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\Documents\MELDUNEK\Miesięczna\"/>
    </mc:Choice>
  </mc:AlternateContent>
  <bookViews>
    <workbookView xWindow="0" yWindow="0" windowWidth="28800" windowHeight="12435"/>
  </bookViews>
  <sheets>
    <sheet name="Stan i struktura IX 19" sheetId="1" r:id="rId1"/>
    <sheet name="Gminy IX.19" sheetId="4" r:id="rId2"/>
    <sheet name="Zał. III kw. 19" sheetId="5" r:id="rId3"/>
    <sheet name="Wykresy IX 19" sheetId="2" r:id="rId4"/>
  </sheets>
  <externalReferences>
    <externalReference r:id="rId5"/>
  </externalReferences>
  <definedNames>
    <definedName name="_xlnm.Print_Area" localSheetId="1">'Gminy IX.19'!$B$1:$O$46</definedName>
    <definedName name="_xlnm.Print_Area" localSheetId="0">'Stan i struktura IX 19'!$B$2:$S$68</definedName>
    <definedName name="_xlnm.Print_Area" localSheetId="3">'Wykresy IX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4" l="1"/>
  <c r="E41" i="4"/>
  <c r="E34" i="4"/>
  <c r="J33" i="4"/>
  <c r="J12" i="4" s="1"/>
  <c r="O30" i="4"/>
  <c r="E27" i="4"/>
  <c r="J23" i="4"/>
  <c r="O19" i="4"/>
  <c r="E19" i="4"/>
  <c r="J14" i="4"/>
  <c r="E8" i="4"/>
  <c r="E6" i="4" s="1"/>
  <c r="O6" i="4"/>
  <c r="O42" i="4" l="1"/>
  <c r="V46" i="1" l="1"/>
  <c r="U46" i="1"/>
  <c r="S44" i="1"/>
  <c r="S7" i="1"/>
  <c r="B38" i="2" l="1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J9" i="2"/>
  <c r="J8" i="2"/>
  <c r="J7" i="2"/>
  <c r="J6" i="2"/>
  <c r="J5" i="2"/>
  <c r="J4" i="2"/>
  <c r="K19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S64" i="1"/>
  <c r="S65" i="1" s="1"/>
  <c r="R67" i="1"/>
  <c r="E63" i="1"/>
  <c r="S62" i="1"/>
  <c r="N67" i="1"/>
  <c r="S60" i="1"/>
  <c r="F59" i="1"/>
  <c r="E59" i="1"/>
  <c r="S58" i="1"/>
  <c r="J67" i="1"/>
  <c r="F67" i="1"/>
  <c r="S56" i="1"/>
  <c r="S54" i="1"/>
  <c r="F53" i="1"/>
  <c r="E53" i="1"/>
  <c r="S52" i="1"/>
  <c r="P51" i="1"/>
  <c r="N51" i="1"/>
  <c r="J51" i="1"/>
  <c r="I51" i="1"/>
  <c r="H51" i="1"/>
  <c r="F51" i="1"/>
  <c r="E51" i="1"/>
  <c r="S50" i="1"/>
  <c r="S48" i="1"/>
  <c r="S45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8" i="1"/>
  <c r="Q8" i="1"/>
  <c r="P8" i="1"/>
  <c r="O9" i="1"/>
  <c r="N8" i="1"/>
  <c r="M8" i="1"/>
  <c r="L8" i="1"/>
  <c r="K9" i="1"/>
  <c r="J8" i="1"/>
  <c r="I8" i="1"/>
  <c r="H8" i="1"/>
  <c r="G9" i="1"/>
  <c r="F8" i="1"/>
  <c r="E8" i="1"/>
  <c r="S6" i="1"/>
  <c r="V63" i="1" l="1"/>
  <c r="V55" i="1"/>
  <c r="S66" i="1"/>
  <c r="S28" i="1"/>
  <c r="S37" i="1"/>
  <c r="S26" i="1"/>
  <c r="S35" i="1"/>
  <c r="S18" i="1"/>
  <c r="S24" i="1"/>
  <c r="S33" i="1"/>
  <c r="S22" i="1"/>
  <c r="S31" i="1"/>
  <c r="S39" i="1"/>
  <c r="K67" i="1"/>
  <c r="S9" i="1"/>
  <c r="H67" i="1"/>
  <c r="L67" i="1"/>
  <c r="P67" i="1"/>
  <c r="V51" i="1"/>
  <c r="V59" i="1"/>
  <c r="G67" i="1"/>
  <c r="O67" i="1"/>
  <c r="U53" i="1"/>
  <c r="U61" i="1"/>
  <c r="U49" i="1"/>
  <c r="I67" i="1"/>
  <c r="M67" i="1"/>
  <c r="Q67" i="1"/>
  <c r="U57" i="1"/>
  <c r="U65" i="1"/>
  <c r="G8" i="1"/>
  <c r="K8" i="1"/>
  <c r="O8" i="1"/>
  <c r="S8" i="1"/>
  <c r="H9" i="1"/>
  <c r="L9" i="1"/>
  <c r="P9" i="1"/>
  <c r="V49" i="1"/>
  <c r="V53" i="1"/>
  <c r="V57" i="1"/>
  <c r="V61" i="1"/>
  <c r="V65" i="1"/>
  <c r="E67" i="1"/>
  <c r="V7" i="1"/>
  <c r="E9" i="1"/>
  <c r="I9" i="1"/>
  <c r="M9" i="1"/>
  <c r="Q9" i="1"/>
  <c r="U51" i="1"/>
  <c r="U55" i="1"/>
  <c r="U59" i="1"/>
  <c r="U63" i="1"/>
  <c r="F9" i="1"/>
  <c r="J9" i="1"/>
  <c r="N9" i="1"/>
  <c r="R9" i="1"/>
  <c r="S67" i="1" l="1"/>
</calcChain>
</file>

<file path=xl/sharedStrings.xml><?xml version="1.0" encoding="utf-8"?>
<sst xmlns="http://schemas.openxmlformats.org/spreadsheetml/2006/main" count="464" uniqueCount="273">
  <si>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</si>
  <si>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</si>
  <si>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</si>
  <si>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</si>
  <si>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</si>
  <si>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</si>
  <si>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</si>
  <si>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</si>
  <si>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</si>
  <si>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</si>
  <si>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</si>
  <si>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</si>
  <si>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</si>
  <si>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</si>
  <si>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</si>
  <si>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</si>
  <si>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</si>
  <si>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</si>
  <si>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</si>
  <si>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</si>
  <si>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</si>
  <si>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</si>
  <si>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</si>
  <si>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</si>
  <si>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</si>
  <si>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</si>
  <si>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</si>
  <si>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</si>
  <si>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</si>
  <si>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</si>
  <si>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</si>
  <si>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</si>
  <si>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</si>
  <si>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</si>
  <si>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</si>
  <si>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</si>
  <si>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</si>
  <si>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</si>
  <si>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</si>
  <si>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</si>
  <si>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</si>
  <si>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</si>
  <si>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</si>
  <si>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</si>
  <si>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</si>
  <si>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</si>
  <si>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</si>
  <si>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</si>
  <si>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</si>
  <si>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</si>
  <si>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</si>
  <si>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</si>
  <si>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</si>
  <si>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</si>
  <si>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</si>
  <si>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</si>
  <si>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</si>
  <si>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</si>
  <si>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</si>
  <si>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</si>
  <si>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</si>
  <si>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</si>
  <si>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</si>
  <si>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</si>
  <si>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</si>
  <si>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</si>
  <si>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</si>
  <si>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</si>
  <si>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</si>
  <si>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</si>
  <si>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</si>
  <si>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</si>
  <si>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</si>
  <si>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</si>
  <si>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</si>
  <si>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</si>
  <si>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</si>
  <si>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</si>
  <si>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</si>
  <si>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</si>
  <si>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</si>
  <si>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</si>
  <si>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sierpień 2019 r. jest podawany przez GUS z miesięcznym opóżnieniem</t>
  </si>
  <si>
    <t>lata</t>
  </si>
  <si>
    <t>liczba bezrobotnych</t>
  </si>
  <si>
    <t>VIII 2018r.</t>
  </si>
  <si>
    <t>IX 2018r.</t>
  </si>
  <si>
    <t>Podjęcia pracy poza miejscem zamieszkania w ramach bonu na zasiedlenie</t>
  </si>
  <si>
    <t>X 2018r.</t>
  </si>
  <si>
    <t>oferty pracy</t>
  </si>
  <si>
    <t>Podjęcia pracy w ramach bonu zatrudnieniowego</t>
  </si>
  <si>
    <t>XI 2018r.</t>
  </si>
  <si>
    <t>Podjęcie pracy w ramach refundacji składek na ubezpieczenie społeczne</t>
  </si>
  <si>
    <t>XII 2018r.</t>
  </si>
  <si>
    <t>IV 2018r.</t>
  </si>
  <si>
    <t>Podjęcia pracy w ramach dofinansowania wynagrodzenia za zatrudnienie skierowanego 
bezrobotnego powyżej 50 r. życia</t>
  </si>
  <si>
    <t>I 2019r.</t>
  </si>
  <si>
    <t>V 2018r.</t>
  </si>
  <si>
    <t>Rozpoczęcie szkolenia w ramach bonu szkoleniowego</t>
  </si>
  <si>
    <t>II 2019r.</t>
  </si>
  <si>
    <t>VI 2018r.</t>
  </si>
  <si>
    <t>Rozpoczęcie stażu w ramach bonu stażowego</t>
  </si>
  <si>
    <t>III 2019r.</t>
  </si>
  <si>
    <t>VII 2018r.</t>
  </si>
  <si>
    <t>IV 2019r.</t>
  </si>
  <si>
    <t>V 2019r.</t>
  </si>
  <si>
    <t>VI 2019r.</t>
  </si>
  <si>
    <t>VII 2019r.</t>
  </si>
  <si>
    <t>VIII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</si>
  <si>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</si>
  <si>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</si>
  <si>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</si>
  <si>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</si>
  <si>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</si>
  <si>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</si>
  <si>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</si>
  <si>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</si>
  <si>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</si>
  <si>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</si>
  <si>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</si>
  <si>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</si>
  <si>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</si>
  <si>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</si>
  <si>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</si>
  <si>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</si>
  <si>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</si>
  <si>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</si>
  <si>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</si>
  <si>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</si>
  <si>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</si>
  <si>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</si>
  <si>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</si>
  <si>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</si>
  <si>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</si>
  <si>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</si>
  <si>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</si>
  <si>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</si>
  <si>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</si>
  <si>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</si>
  <si>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</si>
  <si>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</si>
  <si>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</si>
  <si>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</si>
  <si>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</si>
  <si>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</si>
  <si>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</si>
  <si>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</si>
  <si>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</si>
  <si>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</si>
  <si>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</si>
  <si>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</si>
  <si>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</si>
  <si>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</si>
  <si>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</si>
  <si>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</si>
  <si>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</si>
  <si>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</si>
  <si>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</si>
  <si>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</si>
  <si>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</si>
  <si>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</si>
  <si>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</si>
  <si>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</si>
  <si>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</si>
  <si>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</si>
  <si>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</si>
  <si>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</si>
  <si>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</si>
  <si>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</si>
  <si>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</si>
  <si>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</si>
  <si>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</si>
  <si>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</si>
  <si>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</si>
  <si>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</si>
  <si>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</si>
  <si>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</si>
  <si>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</si>
  <si>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</si>
  <si>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</si>
  <si>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</si>
  <si>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</si>
  <si>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</si>
  <si>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</si>
  <si>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</si>
  <si>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</si>
  <si>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</si>
  <si>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</si>
  <si>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</si>
  <si>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</si>
  <si>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</si>
  <si>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</si>
  <si>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</si>
  <si>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</si>
  <si>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</si>
  <si>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</si>
  <si>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</si>
  <si>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</si>
  <si>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</si>
  <si>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</si>
  <si>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</si>
  <si>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</si>
  <si>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</si>
  <si>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</si>
  <si>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</si>
  <si>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</si>
  <si>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</si>
  <si>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</si>
  <si>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</si>
  <si>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</si>
  <si>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</si>
  <si>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</si>
  <si>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</si>
  <si>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</si>
  <si>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</si>
  <si>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</si>
  <si>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</si>
  <si>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</si>
  <si>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</si>
  <si>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</si>
  <si>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</si>
  <si>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</si>
  <si>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</si>
  <si>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</si>
  <si>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</si>
  <si>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</si>
  <si>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</si>
  <si>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</si>
  <si>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</si>
  <si>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</si>
  <si>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 xml:space="preserve">INFORMACJA O STANIE I STRUKTURZE BEZROBOCIA W WOJ. LUBUSKIM WE WRZEŚNIU 2019 R.   </t>
  </si>
  <si>
    <t>Stopa bezrobocia za sierpień 2019 r.*</t>
  </si>
  <si>
    <t>IX 2019r.</t>
  </si>
  <si>
    <t>Wojewódzki Urząd Pracy w Zielonej Górze</t>
  </si>
  <si>
    <t>INFORMACJA KWARTALNA O STRUKTURZE BEZROBOTNYCH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</si>
  <si>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</si>
  <si>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</si>
  <si>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</si>
  <si>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</si>
  <si>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</si>
  <si>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</si>
  <si>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</si>
  <si>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</si>
  <si>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</si>
  <si>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</si>
  <si>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</si>
  <si>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</si>
  <si>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</si>
  <si>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</si>
  <si>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</si>
  <si>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</si>
  <si>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</si>
  <si>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</si>
  <si>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</si>
  <si>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</si>
  <si>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</si>
  <si>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</si>
  <si>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</si>
  <si>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</si>
  <si>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</si>
  <si>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</si>
  <si>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</si>
  <si>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</si>
  <si>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</si>
  <si>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</si>
  <si>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</si>
  <si>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</si>
  <si>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</si>
  <si>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</si>
  <si>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</si>
  <si>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</si>
  <si>
    <t xml:space="preserve"> WG WIEKU, WYKSZTAŁCENIA, STAŻU PRACY I CZASU POZOSTAWANIA BEZ PRACY [stan na 30.09.2019 r.]</t>
  </si>
  <si>
    <t>na koniec września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</si>
</sst>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  <numFmt numFmtId="167" formatCode="0;\-0;0;_-@_-"/>
  </numFmts>
  <fonts count="6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5"/>
      <name val="Arial"/>
      <family val="2"/>
      <charset val="238"/>
    </font>
    <font>
      <sz val="16"/>
      <color theme="1"/>
      <name val="Arial Black"/>
      <family val="2"/>
      <charset val="238"/>
    </font>
    <font>
      <sz val="8"/>
      <color rgb="FF000000"/>
      <name val="Arial"/>
      <family val="2"/>
      <charset val="238"/>
    </font>
    <font>
      <sz val="16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43" fontId="1" fillId="0" borderId="0" applyFont="0" applyFill="0" applyBorder="0" applyAlignment="0" applyProtection="0"/>
    <xf numFmtId="0" fontId="63" fillId="0" borderId="0">
      <alignment horizontal="right" vertical="center"/>
    </xf>
  </cellStyleXfs>
  <cellXfs count="4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6" fillId="0" borderId="0" xfId="1" applyFont="1"/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7" fillId="0" borderId="0" xfId="2" applyNumberFormat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165" fontId="39" fillId="0" borderId="0" xfId="2" applyNumberFormat="1" applyFont="1" applyBorder="1" applyAlignment="1">
      <alignment horizontal="right"/>
    </xf>
    <xf numFmtId="0" fontId="32" fillId="0" borderId="0" xfId="1"/>
    <xf numFmtId="0" fontId="0" fillId="0" borderId="0" xfId="0"/>
    <xf numFmtId="0" fontId="9" fillId="0" borderId="0" xfId="0" applyFont="1"/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6" fontId="4" fillId="0" borderId="42" xfId="0" applyNumberFormat="1" applyFont="1" applyBorder="1" applyProtection="1"/>
    <xf numFmtId="166" fontId="4" fillId="0" borderId="25" xfId="0" applyNumberFormat="1" applyFont="1" applyBorder="1" applyProtection="1"/>
    <xf numFmtId="0" fontId="3" fillId="6" borderId="23" xfId="0" applyFont="1" applyFill="1" applyBorder="1" applyAlignment="1">
      <alignment horizontal="center"/>
    </xf>
    <xf numFmtId="0" fontId="3" fillId="6" borderId="42" xfId="0" applyFont="1" applyFill="1" applyBorder="1" applyAlignment="1" applyProtection="1">
      <alignment horizontal="left"/>
    </xf>
    <xf numFmtId="166" fontId="3" fillId="6" borderId="60" xfId="0" applyNumberFormat="1" applyFont="1" applyFill="1" applyBorder="1" applyAlignment="1" applyProtection="1">
      <alignment horizontal="right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166" fontId="4" fillId="0" borderId="25" xfId="0" applyNumberFormat="1" applyFont="1" applyBorder="1" applyAlignment="1"/>
    <xf numFmtId="0" fontId="3" fillId="6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6" fontId="4" fillId="0" borderId="30" xfId="0" applyNumberFormat="1" applyFont="1" applyBorder="1" applyProtection="1"/>
    <xf numFmtId="166" fontId="4" fillId="0" borderId="64" xfId="0" applyNumberFormat="1" applyFont="1" applyBorder="1" applyProtection="1"/>
    <xf numFmtId="166" fontId="4" fillId="0" borderId="65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3" fillId="6" borderId="42" xfId="0" applyNumberFormat="1" applyFont="1" applyFill="1" applyBorder="1" applyProtection="1"/>
    <xf numFmtId="166" fontId="3" fillId="6" borderId="60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46" xfId="0" applyFont="1" applyBorder="1" applyAlignment="1" applyProtection="1">
      <alignment horizontal="left"/>
    </xf>
    <xf numFmtId="166" fontId="4" fillId="0" borderId="46" xfId="0" applyNumberFormat="1" applyFont="1" applyBorder="1" applyProtection="1"/>
    <xf numFmtId="166" fontId="4" fillId="0" borderId="71" xfId="0" applyNumberFormat="1" applyFont="1" applyBorder="1" applyProtection="1"/>
    <xf numFmtId="0" fontId="4" fillId="7" borderId="72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6" fontId="4" fillId="7" borderId="7" xfId="0" applyNumberFormat="1" applyFont="1" applyFill="1" applyBorder="1" applyProtection="1"/>
    <xf numFmtId="166" fontId="4" fillId="7" borderId="65" xfId="0" applyNumberFormat="1" applyFont="1" applyFill="1" applyBorder="1" applyProtection="1"/>
    <xf numFmtId="0" fontId="4" fillId="8" borderId="25" xfId="0" applyNumberFormat="1" applyFont="1" applyFill="1" applyBorder="1" applyAlignment="1">
      <alignment horizontal="right" vertical="center"/>
    </xf>
    <xf numFmtId="166" fontId="4" fillId="0" borderId="60" xfId="0" applyNumberFormat="1" applyFont="1" applyBorder="1" applyProtection="1"/>
    <xf numFmtId="0" fontId="42" fillId="0" borderId="0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6" borderId="25" xfId="0" applyFont="1" applyFill="1" applyBorder="1" applyAlignment="1" applyProtection="1">
      <alignment horizontal="left"/>
    </xf>
    <xf numFmtId="166" fontId="3" fillId="6" borderId="25" xfId="0" applyNumberFormat="1" applyFont="1" applyFill="1" applyBorder="1" applyProtection="1"/>
    <xf numFmtId="166" fontId="3" fillId="6" borderId="71" xfId="0" applyNumberFormat="1" applyFont="1" applyFill="1" applyBorder="1" applyProtection="1"/>
    <xf numFmtId="166" fontId="3" fillId="6" borderId="65" xfId="0" applyNumberFormat="1" applyFont="1" applyFill="1" applyBorder="1" applyProtection="1"/>
    <xf numFmtId="166" fontId="4" fillId="0" borderId="26" xfId="0" applyNumberFormat="1" applyFont="1" applyBorder="1" applyProtection="1"/>
    <xf numFmtId="166" fontId="4" fillId="0" borderId="73" xfId="0" applyNumberFormat="1" applyFont="1" applyBorder="1" applyAlignment="1" applyProtection="1">
      <alignment horizontal="center"/>
    </xf>
    <xf numFmtId="166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66" fontId="4" fillId="0" borderId="55" xfId="0" applyNumberFormat="1" applyFont="1" applyBorder="1" applyProtection="1"/>
    <xf numFmtId="166" fontId="4" fillId="0" borderId="56" xfId="0" applyNumberFormat="1" applyFont="1" applyBorder="1" applyProtection="1"/>
    <xf numFmtId="0" fontId="4" fillId="0" borderId="27" xfId="0" applyFont="1" applyBorder="1" applyAlignment="1">
      <alignment horizontal="center"/>
    </xf>
    <xf numFmtId="0" fontId="4" fillId="0" borderId="81" xfId="0" applyFont="1" applyBorder="1" applyAlignment="1" applyProtection="1">
      <alignment horizontal="left"/>
    </xf>
    <xf numFmtId="166" fontId="4" fillId="0" borderId="81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3" fillId="0" borderId="0" xfId="0" applyFont="1" applyBorder="1" applyAlignment="1">
      <alignment horizontal="center"/>
    </xf>
    <xf numFmtId="0" fontId="43" fillId="0" borderId="0" xfId="0" applyFont="1" applyBorder="1" applyAlignment="1" applyProtection="1">
      <alignment horizontal="left"/>
    </xf>
    <xf numFmtId="166" fontId="43" fillId="0" borderId="0" xfId="0" applyNumberFormat="1" applyFont="1" applyBorder="1" applyProtection="1"/>
    <xf numFmtId="0" fontId="0" fillId="0" borderId="0" xfId="0" applyBorder="1"/>
    <xf numFmtId="0" fontId="14" fillId="9" borderId="16" xfId="0" applyFont="1" applyFill="1" applyBorder="1" applyAlignment="1">
      <alignment horizontal="center" vertical="center" wrapText="1"/>
    </xf>
    <xf numFmtId="1" fontId="14" fillId="9" borderId="17" xfId="0" applyNumberFormat="1" applyFont="1" applyFill="1" applyBorder="1" applyAlignment="1">
      <alignment horizontal="center" vertical="center"/>
    </xf>
    <xf numFmtId="1" fontId="14" fillId="9" borderId="14" xfId="0" applyNumberFormat="1" applyFont="1" applyFill="1" applyBorder="1" applyAlignment="1">
      <alignment horizontal="center" vertical="center"/>
    </xf>
    <xf numFmtId="1" fontId="14" fillId="9" borderId="7" xfId="0" applyNumberFormat="1" applyFont="1" applyFill="1" applyBorder="1" applyAlignment="1">
      <alignment horizontal="center" vertical="center"/>
    </xf>
    <xf numFmtId="0" fontId="42" fillId="0" borderId="0" xfId="0" applyFont="1"/>
    <xf numFmtId="0" fontId="28" fillId="0" borderId="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82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0" borderId="33" xfId="0" applyFont="1" applyBorder="1" applyAlignment="1">
      <alignment horizontal="center"/>
    </xf>
    <xf numFmtId="0" fontId="58" fillId="0" borderId="13" xfId="0" applyFont="1" applyBorder="1"/>
    <xf numFmtId="0" fontId="60" fillId="0" borderId="30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center"/>
    </xf>
    <xf numFmtId="0" fontId="58" fillId="0" borderId="86" xfId="0" applyFont="1" applyBorder="1" applyAlignment="1">
      <alignment horizontal="center"/>
    </xf>
    <xf numFmtId="0" fontId="58" fillId="0" borderId="86" xfId="0" applyFont="1" applyFill="1" applyBorder="1" applyAlignment="1">
      <alignment horizontal="center"/>
    </xf>
    <xf numFmtId="0" fontId="58" fillId="0" borderId="88" xfId="0" applyFont="1" applyFill="1" applyBorder="1" applyAlignment="1">
      <alignment horizontal="center"/>
    </xf>
    <xf numFmtId="0" fontId="60" fillId="0" borderId="29" xfId="0" applyFont="1" applyFill="1" applyBorder="1" applyAlignment="1">
      <alignment horizontal="center" vertical="center" wrapText="1"/>
    </xf>
    <xf numFmtId="0" fontId="60" fillId="0" borderId="31" xfId="0" applyFont="1" applyFill="1" applyBorder="1" applyAlignment="1">
      <alignment horizontal="center" vertical="center"/>
    </xf>
    <xf numFmtId="0" fontId="61" fillId="0" borderId="13" xfId="0" applyFont="1" applyBorder="1"/>
    <xf numFmtId="0" fontId="61" fillId="0" borderId="13" xfId="0" applyFont="1" applyBorder="1" applyAlignment="1">
      <alignment horizontal="center"/>
    </xf>
    <xf numFmtId="0" fontId="61" fillId="0" borderId="13" xfId="0" applyFont="1" applyFill="1" applyBorder="1" applyAlignment="1">
      <alignment horizontal="center"/>
    </xf>
    <xf numFmtId="0" fontId="61" fillId="0" borderId="27" xfId="0" applyFont="1" applyBorder="1"/>
    <xf numFmtId="0" fontId="56" fillId="0" borderId="33" xfId="0" applyFont="1" applyFill="1" applyBorder="1" applyAlignment="1">
      <alignment horizontal="center"/>
    </xf>
    <xf numFmtId="0" fontId="61" fillId="0" borderId="27" xfId="0" applyFont="1" applyBorder="1" applyAlignment="1">
      <alignment horizontal="center"/>
    </xf>
    <xf numFmtId="1" fontId="60" fillId="0" borderId="30" xfId="0" applyNumberFormat="1" applyFont="1" applyFill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64" fillId="0" borderId="25" xfId="3" applyNumberFormat="1" applyFont="1" applyBorder="1" applyAlignment="1">
      <alignment horizontal="center" vertical="center" wrapText="1"/>
    </xf>
    <xf numFmtId="0" fontId="64" fillId="0" borderId="30" xfId="3" applyNumberFormat="1" applyFont="1" applyBorder="1" applyAlignment="1">
      <alignment horizontal="center" vertical="center" wrapText="1"/>
    </xf>
    <xf numFmtId="167" fontId="62" fillId="0" borderId="65" xfId="0" applyNumberFormat="1" applyFont="1" applyFill="1" applyBorder="1" applyAlignment="1" applyProtection="1">
      <alignment horizontal="center"/>
    </xf>
    <xf numFmtId="167" fontId="62" fillId="0" borderId="71" xfId="0" applyNumberFormat="1" applyFont="1" applyFill="1" applyBorder="1" applyAlignment="1" applyProtection="1">
      <alignment horizontal="center"/>
    </xf>
    <xf numFmtId="0" fontId="58" fillId="0" borderId="27" xfId="0" applyFont="1" applyBorder="1" applyAlignment="1">
      <alignment horizontal="center"/>
    </xf>
    <xf numFmtId="0" fontId="56" fillId="0" borderId="64" xfId="0" applyFont="1" applyFill="1" applyBorder="1" applyAlignment="1">
      <alignment horizontal="center" vertical="center"/>
    </xf>
    <xf numFmtId="167" fontId="62" fillId="0" borderId="64" xfId="0" applyNumberFormat="1" applyFont="1" applyFill="1" applyBorder="1" applyAlignment="1" applyProtection="1">
      <alignment horizontal="center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0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0" fillId="0" borderId="48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3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40" fillId="0" borderId="56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66" fontId="28" fillId="0" borderId="59" xfId="0" applyNumberFormat="1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166" fontId="4" fillId="4" borderId="58" xfId="0" applyNumberFormat="1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166" fontId="30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0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6" xfId="0" applyFont="1" applyBorder="1" applyAlignment="1">
      <alignment wrapText="1"/>
    </xf>
    <xf numFmtId="0" fontId="40" fillId="0" borderId="66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166" fontId="28" fillId="0" borderId="70" xfId="0" applyNumberFormat="1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57" fillId="0" borderId="85" xfId="0" applyFont="1" applyBorder="1" applyAlignment="1">
      <alignment horizontal="left" vertical="center" wrapText="1"/>
    </xf>
    <xf numFmtId="0" fontId="57" fillId="0" borderId="32" xfId="0" applyFont="1" applyBorder="1" applyAlignment="1">
      <alignment horizontal="left" vertical="center" wrapText="1"/>
    </xf>
    <xf numFmtId="0" fontId="57" fillId="0" borderId="84" xfId="0" applyFont="1" applyBorder="1" applyAlignment="1">
      <alignment horizontal="left" vertical="center" wrapText="1"/>
    </xf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6" fillId="3" borderId="32" xfId="0" applyFont="1" applyFill="1" applyBorder="1" applyAlignment="1">
      <alignment horizontal="center" vertical="center"/>
    </xf>
    <xf numFmtId="0" fontId="57" fillId="0" borderId="83" xfId="0" applyFont="1" applyBorder="1" applyAlignment="1">
      <alignment horizontal="left" vertical="center" wrapText="1"/>
    </xf>
    <xf numFmtId="0" fontId="59" fillId="0" borderId="20" xfId="0" applyFont="1" applyBorder="1" applyAlignment="1">
      <alignment vertical="center" wrapText="1"/>
    </xf>
    <xf numFmtId="0" fontId="59" fillId="0" borderId="25" xfId="0" applyFont="1" applyBorder="1" applyAlignment="1">
      <alignment vertical="center" wrapText="1"/>
    </xf>
    <xf numFmtId="0" fontId="59" fillId="0" borderId="22" xfId="0" applyFont="1" applyBorder="1" applyAlignment="1">
      <alignment vertical="center" wrapText="1"/>
    </xf>
    <xf numFmtId="0" fontId="59" fillId="0" borderId="21" xfId="0" applyFont="1" applyBorder="1" applyAlignment="1">
      <alignment vertical="center" wrapText="1"/>
    </xf>
    <xf numFmtId="0" fontId="59" fillId="0" borderId="19" xfId="0" applyFont="1" applyBorder="1" applyAlignment="1">
      <alignment vertical="center" wrapText="1"/>
    </xf>
    <xf numFmtId="0" fontId="59" fillId="0" borderId="28" xfId="0" applyFont="1" applyBorder="1" applyAlignment="1">
      <alignment vertical="center" wrapText="1"/>
    </xf>
    <xf numFmtId="0" fontId="59" fillId="0" borderId="29" xfId="0" applyFont="1" applyBorder="1" applyAlignment="1">
      <alignment vertical="center" wrapText="1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9" fillId="0" borderId="87" xfId="0" applyFont="1" applyBorder="1" applyAlignment="1">
      <alignment vertical="center" wrapText="1"/>
    </xf>
    <xf numFmtId="0" fontId="59" fillId="0" borderId="87" xfId="0" applyFont="1" applyFill="1" applyBorder="1" applyAlignment="1">
      <alignment horizontal="left" vertical="center" wrapText="1"/>
    </xf>
    <xf numFmtId="0" fontId="59" fillId="0" borderId="20" xfId="0" applyFont="1" applyFill="1" applyBorder="1" applyAlignment="1">
      <alignment horizontal="left" vertical="center" wrapText="1"/>
    </xf>
    <xf numFmtId="0" fontId="59" fillId="0" borderId="73" xfId="0" applyFont="1" applyFill="1" applyBorder="1" applyAlignment="1">
      <alignment horizontal="left" vertical="center" wrapText="1"/>
    </xf>
    <xf numFmtId="0" fontId="59" fillId="0" borderId="45" xfId="0" applyFont="1" applyFill="1" applyBorder="1" applyAlignment="1">
      <alignment horizontal="left" vertical="center" wrapText="1"/>
    </xf>
    <xf numFmtId="0" fontId="59" fillId="0" borderId="89" xfId="0" applyFont="1" applyFill="1" applyBorder="1" applyAlignment="1">
      <alignment horizontal="left" vertical="center" wrapText="1"/>
    </xf>
    <xf numFmtId="0" fontId="59" fillId="0" borderId="29" xfId="0" applyFont="1" applyFill="1" applyBorder="1" applyAlignment="1">
      <alignment horizontal="left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83" xfId="0" applyFont="1" applyBorder="1" applyAlignment="1">
      <alignment horizontal="left" vertical="center" wrapText="1"/>
    </xf>
    <xf numFmtId="0" fontId="56" fillId="0" borderId="32" xfId="0" applyFont="1" applyBorder="1" applyAlignment="1">
      <alignment horizontal="left" vertical="center" wrapText="1"/>
    </xf>
    <xf numFmtId="0" fontId="56" fillId="0" borderId="84" xfId="0" applyFont="1" applyBorder="1" applyAlignment="1">
      <alignment horizontal="left" vertical="center" wrapText="1"/>
    </xf>
    <xf numFmtId="0" fontId="59" fillId="0" borderId="19" xfId="0" applyFont="1" applyFill="1" applyBorder="1" applyAlignment="1">
      <alignment vertical="center" wrapText="1"/>
    </xf>
    <xf numFmtId="0" fontId="59" fillId="0" borderId="20" xfId="0" applyFont="1" applyFill="1" applyBorder="1" applyAlignment="1">
      <alignment vertical="center" wrapText="1"/>
    </xf>
    <xf numFmtId="0" fontId="56" fillId="0" borderId="38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83" xfId="0" applyFont="1" applyFill="1" applyBorder="1" applyAlignment="1">
      <alignment horizontal="left"/>
    </xf>
    <xf numFmtId="0" fontId="56" fillId="0" borderId="32" xfId="0" applyFont="1" applyFill="1" applyBorder="1" applyAlignment="1">
      <alignment horizontal="left"/>
    </xf>
    <xf numFmtId="0" fontId="56" fillId="0" borderId="84" xfId="0" applyFont="1" applyFill="1" applyBorder="1" applyAlignment="1">
      <alignment horizontal="left"/>
    </xf>
    <xf numFmtId="0" fontId="59" fillId="0" borderId="74" xfId="0" applyFont="1" applyBorder="1" applyAlignment="1">
      <alignment vertical="center" wrapText="1"/>
    </xf>
    <xf numFmtId="0" fontId="59" fillId="0" borderId="45" xfId="0" applyFont="1" applyBorder="1" applyAlignment="1">
      <alignment vertical="center" wrapText="1"/>
    </xf>
    <xf numFmtId="0" fontId="59" fillId="0" borderId="26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9" fillId="0" borderId="31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33" fillId="5" borderId="0" xfId="1" applyFont="1" applyFill="1" applyAlignment="1">
      <alignment vertical="center"/>
    </xf>
    <xf numFmtId="0" fontId="32" fillId="0" borderId="0" xfId="1" applyAlignment="1"/>
  </cellXfs>
  <cellStyles count="4">
    <cellStyle name="Dziesiętny 2" xfId="2"/>
    <cellStyle name="Normalny" xfId="0" builtinId="0"/>
    <cellStyle name="Normalny 2" xfId="1"/>
    <cellStyle name="S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IX 2018r. do IX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19'!$B$3:$B$15</c:f>
              <c:strCache>
                <c:ptCount val="13"/>
                <c:pt idx="0">
                  <c:v>IX 2018r.</c:v>
                </c:pt>
                <c:pt idx="1">
                  <c:v>X 2018r.</c:v>
                </c:pt>
                <c:pt idx="2">
                  <c:v>XI 2018r.</c:v>
                </c:pt>
                <c:pt idx="3">
                  <c:v>XII 2018r.</c:v>
                </c:pt>
                <c:pt idx="4">
                  <c:v>I 2019r.</c:v>
                </c:pt>
                <c:pt idx="5">
                  <c:v>II 2019r.</c:v>
                </c:pt>
                <c:pt idx="6">
                  <c:v>III 2019r.</c:v>
                </c:pt>
                <c:pt idx="7">
                  <c:v>IV 2019r.</c:v>
                </c:pt>
                <c:pt idx="8">
                  <c:v>V 2019r.</c:v>
                </c:pt>
                <c:pt idx="9">
                  <c:v>VI 2019r.</c:v>
                </c:pt>
                <c:pt idx="10">
                  <c:v>VII 2019r.</c:v>
                </c:pt>
                <c:pt idx="11">
                  <c:v>VIII 2019r.</c:v>
                </c:pt>
                <c:pt idx="12">
                  <c:v>IX 2019r.</c:v>
                </c:pt>
              </c:strCache>
            </c:strRef>
          </c:cat>
          <c:val>
            <c:numRef>
              <c:f>'Wykresy IX 19'!$C$3:$C$15</c:f>
              <c:numCache>
                <c:formatCode>General</c:formatCode>
                <c:ptCount val="13"/>
                <c:pt idx="0">
                  <c:v>21627</c:v>
                </c:pt>
                <c:pt idx="1">
                  <c:v>21375</c:v>
                </c:pt>
                <c:pt idx="2">
                  <c:v>21683</c:v>
                </c:pt>
                <c:pt idx="3">
                  <c:v>22201</c:v>
                </c:pt>
                <c:pt idx="4">
                  <c:v>23734</c:v>
                </c:pt>
                <c:pt idx="5">
                  <c:v>23346</c:v>
                </c:pt>
                <c:pt idx="6">
                  <c:v>22201</c:v>
                </c:pt>
                <c:pt idx="7">
                  <c:v>20828</c:v>
                </c:pt>
                <c:pt idx="8">
                  <c:v>20211</c:v>
                </c:pt>
                <c:pt idx="9">
                  <c:v>19507</c:v>
                </c:pt>
                <c:pt idx="10">
                  <c:v>18949</c:v>
                </c:pt>
                <c:pt idx="11">
                  <c:v>18673</c:v>
                </c:pt>
                <c:pt idx="12">
                  <c:v>18300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3869888"/>
        <c:axId val="213870448"/>
      </c:barChart>
      <c:catAx>
        <c:axId val="2138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3870448"/>
        <c:crossesAt val="17000"/>
        <c:auto val="1"/>
        <c:lblAlgn val="ctr"/>
        <c:lblOffset val="100"/>
        <c:noMultiLvlLbl val="0"/>
      </c:catAx>
      <c:valAx>
        <c:axId val="213870448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3869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IX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IX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IX 19'!$I$4:$I$9</c:f>
              <c:numCache>
                <c:formatCode>General</c:formatCode>
                <c:ptCount val="6"/>
                <c:pt idx="0">
                  <c:v>183</c:v>
                </c:pt>
                <c:pt idx="1">
                  <c:v>0</c:v>
                </c:pt>
                <c:pt idx="2">
                  <c:v>0</c:v>
                </c:pt>
                <c:pt idx="3">
                  <c:v>47</c:v>
                </c:pt>
                <c:pt idx="4">
                  <c:v>75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872688"/>
        <c:axId val="213873248"/>
      </c:barChart>
      <c:catAx>
        <c:axId val="2138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3873248"/>
        <c:crosses val="autoZero"/>
        <c:auto val="1"/>
        <c:lblAlgn val="ctr"/>
        <c:lblOffset val="100"/>
        <c:noMultiLvlLbl val="0"/>
      </c:catAx>
      <c:valAx>
        <c:axId val="21387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872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IV 2018r. do IX 2018r. oraz od IV 2019r. do IX 2019r.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19'!$E$6:$E$18</c:f>
              <c:strCache>
                <c:ptCount val="13"/>
                <c:pt idx="0">
                  <c:v>IV 2018r.</c:v>
                </c:pt>
                <c:pt idx="1">
                  <c:v>V 2018r.</c:v>
                </c:pt>
                <c:pt idx="2">
                  <c:v>VI 2018r.</c:v>
                </c:pt>
                <c:pt idx="3">
                  <c:v>VII 2018r.</c:v>
                </c:pt>
                <c:pt idx="4">
                  <c:v>VIII 2018r.</c:v>
                </c:pt>
                <c:pt idx="5">
                  <c:v>IX 2018r.</c:v>
                </c:pt>
                <c:pt idx="7">
                  <c:v>IV 2019r.</c:v>
                </c:pt>
                <c:pt idx="8">
                  <c:v>V 2019r.</c:v>
                </c:pt>
                <c:pt idx="9">
                  <c:v>VI 2019r.</c:v>
                </c:pt>
                <c:pt idx="10">
                  <c:v>VII 2019r.</c:v>
                </c:pt>
                <c:pt idx="11">
                  <c:v>VIII 2019r.</c:v>
                </c:pt>
                <c:pt idx="12">
                  <c:v>IX 2019r.</c:v>
                </c:pt>
              </c:strCache>
            </c:strRef>
          </c:cat>
          <c:val>
            <c:numRef>
              <c:f>'Wykresy IX 19'!$F$6:$F$18</c:f>
              <c:numCache>
                <c:formatCode>General</c:formatCode>
                <c:ptCount val="13"/>
                <c:pt idx="0">
                  <c:v>3744</c:v>
                </c:pt>
                <c:pt idx="1">
                  <c:v>4443</c:v>
                </c:pt>
                <c:pt idx="2">
                  <c:v>3945</c:v>
                </c:pt>
                <c:pt idx="3">
                  <c:v>3935</c:v>
                </c:pt>
                <c:pt idx="4">
                  <c:v>4817</c:v>
                </c:pt>
                <c:pt idx="5">
                  <c:v>3788</c:v>
                </c:pt>
                <c:pt idx="7">
                  <c:v>4133</c:v>
                </c:pt>
                <c:pt idx="8">
                  <c:v>4267</c:v>
                </c:pt>
                <c:pt idx="9">
                  <c:v>3510</c:v>
                </c:pt>
                <c:pt idx="10">
                  <c:v>4729</c:v>
                </c:pt>
                <c:pt idx="11">
                  <c:v>3474</c:v>
                </c:pt>
                <c:pt idx="12">
                  <c:v>3452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13875488"/>
        <c:axId val="213876048"/>
        <c:axId val="0"/>
      </c:bar3DChart>
      <c:catAx>
        <c:axId val="2138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3876048"/>
        <c:crosses val="autoZero"/>
        <c:auto val="1"/>
        <c:lblAlgn val="ctr"/>
        <c:lblOffset val="100"/>
        <c:noMultiLvlLbl val="0"/>
      </c:catAx>
      <c:valAx>
        <c:axId val="213876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387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we wrześniu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129775444736075"/>
          <c:y val="0.347702099737532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15658299122865E-2"/>
                  <c:y val="-0.1055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17274603495075"/>
                  <c:y val="-8.44799868766404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3881463535006841"/>
                  <c:y val="7.19115813648292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865446306391191E-2"/>
                  <c:y val="7.94356955380575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5164277542230301"/>
                  <c:y val="0.106404855643044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8625232743342979"/>
                  <c:y val="1.68917322834645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0547816138367321E-2"/>
                  <c:y val="-3.045374015748039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4770868385041613"/>
                  <c:y val="-8.650918635170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7.01759876169325E-2"/>
                  <c:y val="-0.301174704724409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7254077214707107E-2"/>
                  <c:y val="-0.228206528871391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4.241178186060076E-2"/>
                  <c:y val="-3.40549540682414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487863696525114E-2"/>
                  <c:y val="-4.03126640419947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1518653117078313"/>
                  <c:y val="-7.4402887139107992E-3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IX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IX 19'!$K$22:$K$34</c:f>
              <c:numCache>
                <c:formatCode>0.00%</c:formatCode>
                <c:ptCount val="13"/>
                <c:pt idx="0">
                  <c:v>0.45942350332594234</c:v>
                </c:pt>
                <c:pt idx="1">
                  <c:v>2.0399113082039913E-2</c:v>
                </c:pt>
                <c:pt idx="2">
                  <c:v>1.3747228381374724E-2</c:v>
                </c:pt>
                <c:pt idx="3">
                  <c:v>1.7960088691796008E-2</c:v>
                </c:pt>
                <c:pt idx="4">
                  <c:v>7.5388026607538803E-3</c:v>
                </c:pt>
                <c:pt idx="5">
                  <c:v>5.9866962305986701E-3</c:v>
                </c:pt>
                <c:pt idx="6">
                  <c:v>5.631929046563193E-2</c:v>
                </c:pt>
                <c:pt idx="7">
                  <c:v>1.7960088691796008E-2</c:v>
                </c:pt>
                <c:pt idx="8">
                  <c:v>3.5254988913525499E-2</c:v>
                </c:pt>
                <c:pt idx="9">
                  <c:v>0.20221729490022172</c:v>
                </c:pt>
                <c:pt idx="10">
                  <c:v>9.6895787139689576E-2</c:v>
                </c:pt>
                <c:pt idx="11">
                  <c:v>4.2128603104212865E-3</c:v>
                </c:pt>
                <c:pt idx="12">
                  <c:v>4.3680709534368069E-2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  <sheetName val="Stan i struktura VII 19"/>
      <sheetName val="Stan i struktura VIII 19"/>
      <sheetName val="Stan i struktura IX 19"/>
    </sheetNames>
    <sheetDataSet>
      <sheetData sheetId="0"/>
      <sheetData sheetId="1"/>
      <sheetData sheetId="2"/>
      <sheetData sheetId="3"/>
      <sheetData sheetId="4">
        <row r="6">
          <cell r="E6">
            <v>1357</v>
          </cell>
        </row>
      </sheetData>
      <sheetData sheetId="5"/>
      <sheetData sheetId="6">
        <row r="6">
          <cell r="E6">
            <v>1262</v>
          </cell>
        </row>
        <row r="51">
          <cell r="E51">
            <v>5</v>
          </cell>
          <cell r="F51">
            <v>10</v>
          </cell>
          <cell r="H51">
            <v>54</v>
          </cell>
          <cell r="I51">
            <v>59</v>
          </cell>
          <cell r="J51">
            <v>10</v>
          </cell>
          <cell r="N51">
            <v>13</v>
          </cell>
          <cell r="P51">
            <v>37</v>
          </cell>
        </row>
        <row r="53">
          <cell r="E53">
            <v>38</v>
          </cell>
          <cell r="F53">
            <v>27</v>
          </cell>
        </row>
        <row r="59">
          <cell r="E59">
            <v>21</v>
          </cell>
          <cell r="F59">
            <v>7</v>
          </cell>
        </row>
        <row r="63">
          <cell r="E63">
            <v>1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>
      <selection activeCell="V15" sqref="V15"/>
    </sheetView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306" t="s">
        <v>230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8"/>
    </row>
    <row r="3" spans="2:27" ht="45" customHeight="1" thickTop="1" thickBot="1">
      <c r="B3" s="6" t="s">
        <v>0</v>
      </c>
      <c r="C3" s="7" t="s">
        <v>1</v>
      </c>
      <c r="D3" s="8" t="s">
        <v>2</v>
      </c>
      <c r="E3" s="9" t="s">
        <v>3</v>
      </c>
      <c r="F3" s="10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2" t="s">
        <v>16</v>
      </c>
      <c r="S3" s="13" t="s">
        <v>17</v>
      </c>
    </row>
    <row r="4" spans="2:27" ht="29.1" customHeight="1" thickBot="1">
      <c r="B4" s="281" t="s">
        <v>18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9"/>
    </row>
    <row r="5" spans="2:27" ht="29.1" customHeight="1" thickTop="1" thickBot="1">
      <c r="B5" s="14" t="s">
        <v>19</v>
      </c>
      <c r="C5" s="310" t="s">
        <v>231</v>
      </c>
      <c r="D5" s="311"/>
      <c r="E5" s="15">
        <v>2.2999999999999998</v>
      </c>
      <c r="F5" s="15">
        <v>3.5</v>
      </c>
      <c r="G5" s="15">
        <v>8.1999999999999993</v>
      </c>
      <c r="H5" s="15">
        <v>10.5</v>
      </c>
      <c r="I5" s="15">
        <v>6.3</v>
      </c>
      <c r="J5" s="15">
        <v>2.2000000000000002</v>
      </c>
      <c r="K5" s="15">
        <v>9.1</v>
      </c>
      <c r="L5" s="15">
        <v>5.3</v>
      </c>
      <c r="M5" s="15">
        <v>3.9</v>
      </c>
      <c r="N5" s="15">
        <v>6.9</v>
      </c>
      <c r="O5" s="15">
        <v>2.8</v>
      </c>
      <c r="P5" s="15">
        <v>5.7</v>
      </c>
      <c r="Q5" s="15">
        <v>8.5</v>
      </c>
      <c r="R5" s="16">
        <v>5</v>
      </c>
      <c r="S5" s="17">
        <v>4.9000000000000004</v>
      </c>
      <c r="T5" s="1" t="s">
        <v>20</v>
      </c>
    </row>
    <row r="6" spans="2:27" s="4" customFormat="1" ht="28.5" customHeight="1" thickTop="1" thickBot="1">
      <c r="B6" s="18" t="s">
        <v>21</v>
      </c>
      <c r="C6" s="312" t="s">
        <v>22</v>
      </c>
      <c r="D6" s="313"/>
      <c r="E6" s="19">
        <v>1229</v>
      </c>
      <c r="F6" s="20">
        <v>874</v>
      </c>
      <c r="G6" s="20">
        <v>1405</v>
      </c>
      <c r="H6" s="20">
        <v>2060</v>
      </c>
      <c r="I6" s="20">
        <v>1663</v>
      </c>
      <c r="J6" s="20">
        <v>389</v>
      </c>
      <c r="K6" s="20">
        <v>1638</v>
      </c>
      <c r="L6" s="20">
        <v>596</v>
      </c>
      <c r="M6" s="20">
        <v>871</v>
      </c>
      <c r="N6" s="20">
        <v>979</v>
      </c>
      <c r="O6" s="20">
        <v>1812</v>
      </c>
      <c r="P6" s="20">
        <v>1478</v>
      </c>
      <c r="Q6" s="20">
        <v>1707</v>
      </c>
      <c r="R6" s="21">
        <v>1599</v>
      </c>
      <c r="S6" s="22">
        <f>SUM(E6:R6)</f>
        <v>18300</v>
      </c>
    </row>
    <row r="7" spans="2:27" s="4" customFormat="1" ht="29.1" customHeight="1" thickTop="1" thickBot="1">
      <c r="B7" s="23"/>
      <c r="C7" s="314" t="s">
        <v>23</v>
      </c>
      <c r="D7" s="314"/>
      <c r="E7" s="174">
        <v>1313</v>
      </c>
      <c r="F7" s="175">
        <v>901</v>
      </c>
      <c r="G7" s="175">
        <v>1397</v>
      </c>
      <c r="H7" s="175">
        <v>2085</v>
      </c>
      <c r="I7" s="175">
        <v>1711</v>
      </c>
      <c r="J7" s="175">
        <v>364</v>
      </c>
      <c r="K7" s="175">
        <v>1576</v>
      </c>
      <c r="L7" s="175">
        <v>614</v>
      </c>
      <c r="M7" s="175">
        <v>951</v>
      </c>
      <c r="N7" s="175">
        <v>937</v>
      </c>
      <c r="O7" s="175">
        <v>1862</v>
      </c>
      <c r="P7" s="175">
        <v>1501</v>
      </c>
      <c r="Q7" s="175">
        <v>1777</v>
      </c>
      <c r="R7" s="176">
        <v>1684</v>
      </c>
      <c r="S7" s="177">
        <f>SUM(E7:R7)</f>
        <v>18673</v>
      </c>
      <c r="T7" s="24"/>
      <c r="V7" s="25">
        <f>SUM(E7:R7)</f>
        <v>18673</v>
      </c>
    </row>
    <row r="8" spans="2:27" ht="29.1" customHeight="1" thickTop="1" thickBot="1">
      <c r="B8" s="26"/>
      <c r="C8" s="292" t="s">
        <v>24</v>
      </c>
      <c r="D8" s="285"/>
      <c r="E8" s="27">
        <f t="shared" ref="E8:S8" si="0">E6-E7</f>
        <v>-84</v>
      </c>
      <c r="F8" s="27">
        <f t="shared" si="0"/>
        <v>-27</v>
      </c>
      <c r="G8" s="27">
        <f t="shared" si="0"/>
        <v>8</v>
      </c>
      <c r="H8" s="27">
        <f t="shared" si="0"/>
        <v>-25</v>
      </c>
      <c r="I8" s="27">
        <f t="shared" si="0"/>
        <v>-48</v>
      </c>
      <c r="J8" s="27">
        <f t="shared" si="0"/>
        <v>25</v>
      </c>
      <c r="K8" s="27">
        <f t="shared" si="0"/>
        <v>62</v>
      </c>
      <c r="L8" s="27">
        <f t="shared" si="0"/>
        <v>-18</v>
      </c>
      <c r="M8" s="27">
        <f t="shared" si="0"/>
        <v>-80</v>
      </c>
      <c r="N8" s="27">
        <f t="shared" si="0"/>
        <v>42</v>
      </c>
      <c r="O8" s="27">
        <f t="shared" si="0"/>
        <v>-50</v>
      </c>
      <c r="P8" s="27">
        <f t="shared" si="0"/>
        <v>-23</v>
      </c>
      <c r="Q8" s="27">
        <f t="shared" si="0"/>
        <v>-70</v>
      </c>
      <c r="R8" s="28">
        <f t="shared" si="0"/>
        <v>-85</v>
      </c>
      <c r="S8" s="29">
        <f t="shared" si="0"/>
        <v>-373</v>
      </c>
      <c r="T8" s="30"/>
    </row>
    <row r="9" spans="2:27" ht="29.1" customHeight="1" thickTop="1" thickBot="1">
      <c r="B9" s="31"/>
      <c r="C9" s="288" t="s">
        <v>25</v>
      </c>
      <c r="D9" s="289"/>
      <c r="E9" s="32">
        <f t="shared" ref="E9:S9" si="1">E6/E7*100</f>
        <v>93.602437166793607</v>
      </c>
      <c r="F9" s="32">
        <f t="shared" si="1"/>
        <v>97.003329633740293</v>
      </c>
      <c r="G9" s="32">
        <f t="shared" si="1"/>
        <v>100.57265569076593</v>
      </c>
      <c r="H9" s="32">
        <f t="shared" si="1"/>
        <v>98.800959232613906</v>
      </c>
      <c r="I9" s="32">
        <f t="shared" si="1"/>
        <v>97.194623027469319</v>
      </c>
      <c r="J9" s="32">
        <f t="shared" si="1"/>
        <v>106.86813186813187</v>
      </c>
      <c r="K9" s="32">
        <f t="shared" si="1"/>
        <v>103.93401015228427</v>
      </c>
      <c r="L9" s="32">
        <f t="shared" si="1"/>
        <v>97.068403908794792</v>
      </c>
      <c r="M9" s="32">
        <f t="shared" si="1"/>
        <v>91.587802313354359</v>
      </c>
      <c r="N9" s="32">
        <f t="shared" si="1"/>
        <v>104.48239060832445</v>
      </c>
      <c r="O9" s="32">
        <f t="shared" si="1"/>
        <v>97.314715359828142</v>
      </c>
      <c r="P9" s="32">
        <f t="shared" si="1"/>
        <v>98.467688207861428</v>
      </c>
      <c r="Q9" s="32">
        <f t="shared" si="1"/>
        <v>96.060776589758021</v>
      </c>
      <c r="R9" s="33">
        <f t="shared" si="1"/>
        <v>94.952494061757719</v>
      </c>
      <c r="S9" s="34">
        <f t="shared" si="1"/>
        <v>98.00246344990093</v>
      </c>
      <c r="T9" s="30"/>
      <c r="AA9" s="35"/>
    </row>
    <row r="10" spans="2:27" s="4" customFormat="1" ht="29.1" customHeight="1" thickTop="1" thickBot="1">
      <c r="B10" s="36" t="s">
        <v>26</v>
      </c>
      <c r="C10" s="290" t="s">
        <v>27</v>
      </c>
      <c r="D10" s="291"/>
      <c r="E10" s="37">
        <v>398</v>
      </c>
      <c r="F10" s="38">
        <v>198</v>
      </c>
      <c r="G10" s="39">
        <v>285</v>
      </c>
      <c r="H10" s="39">
        <v>354</v>
      </c>
      <c r="I10" s="39">
        <v>424</v>
      </c>
      <c r="J10" s="39">
        <v>106</v>
      </c>
      <c r="K10" s="39">
        <v>449</v>
      </c>
      <c r="L10" s="39">
        <v>131</v>
      </c>
      <c r="M10" s="40">
        <v>220</v>
      </c>
      <c r="N10" s="40">
        <v>164</v>
      </c>
      <c r="O10" s="40">
        <v>453</v>
      </c>
      <c r="P10" s="40">
        <v>283</v>
      </c>
      <c r="Q10" s="40">
        <v>344</v>
      </c>
      <c r="R10" s="40">
        <v>328</v>
      </c>
      <c r="S10" s="41">
        <f>SUM(E10:R10)</f>
        <v>4137</v>
      </c>
      <c r="T10" s="24"/>
    </row>
    <row r="11" spans="2:27" ht="29.1" customHeight="1" thickTop="1" thickBot="1">
      <c r="B11" s="42"/>
      <c r="C11" s="292" t="s">
        <v>28</v>
      </c>
      <c r="D11" s="285"/>
      <c r="E11" s="43">
        <f t="shared" ref="E11:S11" si="2">E76/E10*100</f>
        <v>22.110552763819097</v>
      </c>
      <c r="F11" s="43">
        <f t="shared" si="2"/>
        <v>22.222222222222221</v>
      </c>
      <c r="G11" s="43">
        <f t="shared" si="2"/>
        <v>21.052631578947366</v>
      </c>
      <c r="H11" s="43">
        <f t="shared" si="2"/>
        <v>21.1864406779661</v>
      </c>
      <c r="I11" s="43">
        <f t="shared" si="2"/>
        <v>20.047169811320757</v>
      </c>
      <c r="J11" s="43">
        <f t="shared" si="2"/>
        <v>18.867924528301888</v>
      </c>
      <c r="K11" s="43">
        <f t="shared" si="2"/>
        <v>13.585746102449889</v>
      </c>
      <c r="L11" s="43">
        <f t="shared" si="2"/>
        <v>22.137404580152673</v>
      </c>
      <c r="M11" s="43">
        <f t="shared" si="2"/>
        <v>28.18181818181818</v>
      </c>
      <c r="N11" s="43">
        <f t="shared" si="2"/>
        <v>27.439024390243905</v>
      </c>
      <c r="O11" s="43">
        <f t="shared" si="2"/>
        <v>24.061810154525386</v>
      </c>
      <c r="P11" s="43">
        <f t="shared" si="2"/>
        <v>20.49469964664311</v>
      </c>
      <c r="Q11" s="43">
        <f t="shared" si="2"/>
        <v>20.348837209302324</v>
      </c>
      <c r="R11" s="44">
        <f t="shared" si="2"/>
        <v>16.463414634146343</v>
      </c>
      <c r="S11" s="45">
        <f t="shared" si="2"/>
        <v>20.788010635726373</v>
      </c>
      <c r="T11" s="30"/>
    </row>
    <row r="12" spans="2:27" ht="29.1" customHeight="1" thickTop="1" thickBot="1">
      <c r="B12" s="46" t="s">
        <v>29</v>
      </c>
      <c r="C12" s="293" t="s">
        <v>30</v>
      </c>
      <c r="D12" s="294"/>
      <c r="E12" s="37">
        <v>482</v>
      </c>
      <c r="F12" s="39">
        <v>225</v>
      </c>
      <c r="G12" s="39">
        <v>277</v>
      </c>
      <c r="H12" s="39">
        <v>379</v>
      </c>
      <c r="I12" s="39">
        <v>472</v>
      </c>
      <c r="J12" s="39">
        <v>81</v>
      </c>
      <c r="K12" s="39">
        <v>387</v>
      </c>
      <c r="L12" s="39">
        <v>149</v>
      </c>
      <c r="M12" s="40">
        <v>300</v>
      </c>
      <c r="N12" s="40">
        <v>122</v>
      </c>
      <c r="O12" s="40">
        <v>503</v>
      </c>
      <c r="P12" s="40">
        <v>306</v>
      </c>
      <c r="Q12" s="40">
        <v>414</v>
      </c>
      <c r="R12" s="40">
        <v>413</v>
      </c>
      <c r="S12" s="41">
        <f>SUM(E12:R12)</f>
        <v>4510</v>
      </c>
      <c r="T12" s="30"/>
    </row>
    <row r="13" spans="2:27" ht="29.1" customHeight="1" thickTop="1" thickBot="1">
      <c r="B13" s="42" t="s">
        <v>20</v>
      </c>
      <c r="C13" s="295" t="s">
        <v>31</v>
      </c>
      <c r="D13" s="296"/>
      <c r="E13" s="47">
        <v>204</v>
      </c>
      <c r="F13" s="48">
        <v>117</v>
      </c>
      <c r="G13" s="48">
        <v>175</v>
      </c>
      <c r="H13" s="48">
        <v>185</v>
      </c>
      <c r="I13" s="48">
        <v>235</v>
      </c>
      <c r="J13" s="48">
        <v>50</v>
      </c>
      <c r="K13" s="48">
        <v>276</v>
      </c>
      <c r="L13" s="48">
        <v>86</v>
      </c>
      <c r="M13" s="49">
        <v>134</v>
      </c>
      <c r="N13" s="49">
        <v>71</v>
      </c>
      <c r="O13" s="49">
        <v>221</v>
      </c>
      <c r="P13" s="49">
        <v>156</v>
      </c>
      <c r="Q13" s="49">
        <v>216</v>
      </c>
      <c r="R13" s="49">
        <v>221</v>
      </c>
      <c r="S13" s="50">
        <f t="shared" ref="S13:S15" si="3">SUM(E13:R13)</f>
        <v>2347</v>
      </c>
      <c r="T13" s="30"/>
    </row>
    <row r="14" spans="2:27" s="4" customFormat="1" ht="29.1" customHeight="1" thickTop="1" thickBot="1">
      <c r="B14" s="18" t="s">
        <v>20</v>
      </c>
      <c r="C14" s="297" t="s">
        <v>32</v>
      </c>
      <c r="D14" s="298"/>
      <c r="E14" s="47">
        <v>188</v>
      </c>
      <c r="F14" s="48">
        <v>100</v>
      </c>
      <c r="G14" s="48">
        <v>144</v>
      </c>
      <c r="H14" s="48">
        <v>161</v>
      </c>
      <c r="I14" s="48">
        <v>221</v>
      </c>
      <c r="J14" s="48">
        <v>44</v>
      </c>
      <c r="K14" s="48">
        <v>262</v>
      </c>
      <c r="L14" s="48">
        <v>55</v>
      </c>
      <c r="M14" s="49">
        <v>121</v>
      </c>
      <c r="N14" s="49">
        <v>64</v>
      </c>
      <c r="O14" s="49">
        <v>204</v>
      </c>
      <c r="P14" s="49">
        <v>138</v>
      </c>
      <c r="Q14" s="49">
        <v>170</v>
      </c>
      <c r="R14" s="49">
        <v>200</v>
      </c>
      <c r="S14" s="50">
        <f t="shared" si="3"/>
        <v>2072</v>
      </c>
      <c r="T14" s="24"/>
    </row>
    <row r="15" spans="2:27" s="4" customFormat="1" ht="29.1" customHeight="1" thickTop="1" thickBot="1">
      <c r="B15" s="51" t="s">
        <v>20</v>
      </c>
      <c r="C15" s="299" t="s">
        <v>33</v>
      </c>
      <c r="D15" s="300"/>
      <c r="E15" s="52">
        <v>114</v>
      </c>
      <c r="F15" s="53">
        <v>58</v>
      </c>
      <c r="G15" s="53">
        <v>42</v>
      </c>
      <c r="H15" s="53">
        <v>59</v>
      </c>
      <c r="I15" s="53">
        <v>91</v>
      </c>
      <c r="J15" s="53">
        <v>12</v>
      </c>
      <c r="K15" s="53">
        <v>43</v>
      </c>
      <c r="L15" s="53">
        <v>26</v>
      </c>
      <c r="M15" s="54">
        <v>75</v>
      </c>
      <c r="N15" s="54">
        <v>24</v>
      </c>
      <c r="O15" s="54">
        <v>123</v>
      </c>
      <c r="P15" s="54">
        <v>80</v>
      </c>
      <c r="Q15" s="54">
        <v>84</v>
      </c>
      <c r="R15" s="54">
        <v>81</v>
      </c>
      <c r="S15" s="50">
        <f t="shared" si="3"/>
        <v>912</v>
      </c>
      <c r="T15" s="24"/>
    </row>
    <row r="16" spans="2:27" ht="29.1" customHeight="1" thickBot="1">
      <c r="B16" s="281" t="s">
        <v>34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2"/>
    </row>
    <row r="17" spans="2:19" ht="29.1" customHeight="1" thickTop="1" thickBot="1">
      <c r="B17" s="303" t="s">
        <v>19</v>
      </c>
      <c r="C17" s="304" t="s">
        <v>35</v>
      </c>
      <c r="D17" s="305"/>
      <c r="E17" s="55">
        <v>747</v>
      </c>
      <c r="F17" s="56">
        <v>586</v>
      </c>
      <c r="G17" s="56">
        <v>849</v>
      </c>
      <c r="H17" s="56">
        <v>1167</v>
      </c>
      <c r="I17" s="56">
        <v>1068</v>
      </c>
      <c r="J17" s="56">
        <v>200</v>
      </c>
      <c r="K17" s="56">
        <v>1008</v>
      </c>
      <c r="L17" s="56">
        <v>309</v>
      </c>
      <c r="M17" s="57">
        <v>499</v>
      </c>
      <c r="N17" s="57">
        <v>611</v>
      </c>
      <c r="O17" s="57">
        <v>1026</v>
      </c>
      <c r="P17" s="57">
        <v>886</v>
      </c>
      <c r="Q17" s="57">
        <v>1077</v>
      </c>
      <c r="R17" s="57">
        <v>934</v>
      </c>
      <c r="S17" s="50">
        <f>SUM(E17:R17)</f>
        <v>10967</v>
      </c>
    </row>
    <row r="18" spans="2:19" ht="29.1" customHeight="1" thickTop="1" thickBot="1">
      <c r="B18" s="242"/>
      <c r="C18" s="269" t="s">
        <v>36</v>
      </c>
      <c r="D18" s="270"/>
      <c r="E18" s="58">
        <f t="shared" ref="E18:S18" si="4">E17/E6*100</f>
        <v>60.781122864117165</v>
      </c>
      <c r="F18" s="58">
        <f t="shared" si="4"/>
        <v>67.048054919908466</v>
      </c>
      <c r="G18" s="58">
        <f t="shared" si="4"/>
        <v>60.427046263345197</v>
      </c>
      <c r="H18" s="58">
        <f t="shared" si="4"/>
        <v>56.650485436893206</v>
      </c>
      <c r="I18" s="58">
        <f t="shared" si="4"/>
        <v>64.221286831028252</v>
      </c>
      <c r="J18" s="58">
        <f t="shared" si="4"/>
        <v>51.413881748071979</v>
      </c>
      <c r="K18" s="58">
        <f t="shared" si="4"/>
        <v>61.53846153846154</v>
      </c>
      <c r="L18" s="58">
        <f t="shared" si="4"/>
        <v>51.845637583892611</v>
      </c>
      <c r="M18" s="58">
        <f t="shared" si="4"/>
        <v>57.290470723306541</v>
      </c>
      <c r="N18" s="58">
        <f t="shared" si="4"/>
        <v>62.41062308478039</v>
      </c>
      <c r="O18" s="58">
        <f t="shared" si="4"/>
        <v>56.622516556291394</v>
      </c>
      <c r="P18" s="58">
        <f t="shared" si="4"/>
        <v>59.945872801082544</v>
      </c>
      <c r="Q18" s="58">
        <f t="shared" si="4"/>
        <v>63.093145869947278</v>
      </c>
      <c r="R18" s="59">
        <f t="shared" si="4"/>
        <v>58.411507191994993</v>
      </c>
      <c r="S18" s="60">
        <f t="shared" si="4"/>
        <v>59.928961748633881</v>
      </c>
    </row>
    <row r="19" spans="2:19" ht="29.1" customHeight="1" thickTop="1" thickBot="1">
      <c r="B19" s="274" t="s">
        <v>21</v>
      </c>
      <c r="C19" s="284" t="s">
        <v>37</v>
      </c>
      <c r="D19" s="285"/>
      <c r="E19" s="47">
        <v>0</v>
      </c>
      <c r="F19" s="48">
        <v>595</v>
      </c>
      <c r="G19" s="48">
        <v>747</v>
      </c>
      <c r="H19" s="48">
        <v>1126</v>
      </c>
      <c r="I19" s="48">
        <v>728</v>
      </c>
      <c r="J19" s="48">
        <v>203</v>
      </c>
      <c r="K19" s="48">
        <v>928</v>
      </c>
      <c r="L19" s="48">
        <v>323</v>
      </c>
      <c r="M19" s="49">
        <v>510</v>
      </c>
      <c r="N19" s="49">
        <v>475</v>
      </c>
      <c r="O19" s="49">
        <v>0</v>
      </c>
      <c r="P19" s="49">
        <v>934</v>
      </c>
      <c r="Q19" s="49">
        <v>853</v>
      </c>
      <c r="R19" s="49">
        <v>781</v>
      </c>
      <c r="S19" s="61">
        <f>SUM(E19:R19)</f>
        <v>8203</v>
      </c>
    </row>
    <row r="20" spans="2:19" ht="29.1" customHeight="1" thickTop="1" thickBot="1">
      <c r="B20" s="242"/>
      <c r="C20" s="269" t="s">
        <v>36</v>
      </c>
      <c r="D20" s="270"/>
      <c r="E20" s="58">
        <f t="shared" ref="E20:S20" si="5">E19/E6*100</f>
        <v>0</v>
      </c>
      <c r="F20" s="58">
        <f t="shared" si="5"/>
        <v>68.077803203661318</v>
      </c>
      <c r="G20" s="58">
        <f t="shared" si="5"/>
        <v>53.167259786476876</v>
      </c>
      <c r="H20" s="58">
        <f t="shared" si="5"/>
        <v>54.660194174757279</v>
      </c>
      <c r="I20" s="58">
        <f t="shared" si="5"/>
        <v>43.776307877330126</v>
      </c>
      <c r="J20" s="58">
        <f t="shared" si="5"/>
        <v>52.185089974293064</v>
      </c>
      <c r="K20" s="58">
        <f t="shared" si="5"/>
        <v>56.654456654456652</v>
      </c>
      <c r="L20" s="58">
        <f t="shared" si="5"/>
        <v>54.194630872483216</v>
      </c>
      <c r="M20" s="58">
        <f t="shared" si="5"/>
        <v>58.553386911595865</v>
      </c>
      <c r="N20" s="58">
        <f t="shared" si="5"/>
        <v>48.518896833503575</v>
      </c>
      <c r="O20" s="58">
        <f t="shared" si="5"/>
        <v>0</v>
      </c>
      <c r="P20" s="58">
        <f t="shared" si="5"/>
        <v>63.193504736129903</v>
      </c>
      <c r="Q20" s="58">
        <f t="shared" si="5"/>
        <v>49.970708845928527</v>
      </c>
      <c r="R20" s="59">
        <f t="shared" si="5"/>
        <v>48.843026891807376</v>
      </c>
      <c r="S20" s="60">
        <f t="shared" si="5"/>
        <v>44.825136612021858</v>
      </c>
    </row>
    <row r="21" spans="2:19" s="4" customFormat="1" ht="29.1" customHeight="1" thickTop="1" thickBot="1">
      <c r="B21" s="266" t="s">
        <v>26</v>
      </c>
      <c r="C21" s="267" t="s">
        <v>38</v>
      </c>
      <c r="D21" s="268"/>
      <c r="E21" s="47">
        <v>317</v>
      </c>
      <c r="F21" s="48">
        <v>186</v>
      </c>
      <c r="G21" s="48">
        <v>285</v>
      </c>
      <c r="H21" s="48">
        <v>401</v>
      </c>
      <c r="I21" s="48">
        <v>365</v>
      </c>
      <c r="J21" s="48">
        <v>59</v>
      </c>
      <c r="K21" s="48">
        <v>318</v>
      </c>
      <c r="L21" s="48">
        <v>83</v>
      </c>
      <c r="M21" s="49">
        <v>171</v>
      </c>
      <c r="N21" s="49">
        <v>124</v>
      </c>
      <c r="O21" s="49">
        <v>348</v>
      </c>
      <c r="P21" s="49">
        <v>223</v>
      </c>
      <c r="Q21" s="49">
        <v>356</v>
      </c>
      <c r="R21" s="49">
        <v>226</v>
      </c>
      <c r="S21" s="50">
        <f>SUM(E21:R21)</f>
        <v>3462</v>
      </c>
    </row>
    <row r="22" spans="2:19" ht="29.1" customHeight="1" thickTop="1" thickBot="1">
      <c r="B22" s="242"/>
      <c r="C22" s="269" t="s">
        <v>36</v>
      </c>
      <c r="D22" s="270"/>
      <c r="E22" s="58">
        <f t="shared" ref="E22:S22" si="6">E21/E6*100</f>
        <v>25.793327908869003</v>
      </c>
      <c r="F22" s="58">
        <f t="shared" si="6"/>
        <v>21.28146453089245</v>
      </c>
      <c r="G22" s="58">
        <f t="shared" si="6"/>
        <v>20.284697508896798</v>
      </c>
      <c r="H22" s="58">
        <f t="shared" si="6"/>
        <v>19.466019417475728</v>
      </c>
      <c r="I22" s="58">
        <f t="shared" si="6"/>
        <v>21.948286229705353</v>
      </c>
      <c r="J22" s="58">
        <f t="shared" si="6"/>
        <v>15.167095115681233</v>
      </c>
      <c r="K22" s="58">
        <f t="shared" si="6"/>
        <v>19.413919413919416</v>
      </c>
      <c r="L22" s="58">
        <f t="shared" si="6"/>
        <v>13.926174496644295</v>
      </c>
      <c r="M22" s="58">
        <f t="shared" si="6"/>
        <v>19.632606199770379</v>
      </c>
      <c r="N22" s="58">
        <f t="shared" si="6"/>
        <v>12.665985699693566</v>
      </c>
      <c r="O22" s="58">
        <f t="shared" si="6"/>
        <v>19.205298013245034</v>
      </c>
      <c r="P22" s="58">
        <f t="shared" si="6"/>
        <v>15.087956698240864</v>
      </c>
      <c r="Q22" s="58">
        <f t="shared" si="6"/>
        <v>20.855301698886937</v>
      </c>
      <c r="R22" s="59">
        <f t="shared" si="6"/>
        <v>14.133833646028767</v>
      </c>
      <c r="S22" s="60">
        <f t="shared" si="6"/>
        <v>18.918032786885249</v>
      </c>
    </row>
    <row r="23" spans="2:19" s="4" customFormat="1" ht="29.1" customHeight="1" thickTop="1" thickBot="1">
      <c r="B23" s="266" t="s">
        <v>29</v>
      </c>
      <c r="C23" s="286" t="s">
        <v>39</v>
      </c>
      <c r="D23" s="287"/>
      <c r="E23" s="47">
        <v>54</v>
      </c>
      <c r="F23" s="48">
        <v>59</v>
      </c>
      <c r="G23" s="48">
        <v>82</v>
      </c>
      <c r="H23" s="48">
        <v>132</v>
      </c>
      <c r="I23" s="48">
        <v>54</v>
      </c>
      <c r="J23" s="48">
        <v>7</v>
      </c>
      <c r="K23" s="48">
        <v>64</v>
      </c>
      <c r="L23" s="48">
        <v>15</v>
      </c>
      <c r="M23" s="49">
        <v>72</v>
      </c>
      <c r="N23" s="49">
        <v>35</v>
      </c>
      <c r="O23" s="49">
        <v>77</v>
      </c>
      <c r="P23" s="49">
        <v>42</v>
      </c>
      <c r="Q23" s="49">
        <v>85</v>
      </c>
      <c r="R23" s="49">
        <v>66</v>
      </c>
      <c r="S23" s="50">
        <f>SUM(E23:R23)</f>
        <v>844</v>
      </c>
    </row>
    <row r="24" spans="2:19" ht="29.1" customHeight="1" thickTop="1" thickBot="1">
      <c r="B24" s="242"/>
      <c r="C24" s="269" t="s">
        <v>36</v>
      </c>
      <c r="D24" s="270"/>
      <c r="E24" s="58">
        <f t="shared" ref="E24:S24" si="7">E23/E6*100</f>
        <v>4.3938161106590723</v>
      </c>
      <c r="F24" s="58">
        <f t="shared" si="7"/>
        <v>6.7505720823798629</v>
      </c>
      <c r="G24" s="58">
        <f t="shared" si="7"/>
        <v>5.8362989323843415</v>
      </c>
      <c r="H24" s="58">
        <f t="shared" si="7"/>
        <v>6.407766990291262</v>
      </c>
      <c r="I24" s="58">
        <f t="shared" si="7"/>
        <v>3.2471437161755863</v>
      </c>
      <c r="J24" s="58">
        <f t="shared" si="7"/>
        <v>1.7994858611825193</v>
      </c>
      <c r="K24" s="58">
        <f t="shared" si="7"/>
        <v>3.9072039072039071</v>
      </c>
      <c r="L24" s="58">
        <f t="shared" si="7"/>
        <v>2.5167785234899327</v>
      </c>
      <c r="M24" s="58">
        <f t="shared" si="7"/>
        <v>8.2663605051664764</v>
      </c>
      <c r="N24" s="58">
        <f t="shared" si="7"/>
        <v>3.5750766087844741</v>
      </c>
      <c r="O24" s="58">
        <f t="shared" si="7"/>
        <v>4.2494481236203097</v>
      </c>
      <c r="P24" s="58">
        <f t="shared" si="7"/>
        <v>2.8416779431664412</v>
      </c>
      <c r="Q24" s="58">
        <f t="shared" si="7"/>
        <v>4.9794961921499707</v>
      </c>
      <c r="R24" s="59">
        <f t="shared" si="7"/>
        <v>4.1275797373358349</v>
      </c>
      <c r="S24" s="60">
        <f t="shared" si="7"/>
        <v>4.6120218579234971</v>
      </c>
    </row>
    <row r="25" spans="2:19" s="4" customFormat="1" ht="29.1" customHeight="1" thickTop="1" thickBot="1">
      <c r="B25" s="266" t="s">
        <v>40</v>
      </c>
      <c r="C25" s="267" t="s">
        <v>41</v>
      </c>
      <c r="D25" s="268"/>
      <c r="E25" s="62">
        <v>34</v>
      </c>
      <c r="F25" s="49">
        <v>24</v>
      </c>
      <c r="G25" s="49">
        <v>55</v>
      </c>
      <c r="H25" s="49">
        <v>72</v>
      </c>
      <c r="I25" s="49">
        <v>60</v>
      </c>
      <c r="J25" s="49">
        <v>3</v>
      </c>
      <c r="K25" s="49">
        <v>49</v>
      </c>
      <c r="L25" s="49">
        <v>20</v>
      </c>
      <c r="M25" s="49">
        <v>23</v>
      </c>
      <c r="N25" s="49">
        <v>43</v>
      </c>
      <c r="O25" s="49">
        <v>50</v>
      </c>
      <c r="P25" s="49">
        <v>44</v>
      </c>
      <c r="Q25" s="49">
        <v>29</v>
      </c>
      <c r="R25" s="49">
        <v>55</v>
      </c>
      <c r="S25" s="50">
        <f>SUM(E25:R25)</f>
        <v>561</v>
      </c>
    </row>
    <row r="26" spans="2:19" ht="29.1" customHeight="1" thickTop="1" thickBot="1">
      <c r="B26" s="242"/>
      <c r="C26" s="269" t="s">
        <v>36</v>
      </c>
      <c r="D26" s="270"/>
      <c r="E26" s="58">
        <f t="shared" ref="E26:S26" si="8">E25/E6*100</f>
        <v>2.7664768104149715</v>
      </c>
      <c r="F26" s="58">
        <f t="shared" si="8"/>
        <v>2.7459954233409611</v>
      </c>
      <c r="G26" s="58">
        <f t="shared" si="8"/>
        <v>3.9145907473309607</v>
      </c>
      <c r="H26" s="58">
        <f t="shared" si="8"/>
        <v>3.4951456310679614</v>
      </c>
      <c r="I26" s="58">
        <f t="shared" si="8"/>
        <v>3.6079374624173184</v>
      </c>
      <c r="J26" s="58">
        <f t="shared" si="8"/>
        <v>0.77120822622107965</v>
      </c>
      <c r="K26" s="58">
        <f t="shared" si="8"/>
        <v>2.9914529914529915</v>
      </c>
      <c r="L26" s="58">
        <f t="shared" si="8"/>
        <v>3.3557046979865772</v>
      </c>
      <c r="M26" s="58">
        <f t="shared" si="8"/>
        <v>2.640642939150402</v>
      </c>
      <c r="N26" s="58">
        <f t="shared" si="8"/>
        <v>4.3922369765066396</v>
      </c>
      <c r="O26" s="58">
        <f t="shared" si="8"/>
        <v>2.759381898454746</v>
      </c>
      <c r="P26" s="58">
        <f t="shared" si="8"/>
        <v>2.9769959404600814</v>
      </c>
      <c r="Q26" s="58">
        <f t="shared" si="8"/>
        <v>1.6988869361452841</v>
      </c>
      <c r="R26" s="59">
        <f t="shared" si="8"/>
        <v>3.4396497811131956</v>
      </c>
      <c r="S26" s="60">
        <f t="shared" si="8"/>
        <v>3.0655737704918034</v>
      </c>
    </row>
    <row r="27" spans="2:19" ht="29.1" customHeight="1" thickTop="1" thickBot="1">
      <c r="B27" s="266" t="s">
        <v>42</v>
      </c>
      <c r="C27" s="272" t="s">
        <v>43</v>
      </c>
      <c r="D27" s="273"/>
      <c r="E27" s="62">
        <v>198</v>
      </c>
      <c r="F27" s="49">
        <v>139</v>
      </c>
      <c r="G27" s="49">
        <v>250</v>
      </c>
      <c r="H27" s="49">
        <v>361</v>
      </c>
      <c r="I27" s="49">
        <v>359</v>
      </c>
      <c r="J27" s="49">
        <v>58</v>
      </c>
      <c r="K27" s="49">
        <v>320</v>
      </c>
      <c r="L27" s="49">
        <v>81</v>
      </c>
      <c r="M27" s="49">
        <v>182</v>
      </c>
      <c r="N27" s="49">
        <v>147</v>
      </c>
      <c r="O27" s="49">
        <v>298</v>
      </c>
      <c r="P27" s="49">
        <v>324</v>
      </c>
      <c r="Q27" s="49">
        <v>233</v>
      </c>
      <c r="R27" s="49">
        <v>304</v>
      </c>
      <c r="S27" s="50">
        <f>SUM(E27:R27)</f>
        <v>3254</v>
      </c>
    </row>
    <row r="28" spans="2:19" ht="29.1" customHeight="1" thickTop="1" thickBot="1">
      <c r="B28" s="271"/>
      <c r="C28" s="269" t="s">
        <v>36</v>
      </c>
      <c r="D28" s="270"/>
      <c r="E28" s="58">
        <f>E27/E6*100</f>
        <v>16.110659072416599</v>
      </c>
      <c r="F28" s="58">
        <f t="shared" ref="F28:S28" si="9">F27/F6*100</f>
        <v>15.903890160183066</v>
      </c>
      <c r="G28" s="58">
        <f t="shared" si="9"/>
        <v>17.793594306049823</v>
      </c>
      <c r="H28" s="58">
        <f t="shared" si="9"/>
        <v>17.524271844660195</v>
      </c>
      <c r="I28" s="58">
        <f t="shared" si="9"/>
        <v>21.58749248346362</v>
      </c>
      <c r="J28" s="58">
        <f t="shared" si="9"/>
        <v>14.910025706940875</v>
      </c>
      <c r="K28" s="58">
        <f t="shared" si="9"/>
        <v>19.536019536019538</v>
      </c>
      <c r="L28" s="58">
        <f t="shared" si="9"/>
        <v>13.590604026845638</v>
      </c>
      <c r="M28" s="58">
        <f t="shared" si="9"/>
        <v>20.8955223880597</v>
      </c>
      <c r="N28" s="58">
        <f t="shared" si="9"/>
        <v>15.015321756894789</v>
      </c>
      <c r="O28" s="58">
        <f t="shared" si="9"/>
        <v>16.445916114790286</v>
      </c>
      <c r="P28" s="58">
        <f t="shared" si="9"/>
        <v>21.921515561569688</v>
      </c>
      <c r="Q28" s="58">
        <f t="shared" si="9"/>
        <v>13.649677797305213</v>
      </c>
      <c r="R28" s="58">
        <f t="shared" si="9"/>
        <v>19.011882426516575</v>
      </c>
      <c r="S28" s="58">
        <f t="shared" si="9"/>
        <v>17.781420765027324</v>
      </c>
    </row>
    <row r="29" spans="2:19" ht="29.1" customHeight="1" thickBot="1">
      <c r="B29" s="281" t="s">
        <v>44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3"/>
    </row>
    <row r="30" spans="2:19" ht="29.1" customHeight="1" thickTop="1" thickBot="1">
      <c r="B30" s="274" t="s">
        <v>19</v>
      </c>
      <c r="C30" s="284" t="s">
        <v>45</v>
      </c>
      <c r="D30" s="285"/>
      <c r="E30" s="47">
        <v>280</v>
      </c>
      <c r="F30" s="48">
        <v>245</v>
      </c>
      <c r="G30" s="48">
        <v>420</v>
      </c>
      <c r="H30" s="48">
        <v>550</v>
      </c>
      <c r="I30" s="48">
        <v>437</v>
      </c>
      <c r="J30" s="48">
        <v>85</v>
      </c>
      <c r="K30" s="48">
        <v>458</v>
      </c>
      <c r="L30" s="48">
        <v>162</v>
      </c>
      <c r="M30" s="49">
        <v>235</v>
      </c>
      <c r="N30" s="49">
        <v>299</v>
      </c>
      <c r="O30" s="49">
        <v>378</v>
      </c>
      <c r="P30" s="49">
        <v>415</v>
      </c>
      <c r="Q30" s="49">
        <v>367</v>
      </c>
      <c r="R30" s="49">
        <v>424</v>
      </c>
      <c r="S30" s="50">
        <f>SUM(E30:R30)</f>
        <v>4755</v>
      </c>
    </row>
    <row r="31" spans="2:19" ht="29.1" customHeight="1" thickTop="1" thickBot="1">
      <c r="B31" s="242"/>
      <c r="C31" s="269" t="s">
        <v>36</v>
      </c>
      <c r="D31" s="270"/>
      <c r="E31" s="58">
        <f t="shared" ref="E31:S31" si="10">E30/E6*100</f>
        <v>22.782750203417411</v>
      </c>
      <c r="F31" s="58">
        <f t="shared" si="10"/>
        <v>28.032036613272311</v>
      </c>
      <c r="G31" s="58">
        <f t="shared" si="10"/>
        <v>29.893238434163699</v>
      </c>
      <c r="H31" s="58">
        <f t="shared" si="10"/>
        <v>26.699029126213592</v>
      </c>
      <c r="I31" s="58">
        <f t="shared" si="10"/>
        <v>26.277811184606133</v>
      </c>
      <c r="J31" s="58">
        <f t="shared" si="10"/>
        <v>21.85089974293059</v>
      </c>
      <c r="K31" s="58">
        <f t="shared" si="10"/>
        <v>27.960927960927961</v>
      </c>
      <c r="L31" s="58">
        <f t="shared" si="10"/>
        <v>27.181208053691275</v>
      </c>
      <c r="M31" s="58">
        <f t="shared" si="10"/>
        <v>26.980482204362801</v>
      </c>
      <c r="N31" s="58">
        <f t="shared" si="10"/>
        <v>30.541368743615934</v>
      </c>
      <c r="O31" s="58">
        <f t="shared" si="10"/>
        <v>20.860927152317881</v>
      </c>
      <c r="P31" s="58">
        <f t="shared" si="10"/>
        <v>28.078484438430312</v>
      </c>
      <c r="Q31" s="58">
        <f t="shared" si="10"/>
        <v>21.499707088459285</v>
      </c>
      <c r="R31" s="59">
        <f t="shared" si="10"/>
        <v>26.516572858036273</v>
      </c>
      <c r="S31" s="60">
        <f t="shared" si="10"/>
        <v>25.983606557377048</v>
      </c>
    </row>
    <row r="32" spans="2:19" ht="29.1" customHeight="1" thickTop="1" thickBot="1">
      <c r="B32" s="266" t="s">
        <v>21</v>
      </c>
      <c r="C32" s="267" t="s">
        <v>46</v>
      </c>
      <c r="D32" s="268"/>
      <c r="E32" s="47">
        <v>368</v>
      </c>
      <c r="F32" s="48">
        <v>260</v>
      </c>
      <c r="G32" s="48">
        <v>370</v>
      </c>
      <c r="H32" s="48">
        <v>556</v>
      </c>
      <c r="I32" s="48">
        <v>452</v>
      </c>
      <c r="J32" s="48">
        <v>126</v>
      </c>
      <c r="K32" s="48">
        <v>446</v>
      </c>
      <c r="L32" s="48">
        <v>182</v>
      </c>
      <c r="M32" s="49">
        <v>256</v>
      </c>
      <c r="N32" s="49">
        <v>258</v>
      </c>
      <c r="O32" s="49">
        <v>493</v>
      </c>
      <c r="P32" s="49">
        <v>410</v>
      </c>
      <c r="Q32" s="49">
        <v>481</v>
      </c>
      <c r="R32" s="49">
        <v>457</v>
      </c>
      <c r="S32" s="50">
        <f>SUM(E32:R32)</f>
        <v>5115</v>
      </c>
    </row>
    <row r="33" spans="2:22" ht="29.1" customHeight="1" thickTop="1" thickBot="1">
      <c r="B33" s="242"/>
      <c r="C33" s="269" t="s">
        <v>36</v>
      </c>
      <c r="D33" s="270"/>
      <c r="E33" s="58">
        <f t="shared" ref="E33:S33" si="11">E32/E6*100</f>
        <v>29.94304312449146</v>
      </c>
      <c r="F33" s="58">
        <f t="shared" si="11"/>
        <v>29.748283752860409</v>
      </c>
      <c r="G33" s="58">
        <f t="shared" si="11"/>
        <v>26.334519572953734</v>
      </c>
      <c r="H33" s="58">
        <f t="shared" si="11"/>
        <v>26.990291262135923</v>
      </c>
      <c r="I33" s="58">
        <f t="shared" si="11"/>
        <v>27.179795550210461</v>
      </c>
      <c r="J33" s="58">
        <f t="shared" si="11"/>
        <v>32.390745501285345</v>
      </c>
      <c r="K33" s="58">
        <f t="shared" si="11"/>
        <v>27.228327228327228</v>
      </c>
      <c r="L33" s="58">
        <f t="shared" si="11"/>
        <v>30.536912751677853</v>
      </c>
      <c r="M33" s="58">
        <f t="shared" si="11"/>
        <v>29.391504018369691</v>
      </c>
      <c r="N33" s="58">
        <f t="shared" si="11"/>
        <v>26.353421859039837</v>
      </c>
      <c r="O33" s="58">
        <f t="shared" si="11"/>
        <v>27.207505518763796</v>
      </c>
      <c r="P33" s="58">
        <f t="shared" si="11"/>
        <v>27.740189445196211</v>
      </c>
      <c r="Q33" s="58">
        <f t="shared" si="11"/>
        <v>28.178090216754541</v>
      </c>
      <c r="R33" s="59">
        <f t="shared" si="11"/>
        <v>28.580362726704188</v>
      </c>
      <c r="S33" s="60">
        <f t="shared" si="11"/>
        <v>27.95081967213115</v>
      </c>
    </row>
    <row r="34" spans="2:22" ht="29.1" customHeight="1" thickTop="1" thickBot="1">
      <c r="B34" s="266" t="s">
        <v>26</v>
      </c>
      <c r="C34" s="267" t="s">
        <v>47</v>
      </c>
      <c r="D34" s="268"/>
      <c r="E34" s="47">
        <v>299</v>
      </c>
      <c r="F34" s="48">
        <v>330</v>
      </c>
      <c r="G34" s="48">
        <v>676</v>
      </c>
      <c r="H34" s="48">
        <v>1077</v>
      </c>
      <c r="I34" s="48">
        <v>798</v>
      </c>
      <c r="J34" s="48">
        <v>120</v>
      </c>
      <c r="K34" s="48">
        <v>736</v>
      </c>
      <c r="L34" s="48">
        <v>262</v>
      </c>
      <c r="M34" s="49">
        <v>339</v>
      </c>
      <c r="N34" s="49">
        <v>475</v>
      </c>
      <c r="O34" s="49">
        <v>696</v>
      </c>
      <c r="P34" s="49">
        <v>642</v>
      </c>
      <c r="Q34" s="49">
        <v>750</v>
      </c>
      <c r="R34" s="49">
        <v>774</v>
      </c>
      <c r="S34" s="50">
        <f>SUM(E34:R34)</f>
        <v>7974</v>
      </c>
    </row>
    <row r="35" spans="2:22" ht="29.1" customHeight="1" thickTop="1" thickBot="1">
      <c r="B35" s="242"/>
      <c r="C35" s="269" t="s">
        <v>36</v>
      </c>
      <c r="D35" s="270"/>
      <c r="E35" s="58">
        <f t="shared" ref="E35:S35" si="12">E34/E6*100</f>
        <v>24.328722538649309</v>
      </c>
      <c r="F35" s="58">
        <f t="shared" si="12"/>
        <v>37.757437070938217</v>
      </c>
      <c r="G35" s="58">
        <f t="shared" si="12"/>
        <v>48.113879003558715</v>
      </c>
      <c r="H35" s="58">
        <f t="shared" si="12"/>
        <v>52.281553398058257</v>
      </c>
      <c r="I35" s="58">
        <f t="shared" si="12"/>
        <v>47.98556825015033</v>
      </c>
      <c r="J35" s="58">
        <f t="shared" si="12"/>
        <v>30.848329048843187</v>
      </c>
      <c r="K35" s="58">
        <f t="shared" si="12"/>
        <v>44.932844932844937</v>
      </c>
      <c r="L35" s="58">
        <f t="shared" si="12"/>
        <v>43.959731543624159</v>
      </c>
      <c r="M35" s="58">
        <f t="shared" si="12"/>
        <v>38.920780711825486</v>
      </c>
      <c r="N35" s="58">
        <f t="shared" si="12"/>
        <v>48.518896833503575</v>
      </c>
      <c r="O35" s="58">
        <f t="shared" si="12"/>
        <v>38.410596026490069</v>
      </c>
      <c r="P35" s="58">
        <f t="shared" si="12"/>
        <v>43.437077131258455</v>
      </c>
      <c r="Q35" s="58">
        <f t="shared" si="12"/>
        <v>43.936731107205624</v>
      </c>
      <c r="R35" s="59">
        <f t="shared" si="12"/>
        <v>48.405253283302066</v>
      </c>
      <c r="S35" s="60">
        <f t="shared" si="12"/>
        <v>43.573770491803273</v>
      </c>
    </row>
    <row r="36" spans="2:22" ht="29.1" customHeight="1" thickTop="1" thickBot="1">
      <c r="B36" s="266" t="s">
        <v>29</v>
      </c>
      <c r="C36" s="272" t="s">
        <v>48</v>
      </c>
      <c r="D36" s="273"/>
      <c r="E36" s="62">
        <v>245</v>
      </c>
      <c r="F36" s="49">
        <v>218</v>
      </c>
      <c r="G36" s="49">
        <v>399</v>
      </c>
      <c r="H36" s="49">
        <v>321</v>
      </c>
      <c r="I36" s="49">
        <v>483</v>
      </c>
      <c r="J36" s="49">
        <v>62</v>
      </c>
      <c r="K36" s="49">
        <v>366</v>
      </c>
      <c r="L36" s="49">
        <v>110</v>
      </c>
      <c r="M36" s="49">
        <v>171</v>
      </c>
      <c r="N36" s="49">
        <v>152</v>
      </c>
      <c r="O36" s="49">
        <v>263</v>
      </c>
      <c r="P36" s="49">
        <v>307</v>
      </c>
      <c r="Q36" s="49">
        <v>433</v>
      </c>
      <c r="R36" s="49">
        <v>326</v>
      </c>
      <c r="S36" s="50">
        <f>SUM(E36:R36)</f>
        <v>3856</v>
      </c>
    </row>
    <row r="37" spans="2:22" ht="29.1" customHeight="1" thickTop="1" thickBot="1">
      <c r="B37" s="271"/>
      <c r="C37" s="269" t="s">
        <v>36</v>
      </c>
      <c r="D37" s="270"/>
      <c r="E37" s="58">
        <f t="shared" ref="E37:S37" si="13">E36/E6*100</f>
        <v>19.934906427990239</v>
      </c>
      <c r="F37" s="58">
        <f t="shared" si="13"/>
        <v>24.94279176201373</v>
      </c>
      <c r="G37" s="58">
        <f t="shared" si="13"/>
        <v>28.398576512455513</v>
      </c>
      <c r="H37" s="58">
        <f t="shared" si="13"/>
        <v>15.582524271844662</v>
      </c>
      <c r="I37" s="58">
        <f t="shared" si="13"/>
        <v>29.04389657245941</v>
      </c>
      <c r="J37" s="58">
        <f t="shared" si="13"/>
        <v>15.938303341902312</v>
      </c>
      <c r="K37" s="58">
        <f t="shared" si="13"/>
        <v>22.344322344322347</v>
      </c>
      <c r="L37" s="58">
        <f t="shared" si="13"/>
        <v>18.456375838926174</v>
      </c>
      <c r="M37" s="58">
        <f t="shared" si="13"/>
        <v>19.632606199770379</v>
      </c>
      <c r="N37" s="58">
        <f t="shared" si="13"/>
        <v>15.526046986721145</v>
      </c>
      <c r="O37" s="58">
        <f t="shared" si="13"/>
        <v>14.514348785871963</v>
      </c>
      <c r="P37" s="58">
        <f t="shared" si="13"/>
        <v>20.771312584573749</v>
      </c>
      <c r="Q37" s="58">
        <f t="shared" si="13"/>
        <v>25.36613942589338</v>
      </c>
      <c r="R37" s="59">
        <f t="shared" si="13"/>
        <v>20.38774233896185</v>
      </c>
      <c r="S37" s="60">
        <f t="shared" si="13"/>
        <v>21.071038251366119</v>
      </c>
    </row>
    <row r="38" spans="2:22" s="63" customFormat="1" ht="29.1" customHeight="1" thickTop="1" thickBot="1">
      <c r="B38" s="274" t="s">
        <v>40</v>
      </c>
      <c r="C38" s="276" t="s">
        <v>49</v>
      </c>
      <c r="D38" s="277"/>
      <c r="E38" s="62">
        <v>171</v>
      </c>
      <c r="F38" s="49">
        <v>92</v>
      </c>
      <c r="G38" s="49">
        <v>126</v>
      </c>
      <c r="H38" s="49">
        <v>103</v>
      </c>
      <c r="I38" s="49">
        <v>208</v>
      </c>
      <c r="J38" s="49">
        <v>45</v>
      </c>
      <c r="K38" s="49">
        <v>146</v>
      </c>
      <c r="L38" s="49">
        <v>76</v>
      </c>
      <c r="M38" s="49">
        <v>101</v>
      </c>
      <c r="N38" s="49">
        <v>66</v>
      </c>
      <c r="O38" s="49">
        <v>194</v>
      </c>
      <c r="P38" s="49">
        <v>113</v>
      </c>
      <c r="Q38" s="49">
        <v>149</v>
      </c>
      <c r="R38" s="49">
        <v>144</v>
      </c>
      <c r="S38" s="50">
        <f>SUM(E38:R38)</f>
        <v>1734</v>
      </c>
    </row>
    <row r="39" spans="2:22" s="4" customFormat="1" ht="29.1" customHeight="1" thickTop="1" thickBot="1">
      <c r="B39" s="275"/>
      <c r="C39" s="278" t="s">
        <v>36</v>
      </c>
      <c r="D39" s="279"/>
      <c r="E39" s="64">
        <f t="shared" ref="E39:S39" si="14">E38/E6*100</f>
        <v>13.913751017087062</v>
      </c>
      <c r="F39" s="65">
        <f t="shared" si="14"/>
        <v>10.526315789473683</v>
      </c>
      <c r="G39" s="65">
        <f t="shared" si="14"/>
        <v>8.9679715302491108</v>
      </c>
      <c r="H39" s="65">
        <f t="shared" si="14"/>
        <v>5</v>
      </c>
      <c r="I39" s="65">
        <f t="shared" si="14"/>
        <v>12.507516536380036</v>
      </c>
      <c r="J39" s="65">
        <f t="shared" si="14"/>
        <v>11.568123393316196</v>
      </c>
      <c r="K39" s="65">
        <f t="shared" si="14"/>
        <v>8.9133089133089136</v>
      </c>
      <c r="L39" s="65">
        <f t="shared" si="14"/>
        <v>12.751677852348994</v>
      </c>
      <c r="M39" s="65">
        <f t="shared" si="14"/>
        <v>11.595866819747416</v>
      </c>
      <c r="N39" s="65">
        <f t="shared" si="14"/>
        <v>6.7415730337078648</v>
      </c>
      <c r="O39" s="64">
        <f t="shared" si="14"/>
        <v>10.706401766004415</v>
      </c>
      <c r="P39" s="65">
        <f t="shared" si="14"/>
        <v>7.6454668470906633</v>
      </c>
      <c r="Q39" s="65">
        <f t="shared" si="14"/>
        <v>8.7287639132981827</v>
      </c>
      <c r="R39" s="66">
        <f t="shared" si="14"/>
        <v>9.0056285178236397</v>
      </c>
      <c r="S39" s="60">
        <f t="shared" si="14"/>
        <v>9.4754098360655732</v>
      </c>
    </row>
    <row r="40" spans="2:22" s="4" customFormat="1" ht="24" customHeight="1">
      <c r="B40" s="67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</row>
    <row r="41" spans="2:22" s="4" customFormat="1" ht="48.75" customHeight="1" thickBot="1">
      <c r="B41" s="280" t="s">
        <v>50</v>
      </c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</row>
    <row r="42" spans="2:22" s="4" customFormat="1" ht="42" customHeight="1" thickTop="1" thickBot="1">
      <c r="B42" s="6" t="s">
        <v>0</v>
      </c>
      <c r="C42" s="71" t="s">
        <v>1</v>
      </c>
      <c r="D42" s="72" t="s">
        <v>2</v>
      </c>
      <c r="E42" s="73" t="s">
        <v>51</v>
      </c>
      <c r="F42" s="9" t="s">
        <v>52</v>
      </c>
      <c r="G42" s="11" t="s">
        <v>5</v>
      </c>
      <c r="H42" s="11" t="s">
        <v>6</v>
      </c>
      <c r="I42" s="11" t="s">
        <v>7</v>
      </c>
      <c r="J42" s="11" t="s">
        <v>8</v>
      </c>
      <c r="K42" s="11" t="s">
        <v>9</v>
      </c>
      <c r="L42" s="11" t="s">
        <v>10</v>
      </c>
      <c r="M42" s="11" t="s">
        <v>11</v>
      </c>
      <c r="N42" s="11" t="s">
        <v>12</v>
      </c>
      <c r="O42" s="11" t="s">
        <v>13</v>
      </c>
      <c r="P42" s="11" t="s">
        <v>14</v>
      </c>
      <c r="Q42" s="11" t="s">
        <v>15</v>
      </c>
      <c r="R42" s="12" t="s">
        <v>16</v>
      </c>
      <c r="S42" s="13" t="s">
        <v>17</v>
      </c>
    </row>
    <row r="43" spans="2:22" s="4" customFormat="1" ht="42" customHeight="1" thickBot="1">
      <c r="B43" s="281" t="s">
        <v>53</v>
      </c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60"/>
    </row>
    <row r="44" spans="2:22" s="4" customFormat="1" ht="42" customHeight="1" thickTop="1" thickBot="1">
      <c r="B44" s="74" t="s">
        <v>19</v>
      </c>
      <c r="C44" s="264" t="s">
        <v>54</v>
      </c>
      <c r="D44" s="265"/>
      <c r="E44" s="55">
        <v>373</v>
      </c>
      <c r="F44" s="55">
        <v>183</v>
      </c>
      <c r="G44" s="55">
        <v>320</v>
      </c>
      <c r="H44" s="55">
        <v>150</v>
      </c>
      <c r="I44" s="55">
        <v>205</v>
      </c>
      <c r="J44" s="55">
        <v>154</v>
      </c>
      <c r="K44" s="55">
        <v>137</v>
      </c>
      <c r="L44" s="55">
        <v>171</v>
      </c>
      <c r="M44" s="55">
        <v>567</v>
      </c>
      <c r="N44" s="55">
        <v>108</v>
      </c>
      <c r="O44" s="55">
        <v>479</v>
      </c>
      <c r="P44" s="55">
        <v>163</v>
      </c>
      <c r="Q44" s="55">
        <v>197</v>
      </c>
      <c r="R44" s="75">
        <v>245</v>
      </c>
      <c r="S44" s="76">
        <f>SUM(E44:R44)</f>
        <v>3452</v>
      </c>
    </row>
    <row r="45" spans="2:22" s="4" customFormat="1" ht="42" customHeight="1" thickTop="1" thickBot="1">
      <c r="B45" s="77"/>
      <c r="C45" s="254" t="s">
        <v>55</v>
      </c>
      <c r="D45" s="255"/>
      <c r="E45" s="78">
        <v>25</v>
      </c>
      <c r="F45" s="48">
        <v>15</v>
      </c>
      <c r="G45" s="48">
        <v>31</v>
      </c>
      <c r="H45" s="48">
        <v>50</v>
      </c>
      <c r="I45" s="48">
        <v>35</v>
      </c>
      <c r="J45" s="48">
        <v>6</v>
      </c>
      <c r="K45" s="48">
        <v>18</v>
      </c>
      <c r="L45" s="48">
        <v>31</v>
      </c>
      <c r="M45" s="49">
        <v>19</v>
      </c>
      <c r="N45" s="49">
        <v>9</v>
      </c>
      <c r="O45" s="49">
        <v>19</v>
      </c>
      <c r="P45" s="49">
        <v>26</v>
      </c>
      <c r="Q45" s="49">
        <v>46</v>
      </c>
      <c r="R45" s="49">
        <v>60</v>
      </c>
      <c r="S45" s="76">
        <f>SUM(E45:R45)</f>
        <v>390</v>
      </c>
      <c r="V45" s="180"/>
    </row>
    <row r="46" spans="2:22" s="4" customFormat="1" ht="42" customHeight="1" thickTop="1" thickBot="1">
      <c r="B46" s="79" t="s">
        <v>21</v>
      </c>
      <c r="C46" s="256" t="s">
        <v>56</v>
      </c>
      <c r="D46" s="257"/>
      <c r="E46" s="80">
        <v>9259</v>
      </c>
      <c r="F46" s="80">
        <v>2338</v>
      </c>
      <c r="G46" s="80">
        <v>2239</v>
      </c>
      <c r="H46" s="80">
        <v>1828</v>
      </c>
      <c r="I46" s="80">
        <v>2299</v>
      </c>
      <c r="J46" s="80">
        <v>1101</v>
      </c>
      <c r="K46" s="80">
        <v>1395</v>
      </c>
      <c r="L46" s="80">
        <v>1182</v>
      </c>
      <c r="M46" s="80">
        <v>2937</v>
      </c>
      <c r="N46" s="80">
        <v>2326</v>
      </c>
      <c r="O46" s="80">
        <v>4425</v>
      </c>
      <c r="P46" s="80">
        <v>1850</v>
      </c>
      <c r="Q46" s="80">
        <v>1751</v>
      </c>
      <c r="R46" s="81">
        <v>2797</v>
      </c>
      <c r="S46" s="179">
        <v>37727</v>
      </c>
      <c r="U46" s="4">
        <f>SUM(E46:R46)</f>
        <v>37727</v>
      </c>
      <c r="V46" s="4">
        <f>SUM(E46:R46)</f>
        <v>37727</v>
      </c>
    </row>
    <row r="47" spans="2:22" s="4" customFormat="1" ht="42" customHeight="1" thickBot="1">
      <c r="B47" s="258" t="s">
        <v>57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60"/>
    </row>
    <row r="48" spans="2:22" s="4" customFormat="1" ht="42" customHeight="1" thickTop="1" thickBot="1">
      <c r="B48" s="261" t="s">
        <v>19</v>
      </c>
      <c r="C48" s="262" t="s">
        <v>58</v>
      </c>
      <c r="D48" s="263"/>
      <c r="E48" s="56">
        <v>5</v>
      </c>
      <c r="F48" s="56">
        <v>7</v>
      </c>
      <c r="G48" s="56">
        <v>7</v>
      </c>
      <c r="H48" s="56">
        <v>5</v>
      </c>
      <c r="I48" s="56">
        <v>4</v>
      </c>
      <c r="J48" s="56">
        <v>4</v>
      </c>
      <c r="K48" s="56">
        <v>2</v>
      </c>
      <c r="L48" s="56">
        <v>7</v>
      </c>
      <c r="M48" s="56">
        <v>0</v>
      </c>
      <c r="N48" s="56">
        <v>3</v>
      </c>
      <c r="O48" s="56">
        <v>5</v>
      </c>
      <c r="P48" s="56">
        <v>8</v>
      </c>
      <c r="Q48" s="56">
        <v>10</v>
      </c>
      <c r="R48" s="57">
        <v>14</v>
      </c>
      <c r="S48" s="83">
        <f>SUM(E48:R48)</f>
        <v>81</v>
      </c>
    </row>
    <row r="49" spans="2:26" ht="42" customHeight="1" thickTop="1" thickBot="1">
      <c r="B49" s="242"/>
      <c r="C49" s="252" t="s">
        <v>59</v>
      </c>
      <c r="D49" s="253"/>
      <c r="E49" s="84">
        <v>69</v>
      </c>
      <c r="F49" s="84">
        <v>53</v>
      </c>
      <c r="G49" s="84">
        <v>78</v>
      </c>
      <c r="H49" s="84">
        <v>60</v>
      </c>
      <c r="I49" s="84">
        <v>53</v>
      </c>
      <c r="J49" s="84">
        <v>15</v>
      </c>
      <c r="K49" s="84">
        <v>67</v>
      </c>
      <c r="L49" s="84">
        <v>64</v>
      </c>
      <c r="M49" s="84">
        <v>5</v>
      </c>
      <c r="N49" s="84">
        <v>51</v>
      </c>
      <c r="O49" s="84">
        <v>78</v>
      </c>
      <c r="P49" s="84">
        <v>29</v>
      </c>
      <c r="Q49" s="84">
        <v>168</v>
      </c>
      <c r="R49" s="85">
        <v>138</v>
      </c>
      <c r="S49" s="82">
        <v>928</v>
      </c>
      <c r="U49" s="1">
        <f>SUM(E49:R49)</f>
        <v>928</v>
      </c>
      <c r="V49" s="4">
        <f>SUM(E49:R49)</f>
        <v>928</v>
      </c>
      <c r="Z49" s="178"/>
    </row>
    <row r="50" spans="2:26" s="4" customFormat="1" ht="42" customHeight="1" thickTop="1" thickBot="1">
      <c r="B50" s="237" t="s">
        <v>21</v>
      </c>
      <c r="C50" s="250" t="s">
        <v>60</v>
      </c>
      <c r="D50" s="251"/>
      <c r="E50" s="86">
        <v>0</v>
      </c>
      <c r="F50" s="86">
        <v>0</v>
      </c>
      <c r="G50" s="86">
        <v>11</v>
      </c>
      <c r="H50" s="86">
        <v>1</v>
      </c>
      <c r="I50" s="86">
        <v>0</v>
      </c>
      <c r="J50" s="86">
        <v>0</v>
      </c>
      <c r="K50" s="86">
        <v>3</v>
      </c>
      <c r="L50" s="86">
        <v>3</v>
      </c>
      <c r="M50" s="86">
        <v>0</v>
      </c>
      <c r="N50" s="86">
        <v>0</v>
      </c>
      <c r="O50" s="86">
        <v>1</v>
      </c>
      <c r="P50" s="86">
        <v>2</v>
      </c>
      <c r="Q50" s="86">
        <v>13</v>
      </c>
      <c r="R50" s="87">
        <v>0</v>
      </c>
      <c r="S50" s="83">
        <f>SUM(E50:R50)</f>
        <v>34</v>
      </c>
    </row>
    <row r="51" spans="2:26" ht="42" customHeight="1" thickTop="1" thickBot="1">
      <c r="B51" s="242"/>
      <c r="C51" s="252" t="s">
        <v>61</v>
      </c>
      <c r="D51" s="253"/>
      <c r="E51" s="84">
        <f>E50+'[1]Stan i struktura VII 19'!E51</f>
        <v>5</v>
      </c>
      <c r="F51" s="84">
        <f>F50+'[1]Stan i struktura VII 19'!F51</f>
        <v>10</v>
      </c>
      <c r="G51" s="84">
        <v>46</v>
      </c>
      <c r="H51" s="84">
        <f>H50+'[1]Stan i struktura VII 19'!H51</f>
        <v>55</v>
      </c>
      <c r="I51" s="84">
        <f>I50+'[1]Stan i struktura VII 19'!I51</f>
        <v>59</v>
      </c>
      <c r="J51" s="84">
        <f>J50+'[1]Stan i struktura VII 19'!J51</f>
        <v>10</v>
      </c>
      <c r="K51" s="84">
        <v>39</v>
      </c>
      <c r="L51" s="84">
        <v>29</v>
      </c>
      <c r="M51" s="84">
        <v>11</v>
      </c>
      <c r="N51" s="84">
        <f>N50+'[1]Stan i struktura VII 19'!N51</f>
        <v>13</v>
      </c>
      <c r="O51" s="84">
        <v>13</v>
      </c>
      <c r="P51" s="84">
        <f>P50+'[1]Stan i struktura VII 19'!P51</f>
        <v>39</v>
      </c>
      <c r="Q51" s="84">
        <v>152</v>
      </c>
      <c r="R51" s="85">
        <v>28</v>
      </c>
      <c r="S51" s="82">
        <v>509</v>
      </c>
      <c r="U51" s="1">
        <f>SUM(E51:R51)</f>
        <v>509</v>
      </c>
      <c r="V51" s="4">
        <f>SUM(E51:R51)</f>
        <v>509</v>
      </c>
    </row>
    <row r="52" spans="2:26" s="4" customFormat="1" ht="42" customHeight="1" thickTop="1" thickBot="1">
      <c r="B52" s="229" t="s">
        <v>26</v>
      </c>
      <c r="C52" s="243" t="s">
        <v>62</v>
      </c>
      <c r="D52" s="244"/>
      <c r="E52" s="47">
        <v>6</v>
      </c>
      <c r="F52" s="48">
        <v>2</v>
      </c>
      <c r="G52" s="48">
        <v>2</v>
      </c>
      <c r="H52" s="48">
        <v>9</v>
      </c>
      <c r="I52" s="49">
        <v>1</v>
      </c>
      <c r="J52" s="48">
        <v>2</v>
      </c>
      <c r="K52" s="49">
        <v>0</v>
      </c>
      <c r="L52" s="48">
        <v>5</v>
      </c>
      <c r="M52" s="49">
        <v>5</v>
      </c>
      <c r="N52" s="49">
        <v>2</v>
      </c>
      <c r="O52" s="49">
        <v>6</v>
      </c>
      <c r="P52" s="48">
        <v>1</v>
      </c>
      <c r="Q52" s="88">
        <v>0</v>
      </c>
      <c r="R52" s="49">
        <v>4</v>
      </c>
      <c r="S52" s="83">
        <f>SUM(E52:R52)</f>
        <v>45</v>
      </c>
    </row>
    <row r="53" spans="2:26" ht="42" customHeight="1" thickTop="1" thickBot="1">
      <c r="B53" s="242"/>
      <c r="C53" s="252" t="s">
        <v>63</v>
      </c>
      <c r="D53" s="253"/>
      <c r="E53" s="84">
        <f>E52+'[1]Stan i struktura VII 19'!E53</f>
        <v>44</v>
      </c>
      <c r="F53" s="84">
        <f>F52+'[1]Stan i struktura VII 19'!F53</f>
        <v>29</v>
      </c>
      <c r="G53" s="84">
        <v>67</v>
      </c>
      <c r="H53" s="84">
        <v>59</v>
      </c>
      <c r="I53" s="84">
        <v>60</v>
      </c>
      <c r="J53" s="84">
        <v>29</v>
      </c>
      <c r="K53" s="84">
        <v>18</v>
      </c>
      <c r="L53" s="84">
        <v>21</v>
      </c>
      <c r="M53" s="84">
        <v>14</v>
      </c>
      <c r="N53" s="84">
        <v>54</v>
      </c>
      <c r="O53" s="84">
        <v>70</v>
      </c>
      <c r="P53" s="84">
        <v>30</v>
      </c>
      <c r="Q53" s="84">
        <v>44</v>
      </c>
      <c r="R53" s="85">
        <v>51</v>
      </c>
      <c r="S53" s="82">
        <v>590</v>
      </c>
      <c r="U53" s="1">
        <f>SUM(E53:R53)</f>
        <v>590</v>
      </c>
      <c r="V53" s="4">
        <f>SUM(E53:R53)</f>
        <v>590</v>
      </c>
    </row>
    <row r="54" spans="2:26" s="4" customFormat="1" ht="42" customHeight="1" thickTop="1" thickBot="1">
      <c r="B54" s="229" t="s">
        <v>29</v>
      </c>
      <c r="C54" s="243" t="s">
        <v>64</v>
      </c>
      <c r="D54" s="244"/>
      <c r="E54" s="47">
        <v>5</v>
      </c>
      <c r="F54" s="48">
        <v>7</v>
      </c>
      <c r="G54" s="48">
        <v>8</v>
      </c>
      <c r="H54" s="48">
        <v>0</v>
      </c>
      <c r="I54" s="49">
        <v>7</v>
      </c>
      <c r="J54" s="48">
        <v>0</v>
      </c>
      <c r="K54" s="49">
        <v>2</v>
      </c>
      <c r="L54" s="48">
        <v>13</v>
      </c>
      <c r="M54" s="49">
        <v>2</v>
      </c>
      <c r="N54" s="49">
        <v>0</v>
      </c>
      <c r="O54" s="49">
        <v>4</v>
      </c>
      <c r="P54" s="48">
        <v>4</v>
      </c>
      <c r="Q54" s="88">
        <v>8</v>
      </c>
      <c r="R54" s="49">
        <v>2</v>
      </c>
      <c r="S54" s="83">
        <f>SUM(E54:R54)</f>
        <v>62</v>
      </c>
    </row>
    <row r="55" spans="2:26" s="4" customFormat="1" ht="42" customHeight="1" thickTop="1" thickBot="1">
      <c r="B55" s="242"/>
      <c r="C55" s="245" t="s">
        <v>65</v>
      </c>
      <c r="D55" s="246"/>
      <c r="E55" s="84">
        <v>57</v>
      </c>
      <c r="F55" s="84">
        <v>58</v>
      </c>
      <c r="G55" s="84">
        <v>38</v>
      </c>
      <c r="H55" s="84">
        <v>40</v>
      </c>
      <c r="I55" s="84">
        <v>34</v>
      </c>
      <c r="J55" s="84">
        <v>24</v>
      </c>
      <c r="K55" s="84">
        <v>9</v>
      </c>
      <c r="L55" s="84">
        <v>46</v>
      </c>
      <c r="M55" s="84">
        <v>9</v>
      </c>
      <c r="N55" s="84">
        <v>12</v>
      </c>
      <c r="O55" s="84">
        <v>65</v>
      </c>
      <c r="P55" s="84">
        <v>32</v>
      </c>
      <c r="Q55" s="84">
        <v>64</v>
      </c>
      <c r="R55" s="85">
        <v>37</v>
      </c>
      <c r="S55" s="82">
        <v>525</v>
      </c>
      <c r="U55" s="4">
        <f>SUM(E55:R55)</f>
        <v>525</v>
      </c>
      <c r="V55" s="4">
        <f>SUM(E55:R55)</f>
        <v>525</v>
      </c>
    </row>
    <row r="56" spans="2:26" s="4" customFormat="1" ht="42" customHeight="1" thickTop="1" thickBot="1">
      <c r="B56" s="229" t="s">
        <v>40</v>
      </c>
      <c r="C56" s="230" t="s">
        <v>66</v>
      </c>
      <c r="D56" s="231"/>
      <c r="E56" s="89">
        <v>0</v>
      </c>
      <c r="F56" s="89">
        <v>1</v>
      </c>
      <c r="G56" s="89">
        <v>3</v>
      </c>
      <c r="H56" s="89">
        <v>9</v>
      </c>
      <c r="I56" s="89">
        <v>2</v>
      </c>
      <c r="J56" s="89">
        <v>0</v>
      </c>
      <c r="K56" s="89">
        <v>7</v>
      </c>
      <c r="L56" s="89">
        <v>3</v>
      </c>
      <c r="M56" s="89">
        <v>6</v>
      </c>
      <c r="N56" s="89">
        <v>2</v>
      </c>
      <c r="O56" s="89">
        <v>1</v>
      </c>
      <c r="P56" s="89">
        <v>3</v>
      </c>
      <c r="Q56" s="89">
        <v>15</v>
      </c>
      <c r="R56" s="90">
        <v>1</v>
      </c>
      <c r="S56" s="83">
        <f>SUM(E56:R56)</f>
        <v>53</v>
      </c>
    </row>
    <row r="57" spans="2:26" s="4" customFormat="1" ht="42" customHeight="1" thickTop="1" thickBot="1">
      <c r="B57" s="247"/>
      <c r="C57" s="248" t="s">
        <v>67</v>
      </c>
      <c r="D57" s="249"/>
      <c r="E57" s="84">
        <v>48</v>
      </c>
      <c r="F57" s="84">
        <v>38</v>
      </c>
      <c r="G57" s="84">
        <v>27</v>
      </c>
      <c r="H57" s="84">
        <v>61</v>
      </c>
      <c r="I57" s="84">
        <v>48</v>
      </c>
      <c r="J57" s="84">
        <v>16</v>
      </c>
      <c r="K57" s="84">
        <v>71</v>
      </c>
      <c r="L57" s="84">
        <v>26</v>
      </c>
      <c r="M57" s="84">
        <v>54</v>
      </c>
      <c r="N57" s="84">
        <v>29</v>
      </c>
      <c r="O57" s="84">
        <v>37</v>
      </c>
      <c r="P57" s="84">
        <v>22</v>
      </c>
      <c r="Q57" s="84">
        <v>88</v>
      </c>
      <c r="R57" s="85">
        <v>36</v>
      </c>
      <c r="S57" s="82">
        <v>601</v>
      </c>
      <c r="U57" s="4">
        <f>SUM(E57:R57)</f>
        <v>601</v>
      </c>
      <c r="V57" s="4">
        <f>SUM(E57:R57)</f>
        <v>601</v>
      </c>
    </row>
    <row r="58" spans="2:26" s="4" customFormat="1" ht="42" customHeight="1" thickTop="1" thickBot="1">
      <c r="B58" s="229" t="s">
        <v>42</v>
      </c>
      <c r="C58" s="230" t="s">
        <v>68</v>
      </c>
      <c r="D58" s="231"/>
      <c r="E58" s="89">
        <v>8</v>
      </c>
      <c r="F58" s="89">
        <v>1</v>
      </c>
      <c r="G58" s="89">
        <v>3</v>
      </c>
      <c r="H58" s="89">
        <v>2</v>
      </c>
      <c r="I58" s="89">
        <v>1</v>
      </c>
      <c r="J58" s="89">
        <v>0</v>
      </c>
      <c r="K58" s="89">
        <v>2</v>
      </c>
      <c r="L58" s="89">
        <v>2</v>
      </c>
      <c r="M58" s="89">
        <v>1</v>
      </c>
      <c r="N58" s="89">
        <v>2</v>
      </c>
      <c r="O58" s="89">
        <v>2</v>
      </c>
      <c r="P58" s="89">
        <v>2</v>
      </c>
      <c r="Q58" s="89">
        <v>0</v>
      </c>
      <c r="R58" s="90">
        <v>1</v>
      </c>
      <c r="S58" s="83">
        <f>SUM(E58:R58)</f>
        <v>27</v>
      </c>
    </row>
    <row r="59" spans="2:26" s="4" customFormat="1" ht="42" customHeight="1" thickTop="1" thickBot="1">
      <c r="B59" s="237"/>
      <c r="C59" s="238" t="s">
        <v>69</v>
      </c>
      <c r="D59" s="239"/>
      <c r="E59" s="84">
        <f>E58+'[1]Stan i struktura VII 19'!E59</f>
        <v>29</v>
      </c>
      <c r="F59" s="84">
        <f>F58+'[1]Stan i struktura VII 19'!F59</f>
        <v>8</v>
      </c>
      <c r="G59" s="84">
        <v>41</v>
      </c>
      <c r="H59" s="84">
        <v>20</v>
      </c>
      <c r="I59" s="84">
        <v>66</v>
      </c>
      <c r="J59" s="84">
        <v>1</v>
      </c>
      <c r="K59" s="84">
        <v>39</v>
      </c>
      <c r="L59" s="84">
        <v>11</v>
      </c>
      <c r="M59" s="84">
        <v>20</v>
      </c>
      <c r="N59" s="84">
        <v>43</v>
      </c>
      <c r="O59" s="84">
        <v>17</v>
      </c>
      <c r="P59" s="84">
        <v>14</v>
      </c>
      <c r="Q59" s="84">
        <v>12</v>
      </c>
      <c r="R59" s="85">
        <v>24</v>
      </c>
      <c r="S59" s="82">
        <v>345</v>
      </c>
      <c r="U59" s="4">
        <f>SUM(E59:R59)</f>
        <v>345</v>
      </c>
      <c r="V59" s="4">
        <f>SUM(E59:R59)</f>
        <v>345</v>
      </c>
    </row>
    <row r="60" spans="2:26" s="4" customFormat="1" ht="42" customHeight="1" thickTop="1" thickBot="1">
      <c r="B60" s="228" t="s">
        <v>70</v>
      </c>
      <c r="C60" s="230" t="s">
        <v>71</v>
      </c>
      <c r="D60" s="231"/>
      <c r="E60" s="89">
        <v>22</v>
      </c>
      <c r="F60" s="89">
        <v>8</v>
      </c>
      <c r="G60" s="89">
        <v>20</v>
      </c>
      <c r="H60" s="89">
        <v>44</v>
      </c>
      <c r="I60" s="89">
        <v>32</v>
      </c>
      <c r="J60" s="89">
        <v>3</v>
      </c>
      <c r="K60" s="89">
        <v>11</v>
      </c>
      <c r="L60" s="89">
        <v>22</v>
      </c>
      <c r="M60" s="89">
        <v>34</v>
      </c>
      <c r="N60" s="89">
        <v>0</v>
      </c>
      <c r="O60" s="89">
        <v>6</v>
      </c>
      <c r="P60" s="89">
        <v>4</v>
      </c>
      <c r="Q60" s="89">
        <v>24</v>
      </c>
      <c r="R60" s="90">
        <v>24</v>
      </c>
      <c r="S60" s="83">
        <f>SUM(E60:R60)</f>
        <v>254</v>
      </c>
    </row>
    <row r="61" spans="2:26" s="4" customFormat="1" ht="42" customHeight="1" thickTop="1" thickBot="1">
      <c r="B61" s="228"/>
      <c r="C61" s="240" t="s">
        <v>72</v>
      </c>
      <c r="D61" s="241"/>
      <c r="E61" s="91">
        <v>177</v>
      </c>
      <c r="F61" s="91">
        <v>93</v>
      </c>
      <c r="G61" s="91">
        <v>156</v>
      </c>
      <c r="H61" s="91">
        <v>296</v>
      </c>
      <c r="I61" s="91">
        <v>298</v>
      </c>
      <c r="J61" s="91">
        <v>62</v>
      </c>
      <c r="K61" s="91">
        <v>393</v>
      </c>
      <c r="L61" s="91">
        <v>136</v>
      </c>
      <c r="M61" s="91">
        <v>193</v>
      </c>
      <c r="N61" s="91">
        <v>52</v>
      </c>
      <c r="O61" s="91">
        <v>266</v>
      </c>
      <c r="P61" s="91">
        <v>204</v>
      </c>
      <c r="Q61" s="91">
        <v>121</v>
      </c>
      <c r="R61" s="92">
        <v>266</v>
      </c>
      <c r="S61" s="82">
        <v>2713</v>
      </c>
      <c r="U61" s="4">
        <f>SUM(E61:R61)</f>
        <v>2713</v>
      </c>
      <c r="V61" s="4">
        <f>SUM(E61:R61)</f>
        <v>2713</v>
      </c>
    </row>
    <row r="62" spans="2:26" s="4" customFormat="1" ht="42" customHeight="1" thickTop="1" thickBot="1">
      <c r="B62" s="228" t="s">
        <v>73</v>
      </c>
      <c r="C62" s="230" t="s">
        <v>74</v>
      </c>
      <c r="D62" s="231"/>
      <c r="E62" s="89">
        <v>0</v>
      </c>
      <c r="F62" s="89">
        <v>0</v>
      </c>
      <c r="G62" s="89">
        <v>2</v>
      </c>
      <c r="H62" s="89">
        <v>0</v>
      </c>
      <c r="I62" s="89">
        <v>4</v>
      </c>
      <c r="J62" s="89">
        <v>3</v>
      </c>
      <c r="K62" s="89">
        <v>4</v>
      </c>
      <c r="L62" s="89">
        <v>0</v>
      </c>
      <c r="M62" s="89">
        <v>2</v>
      </c>
      <c r="N62" s="89">
        <v>1</v>
      </c>
      <c r="O62" s="89">
        <v>25</v>
      </c>
      <c r="P62" s="89">
        <v>2</v>
      </c>
      <c r="Q62" s="89">
        <v>3</v>
      </c>
      <c r="R62" s="90">
        <v>35</v>
      </c>
      <c r="S62" s="83">
        <f>SUM(E62:R62)</f>
        <v>81</v>
      </c>
    </row>
    <row r="63" spans="2:26" s="4" customFormat="1" ht="42" customHeight="1" thickTop="1" thickBot="1">
      <c r="B63" s="229"/>
      <c r="C63" s="232" t="s">
        <v>75</v>
      </c>
      <c r="D63" s="233"/>
      <c r="E63" s="84">
        <f>E62+'[1]Stan i struktura VII 19'!E63</f>
        <v>1</v>
      </c>
      <c r="F63" s="84">
        <v>23</v>
      </c>
      <c r="G63" s="84">
        <v>27</v>
      </c>
      <c r="H63" s="84">
        <v>21</v>
      </c>
      <c r="I63" s="84">
        <v>52</v>
      </c>
      <c r="J63" s="84">
        <v>27</v>
      </c>
      <c r="K63" s="84">
        <v>88</v>
      </c>
      <c r="L63" s="84">
        <v>19</v>
      </c>
      <c r="M63" s="84">
        <v>33</v>
      </c>
      <c r="N63" s="84">
        <v>54</v>
      </c>
      <c r="O63" s="84">
        <v>88</v>
      </c>
      <c r="P63" s="84">
        <v>32</v>
      </c>
      <c r="Q63" s="84">
        <v>91</v>
      </c>
      <c r="R63" s="85">
        <v>432</v>
      </c>
      <c r="S63" s="82">
        <v>988</v>
      </c>
      <c r="U63" s="4">
        <f>SUM(E63:R63)</f>
        <v>988</v>
      </c>
      <c r="V63" s="4">
        <f>SUM(E63:R63)</f>
        <v>988</v>
      </c>
    </row>
    <row r="64" spans="2:26" s="4" customFormat="1" ht="42" customHeight="1" thickTop="1" thickBot="1">
      <c r="B64" s="228" t="s">
        <v>76</v>
      </c>
      <c r="C64" s="230" t="s">
        <v>77</v>
      </c>
      <c r="D64" s="231"/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90">
        <v>0</v>
      </c>
      <c r="S64" s="83">
        <f>SUM(E64:R64)</f>
        <v>0</v>
      </c>
    </row>
    <row r="65" spans="2:22" ht="42" customHeight="1" thickTop="1" thickBot="1">
      <c r="B65" s="234"/>
      <c r="C65" s="235" t="s">
        <v>78</v>
      </c>
      <c r="D65" s="236"/>
      <c r="E65" s="84">
        <f>E64+'[1]Stan i struktura VII 19'!E65</f>
        <v>0</v>
      </c>
      <c r="F65" s="84">
        <f>F64+'[1]Stan i struktura VII 19'!F65</f>
        <v>0</v>
      </c>
      <c r="G65" s="84">
        <f>G64+'[1]Stan i struktura VII 19'!G65</f>
        <v>0</v>
      </c>
      <c r="H65" s="84">
        <f>H64+'[1]Stan i struktura VII 19'!H65</f>
        <v>0</v>
      </c>
      <c r="I65" s="84">
        <f>I64+'[1]Stan i struktura VII 19'!I65</f>
        <v>0</v>
      </c>
      <c r="J65" s="84">
        <f>J64+'[1]Stan i struktura VII 19'!J65</f>
        <v>0</v>
      </c>
      <c r="K65" s="84">
        <f>K64+'[1]Stan i struktura VII 19'!K65</f>
        <v>0</v>
      </c>
      <c r="L65" s="84">
        <f>L64+'[1]Stan i struktura VII 19'!L65</f>
        <v>0</v>
      </c>
      <c r="M65" s="84">
        <f>M64+'[1]Stan i struktura VII 19'!M65</f>
        <v>0</v>
      </c>
      <c r="N65" s="84">
        <f>N64+'[1]Stan i struktura VII 19'!N65</f>
        <v>0</v>
      </c>
      <c r="O65" s="84">
        <f>O64+'[1]Stan i struktura VII 19'!O65</f>
        <v>0</v>
      </c>
      <c r="P65" s="84">
        <f>P64+'[1]Stan i struktura VII 19'!P65</f>
        <v>0</v>
      </c>
      <c r="Q65" s="84">
        <f>Q64+'[1]Stan i struktura VII 19'!Q65</f>
        <v>0</v>
      </c>
      <c r="R65" s="85">
        <f>R64+'[1]Stan i struktura VII 19'!R65</f>
        <v>0</v>
      </c>
      <c r="S65" s="82">
        <f>S64+'[1]Stan i struktura VII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21" t="s">
        <v>79</v>
      </c>
      <c r="C66" s="223" t="s">
        <v>80</v>
      </c>
      <c r="D66" s="224"/>
      <c r="E66" s="93">
        <f t="shared" ref="E66:R67" si="15">E48+E50+E52+E54+E56+E58+E60+E62+E64</f>
        <v>46</v>
      </c>
      <c r="F66" s="93">
        <f t="shared" si="15"/>
        <v>26</v>
      </c>
      <c r="G66" s="93">
        <f t="shared" si="15"/>
        <v>56</v>
      </c>
      <c r="H66" s="93">
        <f t="shared" si="15"/>
        <v>70</v>
      </c>
      <c r="I66" s="93">
        <f t="shared" si="15"/>
        <v>51</v>
      </c>
      <c r="J66" s="93">
        <f t="shared" si="15"/>
        <v>12</v>
      </c>
      <c r="K66" s="93">
        <f t="shared" si="15"/>
        <v>31</v>
      </c>
      <c r="L66" s="93">
        <f t="shared" si="15"/>
        <v>55</v>
      </c>
      <c r="M66" s="93">
        <f t="shared" si="15"/>
        <v>50</v>
      </c>
      <c r="N66" s="93">
        <f t="shared" si="15"/>
        <v>10</v>
      </c>
      <c r="O66" s="93">
        <f t="shared" si="15"/>
        <v>50</v>
      </c>
      <c r="P66" s="93">
        <f t="shared" si="15"/>
        <v>26</v>
      </c>
      <c r="Q66" s="93">
        <f t="shared" si="15"/>
        <v>73</v>
      </c>
      <c r="R66" s="94">
        <f t="shared" si="15"/>
        <v>81</v>
      </c>
      <c r="S66" s="95">
        <f>SUM(E66:R66)</f>
        <v>637</v>
      </c>
      <c r="V66" s="4"/>
    </row>
    <row r="67" spans="2:22" ht="45" customHeight="1" thickTop="1" thickBot="1">
      <c r="B67" s="222"/>
      <c r="C67" s="223" t="s">
        <v>81</v>
      </c>
      <c r="D67" s="224"/>
      <c r="E67" s="96">
        <f t="shared" si="15"/>
        <v>430</v>
      </c>
      <c r="F67" s="96">
        <f>F49+F51+F53+F55+F57+F59+F61+F63+F65</f>
        <v>312</v>
      </c>
      <c r="G67" s="96">
        <f t="shared" si="15"/>
        <v>480</v>
      </c>
      <c r="H67" s="96">
        <f t="shared" si="15"/>
        <v>612</v>
      </c>
      <c r="I67" s="96">
        <f t="shared" si="15"/>
        <v>670</v>
      </c>
      <c r="J67" s="96">
        <f t="shared" si="15"/>
        <v>184</v>
      </c>
      <c r="K67" s="96">
        <f t="shared" si="15"/>
        <v>724</v>
      </c>
      <c r="L67" s="96">
        <f t="shared" si="15"/>
        <v>352</v>
      </c>
      <c r="M67" s="96">
        <f t="shared" si="15"/>
        <v>339</v>
      </c>
      <c r="N67" s="96">
        <f t="shared" si="15"/>
        <v>308</v>
      </c>
      <c r="O67" s="96">
        <f t="shared" si="15"/>
        <v>634</v>
      </c>
      <c r="P67" s="96">
        <f t="shared" si="15"/>
        <v>402</v>
      </c>
      <c r="Q67" s="96">
        <f t="shared" si="15"/>
        <v>740</v>
      </c>
      <c r="R67" s="97">
        <f t="shared" si="15"/>
        <v>1012</v>
      </c>
      <c r="S67" s="95">
        <f>SUM(E67:R67)</f>
        <v>7199</v>
      </c>
      <c r="V67" s="4"/>
    </row>
    <row r="68" spans="2:22" ht="14.25" customHeight="1">
      <c r="B68" s="225" t="s">
        <v>82</v>
      </c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</row>
    <row r="69" spans="2:22" ht="14.25" customHeight="1">
      <c r="B69" s="226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</row>
    <row r="75" spans="2:22" ht="13.5" thickBot="1"/>
    <row r="76" spans="2:22" ht="26.25" customHeight="1" thickTop="1" thickBot="1">
      <c r="E76" s="98">
        <v>88</v>
      </c>
      <c r="F76" s="98">
        <v>44</v>
      </c>
      <c r="G76" s="98">
        <v>60</v>
      </c>
      <c r="H76" s="98">
        <v>75</v>
      </c>
      <c r="I76" s="98">
        <v>85</v>
      </c>
      <c r="J76" s="98">
        <v>20</v>
      </c>
      <c r="K76" s="98">
        <v>61</v>
      </c>
      <c r="L76" s="98">
        <v>29</v>
      </c>
      <c r="M76" s="98">
        <v>62</v>
      </c>
      <c r="N76" s="98">
        <v>45</v>
      </c>
      <c r="O76" s="98">
        <v>109</v>
      </c>
      <c r="P76" s="98">
        <v>58</v>
      </c>
      <c r="Q76" s="98">
        <v>70</v>
      </c>
      <c r="R76" s="98">
        <v>54</v>
      </c>
      <c r="S76" s="76">
        <f>SUM(E76:R76)</f>
        <v>860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>
      <selection activeCell="R27" sqref="R27"/>
    </sheetView>
  </sheetViews>
  <sheetFormatPr defaultColWidth="9.140625" defaultRowHeight="12.75"/>
  <cols>
    <col min="1" max="1" width="2.42578125" style="113" customWidth="1"/>
    <col min="2" max="2" width="8.7109375" style="113" customWidth="1"/>
    <col min="3" max="3" width="27.140625" style="113" customWidth="1"/>
    <col min="4" max="4" width="14.7109375" style="113" customWidth="1"/>
    <col min="5" max="5" width="15.28515625" style="113" customWidth="1"/>
    <col min="6" max="6" width="4.7109375" style="113" customWidth="1"/>
    <col min="7" max="7" width="8.5703125" style="113" customWidth="1"/>
    <col min="8" max="8" width="27.85546875" style="113" customWidth="1"/>
    <col min="9" max="9" width="14.85546875" style="113" customWidth="1"/>
    <col min="10" max="10" width="15.28515625" style="113" customWidth="1"/>
    <col min="11" max="11" width="4.5703125" style="113" customWidth="1"/>
    <col min="12" max="12" width="8.7109375" style="113" customWidth="1"/>
    <col min="13" max="13" width="28.42578125" style="113" customWidth="1"/>
    <col min="14" max="14" width="14.7109375" style="113" customWidth="1"/>
    <col min="15" max="15" width="15.85546875" style="113" customWidth="1"/>
    <col min="16" max="16384" width="9.140625" style="113"/>
  </cols>
  <sheetData>
    <row r="1" spans="2:15" ht="24.75" customHeight="1">
      <c r="B1" s="315" t="s">
        <v>123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2:15" ht="24.75" customHeight="1">
      <c r="B2" s="315" t="s">
        <v>272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</row>
    <row r="3" spans="2:15" ht="18.75" thickBot="1">
      <c r="B3" s="1"/>
      <c r="C3" s="114"/>
      <c r="D3" s="114"/>
      <c r="E3" s="114"/>
      <c r="F3" s="114"/>
      <c r="G3" s="114"/>
      <c r="H3" s="30"/>
      <c r="I3" s="30"/>
      <c r="J3" s="30"/>
      <c r="K3" s="30"/>
      <c r="L3" s="30"/>
      <c r="M3" s="30"/>
      <c r="N3" s="1"/>
      <c r="O3" s="1"/>
    </row>
    <row r="4" spans="2:15" ht="18.75" customHeight="1" thickBot="1">
      <c r="B4" s="318" t="s">
        <v>124</v>
      </c>
      <c r="C4" s="320" t="s">
        <v>125</v>
      </c>
      <c r="D4" s="322" t="s">
        <v>126</v>
      </c>
      <c r="E4" s="324" t="s">
        <v>127</v>
      </c>
      <c r="F4" s="114"/>
      <c r="G4" s="318" t="s">
        <v>124</v>
      </c>
      <c r="H4" s="326" t="s">
        <v>128</v>
      </c>
      <c r="I4" s="322" t="s">
        <v>126</v>
      </c>
      <c r="J4" s="324" t="s">
        <v>127</v>
      </c>
      <c r="K4" s="30"/>
      <c r="L4" s="318" t="s">
        <v>124</v>
      </c>
      <c r="M4" s="328" t="s">
        <v>125</v>
      </c>
      <c r="N4" s="322" t="s">
        <v>126</v>
      </c>
      <c r="O4" s="330" t="s">
        <v>127</v>
      </c>
    </row>
    <row r="5" spans="2:15" ht="18.75" customHeight="1" thickTop="1" thickBot="1">
      <c r="B5" s="319"/>
      <c r="C5" s="321"/>
      <c r="D5" s="323"/>
      <c r="E5" s="325"/>
      <c r="F5" s="114"/>
      <c r="G5" s="319"/>
      <c r="H5" s="327"/>
      <c r="I5" s="323"/>
      <c r="J5" s="325"/>
      <c r="K5" s="30"/>
      <c r="L5" s="319"/>
      <c r="M5" s="329"/>
      <c r="N5" s="323"/>
      <c r="O5" s="331"/>
    </row>
    <row r="6" spans="2:15" ht="17.100000000000001" customHeight="1" thickTop="1">
      <c r="B6" s="332" t="s">
        <v>129</v>
      </c>
      <c r="C6" s="333"/>
      <c r="D6" s="333"/>
      <c r="E6" s="336">
        <f>SUM(E8+E19+E27+E34+E41)</f>
        <v>6786</v>
      </c>
      <c r="F6" s="114"/>
      <c r="G6" s="115">
        <v>4</v>
      </c>
      <c r="H6" s="116" t="s">
        <v>130</v>
      </c>
      <c r="I6" s="117" t="s">
        <v>131</v>
      </c>
      <c r="J6" s="118">
        <v>274</v>
      </c>
      <c r="K6" s="30"/>
      <c r="L6" s="119" t="s">
        <v>132</v>
      </c>
      <c r="M6" s="120" t="s">
        <v>133</v>
      </c>
      <c r="N6" s="120" t="s">
        <v>134</v>
      </c>
      <c r="O6" s="121">
        <f>SUM(O7:O17)</f>
        <v>3290</v>
      </c>
    </row>
    <row r="7" spans="2:15" ht="17.100000000000001" customHeight="1" thickBot="1">
      <c r="B7" s="334"/>
      <c r="C7" s="335"/>
      <c r="D7" s="335"/>
      <c r="E7" s="337"/>
      <c r="F7" s="1"/>
      <c r="G7" s="122">
        <v>5</v>
      </c>
      <c r="H7" s="123" t="s">
        <v>135</v>
      </c>
      <c r="I7" s="118" t="s">
        <v>131</v>
      </c>
      <c r="J7" s="118">
        <v>123</v>
      </c>
      <c r="K7" s="1"/>
      <c r="L7" s="122">
        <v>1</v>
      </c>
      <c r="M7" s="123" t="s">
        <v>136</v>
      </c>
      <c r="N7" s="118" t="s">
        <v>131</v>
      </c>
      <c r="O7" s="124">
        <v>72</v>
      </c>
    </row>
    <row r="8" spans="2:15" ht="17.100000000000001" customHeight="1" thickTop="1" thickBot="1">
      <c r="B8" s="119" t="s">
        <v>137</v>
      </c>
      <c r="C8" s="120" t="s">
        <v>138</v>
      </c>
      <c r="D8" s="125" t="s">
        <v>134</v>
      </c>
      <c r="E8" s="121">
        <f>SUM(E9:E17)</f>
        <v>2103</v>
      </c>
      <c r="F8" s="1"/>
      <c r="G8" s="126"/>
      <c r="H8" s="127"/>
      <c r="I8" s="128"/>
      <c r="J8" s="129"/>
      <c r="K8" s="1"/>
      <c r="L8" s="122">
        <v>2</v>
      </c>
      <c r="M8" s="123" t="s">
        <v>139</v>
      </c>
      <c r="N8" s="118" t="s">
        <v>140</v>
      </c>
      <c r="O8" s="118">
        <v>78</v>
      </c>
    </row>
    <row r="9" spans="2:15" ht="17.100000000000001" customHeight="1" thickBot="1">
      <c r="B9" s="122">
        <v>1</v>
      </c>
      <c r="C9" s="123" t="s">
        <v>141</v>
      </c>
      <c r="D9" s="118" t="s">
        <v>140</v>
      </c>
      <c r="E9" s="130">
        <v>51</v>
      </c>
      <c r="F9" s="1"/>
      <c r="G9" s="131"/>
      <c r="H9" s="132"/>
      <c r="I9" s="133"/>
      <c r="J9" s="133"/>
      <c r="K9" s="1"/>
      <c r="L9" s="122">
        <v>3</v>
      </c>
      <c r="M9" s="123" t="s">
        <v>142</v>
      </c>
      <c r="N9" s="118" t="s">
        <v>131</v>
      </c>
      <c r="O9" s="118">
        <v>196</v>
      </c>
    </row>
    <row r="10" spans="2:15" ht="17.100000000000001" customHeight="1">
      <c r="B10" s="122">
        <v>2</v>
      </c>
      <c r="C10" s="123" t="s">
        <v>143</v>
      </c>
      <c r="D10" s="118" t="s">
        <v>140</v>
      </c>
      <c r="E10" s="130">
        <v>98</v>
      </c>
      <c r="F10" s="1"/>
      <c r="G10" s="318" t="s">
        <v>124</v>
      </c>
      <c r="H10" s="326" t="s">
        <v>128</v>
      </c>
      <c r="I10" s="322" t="s">
        <v>126</v>
      </c>
      <c r="J10" s="324" t="s">
        <v>127</v>
      </c>
      <c r="K10" s="1"/>
      <c r="L10" s="122">
        <v>4</v>
      </c>
      <c r="M10" s="123" t="s">
        <v>144</v>
      </c>
      <c r="N10" s="118" t="s">
        <v>131</v>
      </c>
      <c r="O10" s="118">
        <v>120</v>
      </c>
    </row>
    <row r="11" spans="2:15" ht="17.100000000000001" customHeight="1" thickBot="1">
      <c r="B11" s="122">
        <v>3</v>
      </c>
      <c r="C11" s="123" t="s">
        <v>145</v>
      </c>
      <c r="D11" s="118" t="s">
        <v>140</v>
      </c>
      <c r="E11" s="130">
        <v>61</v>
      </c>
      <c r="F11" s="1"/>
      <c r="G11" s="346"/>
      <c r="H11" s="347"/>
      <c r="I11" s="348"/>
      <c r="J11" s="349"/>
      <c r="K11" s="1"/>
      <c r="L11" s="122">
        <v>5</v>
      </c>
      <c r="M11" s="123" t="s">
        <v>146</v>
      </c>
      <c r="N11" s="118" t="s">
        <v>131</v>
      </c>
      <c r="O11" s="118">
        <v>228</v>
      </c>
    </row>
    <row r="12" spans="2:15" ht="17.100000000000001" customHeight="1">
      <c r="B12" s="122">
        <v>4</v>
      </c>
      <c r="C12" s="123" t="s">
        <v>147</v>
      </c>
      <c r="D12" s="118" t="s">
        <v>148</v>
      </c>
      <c r="E12" s="130">
        <v>131</v>
      </c>
      <c r="F12" s="1"/>
      <c r="G12" s="350" t="s">
        <v>149</v>
      </c>
      <c r="H12" s="351"/>
      <c r="I12" s="351"/>
      <c r="J12" s="352">
        <f>SUM(J14+J23+J33+J41+O6+O19+O30)</f>
        <v>11514</v>
      </c>
      <c r="K12" s="1"/>
      <c r="L12" s="122" t="s">
        <v>42</v>
      </c>
      <c r="M12" s="123" t="s">
        <v>150</v>
      </c>
      <c r="N12" s="118" t="s">
        <v>131</v>
      </c>
      <c r="O12" s="118">
        <v>525</v>
      </c>
    </row>
    <row r="13" spans="2:15" ht="17.100000000000001" customHeight="1" thickBot="1">
      <c r="B13" s="122">
        <v>5</v>
      </c>
      <c r="C13" s="123" t="s">
        <v>151</v>
      </c>
      <c r="D13" s="118" t="s">
        <v>140</v>
      </c>
      <c r="E13" s="130">
        <v>114</v>
      </c>
      <c r="F13" s="134"/>
      <c r="G13" s="334"/>
      <c r="H13" s="335"/>
      <c r="I13" s="335"/>
      <c r="J13" s="353"/>
      <c r="K13" s="134"/>
      <c r="L13" s="122">
        <v>7</v>
      </c>
      <c r="M13" s="123" t="s">
        <v>152</v>
      </c>
      <c r="N13" s="118" t="s">
        <v>140</v>
      </c>
      <c r="O13" s="118">
        <v>84</v>
      </c>
    </row>
    <row r="14" spans="2:15" ht="17.100000000000001" customHeight="1" thickTop="1">
      <c r="B14" s="122">
        <v>6</v>
      </c>
      <c r="C14" s="123" t="s">
        <v>153</v>
      </c>
      <c r="D14" s="118" t="s">
        <v>140</v>
      </c>
      <c r="E14" s="130">
        <v>147</v>
      </c>
      <c r="F14" s="135"/>
      <c r="G14" s="119" t="s">
        <v>137</v>
      </c>
      <c r="H14" s="120" t="s">
        <v>154</v>
      </c>
      <c r="I14" s="136" t="s">
        <v>134</v>
      </c>
      <c r="J14" s="137">
        <f>SUM(J15:J21)</f>
        <v>1405</v>
      </c>
      <c r="K14" s="1"/>
      <c r="L14" s="122">
        <v>8</v>
      </c>
      <c r="M14" s="123" t="s">
        <v>155</v>
      </c>
      <c r="N14" s="118" t="s">
        <v>140</v>
      </c>
      <c r="O14" s="118">
        <v>98</v>
      </c>
    </row>
    <row r="15" spans="2:15" ht="17.100000000000001" customHeight="1">
      <c r="B15" s="122">
        <v>7</v>
      </c>
      <c r="C15" s="123" t="s">
        <v>156</v>
      </c>
      <c r="D15" s="118" t="s">
        <v>131</v>
      </c>
      <c r="E15" s="130">
        <v>272</v>
      </c>
      <c r="F15" s="135"/>
      <c r="G15" s="122">
        <v>1</v>
      </c>
      <c r="H15" s="123" t="s">
        <v>157</v>
      </c>
      <c r="I15" s="118" t="s">
        <v>140</v>
      </c>
      <c r="J15" s="130">
        <v>72</v>
      </c>
      <c r="K15" s="1"/>
      <c r="L15" s="122">
        <v>9</v>
      </c>
      <c r="M15" s="123" t="s">
        <v>158</v>
      </c>
      <c r="N15" s="118" t="s">
        <v>140</v>
      </c>
      <c r="O15" s="118">
        <v>77</v>
      </c>
    </row>
    <row r="16" spans="2:15" ht="17.100000000000001" customHeight="1" thickBot="1">
      <c r="B16" s="138"/>
      <c r="C16" s="139"/>
      <c r="D16" s="140"/>
      <c r="E16" s="141"/>
      <c r="F16" s="135"/>
      <c r="G16" s="122">
        <v>2</v>
      </c>
      <c r="H16" s="123" t="s">
        <v>159</v>
      </c>
      <c r="I16" s="118" t="s">
        <v>140</v>
      </c>
      <c r="J16" s="130">
        <v>69</v>
      </c>
      <c r="K16" s="1"/>
      <c r="L16" s="138"/>
      <c r="M16" s="139"/>
      <c r="N16" s="140"/>
      <c r="O16" s="141"/>
    </row>
    <row r="17" spans="2:15" ht="17.100000000000001" customHeight="1" thickTop="1" thickBot="1">
      <c r="B17" s="142">
        <v>8</v>
      </c>
      <c r="C17" s="143" t="s">
        <v>160</v>
      </c>
      <c r="D17" s="144" t="s">
        <v>161</v>
      </c>
      <c r="E17" s="145">
        <v>1229</v>
      </c>
      <c r="F17" s="135"/>
      <c r="G17" s="122">
        <v>3</v>
      </c>
      <c r="H17" s="123" t="s">
        <v>162</v>
      </c>
      <c r="I17" s="118" t="s">
        <v>140</v>
      </c>
      <c r="J17" s="130">
        <v>134</v>
      </c>
      <c r="K17" s="1"/>
      <c r="L17" s="142">
        <v>10</v>
      </c>
      <c r="M17" s="143" t="s">
        <v>163</v>
      </c>
      <c r="N17" s="144" t="s">
        <v>161</v>
      </c>
      <c r="O17" s="146">
        <v>1812</v>
      </c>
    </row>
    <row r="18" spans="2:15" ht="17.100000000000001" customHeight="1" thickTop="1">
      <c r="B18" s="115"/>
      <c r="C18" s="116"/>
      <c r="D18" s="117"/>
      <c r="E18" s="147" t="s">
        <v>20</v>
      </c>
      <c r="F18" s="148"/>
      <c r="G18" s="122">
        <v>4</v>
      </c>
      <c r="H18" s="123" t="s">
        <v>164</v>
      </c>
      <c r="I18" s="118" t="s">
        <v>140</v>
      </c>
      <c r="J18" s="130">
        <v>277</v>
      </c>
      <c r="K18" s="1"/>
      <c r="L18" s="115"/>
      <c r="M18" s="116"/>
      <c r="N18" s="117"/>
      <c r="O18" s="147" t="s">
        <v>20</v>
      </c>
    </row>
    <row r="19" spans="2:15" ht="17.100000000000001" customHeight="1">
      <c r="B19" s="149" t="s">
        <v>165</v>
      </c>
      <c r="C19" s="150" t="s">
        <v>6</v>
      </c>
      <c r="D19" s="151" t="s">
        <v>134</v>
      </c>
      <c r="E19" s="152">
        <f>SUM(E20:E25)</f>
        <v>2060</v>
      </c>
      <c r="F19" s="135"/>
      <c r="G19" s="122">
        <v>5</v>
      </c>
      <c r="H19" s="123" t="s">
        <v>164</v>
      </c>
      <c r="I19" s="118" t="s">
        <v>148</v>
      </c>
      <c r="J19" s="130">
        <v>487</v>
      </c>
      <c r="K19" s="1"/>
      <c r="L19" s="149" t="s">
        <v>166</v>
      </c>
      <c r="M19" s="150" t="s">
        <v>15</v>
      </c>
      <c r="N19" s="151" t="s">
        <v>134</v>
      </c>
      <c r="O19" s="153">
        <f>SUM(O20:O28)</f>
        <v>1707</v>
      </c>
    </row>
    <row r="20" spans="2:15" ht="17.100000000000001" customHeight="1">
      <c r="B20" s="122">
        <v>1</v>
      </c>
      <c r="C20" s="123" t="s">
        <v>167</v>
      </c>
      <c r="D20" s="154" t="s">
        <v>140</v>
      </c>
      <c r="E20" s="130">
        <v>201</v>
      </c>
      <c r="F20" s="135"/>
      <c r="G20" s="122">
        <v>6</v>
      </c>
      <c r="H20" s="123" t="s">
        <v>168</v>
      </c>
      <c r="I20" s="118" t="s">
        <v>131</v>
      </c>
      <c r="J20" s="130">
        <v>315</v>
      </c>
      <c r="K20" s="1"/>
      <c r="L20" s="122">
        <v>1</v>
      </c>
      <c r="M20" s="123" t="s">
        <v>169</v>
      </c>
      <c r="N20" s="118" t="s">
        <v>140</v>
      </c>
      <c r="O20" s="118">
        <v>81</v>
      </c>
    </row>
    <row r="21" spans="2:15" ht="17.100000000000001" customHeight="1">
      <c r="B21" s="122">
        <v>2</v>
      </c>
      <c r="C21" s="123" t="s">
        <v>170</v>
      </c>
      <c r="D21" s="154" t="s">
        <v>131</v>
      </c>
      <c r="E21" s="130">
        <v>764</v>
      </c>
      <c r="F21" s="135"/>
      <c r="G21" s="122">
        <v>7</v>
      </c>
      <c r="H21" s="123" t="s">
        <v>171</v>
      </c>
      <c r="I21" s="118" t="s">
        <v>140</v>
      </c>
      <c r="J21" s="130">
        <v>51</v>
      </c>
      <c r="K21" s="1"/>
      <c r="L21" s="122">
        <v>2</v>
      </c>
      <c r="M21" s="123" t="s">
        <v>172</v>
      </c>
      <c r="N21" s="118" t="s">
        <v>148</v>
      </c>
      <c r="O21" s="118">
        <v>53</v>
      </c>
    </row>
    <row r="22" spans="2:15" ht="17.100000000000001" customHeight="1">
      <c r="B22" s="122">
        <v>3</v>
      </c>
      <c r="C22" s="123" t="s">
        <v>173</v>
      </c>
      <c r="D22" s="154" t="s">
        <v>140</v>
      </c>
      <c r="E22" s="130">
        <v>239</v>
      </c>
      <c r="F22" s="135"/>
      <c r="G22" s="122"/>
      <c r="H22" s="123"/>
      <c r="I22" s="118"/>
      <c r="J22" s="130" t="s">
        <v>174</v>
      </c>
      <c r="K22" s="1"/>
      <c r="L22" s="122">
        <v>3</v>
      </c>
      <c r="M22" s="123" t="s">
        <v>175</v>
      </c>
      <c r="N22" s="118" t="s">
        <v>131</v>
      </c>
      <c r="O22" s="118">
        <v>94</v>
      </c>
    </row>
    <row r="23" spans="2:15" ht="17.100000000000001" customHeight="1">
      <c r="B23" s="122">
        <v>4</v>
      </c>
      <c r="C23" s="123" t="s">
        <v>176</v>
      </c>
      <c r="D23" s="154" t="s">
        <v>140</v>
      </c>
      <c r="E23" s="130">
        <v>146</v>
      </c>
      <c r="F23" s="135"/>
      <c r="G23" s="149" t="s">
        <v>165</v>
      </c>
      <c r="H23" s="150" t="s">
        <v>177</v>
      </c>
      <c r="I23" s="151" t="s">
        <v>134</v>
      </c>
      <c r="J23" s="153">
        <f>SUM(J24:J31)</f>
        <v>1663</v>
      </c>
      <c r="K23" s="1"/>
      <c r="L23" s="122">
        <v>4</v>
      </c>
      <c r="M23" s="123" t="s">
        <v>178</v>
      </c>
      <c r="N23" s="118" t="s">
        <v>131</v>
      </c>
      <c r="O23" s="118">
        <v>177</v>
      </c>
    </row>
    <row r="24" spans="2:15" ht="17.100000000000001" customHeight="1">
      <c r="B24" s="122">
        <v>5</v>
      </c>
      <c r="C24" s="123" t="s">
        <v>179</v>
      </c>
      <c r="D24" s="154" t="s">
        <v>131</v>
      </c>
      <c r="E24" s="130">
        <v>514</v>
      </c>
      <c r="F24" s="135"/>
      <c r="G24" s="122">
        <v>1</v>
      </c>
      <c r="H24" s="123" t="s">
        <v>180</v>
      </c>
      <c r="I24" s="118" t="s">
        <v>131</v>
      </c>
      <c r="J24" s="130">
        <v>89</v>
      </c>
      <c r="K24" s="1"/>
      <c r="L24" s="122">
        <v>5</v>
      </c>
      <c r="M24" s="123" t="s">
        <v>181</v>
      </c>
      <c r="N24" s="118" t="s">
        <v>140</v>
      </c>
      <c r="O24" s="118">
        <v>171</v>
      </c>
    </row>
    <row r="25" spans="2:15" ht="17.100000000000001" customHeight="1">
      <c r="B25" s="122">
        <v>6</v>
      </c>
      <c r="C25" s="123" t="s">
        <v>182</v>
      </c>
      <c r="D25" s="154" t="s">
        <v>131</v>
      </c>
      <c r="E25" s="130">
        <v>196</v>
      </c>
      <c r="F25" s="135"/>
      <c r="G25" s="122">
        <v>2</v>
      </c>
      <c r="H25" s="123" t="s">
        <v>183</v>
      </c>
      <c r="I25" s="118" t="s">
        <v>140</v>
      </c>
      <c r="J25" s="130">
        <v>116</v>
      </c>
      <c r="K25" s="1"/>
      <c r="L25" s="122">
        <v>6</v>
      </c>
      <c r="M25" s="123" t="s">
        <v>184</v>
      </c>
      <c r="N25" s="118" t="s">
        <v>131</v>
      </c>
      <c r="O25" s="118">
        <v>561</v>
      </c>
    </row>
    <row r="26" spans="2:15" ht="17.100000000000001" customHeight="1">
      <c r="B26" s="122"/>
      <c r="C26" s="123"/>
      <c r="D26" s="118"/>
      <c r="E26" s="147"/>
      <c r="F26" s="148"/>
      <c r="G26" s="122">
        <v>3</v>
      </c>
      <c r="H26" s="123" t="s">
        <v>185</v>
      </c>
      <c r="I26" s="118" t="s">
        <v>131</v>
      </c>
      <c r="J26" s="130">
        <v>404</v>
      </c>
      <c r="K26" s="1"/>
      <c r="L26" s="122">
        <v>7</v>
      </c>
      <c r="M26" s="123" t="s">
        <v>186</v>
      </c>
      <c r="N26" s="118" t="s">
        <v>140</v>
      </c>
      <c r="O26" s="118">
        <v>52</v>
      </c>
    </row>
    <row r="27" spans="2:15" ht="17.100000000000001" customHeight="1">
      <c r="B27" s="149" t="s">
        <v>187</v>
      </c>
      <c r="C27" s="150" t="s">
        <v>8</v>
      </c>
      <c r="D27" s="151" t="s">
        <v>134</v>
      </c>
      <c r="E27" s="153">
        <f>SUM(E28:E32)</f>
        <v>389</v>
      </c>
      <c r="F27" s="135"/>
      <c r="G27" s="122">
        <v>4</v>
      </c>
      <c r="H27" s="123" t="s">
        <v>188</v>
      </c>
      <c r="I27" s="118" t="s">
        <v>140</v>
      </c>
      <c r="J27" s="130">
        <v>143</v>
      </c>
      <c r="K27" s="1"/>
      <c r="L27" s="122">
        <v>8</v>
      </c>
      <c r="M27" s="123" t="s">
        <v>189</v>
      </c>
      <c r="N27" s="118" t="s">
        <v>140</v>
      </c>
      <c r="O27" s="118">
        <v>152</v>
      </c>
    </row>
    <row r="28" spans="2:15" ht="17.100000000000001" customHeight="1">
      <c r="B28" s="122">
        <v>1</v>
      </c>
      <c r="C28" s="123" t="s">
        <v>190</v>
      </c>
      <c r="D28" s="118" t="s">
        <v>131</v>
      </c>
      <c r="E28" s="130">
        <v>93</v>
      </c>
      <c r="F28" s="135"/>
      <c r="G28" s="122">
        <v>5</v>
      </c>
      <c r="H28" s="123" t="s">
        <v>188</v>
      </c>
      <c r="I28" s="118" t="s">
        <v>148</v>
      </c>
      <c r="J28" s="130">
        <v>583</v>
      </c>
      <c r="K28" s="1"/>
      <c r="L28" s="122">
        <v>9</v>
      </c>
      <c r="M28" s="123" t="s">
        <v>189</v>
      </c>
      <c r="N28" s="118" t="s">
        <v>148</v>
      </c>
      <c r="O28" s="118">
        <v>366</v>
      </c>
    </row>
    <row r="29" spans="2:15" ht="17.100000000000001" customHeight="1">
      <c r="B29" s="122">
        <v>2</v>
      </c>
      <c r="C29" s="123" t="s">
        <v>191</v>
      </c>
      <c r="D29" s="118" t="s">
        <v>140</v>
      </c>
      <c r="E29" s="130">
        <v>47</v>
      </c>
      <c r="F29" s="135"/>
      <c r="G29" s="122">
        <v>6</v>
      </c>
      <c r="H29" s="123" t="s">
        <v>192</v>
      </c>
      <c r="I29" s="118" t="s">
        <v>131</v>
      </c>
      <c r="J29" s="130">
        <v>132</v>
      </c>
      <c r="K29" s="1"/>
      <c r="L29" s="122"/>
      <c r="M29" s="123"/>
      <c r="N29" s="118"/>
      <c r="O29" s="130"/>
    </row>
    <row r="30" spans="2:15" ht="17.100000000000001" customHeight="1">
      <c r="B30" s="122">
        <v>3</v>
      </c>
      <c r="C30" s="123" t="s">
        <v>193</v>
      </c>
      <c r="D30" s="118" t="s">
        <v>131</v>
      </c>
      <c r="E30" s="130">
        <v>58</v>
      </c>
      <c r="F30" s="135"/>
      <c r="G30" s="122">
        <v>7</v>
      </c>
      <c r="H30" s="123" t="s">
        <v>194</v>
      </c>
      <c r="I30" s="118" t="s">
        <v>131</v>
      </c>
      <c r="J30" s="130">
        <v>120</v>
      </c>
      <c r="K30" s="1"/>
      <c r="L30" s="149" t="s">
        <v>195</v>
      </c>
      <c r="M30" s="150" t="s">
        <v>16</v>
      </c>
      <c r="N30" s="151" t="s">
        <v>134</v>
      </c>
      <c r="O30" s="153">
        <f>SUM(O31:O40)</f>
        <v>1599</v>
      </c>
    </row>
    <row r="31" spans="2:15" ht="17.100000000000001" customHeight="1">
      <c r="B31" s="122">
        <v>4</v>
      </c>
      <c r="C31" s="123" t="s">
        <v>196</v>
      </c>
      <c r="D31" s="118" t="s">
        <v>131</v>
      </c>
      <c r="E31" s="130">
        <v>79</v>
      </c>
      <c r="F31" s="135"/>
      <c r="G31" s="122">
        <v>8</v>
      </c>
      <c r="H31" s="123" t="s">
        <v>197</v>
      </c>
      <c r="I31" s="118" t="s">
        <v>140</v>
      </c>
      <c r="J31" s="130">
        <v>76</v>
      </c>
      <c r="K31" s="1"/>
      <c r="L31" s="122">
        <v>1</v>
      </c>
      <c r="M31" s="123" t="s">
        <v>198</v>
      </c>
      <c r="N31" s="118" t="s">
        <v>140</v>
      </c>
      <c r="O31" s="118">
        <v>127</v>
      </c>
    </row>
    <row r="32" spans="2:15" ht="17.100000000000001" customHeight="1">
      <c r="B32" s="122">
        <v>5</v>
      </c>
      <c r="C32" s="123" t="s">
        <v>199</v>
      </c>
      <c r="D32" s="118" t="s">
        <v>131</v>
      </c>
      <c r="E32" s="130">
        <v>112</v>
      </c>
      <c r="F32" s="148"/>
      <c r="G32" s="122"/>
      <c r="H32" s="123"/>
      <c r="I32" s="118"/>
      <c r="J32" s="130"/>
      <c r="K32" s="1"/>
      <c r="L32" s="122">
        <v>2</v>
      </c>
      <c r="M32" s="123" t="s">
        <v>200</v>
      </c>
      <c r="N32" s="118" t="s">
        <v>131</v>
      </c>
      <c r="O32" s="118">
        <v>207</v>
      </c>
    </row>
    <row r="33" spans="2:15" ht="17.100000000000001" customHeight="1">
      <c r="B33" s="122"/>
      <c r="C33" s="123"/>
      <c r="D33" s="118"/>
      <c r="E33" s="130"/>
      <c r="F33" s="135"/>
      <c r="G33" s="149" t="s">
        <v>187</v>
      </c>
      <c r="H33" s="150" t="s">
        <v>11</v>
      </c>
      <c r="I33" s="151" t="s">
        <v>134</v>
      </c>
      <c r="J33" s="153">
        <f>SUM(J34:J39)</f>
        <v>871</v>
      </c>
      <c r="K33" s="1"/>
      <c r="L33" s="122">
        <v>3</v>
      </c>
      <c r="M33" s="123" t="s">
        <v>201</v>
      </c>
      <c r="N33" s="118" t="s">
        <v>140</v>
      </c>
      <c r="O33" s="118">
        <v>36</v>
      </c>
    </row>
    <row r="34" spans="2:15" ht="17.100000000000001" customHeight="1">
      <c r="B34" s="149" t="s">
        <v>202</v>
      </c>
      <c r="C34" s="150" t="s">
        <v>203</v>
      </c>
      <c r="D34" s="151" t="s">
        <v>134</v>
      </c>
      <c r="E34" s="153">
        <f>SUM(E35:E39)</f>
        <v>1638</v>
      </c>
      <c r="F34" s="135"/>
      <c r="G34" s="122">
        <v>1</v>
      </c>
      <c r="H34" s="123" t="s">
        <v>204</v>
      </c>
      <c r="I34" s="118" t="s">
        <v>140</v>
      </c>
      <c r="J34" s="130">
        <v>76</v>
      </c>
      <c r="K34" s="1"/>
      <c r="L34" s="122">
        <v>4</v>
      </c>
      <c r="M34" s="123" t="s">
        <v>205</v>
      </c>
      <c r="N34" s="118" t="s">
        <v>131</v>
      </c>
      <c r="O34" s="118">
        <v>569</v>
      </c>
    </row>
    <row r="35" spans="2:15" ht="17.100000000000001" customHeight="1">
      <c r="B35" s="122">
        <v>1</v>
      </c>
      <c r="C35" s="123" t="s">
        <v>206</v>
      </c>
      <c r="D35" s="118" t="s">
        <v>131</v>
      </c>
      <c r="E35" s="130">
        <v>400</v>
      </c>
      <c r="F35" s="135"/>
      <c r="G35" s="122">
        <v>2</v>
      </c>
      <c r="H35" s="123" t="s">
        <v>207</v>
      </c>
      <c r="I35" s="118" t="s">
        <v>140</v>
      </c>
      <c r="J35" s="130">
        <v>98</v>
      </c>
      <c r="K35" s="1"/>
      <c r="L35" s="122">
        <v>5</v>
      </c>
      <c r="M35" s="123" t="s">
        <v>208</v>
      </c>
      <c r="N35" s="118" t="s">
        <v>148</v>
      </c>
      <c r="O35" s="118">
        <v>23</v>
      </c>
    </row>
    <row r="36" spans="2:15" ht="17.100000000000001" customHeight="1">
      <c r="B36" s="122">
        <v>2</v>
      </c>
      <c r="C36" s="123" t="s">
        <v>209</v>
      </c>
      <c r="D36" s="118" t="s">
        <v>131</v>
      </c>
      <c r="E36" s="130">
        <v>549</v>
      </c>
      <c r="F36" s="135"/>
      <c r="G36" s="122">
        <v>3</v>
      </c>
      <c r="H36" s="123" t="s">
        <v>210</v>
      </c>
      <c r="I36" s="118" t="s">
        <v>140</v>
      </c>
      <c r="J36" s="130">
        <v>96</v>
      </c>
      <c r="K36" s="1"/>
      <c r="L36" s="122">
        <v>6</v>
      </c>
      <c r="M36" s="123" t="s">
        <v>211</v>
      </c>
      <c r="N36" s="118" t="s">
        <v>140</v>
      </c>
      <c r="O36" s="118">
        <v>54</v>
      </c>
    </row>
    <row r="37" spans="2:15" ht="17.100000000000001" customHeight="1">
      <c r="B37" s="122">
        <v>3</v>
      </c>
      <c r="C37" s="123" t="s">
        <v>212</v>
      </c>
      <c r="D37" s="118" t="s">
        <v>140</v>
      </c>
      <c r="E37" s="130">
        <v>109</v>
      </c>
      <c r="F37" s="135"/>
      <c r="G37" s="122">
        <v>4</v>
      </c>
      <c r="H37" s="123" t="s">
        <v>213</v>
      </c>
      <c r="I37" s="118" t="s">
        <v>140</v>
      </c>
      <c r="J37" s="130">
        <v>66</v>
      </c>
      <c r="K37" s="1"/>
      <c r="L37" s="122">
        <v>7</v>
      </c>
      <c r="M37" s="123" t="s">
        <v>214</v>
      </c>
      <c r="N37" s="118" t="s">
        <v>140</v>
      </c>
      <c r="O37" s="118">
        <v>68</v>
      </c>
    </row>
    <row r="38" spans="2:15" ht="17.100000000000001" customHeight="1">
      <c r="B38" s="122">
        <v>4</v>
      </c>
      <c r="C38" s="123" t="s">
        <v>215</v>
      </c>
      <c r="D38" s="118" t="s">
        <v>131</v>
      </c>
      <c r="E38" s="130">
        <v>473</v>
      </c>
      <c r="F38" s="135"/>
      <c r="G38" s="122">
        <v>5</v>
      </c>
      <c r="H38" s="123" t="s">
        <v>216</v>
      </c>
      <c r="I38" s="118" t="s">
        <v>131</v>
      </c>
      <c r="J38" s="130">
        <v>455</v>
      </c>
      <c r="K38" s="1"/>
      <c r="L38" s="122">
        <v>8</v>
      </c>
      <c r="M38" s="123" t="s">
        <v>217</v>
      </c>
      <c r="N38" s="118" t="s">
        <v>140</v>
      </c>
      <c r="O38" s="118">
        <v>106</v>
      </c>
    </row>
    <row r="39" spans="2:15" ht="17.100000000000001" customHeight="1">
      <c r="B39" s="122">
        <v>5</v>
      </c>
      <c r="C39" s="123" t="s">
        <v>218</v>
      </c>
      <c r="D39" s="118" t="s">
        <v>140</v>
      </c>
      <c r="E39" s="130">
        <v>107</v>
      </c>
      <c r="F39" s="135"/>
      <c r="G39" s="122">
        <v>6</v>
      </c>
      <c r="H39" s="123" t="s">
        <v>219</v>
      </c>
      <c r="I39" s="118" t="s">
        <v>131</v>
      </c>
      <c r="J39" s="130">
        <v>80</v>
      </c>
      <c r="K39" s="1"/>
      <c r="L39" s="122">
        <v>9</v>
      </c>
      <c r="M39" s="123" t="s">
        <v>220</v>
      </c>
      <c r="N39" s="118" t="s">
        <v>140</v>
      </c>
      <c r="O39" s="118">
        <v>117</v>
      </c>
    </row>
    <row r="40" spans="2:15" ht="17.100000000000001" customHeight="1">
      <c r="B40" s="122"/>
      <c r="C40" s="123"/>
      <c r="D40" s="118"/>
      <c r="E40" s="130"/>
      <c r="F40" s="135"/>
      <c r="G40" s="122"/>
      <c r="H40" s="123"/>
      <c r="I40" s="118"/>
      <c r="J40" s="130"/>
      <c r="K40" s="1"/>
      <c r="L40" s="155">
        <v>10</v>
      </c>
      <c r="M40" s="140" t="s">
        <v>220</v>
      </c>
      <c r="N40" s="156" t="s">
        <v>148</v>
      </c>
      <c r="O40" s="118">
        <v>292</v>
      </c>
    </row>
    <row r="41" spans="2:15" ht="17.100000000000001" customHeight="1" thickBot="1">
      <c r="B41" s="149" t="s">
        <v>132</v>
      </c>
      <c r="C41" s="150" t="s">
        <v>10</v>
      </c>
      <c r="D41" s="151" t="s">
        <v>134</v>
      </c>
      <c r="E41" s="153">
        <f>SUM(E42+E43+E44+J6+J7)</f>
        <v>596</v>
      </c>
      <c r="F41" s="135"/>
      <c r="G41" s="119" t="s">
        <v>202</v>
      </c>
      <c r="H41" s="120" t="s">
        <v>12</v>
      </c>
      <c r="I41" s="136" t="s">
        <v>134</v>
      </c>
      <c r="J41" s="153">
        <f>SUM(J42:J44)</f>
        <v>979</v>
      </c>
      <c r="K41" s="1"/>
      <c r="L41" s="157"/>
      <c r="M41" s="158"/>
      <c r="N41" s="159"/>
      <c r="O41" s="160"/>
    </row>
    <row r="42" spans="2:15" ht="17.100000000000001" customHeight="1" thickTop="1" thickBot="1">
      <c r="B42" s="122">
        <v>1</v>
      </c>
      <c r="C42" s="123" t="s">
        <v>221</v>
      </c>
      <c r="D42" s="118" t="s">
        <v>140</v>
      </c>
      <c r="E42" s="130">
        <v>92</v>
      </c>
      <c r="F42" s="135"/>
      <c r="G42" s="122">
        <v>1</v>
      </c>
      <c r="H42" s="123" t="s">
        <v>222</v>
      </c>
      <c r="I42" s="118" t="s">
        <v>131</v>
      </c>
      <c r="J42" s="130">
        <v>222</v>
      </c>
      <c r="K42" s="1"/>
      <c r="L42" s="338" t="s">
        <v>223</v>
      </c>
      <c r="M42" s="339"/>
      <c r="N42" s="342" t="s">
        <v>224</v>
      </c>
      <c r="O42" s="344">
        <f>SUM(E8+E19+E27+E34+E41+J14+J23+J33+J41+O6+O19+O30)</f>
        <v>18300</v>
      </c>
    </row>
    <row r="43" spans="2:15" ht="17.100000000000001" customHeight="1" thickTop="1" thickBot="1">
      <c r="B43" s="122">
        <v>2</v>
      </c>
      <c r="C43" s="123" t="s">
        <v>225</v>
      </c>
      <c r="D43" s="118" t="s">
        <v>131</v>
      </c>
      <c r="E43" s="130">
        <v>62</v>
      </c>
      <c r="F43" s="135"/>
      <c r="G43" s="122">
        <v>2</v>
      </c>
      <c r="H43" s="123" t="s">
        <v>226</v>
      </c>
      <c r="I43" s="118" t="s">
        <v>131</v>
      </c>
      <c r="J43" s="130">
        <v>166</v>
      </c>
      <c r="K43" s="1"/>
      <c r="L43" s="340"/>
      <c r="M43" s="341"/>
      <c r="N43" s="343"/>
      <c r="O43" s="345"/>
    </row>
    <row r="44" spans="2:15" ht="17.100000000000001" customHeight="1" thickBot="1">
      <c r="B44" s="126">
        <v>3</v>
      </c>
      <c r="C44" s="127" t="s">
        <v>227</v>
      </c>
      <c r="D44" s="128" t="s">
        <v>140</v>
      </c>
      <c r="E44" s="129">
        <v>45</v>
      </c>
      <c r="F44" s="135"/>
      <c r="G44" s="161">
        <v>3</v>
      </c>
      <c r="H44" s="162" t="s">
        <v>228</v>
      </c>
      <c r="I44" s="163" t="s">
        <v>131</v>
      </c>
      <c r="J44" s="129">
        <v>591</v>
      </c>
      <c r="K44" s="1"/>
      <c r="L44" s="164"/>
      <c r="M44" s="164"/>
      <c r="N44" s="164"/>
      <c r="O44" s="164"/>
    </row>
    <row r="45" spans="2:15" ht="15" customHeight="1">
      <c r="B45" s="135"/>
      <c r="C45" s="165"/>
      <c r="D45" s="166"/>
      <c r="E45" s="167"/>
      <c r="F45" s="168"/>
      <c r="G45" s="165"/>
      <c r="H45" s="168"/>
      <c r="I45" s="169"/>
      <c r="J45" s="1"/>
      <c r="K45" s="1"/>
      <c r="L45" s="1"/>
      <c r="M45" s="1"/>
      <c r="N45" s="1"/>
      <c r="O45" s="1"/>
    </row>
    <row r="46" spans="2:15" ht="15" customHeight="1">
      <c r="B46" s="135"/>
      <c r="C46" s="165" t="s">
        <v>229</v>
      </c>
      <c r="D46" s="166"/>
      <c r="E46" s="167"/>
      <c r="F46" s="168"/>
      <c r="G46" s="165"/>
      <c r="H46" s="168"/>
      <c r="I46" s="3"/>
      <c r="J46" s="3"/>
      <c r="K46" s="1"/>
    </row>
    <row r="47" spans="2:15" ht="15" customHeight="1"/>
    <row r="48" spans="2:15" ht="15" customHeight="1"/>
    <row r="49" spans="2:15" ht="15" customHeight="1">
      <c r="L49" s="170"/>
      <c r="M49" s="171"/>
      <c r="N49" s="172"/>
      <c r="O49" s="172"/>
    </row>
    <row r="50" spans="2:15" ht="15" customHeight="1"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0"/>
      <c r="M50" s="171"/>
      <c r="N50" s="172"/>
      <c r="O50" s="172"/>
    </row>
    <row r="51" spans="2:15" ht="15" customHeight="1"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8"/>
  <sheetViews>
    <sheetView workbookViewId="0">
      <selection activeCell="V13" sqref="V13"/>
    </sheetView>
  </sheetViews>
  <sheetFormatPr defaultRowHeight="12.75"/>
  <cols>
    <col min="1" max="1" width="5.5703125" customWidth="1"/>
    <col min="3" max="3" width="23.42578125" customWidth="1"/>
    <col min="4" max="4" width="30.42578125" customWidth="1"/>
    <col min="5" max="5" width="12.85546875" customWidth="1"/>
    <col min="6" max="6" width="13" customWidth="1"/>
    <col min="7" max="7" width="13.140625" customWidth="1"/>
    <col min="8" max="8" width="13.42578125" customWidth="1"/>
    <col min="9" max="9" width="13.85546875" customWidth="1"/>
    <col min="10" max="10" width="13.7109375" customWidth="1"/>
    <col min="11" max="11" width="13.140625" customWidth="1"/>
    <col min="12" max="12" width="13.7109375" customWidth="1"/>
    <col min="13" max="13" width="12.85546875" customWidth="1"/>
    <col min="14" max="14" width="13.140625" customWidth="1"/>
    <col min="15" max="16" width="15" customWidth="1"/>
    <col min="17" max="17" width="13.85546875" customWidth="1"/>
    <col min="18" max="18" width="14.85546875" customWidth="1"/>
    <col min="19" max="19" width="16.5703125" customWidth="1"/>
  </cols>
  <sheetData>
    <row r="1" spans="2:19" ht="8.25" customHeight="1"/>
    <row r="2" spans="2:19" ht="49.5" customHeight="1">
      <c r="B2" s="181"/>
      <c r="C2" s="182"/>
      <c r="D2" s="183"/>
      <c r="E2" s="357" t="s">
        <v>233</v>
      </c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181"/>
      <c r="Q2" s="181"/>
      <c r="R2" s="184"/>
      <c r="S2" s="185"/>
    </row>
    <row r="3" spans="2:19" ht="39" customHeight="1">
      <c r="B3" s="359" t="s">
        <v>234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2:19" ht="36.75" customHeight="1" thickBot="1">
      <c r="B4" s="360" t="s">
        <v>271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</row>
    <row r="5" spans="2:19" ht="47.25" customHeight="1" thickBot="1">
      <c r="B5" s="186" t="s">
        <v>0</v>
      </c>
      <c r="C5" s="187" t="s">
        <v>1</v>
      </c>
      <c r="D5" s="188" t="s">
        <v>2</v>
      </c>
      <c r="E5" s="189" t="s">
        <v>235</v>
      </c>
      <c r="F5" s="190" t="s">
        <v>236</v>
      </c>
      <c r="G5" s="191" t="s">
        <v>5</v>
      </c>
      <c r="H5" s="191" t="s">
        <v>6</v>
      </c>
      <c r="I5" s="191" t="s">
        <v>7</v>
      </c>
      <c r="J5" s="191" t="s">
        <v>8</v>
      </c>
      <c r="K5" s="191" t="s">
        <v>9</v>
      </c>
      <c r="L5" s="191" t="s">
        <v>10</v>
      </c>
      <c r="M5" s="191" t="s">
        <v>11</v>
      </c>
      <c r="N5" s="191" t="s">
        <v>12</v>
      </c>
      <c r="O5" s="191" t="s">
        <v>237</v>
      </c>
      <c r="P5" s="191" t="s">
        <v>238</v>
      </c>
      <c r="Q5" s="191" t="s">
        <v>15</v>
      </c>
      <c r="R5" s="191" t="s">
        <v>16</v>
      </c>
      <c r="S5" s="192" t="s">
        <v>17</v>
      </c>
    </row>
    <row r="6" spans="2:19" ht="30.75" customHeight="1" thickBot="1">
      <c r="B6" s="193"/>
      <c r="C6" s="362" t="s">
        <v>239</v>
      </c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</row>
    <row r="7" spans="2:19" ht="30" customHeight="1">
      <c r="B7" s="194" t="s">
        <v>19</v>
      </c>
      <c r="C7" s="363" t="s">
        <v>240</v>
      </c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6"/>
    </row>
    <row r="8" spans="2:19" ht="25.5" customHeight="1">
      <c r="B8" s="195"/>
      <c r="C8" s="364" t="s">
        <v>241</v>
      </c>
      <c r="D8" s="365"/>
      <c r="E8" s="214">
        <v>124</v>
      </c>
      <c r="F8" s="214">
        <v>105</v>
      </c>
      <c r="G8" s="214">
        <v>210</v>
      </c>
      <c r="H8" s="214">
        <v>281</v>
      </c>
      <c r="I8" s="214">
        <v>205</v>
      </c>
      <c r="J8" s="214">
        <v>47</v>
      </c>
      <c r="K8" s="214">
        <v>259</v>
      </c>
      <c r="L8" s="214">
        <v>76</v>
      </c>
      <c r="M8" s="214">
        <v>108</v>
      </c>
      <c r="N8" s="214">
        <v>144</v>
      </c>
      <c r="O8" s="214">
        <v>138</v>
      </c>
      <c r="P8" s="214">
        <v>210</v>
      </c>
      <c r="Q8" s="214">
        <v>178</v>
      </c>
      <c r="R8" s="214">
        <v>197</v>
      </c>
      <c r="S8" s="216">
        <v>2282</v>
      </c>
    </row>
    <row r="9" spans="2:19" ht="28.5" customHeight="1">
      <c r="B9" s="195"/>
      <c r="C9" s="366" t="s">
        <v>242</v>
      </c>
      <c r="D9" s="367"/>
      <c r="E9" s="214">
        <v>326</v>
      </c>
      <c r="F9" s="214">
        <v>252</v>
      </c>
      <c r="G9" s="214">
        <v>411</v>
      </c>
      <c r="H9" s="214">
        <v>553</v>
      </c>
      <c r="I9" s="214">
        <v>465</v>
      </c>
      <c r="J9" s="214">
        <v>88</v>
      </c>
      <c r="K9" s="214">
        <v>427</v>
      </c>
      <c r="L9" s="214">
        <v>159</v>
      </c>
      <c r="M9" s="214">
        <v>258</v>
      </c>
      <c r="N9" s="214">
        <v>295</v>
      </c>
      <c r="O9" s="214">
        <v>483</v>
      </c>
      <c r="P9" s="214">
        <v>415</v>
      </c>
      <c r="Q9" s="214">
        <v>464</v>
      </c>
      <c r="R9" s="214">
        <v>430</v>
      </c>
      <c r="S9" s="216">
        <v>5026</v>
      </c>
    </row>
    <row r="10" spans="2:19" ht="26.25" customHeight="1">
      <c r="B10" s="195"/>
      <c r="C10" s="368" t="s">
        <v>243</v>
      </c>
      <c r="D10" s="364"/>
      <c r="E10" s="214">
        <v>309</v>
      </c>
      <c r="F10" s="214">
        <v>194</v>
      </c>
      <c r="G10" s="214">
        <v>308</v>
      </c>
      <c r="H10" s="214">
        <v>472</v>
      </c>
      <c r="I10" s="214">
        <v>410</v>
      </c>
      <c r="J10" s="214">
        <v>91</v>
      </c>
      <c r="K10" s="214">
        <v>367</v>
      </c>
      <c r="L10" s="214">
        <v>134</v>
      </c>
      <c r="M10" s="214">
        <v>185</v>
      </c>
      <c r="N10" s="214">
        <v>220</v>
      </c>
      <c r="O10" s="214">
        <v>514</v>
      </c>
      <c r="P10" s="214">
        <v>329</v>
      </c>
      <c r="Q10" s="214">
        <v>408</v>
      </c>
      <c r="R10" s="214">
        <v>380</v>
      </c>
      <c r="S10" s="216">
        <v>4321</v>
      </c>
    </row>
    <row r="11" spans="2:19" ht="27.75" customHeight="1">
      <c r="B11" s="195"/>
      <c r="C11" s="368" t="s">
        <v>244</v>
      </c>
      <c r="D11" s="364"/>
      <c r="E11" s="214">
        <v>230</v>
      </c>
      <c r="F11" s="214">
        <v>131</v>
      </c>
      <c r="G11" s="214">
        <v>217</v>
      </c>
      <c r="H11" s="214">
        <v>363</v>
      </c>
      <c r="I11" s="214">
        <v>287</v>
      </c>
      <c r="J11" s="214">
        <v>65</v>
      </c>
      <c r="K11" s="214">
        <v>268</v>
      </c>
      <c r="L11" s="214">
        <v>99</v>
      </c>
      <c r="M11" s="214">
        <v>159</v>
      </c>
      <c r="N11" s="214">
        <v>157</v>
      </c>
      <c r="O11" s="214">
        <v>340</v>
      </c>
      <c r="P11" s="214">
        <v>238</v>
      </c>
      <c r="Q11" s="214">
        <v>331</v>
      </c>
      <c r="R11" s="214">
        <v>266</v>
      </c>
      <c r="S11" s="217">
        <v>3151</v>
      </c>
    </row>
    <row r="12" spans="2:19" ht="25.5" customHeight="1" thickBot="1">
      <c r="B12" s="218"/>
      <c r="C12" s="369" t="s">
        <v>245</v>
      </c>
      <c r="D12" s="370"/>
      <c r="E12" s="201">
        <v>240</v>
      </c>
      <c r="F12" s="201">
        <v>192</v>
      </c>
      <c r="G12" s="196">
        <v>259</v>
      </c>
      <c r="H12" s="196">
        <v>391</v>
      </c>
      <c r="I12" s="196">
        <v>296</v>
      </c>
      <c r="J12" s="196">
        <v>98</v>
      </c>
      <c r="K12" s="196">
        <v>317</v>
      </c>
      <c r="L12" s="196">
        <v>128</v>
      </c>
      <c r="M12" s="202">
        <v>161</v>
      </c>
      <c r="N12" s="202">
        <v>163</v>
      </c>
      <c r="O12" s="202">
        <v>337</v>
      </c>
      <c r="P12" s="202">
        <v>286</v>
      </c>
      <c r="Q12" s="209">
        <v>326</v>
      </c>
      <c r="R12" s="202">
        <v>326</v>
      </c>
      <c r="S12" s="219">
        <v>3520</v>
      </c>
    </row>
    <row r="13" spans="2:19" ht="30" customHeight="1" thickBot="1">
      <c r="B13" s="371" t="s">
        <v>246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2"/>
    </row>
    <row r="14" spans="2:19" ht="27" customHeight="1">
      <c r="B14" s="197">
        <v>2</v>
      </c>
      <c r="C14" s="354" t="s">
        <v>247</v>
      </c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6"/>
    </row>
    <row r="15" spans="2:19" ht="27.75" customHeight="1">
      <c r="B15" s="198"/>
      <c r="C15" s="373" t="s">
        <v>248</v>
      </c>
      <c r="D15" s="364"/>
      <c r="E15" s="214">
        <v>253</v>
      </c>
      <c r="F15" s="214">
        <v>90</v>
      </c>
      <c r="G15" s="214">
        <v>107</v>
      </c>
      <c r="H15" s="214">
        <v>183</v>
      </c>
      <c r="I15" s="214">
        <v>201</v>
      </c>
      <c r="J15" s="214">
        <v>26</v>
      </c>
      <c r="K15" s="214">
        <v>141</v>
      </c>
      <c r="L15" s="214">
        <v>53</v>
      </c>
      <c r="M15" s="214">
        <v>83</v>
      </c>
      <c r="N15" s="214">
        <v>100</v>
      </c>
      <c r="O15" s="214">
        <v>421</v>
      </c>
      <c r="P15" s="214">
        <v>142</v>
      </c>
      <c r="Q15" s="214">
        <v>160</v>
      </c>
      <c r="R15" s="214">
        <v>111</v>
      </c>
      <c r="S15" s="216">
        <v>2071</v>
      </c>
    </row>
    <row r="16" spans="2:19" ht="27" customHeight="1">
      <c r="B16" s="198" t="s">
        <v>20</v>
      </c>
      <c r="C16" s="373" t="s">
        <v>249</v>
      </c>
      <c r="D16" s="364"/>
      <c r="E16" s="214">
        <v>291</v>
      </c>
      <c r="F16" s="214">
        <v>206</v>
      </c>
      <c r="G16" s="214">
        <v>268</v>
      </c>
      <c r="H16" s="214">
        <v>459</v>
      </c>
      <c r="I16" s="214">
        <v>364</v>
      </c>
      <c r="J16" s="214">
        <v>68</v>
      </c>
      <c r="K16" s="214">
        <v>297</v>
      </c>
      <c r="L16" s="214">
        <v>115</v>
      </c>
      <c r="M16" s="214">
        <v>169</v>
      </c>
      <c r="N16" s="214">
        <v>184</v>
      </c>
      <c r="O16" s="214">
        <v>421</v>
      </c>
      <c r="P16" s="214">
        <v>280</v>
      </c>
      <c r="Q16" s="214">
        <v>391</v>
      </c>
      <c r="R16" s="214">
        <v>384</v>
      </c>
      <c r="S16" s="216">
        <v>3897</v>
      </c>
    </row>
    <row r="17" spans="2:19" ht="27.75" customHeight="1">
      <c r="B17" s="199" t="s">
        <v>20</v>
      </c>
      <c r="C17" s="374" t="s">
        <v>250</v>
      </c>
      <c r="D17" s="375"/>
      <c r="E17" s="214">
        <v>151</v>
      </c>
      <c r="F17" s="214">
        <v>99</v>
      </c>
      <c r="G17" s="214">
        <v>207</v>
      </c>
      <c r="H17" s="214">
        <v>152</v>
      </c>
      <c r="I17" s="214">
        <v>176</v>
      </c>
      <c r="J17" s="214">
        <v>26</v>
      </c>
      <c r="K17" s="214">
        <v>148</v>
      </c>
      <c r="L17" s="214">
        <v>48</v>
      </c>
      <c r="M17" s="214">
        <v>84</v>
      </c>
      <c r="N17" s="214">
        <v>97</v>
      </c>
      <c r="O17" s="214">
        <v>226</v>
      </c>
      <c r="P17" s="214">
        <v>146</v>
      </c>
      <c r="Q17" s="214">
        <v>144</v>
      </c>
      <c r="R17" s="214">
        <v>169</v>
      </c>
      <c r="S17" s="216">
        <v>1873</v>
      </c>
    </row>
    <row r="18" spans="2:19" ht="27" customHeight="1">
      <c r="B18" s="199"/>
      <c r="C18" s="376" t="s">
        <v>251</v>
      </c>
      <c r="D18" s="377"/>
      <c r="E18" s="214">
        <v>235</v>
      </c>
      <c r="F18" s="214">
        <v>220</v>
      </c>
      <c r="G18" s="214">
        <v>418</v>
      </c>
      <c r="H18" s="214">
        <v>638</v>
      </c>
      <c r="I18" s="214">
        <v>421</v>
      </c>
      <c r="J18" s="214">
        <v>120</v>
      </c>
      <c r="K18" s="214">
        <v>535</v>
      </c>
      <c r="L18" s="214">
        <v>190</v>
      </c>
      <c r="M18" s="214">
        <v>296</v>
      </c>
      <c r="N18" s="214">
        <v>326</v>
      </c>
      <c r="O18" s="214">
        <v>340</v>
      </c>
      <c r="P18" s="214">
        <v>457</v>
      </c>
      <c r="Q18" s="214">
        <v>482</v>
      </c>
      <c r="R18" s="214">
        <v>441</v>
      </c>
      <c r="S18" s="216">
        <v>5119</v>
      </c>
    </row>
    <row r="19" spans="2:19" ht="27.75" customHeight="1" thickBot="1">
      <c r="B19" s="200"/>
      <c r="C19" s="378" t="s">
        <v>252</v>
      </c>
      <c r="D19" s="379"/>
      <c r="E19" s="215">
        <v>299</v>
      </c>
      <c r="F19" s="215">
        <v>259</v>
      </c>
      <c r="G19" s="215">
        <v>405</v>
      </c>
      <c r="H19" s="215">
        <v>628</v>
      </c>
      <c r="I19" s="215">
        <v>501</v>
      </c>
      <c r="J19" s="215">
        <v>149</v>
      </c>
      <c r="K19" s="215">
        <v>517</v>
      </c>
      <c r="L19" s="215">
        <v>190</v>
      </c>
      <c r="M19" s="215">
        <v>239</v>
      </c>
      <c r="N19" s="215">
        <v>272</v>
      </c>
      <c r="O19" s="215">
        <v>404</v>
      </c>
      <c r="P19" s="215">
        <v>453</v>
      </c>
      <c r="Q19" s="215">
        <v>530</v>
      </c>
      <c r="R19" s="215">
        <v>494</v>
      </c>
      <c r="S19" s="220">
        <v>5340</v>
      </c>
    </row>
    <row r="20" spans="2:19" ht="31.5" customHeight="1" thickBot="1">
      <c r="B20" s="380" t="s">
        <v>253</v>
      </c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</row>
    <row r="21" spans="2:19" ht="27" customHeight="1">
      <c r="B21" s="194">
        <v>3</v>
      </c>
      <c r="C21" s="382" t="s">
        <v>254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4"/>
    </row>
    <row r="22" spans="2:19" ht="27" customHeight="1">
      <c r="B22" s="203"/>
      <c r="C22" s="368" t="s">
        <v>255</v>
      </c>
      <c r="D22" s="364"/>
      <c r="E22" s="214">
        <v>228</v>
      </c>
      <c r="F22" s="214">
        <v>126</v>
      </c>
      <c r="G22" s="214">
        <v>251</v>
      </c>
      <c r="H22" s="214">
        <v>303</v>
      </c>
      <c r="I22" s="214">
        <v>306</v>
      </c>
      <c r="J22" s="214">
        <v>91</v>
      </c>
      <c r="K22" s="214">
        <v>269</v>
      </c>
      <c r="L22" s="214">
        <v>90</v>
      </c>
      <c r="M22" s="214">
        <v>110</v>
      </c>
      <c r="N22" s="214">
        <v>154</v>
      </c>
      <c r="O22" s="214">
        <v>371</v>
      </c>
      <c r="P22" s="214">
        <v>268</v>
      </c>
      <c r="Q22" s="214">
        <v>360</v>
      </c>
      <c r="R22" s="214">
        <v>320</v>
      </c>
      <c r="S22" s="216">
        <v>3247</v>
      </c>
    </row>
    <row r="23" spans="2:19" ht="27" customHeight="1">
      <c r="B23" s="204"/>
      <c r="C23" s="368" t="s">
        <v>256</v>
      </c>
      <c r="D23" s="364"/>
      <c r="E23" s="214">
        <v>251</v>
      </c>
      <c r="F23" s="214">
        <v>205</v>
      </c>
      <c r="G23" s="214">
        <v>358</v>
      </c>
      <c r="H23" s="214">
        <v>512</v>
      </c>
      <c r="I23" s="214">
        <v>405</v>
      </c>
      <c r="J23" s="214">
        <v>98</v>
      </c>
      <c r="K23" s="214">
        <v>431</v>
      </c>
      <c r="L23" s="214">
        <v>157</v>
      </c>
      <c r="M23" s="214">
        <v>204</v>
      </c>
      <c r="N23" s="214">
        <v>290</v>
      </c>
      <c r="O23" s="214">
        <v>391</v>
      </c>
      <c r="P23" s="214">
        <v>350</v>
      </c>
      <c r="Q23" s="214">
        <v>459</v>
      </c>
      <c r="R23" s="214">
        <v>388</v>
      </c>
      <c r="S23" s="216">
        <v>4499</v>
      </c>
    </row>
    <row r="24" spans="2:19" ht="27.75" customHeight="1">
      <c r="B24" s="204"/>
      <c r="C24" s="368" t="s">
        <v>257</v>
      </c>
      <c r="D24" s="364"/>
      <c r="E24" s="214">
        <v>187</v>
      </c>
      <c r="F24" s="214">
        <v>152</v>
      </c>
      <c r="G24" s="214">
        <v>248</v>
      </c>
      <c r="H24" s="214">
        <v>350</v>
      </c>
      <c r="I24" s="214">
        <v>261</v>
      </c>
      <c r="J24" s="214">
        <v>57</v>
      </c>
      <c r="K24" s="214">
        <v>253</v>
      </c>
      <c r="L24" s="214">
        <v>106</v>
      </c>
      <c r="M24" s="214">
        <v>141</v>
      </c>
      <c r="N24" s="214">
        <v>150</v>
      </c>
      <c r="O24" s="214">
        <v>288</v>
      </c>
      <c r="P24" s="214">
        <v>190</v>
      </c>
      <c r="Q24" s="214">
        <v>300</v>
      </c>
      <c r="R24" s="214">
        <v>218</v>
      </c>
      <c r="S24" s="216">
        <v>2901</v>
      </c>
    </row>
    <row r="25" spans="2:19" ht="27.75" customHeight="1">
      <c r="B25" s="205"/>
      <c r="C25" s="385" t="s">
        <v>258</v>
      </c>
      <c r="D25" s="386"/>
      <c r="E25" s="214">
        <v>189</v>
      </c>
      <c r="F25" s="214">
        <v>138</v>
      </c>
      <c r="G25" s="214">
        <v>237</v>
      </c>
      <c r="H25" s="214">
        <v>399</v>
      </c>
      <c r="I25" s="214">
        <v>266</v>
      </c>
      <c r="J25" s="214">
        <v>63</v>
      </c>
      <c r="K25" s="214">
        <v>268</v>
      </c>
      <c r="L25" s="214">
        <v>103</v>
      </c>
      <c r="M25" s="214">
        <v>123</v>
      </c>
      <c r="N25" s="214">
        <v>175</v>
      </c>
      <c r="O25" s="214">
        <v>317</v>
      </c>
      <c r="P25" s="214">
        <v>236</v>
      </c>
      <c r="Q25" s="214">
        <v>256</v>
      </c>
      <c r="R25" s="214">
        <v>274</v>
      </c>
      <c r="S25" s="216">
        <v>3044</v>
      </c>
    </row>
    <row r="26" spans="2:19" ht="27.75" customHeight="1">
      <c r="B26" s="204"/>
      <c r="C26" s="368" t="s">
        <v>259</v>
      </c>
      <c r="D26" s="364"/>
      <c r="E26" s="214">
        <v>157</v>
      </c>
      <c r="F26" s="214">
        <v>102</v>
      </c>
      <c r="G26" s="214">
        <v>106</v>
      </c>
      <c r="H26" s="214">
        <v>176</v>
      </c>
      <c r="I26" s="214">
        <v>126</v>
      </c>
      <c r="J26" s="214">
        <v>35</v>
      </c>
      <c r="K26" s="214">
        <v>152</v>
      </c>
      <c r="L26" s="214">
        <v>53</v>
      </c>
      <c r="M26" s="214">
        <v>103</v>
      </c>
      <c r="N26" s="214">
        <v>77</v>
      </c>
      <c r="O26" s="214">
        <v>174</v>
      </c>
      <c r="P26" s="214">
        <v>157</v>
      </c>
      <c r="Q26" s="214">
        <v>138</v>
      </c>
      <c r="R26" s="214">
        <v>151</v>
      </c>
      <c r="S26" s="216">
        <v>1707</v>
      </c>
    </row>
    <row r="27" spans="2:19" ht="27.75" customHeight="1">
      <c r="B27" s="205"/>
      <c r="C27" s="385" t="s">
        <v>260</v>
      </c>
      <c r="D27" s="386"/>
      <c r="E27" s="214">
        <v>77</v>
      </c>
      <c r="F27" s="214">
        <v>47</v>
      </c>
      <c r="G27" s="214">
        <v>41</v>
      </c>
      <c r="H27" s="214">
        <v>81</v>
      </c>
      <c r="I27" s="214">
        <v>62</v>
      </c>
      <c r="J27" s="214">
        <v>15</v>
      </c>
      <c r="K27" s="214">
        <v>58</v>
      </c>
      <c r="L27" s="214">
        <v>33</v>
      </c>
      <c r="M27" s="214">
        <v>48</v>
      </c>
      <c r="N27" s="214">
        <v>43</v>
      </c>
      <c r="O27" s="214">
        <v>78</v>
      </c>
      <c r="P27" s="214">
        <v>63</v>
      </c>
      <c r="Q27" s="214">
        <v>59</v>
      </c>
      <c r="R27" s="214">
        <v>62</v>
      </c>
      <c r="S27" s="216">
        <v>767</v>
      </c>
    </row>
    <row r="28" spans="2:19" ht="27.75" customHeight="1" thickBot="1">
      <c r="B28" s="206"/>
      <c r="C28" s="369" t="s">
        <v>261</v>
      </c>
      <c r="D28" s="370"/>
      <c r="E28" s="215">
        <v>140</v>
      </c>
      <c r="F28" s="215">
        <v>104</v>
      </c>
      <c r="G28" s="215">
        <v>164</v>
      </c>
      <c r="H28" s="215">
        <v>239</v>
      </c>
      <c r="I28" s="215">
        <v>237</v>
      </c>
      <c r="J28" s="215">
        <v>30</v>
      </c>
      <c r="K28" s="215">
        <v>207</v>
      </c>
      <c r="L28" s="215">
        <v>54</v>
      </c>
      <c r="M28" s="215">
        <v>142</v>
      </c>
      <c r="N28" s="215">
        <v>90</v>
      </c>
      <c r="O28" s="215">
        <v>193</v>
      </c>
      <c r="P28" s="215">
        <v>214</v>
      </c>
      <c r="Q28" s="215">
        <v>135</v>
      </c>
      <c r="R28" s="215">
        <v>186</v>
      </c>
      <c r="S28" s="220">
        <v>2135</v>
      </c>
    </row>
    <row r="29" spans="2:19" ht="31.5" customHeight="1" thickBot="1">
      <c r="B29" s="372" t="s">
        <v>262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</row>
    <row r="30" spans="2:19" ht="29.25" customHeight="1">
      <c r="B30" s="207" t="s">
        <v>29</v>
      </c>
      <c r="C30" s="389" t="s">
        <v>263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1"/>
    </row>
    <row r="31" spans="2:19" ht="26.25" customHeight="1">
      <c r="B31" s="204"/>
      <c r="C31" s="368" t="s">
        <v>264</v>
      </c>
      <c r="D31" s="364"/>
      <c r="E31" s="214">
        <v>315</v>
      </c>
      <c r="F31" s="214">
        <v>164</v>
      </c>
      <c r="G31" s="214">
        <v>235</v>
      </c>
      <c r="H31" s="214">
        <v>299</v>
      </c>
      <c r="I31" s="214">
        <v>329</v>
      </c>
      <c r="J31" s="214">
        <v>90</v>
      </c>
      <c r="K31" s="214">
        <v>284</v>
      </c>
      <c r="L31" s="214">
        <v>100</v>
      </c>
      <c r="M31" s="214">
        <v>172</v>
      </c>
      <c r="N31" s="214">
        <v>153</v>
      </c>
      <c r="O31" s="214">
        <v>360</v>
      </c>
      <c r="P31" s="214">
        <v>239</v>
      </c>
      <c r="Q31" s="214">
        <v>281</v>
      </c>
      <c r="R31" s="214">
        <v>272</v>
      </c>
      <c r="S31" s="216">
        <v>3293</v>
      </c>
    </row>
    <row r="32" spans="2:19" ht="26.25" customHeight="1">
      <c r="B32" s="205"/>
      <c r="C32" s="385" t="s">
        <v>265</v>
      </c>
      <c r="D32" s="386"/>
      <c r="E32" s="214">
        <v>277</v>
      </c>
      <c r="F32" s="214">
        <v>157</v>
      </c>
      <c r="G32" s="214">
        <v>207</v>
      </c>
      <c r="H32" s="214">
        <v>339</v>
      </c>
      <c r="I32" s="214">
        <v>275</v>
      </c>
      <c r="J32" s="214">
        <v>82</v>
      </c>
      <c r="K32" s="214">
        <v>301</v>
      </c>
      <c r="L32" s="214">
        <v>109</v>
      </c>
      <c r="M32" s="214">
        <v>165</v>
      </c>
      <c r="N32" s="214">
        <v>151</v>
      </c>
      <c r="O32" s="214">
        <v>396</v>
      </c>
      <c r="P32" s="214">
        <v>247</v>
      </c>
      <c r="Q32" s="214">
        <v>342</v>
      </c>
      <c r="R32" s="214">
        <v>252</v>
      </c>
      <c r="S32" s="216">
        <v>3300</v>
      </c>
    </row>
    <row r="33" spans="2:19" ht="26.25" customHeight="1">
      <c r="B33" s="204"/>
      <c r="C33" s="392" t="s">
        <v>266</v>
      </c>
      <c r="D33" s="393"/>
      <c r="E33" s="214">
        <v>204</v>
      </c>
      <c r="F33" s="214">
        <v>121</v>
      </c>
      <c r="G33" s="214">
        <v>211</v>
      </c>
      <c r="H33" s="214">
        <v>251</v>
      </c>
      <c r="I33" s="214">
        <v>173</v>
      </c>
      <c r="J33" s="214">
        <v>47</v>
      </c>
      <c r="K33" s="214">
        <v>231</v>
      </c>
      <c r="L33" s="214">
        <v>92</v>
      </c>
      <c r="M33" s="214">
        <v>130</v>
      </c>
      <c r="N33" s="214">
        <v>105</v>
      </c>
      <c r="O33" s="214">
        <v>262</v>
      </c>
      <c r="P33" s="214">
        <v>219</v>
      </c>
      <c r="Q33" s="214">
        <v>263</v>
      </c>
      <c r="R33" s="214">
        <v>210</v>
      </c>
      <c r="S33" s="216">
        <v>2519</v>
      </c>
    </row>
    <row r="34" spans="2:19" ht="27" customHeight="1">
      <c r="B34" s="204"/>
      <c r="C34" s="385" t="s">
        <v>267</v>
      </c>
      <c r="D34" s="386"/>
      <c r="E34" s="214">
        <v>220</v>
      </c>
      <c r="F34" s="214">
        <v>164</v>
      </c>
      <c r="G34" s="214">
        <v>242</v>
      </c>
      <c r="H34" s="214">
        <v>348</v>
      </c>
      <c r="I34" s="214">
        <v>272</v>
      </c>
      <c r="J34" s="214">
        <v>69</v>
      </c>
      <c r="K34" s="214">
        <v>299</v>
      </c>
      <c r="L34" s="214">
        <v>96</v>
      </c>
      <c r="M34" s="214">
        <v>153</v>
      </c>
      <c r="N34" s="214">
        <v>173</v>
      </c>
      <c r="O34" s="214">
        <v>295</v>
      </c>
      <c r="P34" s="214">
        <v>276</v>
      </c>
      <c r="Q34" s="214">
        <v>324</v>
      </c>
      <c r="R34" s="214">
        <v>283</v>
      </c>
      <c r="S34" s="216">
        <v>3214</v>
      </c>
    </row>
    <row r="35" spans="2:19" ht="26.25" customHeight="1">
      <c r="B35" s="204"/>
      <c r="C35" s="394" t="s">
        <v>268</v>
      </c>
      <c r="D35" s="395"/>
      <c r="E35" s="214">
        <v>134</v>
      </c>
      <c r="F35" s="214">
        <v>136</v>
      </c>
      <c r="G35" s="214">
        <v>198</v>
      </c>
      <c r="H35" s="214">
        <v>330</v>
      </c>
      <c r="I35" s="214">
        <v>235</v>
      </c>
      <c r="J35" s="214">
        <v>50</v>
      </c>
      <c r="K35" s="214">
        <v>299</v>
      </c>
      <c r="L35" s="214">
        <v>90</v>
      </c>
      <c r="M35" s="214">
        <v>129</v>
      </c>
      <c r="N35" s="214">
        <v>144</v>
      </c>
      <c r="O35" s="214">
        <v>254</v>
      </c>
      <c r="P35" s="214">
        <v>228</v>
      </c>
      <c r="Q35" s="214">
        <v>268</v>
      </c>
      <c r="R35" s="214">
        <v>224</v>
      </c>
      <c r="S35" s="216">
        <v>2719</v>
      </c>
    </row>
    <row r="36" spans="2:19" ht="27" customHeight="1" thickBot="1">
      <c r="B36" s="208"/>
      <c r="C36" s="396" t="s">
        <v>269</v>
      </c>
      <c r="D36" s="397"/>
      <c r="E36" s="215">
        <v>79</v>
      </c>
      <c r="F36" s="215">
        <v>132</v>
      </c>
      <c r="G36" s="215">
        <v>312</v>
      </c>
      <c r="H36" s="215">
        <v>493</v>
      </c>
      <c r="I36" s="215">
        <v>379</v>
      </c>
      <c r="J36" s="215">
        <v>51</v>
      </c>
      <c r="K36" s="215">
        <v>224</v>
      </c>
      <c r="L36" s="215">
        <v>109</v>
      </c>
      <c r="M36" s="215">
        <v>122</v>
      </c>
      <c r="N36" s="215">
        <v>253</v>
      </c>
      <c r="O36" s="215">
        <v>245</v>
      </c>
      <c r="P36" s="215">
        <v>269</v>
      </c>
      <c r="Q36" s="215">
        <v>229</v>
      </c>
      <c r="R36" s="215">
        <v>358</v>
      </c>
      <c r="S36" s="220">
        <v>3255</v>
      </c>
    </row>
    <row r="37" spans="2:19" ht="27.75" customHeight="1" thickBot="1">
      <c r="B37" s="398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</row>
    <row r="38" spans="2:19" ht="30.75" customHeight="1" thickBot="1">
      <c r="B38" s="210" t="s">
        <v>40</v>
      </c>
      <c r="C38" s="387" t="s">
        <v>270</v>
      </c>
      <c r="D38" s="388"/>
      <c r="E38" s="211">
        <v>1229</v>
      </c>
      <c r="F38" s="211">
        <v>874</v>
      </c>
      <c r="G38" s="211">
        <v>1405</v>
      </c>
      <c r="H38" s="211">
        <v>2060</v>
      </c>
      <c r="I38" s="211">
        <v>1663</v>
      </c>
      <c r="J38" s="211">
        <v>389</v>
      </c>
      <c r="K38" s="211">
        <v>1638</v>
      </c>
      <c r="L38" s="211">
        <v>596</v>
      </c>
      <c r="M38" s="211">
        <v>871</v>
      </c>
      <c r="N38" s="211">
        <v>979</v>
      </c>
      <c r="O38" s="211">
        <v>1812</v>
      </c>
      <c r="P38" s="211">
        <v>1478</v>
      </c>
      <c r="Q38" s="211">
        <v>1707</v>
      </c>
      <c r="R38" s="212">
        <v>1599</v>
      </c>
      <c r="S38" s="213">
        <v>18300</v>
      </c>
    </row>
  </sheetData>
  <mergeCells count="36"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</mergeCells>
  <pageMargins left="0.11811023622047245" right="0.11811023622047245" top="0.15748031496062992" bottom="0.15748031496062992" header="0.31496062992125984" footer="0"/>
  <pageSetup paperSize="9" scale="53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J1" zoomScaleNormal="100" workbookViewId="0">
      <selection activeCell="AG33" sqref="AG33"/>
    </sheetView>
  </sheetViews>
  <sheetFormatPr defaultRowHeight="14.25"/>
  <cols>
    <col min="1" max="1" width="3.85546875" style="99" customWidth="1"/>
    <col min="2" max="3" width="9.140625" style="99" customWidth="1"/>
    <col min="4" max="4" width="4.85546875" style="99" customWidth="1"/>
    <col min="5" max="6" width="9.140625" style="99" customWidth="1"/>
    <col min="7" max="7" width="7.140625" style="99" customWidth="1"/>
    <col min="8" max="8" width="28.85546875" style="99" customWidth="1"/>
    <col min="9" max="9" width="7.5703125" style="99" customWidth="1"/>
    <col min="10" max="10" width="6.5703125" style="99" customWidth="1"/>
    <col min="11" max="11" width="8.7109375" style="99" customWidth="1"/>
    <col min="12" max="12" width="11.5703125" style="99" customWidth="1"/>
    <col min="13" max="28" width="9.140625" style="99" customWidth="1"/>
    <col min="29" max="16384" width="9.140625" style="112"/>
  </cols>
  <sheetData>
    <row r="1" spans="1:32" s="101" customFormat="1" ht="12.7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100"/>
    </row>
    <row r="2" spans="1:32" s="101" customFormat="1" ht="12.75">
      <c r="A2" s="99"/>
      <c r="B2" s="99" t="s">
        <v>83</v>
      </c>
      <c r="C2" s="99" t="s">
        <v>84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32" s="101" customFormat="1" ht="12.75">
      <c r="A3" s="99"/>
      <c r="B3" s="99" t="s">
        <v>86</v>
      </c>
      <c r="C3" s="99">
        <v>21627</v>
      </c>
      <c r="D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2" s="101" customFormat="1" ht="12.75">
      <c r="A4" s="99"/>
      <c r="B4" s="99" t="s">
        <v>88</v>
      </c>
      <c r="C4" s="99">
        <v>21375</v>
      </c>
      <c r="D4" s="99"/>
      <c r="H4" s="99" t="s">
        <v>87</v>
      </c>
      <c r="I4" s="101">
        <v>183</v>
      </c>
      <c r="J4" s="101">
        <f t="shared" ref="J4:J9" si="0">K4+K10</f>
        <v>164</v>
      </c>
      <c r="K4" s="99">
        <v>19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2" s="101" customFormat="1" ht="12.75">
      <c r="A5" s="99"/>
      <c r="B5" s="99" t="s">
        <v>91</v>
      </c>
      <c r="C5" s="99">
        <v>21683</v>
      </c>
      <c r="D5" s="99"/>
      <c r="E5" s="99"/>
      <c r="F5" s="99" t="s">
        <v>89</v>
      </c>
      <c r="H5" s="99" t="s">
        <v>90</v>
      </c>
      <c r="I5" s="101">
        <v>0</v>
      </c>
      <c r="J5" s="101">
        <f t="shared" si="0"/>
        <v>0</v>
      </c>
      <c r="K5" s="99">
        <v>0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32" s="101" customFormat="1" ht="12.75">
      <c r="A6" s="99"/>
      <c r="B6" s="99" t="s">
        <v>93</v>
      </c>
      <c r="C6" s="99">
        <v>22201</v>
      </c>
      <c r="D6" s="99"/>
      <c r="E6" s="99" t="s">
        <v>94</v>
      </c>
      <c r="F6" s="99">
        <v>3744</v>
      </c>
      <c r="H6" s="101" t="s">
        <v>92</v>
      </c>
      <c r="I6" s="101">
        <v>0</v>
      </c>
      <c r="J6" s="101">
        <f t="shared" si="0"/>
        <v>0</v>
      </c>
      <c r="K6" s="101">
        <v>0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32" s="101" customFormat="1" ht="12.75">
      <c r="A7" s="99"/>
      <c r="B7" s="99" t="s">
        <v>96</v>
      </c>
      <c r="C7" s="99">
        <v>23734</v>
      </c>
      <c r="D7" s="99"/>
      <c r="E7" s="99" t="s">
        <v>97</v>
      </c>
      <c r="F7" s="99">
        <v>4443</v>
      </c>
      <c r="H7" s="102" t="s">
        <v>95</v>
      </c>
      <c r="I7" s="101">
        <v>47</v>
      </c>
      <c r="J7" s="101">
        <f t="shared" si="0"/>
        <v>44</v>
      </c>
      <c r="K7" s="99">
        <v>5</v>
      </c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</row>
    <row r="8" spans="1:32" s="101" customFormat="1" ht="12.75">
      <c r="A8" s="99"/>
      <c r="B8" s="99" t="s">
        <v>99</v>
      </c>
      <c r="C8" s="99">
        <v>23346</v>
      </c>
      <c r="D8" s="99"/>
      <c r="E8" s="99" t="s">
        <v>100</v>
      </c>
      <c r="F8" s="99">
        <v>3945</v>
      </c>
      <c r="H8" s="101" t="s">
        <v>98</v>
      </c>
      <c r="I8" s="101">
        <v>75</v>
      </c>
      <c r="J8" s="101">
        <f t="shared" si="0"/>
        <v>57</v>
      </c>
      <c r="K8" s="99">
        <v>12</v>
      </c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</row>
    <row r="9" spans="1:32" s="101" customFormat="1" ht="12.75">
      <c r="A9" s="99"/>
      <c r="B9" s="99" t="s">
        <v>102</v>
      </c>
      <c r="C9" s="99">
        <v>22201</v>
      </c>
      <c r="D9" s="99"/>
      <c r="E9" s="99" t="s">
        <v>103</v>
      </c>
      <c r="F9" s="99">
        <v>3935</v>
      </c>
      <c r="H9" s="101" t="s">
        <v>101</v>
      </c>
      <c r="I9" s="101">
        <v>1</v>
      </c>
      <c r="J9" s="101">
        <f t="shared" si="0"/>
        <v>1</v>
      </c>
      <c r="K9" s="99">
        <v>0</v>
      </c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1:32" s="101" customFormat="1" ht="12.75">
      <c r="A10" s="99"/>
      <c r="B10" s="99" t="s">
        <v>104</v>
      </c>
      <c r="C10" s="99">
        <v>20828</v>
      </c>
      <c r="D10" s="99"/>
      <c r="E10" s="99" t="s">
        <v>85</v>
      </c>
      <c r="F10" s="99">
        <v>4817</v>
      </c>
      <c r="K10" s="101">
        <v>145</v>
      </c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32" s="101" customFormat="1" ht="12.75">
      <c r="A11" s="99"/>
      <c r="B11" s="99" t="s">
        <v>105</v>
      </c>
      <c r="C11" s="99">
        <v>20211</v>
      </c>
      <c r="D11" s="99"/>
      <c r="E11" s="99" t="s">
        <v>86</v>
      </c>
      <c r="F11" s="99">
        <v>3788</v>
      </c>
      <c r="K11" s="101">
        <v>0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32" s="101" customFormat="1" ht="12.75">
      <c r="A12" s="99"/>
      <c r="B12" s="99" t="s">
        <v>106</v>
      </c>
      <c r="C12" s="99">
        <v>19507</v>
      </c>
      <c r="D12" s="99"/>
      <c r="E12" s="99"/>
      <c r="F12" s="99"/>
      <c r="K12" s="101">
        <v>0</v>
      </c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32" s="101" customFormat="1" ht="12.75">
      <c r="A13" s="99"/>
      <c r="B13" s="99" t="s">
        <v>107</v>
      </c>
      <c r="C13" s="99">
        <v>18949</v>
      </c>
      <c r="D13" s="99"/>
      <c r="E13" s="99" t="s">
        <v>104</v>
      </c>
      <c r="F13" s="99">
        <v>4133</v>
      </c>
      <c r="K13" s="101">
        <v>39</v>
      </c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32" s="101" customFormat="1" ht="12.75">
      <c r="A14" s="99"/>
      <c r="B14" s="99" t="s">
        <v>108</v>
      </c>
      <c r="C14" s="99">
        <v>18673</v>
      </c>
      <c r="D14" s="99"/>
      <c r="E14" s="99" t="s">
        <v>105</v>
      </c>
      <c r="F14" s="99">
        <v>4267</v>
      </c>
      <c r="K14" s="101">
        <v>45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32" s="101" customFormat="1" ht="12.75">
      <c r="A15" s="99"/>
      <c r="B15" s="99" t="s">
        <v>232</v>
      </c>
      <c r="C15" s="99">
        <v>18300</v>
      </c>
      <c r="D15" s="99"/>
      <c r="E15" s="99" t="s">
        <v>106</v>
      </c>
      <c r="F15" s="99">
        <v>3510</v>
      </c>
      <c r="J15" s="99"/>
      <c r="K15" s="101">
        <v>1</v>
      </c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32" s="101" customFormat="1" ht="12.75">
      <c r="A16" s="99"/>
      <c r="B16" s="99"/>
      <c r="E16" s="99" t="s">
        <v>107</v>
      </c>
      <c r="F16" s="99">
        <v>4729</v>
      </c>
      <c r="H16" s="99"/>
      <c r="I16" s="99"/>
      <c r="J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F16" s="103"/>
    </row>
    <row r="17" spans="1:32" s="101" customFormat="1" ht="12.75">
      <c r="A17" s="99"/>
      <c r="B17" s="99"/>
      <c r="C17" s="99"/>
      <c r="D17" s="99"/>
      <c r="E17" s="99" t="s">
        <v>108</v>
      </c>
      <c r="F17" s="99">
        <v>3474</v>
      </c>
      <c r="H17" s="99"/>
      <c r="I17" s="99"/>
      <c r="J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F17" s="103"/>
    </row>
    <row r="18" spans="1:32" s="101" customFormat="1" ht="12.75">
      <c r="A18" s="99"/>
      <c r="B18" s="99"/>
      <c r="C18" s="99"/>
      <c r="D18" s="99"/>
      <c r="E18" s="99" t="s">
        <v>232</v>
      </c>
      <c r="F18" s="99">
        <v>3452</v>
      </c>
      <c r="H18" s="99"/>
      <c r="I18" s="104"/>
      <c r="J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F18" s="103"/>
    </row>
    <row r="19" spans="1:32" s="101" customFormat="1" ht="12.75">
      <c r="A19" s="99"/>
      <c r="B19" s="99"/>
      <c r="C19" s="99"/>
      <c r="D19" s="99"/>
      <c r="G19" s="99"/>
      <c r="H19" s="99"/>
      <c r="I19" s="99"/>
      <c r="J19" s="99"/>
      <c r="K19" s="105">
        <f>K22+K23+K24+K25+K26+K27+K28+K29+K30+K31+K32+K33+K34</f>
        <v>0.98159645232815962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F19" s="103"/>
    </row>
    <row r="20" spans="1:32" s="101" customFormat="1" ht="12.75">
      <c r="A20" s="99"/>
      <c r="B20" s="99"/>
      <c r="C20" s="99"/>
      <c r="D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F20" s="103"/>
    </row>
    <row r="21" spans="1:32" s="101" customFormat="1" ht="12.75">
      <c r="A21" s="99"/>
      <c r="B21" s="99"/>
      <c r="C21" s="99"/>
      <c r="D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F21" s="103"/>
    </row>
    <row r="22" spans="1:32" s="101" customFormat="1" ht="12.75">
      <c r="A22" s="99"/>
      <c r="B22" s="99">
        <v>2072</v>
      </c>
      <c r="C22" s="99"/>
      <c r="D22" s="99"/>
      <c r="E22" s="99"/>
      <c r="F22" s="99"/>
      <c r="G22" s="99"/>
      <c r="H22" s="99"/>
      <c r="I22" s="99"/>
      <c r="J22" s="106" t="s">
        <v>109</v>
      </c>
      <c r="K22" s="103">
        <f t="shared" ref="K22:K34" si="1">B22/B$36</f>
        <v>0.45942350332594234</v>
      </c>
      <c r="L22" s="107">
        <f t="shared" ref="L22:L34" si="2">B22/B$36</f>
        <v>0.45942350332594234</v>
      </c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F22" s="103"/>
    </row>
    <row r="23" spans="1:32" s="101" customFormat="1" ht="12.75">
      <c r="A23" s="99"/>
      <c r="B23" s="99">
        <v>92</v>
      </c>
      <c r="C23" s="99"/>
      <c r="D23" s="99"/>
      <c r="E23" s="99"/>
      <c r="F23" s="99"/>
      <c r="G23" s="99"/>
      <c r="H23" s="99"/>
      <c r="I23" s="99"/>
      <c r="J23" s="106" t="s">
        <v>110</v>
      </c>
      <c r="K23" s="103">
        <f t="shared" si="1"/>
        <v>2.0399113082039913E-2</v>
      </c>
      <c r="L23" s="108">
        <f t="shared" si="2"/>
        <v>2.0399113082039913E-2</v>
      </c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F23" s="103"/>
    </row>
    <row r="24" spans="1:32" s="101" customFormat="1" ht="12.75">
      <c r="A24" s="99"/>
      <c r="B24" s="99">
        <v>62</v>
      </c>
      <c r="C24" s="99"/>
      <c r="D24" s="99"/>
      <c r="E24" s="99"/>
      <c r="F24" s="99"/>
      <c r="G24" s="99"/>
      <c r="H24" s="99"/>
      <c r="I24" s="99"/>
      <c r="J24" s="106" t="s">
        <v>111</v>
      </c>
      <c r="K24" s="103">
        <f t="shared" si="1"/>
        <v>1.3747228381374724E-2</v>
      </c>
      <c r="L24" s="108">
        <f t="shared" si="2"/>
        <v>1.3747228381374724E-2</v>
      </c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F24" s="103"/>
    </row>
    <row r="25" spans="1:32" s="101" customFormat="1" ht="12.75" customHeight="1">
      <c r="A25" s="99"/>
      <c r="B25" s="99">
        <v>81</v>
      </c>
      <c r="C25" s="99"/>
      <c r="D25" s="99"/>
      <c r="E25" s="99"/>
      <c r="F25" s="99"/>
      <c r="G25" s="99"/>
      <c r="H25" s="99"/>
      <c r="J25" s="109" t="s">
        <v>112</v>
      </c>
      <c r="K25" s="103">
        <f t="shared" si="1"/>
        <v>1.7960088691796008E-2</v>
      </c>
      <c r="L25" s="108">
        <f t="shared" si="2"/>
        <v>1.7960088691796008E-2</v>
      </c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F25" s="103"/>
    </row>
    <row r="26" spans="1:32" s="101" customFormat="1" ht="12.75" customHeight="1">
      <c r="A26" s="99"/>
      <c r="B26" s="99">
        <v>34</v>
      </c>
      <c r="C26" s="99"/>
      <c r="D26" s="99"/>
      <c r="E26" s="99"/>
      <c r="F26" s="99"/>
      <c r="G26" s="99"/>
      <c r="H26" s="99"/>
      <c r="I26" s="99"/>
      <c r="J26" s="106" t="s">
        <v>113</v>
      </c>
      <c r="K26" s="103">
        <f t="shared" si="1"/>
        <v>7.5388026607538803E-3</v>
      </c>
      <c r="L26" s="107">
        <f t="shared" si="2"/>
        <v>7.5388026607538803E-3</v>
      </c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F26" s="103"/>
    </row>
    <row r="27" spans="1:32" s="101" customFormat="1" ht="12.75">
      <c r="A27" s="99"/>
      <c r="B27" s="99">
        <v>27</v>
      </c>
      <c r="C27" s="99"/>
      <c r="D27" s="99"/>
      <c r="E27" s="99"/>
      <c r="F27" s="99"/>
      <c r="G27" s="99"/>
      <c r="H27" s="99"/>
      <c r="I27" s="99"/>
      <c r="J27" s="109" t="s">
        <v>114</v>
      </c>
      <c r="K27" s="103">
        <f t="shared" si="1"/>
        <v>5.9866962305986701E-3</v>
      </c>
      <c r="L27" s="107">
        <f t="shared" si="2"/>
        <v>5.9866962305986701E-3</v>
      </c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F27" s="103"/>
    </row>
    <row r="28" spans="1:32" s="101" customFormat="1" ht="12.75">
      <c r="A28" s="99"/>
      <c r="B28" s="99">
        <v>254</v>
      </c>
      <c r="C28" s="99"/>
      <c r="D28" s="99"/>
      <c r="E28" s="99"/>
      <c r="F28" s="99"/>
      <c r="G28" s="99"/>
      <c r="H28" s="99"/>
      <c r="I28" s="99"/>
      <c r="J28" s="109" t="s">
        <v>115</v>
      </c>
      <c r="K28" s="103">
        <f t="shared" si="1"/>
        <v>5.631929046563193E-2</v>
      </c>
      <c r="L28" s="108">
        <f t="shared" si="2"/>
        <v>5.631929046563193E-2</v>
      </c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F28" s="103"/>
    </row>
    <row r="29" spans="1:32" s="101" customFormat="1" ht="12.75">
      <c r="A29" s="99"/>
      <c r="B29" s="99">
        <v>81</v>
      </c>
      <c r="C29" s="99"/>
      <c r="D29" s="99"/>
      <c r="E29" s="99"/>
      <c r="F29" s="99"/>
      <c r="G29" s="99"/>
      <c r="H29" s="99"/>
      <c r="I29" s="99"/>
      <c r="J29" s="109" t="s">
        <v>116</v>
      </c>
      <c r="K29" s="103">
        <f t="shared" si="1"/>
        <v>1.7960088691796008E-2</v>
      </c>
      <c r="L29" s="108">
        <f t="shared" si="2"/>
        <v>1.7960088691796008E-2</v>
      </c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F29" s="103"/>
    </row>
    <row r="30" spans="1:32" s="101" customFormat="1" ht="12.75">
      <c r="A30" s="99"/>
      <c r="B30" s="99">
        <v>159</v>
      </c>
      <c r="C30" s="99"/>
      <c r="D30" s="99"/>
      <c r="E30" s="99"/>
      <c r="F30" s="99"/>
      <c r="G30" s="99"/>
      <c r="H30" s="99"/>
      <c r="I30" s="99"/>
      <c r="J30" s="109" t="s">
        <v>117</v>
      </c>
      <c r="K30" s="103">
        <f t="shared" si="1"/>
        <v>3.5254988913525499E-2</v>
      </c>
      <c r="L30" s="108">
        <f t="shared" si="2"/>
        <v>3.5254988913525499E-2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32" s="101" customFormat="1" ht="12.75">
      <c r="A31" s="99"/>
      <c r="B31" s="99">
        <v>912</v>
      </c>
      <c r="C31" s="99"/>
      <c r="D31" s="99"/>
      <c r="E31" s="99"/>
      <c r="F31" s="99"/>
      <c r="G31" s="99"/>
      <c r="H31" s="99"/>
      <c r="I31" s="99"/>
      <c r="J31" s="109" t="s">
        <v>118</v>
      </c>
      <c r="K31" s="103">
        <f t="shared" si="1"/>
        <v>0.20221729490022172</v>
      </c>
      <c r="L31" s="108">
        <f t="shared" si="2"/>
        <v>0.20221729490022172</v>
      </c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32" s="101" customFormat="1" ht="12.75">
      <c r="A32" s="99"/>
      <c r="B32" s="99">
        <v>437</v>
      </c>
      <c r="C32" s="99"/>
      <c r="D32" s="99"/>
      <c r="E32" s="99"/>
      <c r="F32" s="99"/>
      <c r="G32" s="99"/>
      <c r="H32" s="99"/>
      <c r="I32" s="99"/>
      <c r="J32" s="109" t="s">
        <v>119</v>
      </c>
      <c r="K32" s="103">
        <f t="shared" si="1"/>
        <v>9.6895787139689576E-2</v>
      </c>
      <c r="L32" s="108">
        <f t="shared" si="2"/>
        <v>9.6895787139689576E-2</v>
      </c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s="101" customFormat="1" ht="12.75">
      <c r="A33" s="99"/>
      <c r="B33" s="99">
        <v>19</v>
      </c>
      <c r="C33" s="99"/>
      <c r="D33" s="99"/>
      <c r="E33" s="99"/>
      <c r="F33" s="99"/>
      <c r="G33" s="99"/>
      <c r="H33" s="99"/>
      <c r="I33" s="99"/>
      <c r="J33" s="109" t="s">
        <v>120</v>
      </c>
      <c r="K33" s="103">
        <f t="shared" si="1"/>
        <v>4.2128603104212865E-3</v>
      </c>
      <c r="L33" s="107">
        <f t="shared" si="2"/>
        <v>4.2128603104212865E-3</v>
      </c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s="101" customFormat="1" ht="12.75">
      <c r="A34" s="99"/>
      <c r="B34" s="99">
        <v>197</v>
      </c>
      <c r="C34" s="99"/>
      <c r="D34" s="99"/>
      <c r="E34" s="99"/>
      <c r="F34" s="99"/>
      <c r="G34" s="99"/>
      <c r="H34" s="99"/>
      <c r="I34" s="99"/>
      <c r="J34" s="109" t="s">
        <v>121</v>
      </c>
      <c r="K34" s="103">
        <f t="shared" si="1"/>
        <v>4.3680709534368069E-2</v>
      </c>
      <c r="L34" s="108">
        <f t="shared" si="2"/>
        <v>4.3680709534368069E-2</v>
      </c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</row>
    <row r="35" spans="1:28" s="101" customFormat="1" ht="12.75">
      <c r="A35" s="99"/>
      <c r="C35" s="99"/>
      <c r="D35" s="99"/>
      <c r="E35" s="99"/>
      <c r="F35" s="99"/>
      <c r="G35" s="99"/>
      <c r="H35" s="99"/>
      <c r="I35" s="99"/>
      <c r="J35" s="10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1:28" s="101" customFormat="1" ht="12.75">
      <c r="A36" s="99"/>
      <c r="B36" s="99">
        <v>4510</v>
      </c>
      <c r="C36" s="99"/>
      <c r="D36" s="99"/>
      <c r="E36" s="99"/>
      <c r="F36" s="99"/>
      <c r="G36" s="99"/>
      <c r="H36" s="99"/>
      <c r="I36" s="99"/>
      <c r="J36" s="109"/>
      <c r="K36" s="103">
        <v>1</v>
      </c>
      <c r="L36" s="108">
        <f>B36/B$36</f>
        <v>1</v>
      </c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 s="101" customFormat="1" ht="12.75">
      <c r="A37" s="99"/>
      <c r="C37" s="99"/>
      <c r="D37" s="99"/>
      <c r="E37" s="99"/>
      <c r="F37" s="99"/>
      <c r="G37" s="99"/>
      <c r="H37" s="99"/>
      <c r="I37" s="99"/>
      <c r="J37" s="99"/>
      <c r="K37" s="110"/>
      <c r="L37" s="110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</row>
    <row r="38" spans="1:28" s="101" customFormat="1" ht="12.75">
      <c r="A38" s="99"/>
      <c r="B38" s="99">
        <f>SUM(B22:B34)</f>
        <v>4427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103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 s="101" customFormat="1" ht="12.7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103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</row>
    <row r="40" spans="1:28" s="101" customFormat="1" ht="12.7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103"/>
      <c r="N40" s="400" t="s">
        <v>122</v>
      </c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</row>
    <row r="41" spans="1:28" s="101" customFormat="1" ht="12.75" customHeight="1">
      <c r="M41" s="103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</row>
    <row r="42" spans="1:28" s="101" customFormat="1" ht="12.75">
      <c r="M42" s="103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 s="101" customFormat="1" ht="12.75">
      <c r="M43" s="103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s="101" customFormat="1" ht="12.75">
      <c r="M44" s="103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</row>
    <row r="45" spans="1:28" s="101" customFormat="1" ht="12.75">
      <c r="M45" s="103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</row>
    <row r="46" spans="1:28" s="101" customFormat="1" ht="12.75">
      <c r="M46" s="103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</row>
    <row r="47" spans="1:28" s="101" customFormat="1" ht="12.75">
      <c r="M47" s="103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s="101" customFormat="1" ht="12.75">
      <c r="M48" s="103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</row>
    <row r="49" spans="1:28" s="101" customFormat="1" ht="12.75">
      <c r="M49" s="103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1:28" s="101" customFormat="1" ht="12.75">
      <c r="M50" s="103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1:28" s="101" customFormat="1" ht="12.75">
      <c r="M51" s="103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28" s="101" customFormat="1" ht="12.75">
      <c r="M52" s="103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s="101" customFormat="1" ht="12.75">
      <c r="M53" s="110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  <row r="54" spans="1:28" s="101" customFormat="1" ht="12.75"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</row>
    <row r="55" spans="1:28" s="101" customFormat="1" ht="12.75">
      <c r="M55" s="99"/>
      <c r="N55" s="99"/>
      <c r="O55" s="99"/>
      <c r="P55" s="108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</row>
    <row r="56" spans="1:28" s="101" customFormat="1" ht="12.75">
      <c r="M56" s="99"/>
      <c r="N56" s="99"/>
      <c r="O56" s="99"/>
      <c r="P56" s="111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</row>
    <row r="57" spans="1:28" s="101" customFormat="1" ht="12.7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8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</row>
    <row r="58" spans="1:28" s="101" customFormat="1" ht="12.7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8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</row>
    <row r="59" spans="1:28" s="101" customFormat="1" ht="12.7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11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</row>
    <row r="60" spans="1:28" s="101" customFormat="1" ht="12.7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7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</row>
    <row r="61" spans="1:28" s="101" customFormat="1" ht="12.7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8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</row>
    <row r="62" spans="1:28">
      <c r="P62" s="108"/>
    </row>
    <row r="63" spans="1:28">
      <c r="P63" s="108"/>
    </row>
    <row r="64" spans="1:28">
      <c r="P64" s="108"/>
    </row>
    <row r="65" spans="16:16">
      <c r="P65" s="108"/>
    </row>
    <row r="66" spans="16:16">
      <c r="P66" s="111"/>
    </row>
    <row r="67" spans="16:16">
      <c r="P67" s="108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Stan i struktura IX 19</vt:lpstr>
      <vt:lpstr>Gminy IX.19</vt:lpstr>
      <vt:lpstr>Zał. III kw. 19</vt:lpstr>
      <vt:lpstr>Wykresy IX 19</vt:lpstr>
      <vt:lpstr>'Gminy IX.19'!Obszar_wydruku</vt:lpstr>
      <vt:lpstr>'Stan i struktura IX 19'!Obszar_wydruku</vt:lpstr>
      <vt:lpstr>'Wykresy IX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cp:lastPrinted>2019-10-10T08:23:22Z</cp:lastPrinted>
  <dcterms:created xsi:type="dcterms:W3CDTF">2019-09-09T10:08:51Z</dcterms:created>
  <dcterms:modified xsi:type="dcterms:W3CDTF">2019-10-11T11:34:06Z</dcterms:modified>
</cp:coreProperties>
</file>