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385"/>
  </bookViews>
  <sheets>
    <sheet name="Stan i struktura I 19" sheetId="1" r:id="rId1"/>
    <sheet name="Gminy I.19" sheetId="2" r:id="rId2"/>
    <sheet name="Wykresy I 19" sheetId="3" r:id="rId3"/>
  </sheets>
  <externalReferences>
    <externalReference r:id="rId4"/>
    <externalReference r:id="rId5"/>
  </externalReferences>
  <definedNames>
    <definedName name="_xlnm.Print_Area" localSheetId="1">'Gminy I.19'!$B$1:$O$46</definedName>
    <definedName name="_xlnm.Print_Area" localSheetId="0">'Stan i struktura I 19'!$B$2:$S$68</definedName>
    <definedName name="_xlnm.Print_Area" localSheetId="2">'Wykresy I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K19" i="3" s="1"/>
  <c r="L22" i="3"/>
  <c r="J9" i="3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O42" i="2" s="1"/>
  <c r="O6" i="2"/>
  <c r="E6" i="2" l="1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S66" i="1" s="1"/>
  <c r="F66" i="1"/>
  <c r="E66" i="1"/>
  <c r="R65" i="1"/>
  <c r="Q65" i="1"/>
  <c r="P65" i="1"/>
  <c r="O65" i="1"/>
  <c r="N65" i="1"/>
  <c r="M65" i="1"/>
  <c r="L65" i="1"/>
  <c r="K65" i="1"/>
  <c r="J65" i="1"/>
  <c r="I65" i="1"/>
  <c r="H65" i="1"/>
  <c r="U65" i="1" s="1"/>
  <c r="G65" i="1"/>
  <c r="F65" i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U61" i="1" s="1"/>
  <c r="G61" i="1"/>
  <c r="F61" i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U57" i="1" s="1"/>
  <c r="G57" i="1"/>
  <c r="F57" i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U53" i="1" s="1"/>
  <c r="G53" i="1"/>
  <c r="F53" i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Q9" i="1"/>
  <c r="O9" i="1"/>
  <c r="N9" i="1"/>
  <c r="M9" i="1"/>
  <c r="K9" i="1"/>
  <c r="J9" i="1"/>
  <c r="I9" i="1"/>
  <c r="G9" i="1"/>
  <c r="F9" i="1"/>
  <c r="E9" i="1"/>
  <c r="S7" i="1"/>
  <c r="R7" i="1"/>
  <c r="R8" i="1" s="1"/>
  <c r="Q7" i="1"/>
  <c r="Q8" i="1" s="1"/>
  <c r="P7" i="1"/>
  <c r="P8" i="1" s="1"/>
  <c r="O7" i="1"/>
  <c r="O8" i="1" s="1"/>
  <c r="N7" i="1"/>
  <c r="N8" i="1" s="1"/>
  <c r="M7" i="1"/>
  <c r="M8" i="1" s="1"/>
  <c r="L7" i="1"/>
  <c r="L8" i="1" s="1"/>
  <c r="K7" i="1"/>
  <c r="K8" i="1" s="1"/>
  <c r="J7" i="1"/>
  <c r="J8" i="1" s="1"/>
  <c r="I7" i="1"/>
  <c r="I8" i="1" s="1"/>
  <c r="H7" i="1"/>
  <c r="U7" i="1" s="1"/>
  <c r="G7" i="1"/>
  <c r="G8" i="1" s="1"/>
  <c r="F7" i="1"/>
  <c r="F8" i="1" s="1"/>
  <c r="E7" i="1"/>
  <c r="E8" i="1" s="1"/>
  <c r="S6" i="1"/>
  <c r="S39" i="1" s="1"/>
  <c r="H8" i="1" l="1"/>
  <c r="S9" i="1"/>
  <c r="S24" i="1"/>
  <c r="S37" i="1"/>
  <c r="S8" i="1"/>
  <c r="H9" i="1"/>
  <c r="L9" i="1"/>
  <c r="P9" i="1"/>
  <c r="V49" i="1"/>
  <c r="U59" i="1"/>
  <c r="U63" i="1"/>
  <c r="F67" i="1"/>
  <c r="S67" i="1" s="1"/>
  <c r="S18" i="1"/>
  <c r="S20" i="1"/>
  <c r="S22" i="1"/>
  <c r="S26" i="1"/>
  <c r="S28" i="1"/>
  <c r="S31" i="1"/>
  <c r="S33" i="1"/>
  <c r="S35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<sst xmlns="http://schemas.openxmlformats.org/spreadsheetml/2006/main" count="406" uniqueCount="234">
  <si>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STYCZNIU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</si>
  <si>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</si>
  <si>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</si>
  <si>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</si>
  <si>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</si>
  <si>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</si>
  <si>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</si>
  <si>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</si>
  <si>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</si>
  <si>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</si>
  <si>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</si>
  <si>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</si>
  <si>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</si>
  <si>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</si>
  <si>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</si>
  <si>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</si>
  <si>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</si>
  <si>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</si>
  <si>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</si>
  <si>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</si>
  <si>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</si>
  <si>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grudzień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</si>
  <si>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</si>
  <si>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</si>
  <si>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</si>
  <si>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</si>
  <si>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</si>
  <si>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</si>
  <si>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</si>
  <si>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</si>
  <si>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</si>
  <si>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</si>
  <si>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</si>
  <si>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</si>
  <si>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</si>
  <si>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</si>
  <si>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</si>
  <si>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</si>
  <si>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</si>
  <si>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</si>
  <si>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</si>
  <si>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</si>
  <si>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</si>
  <si>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</si>
  <si>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</si>
  <si>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</si>
  <si>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</si>
  <si>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</si>
  <si>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</si>
  <si>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</si>
  <si>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</si>
  <si>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</si>
  <si>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</si>
  <si>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</si>
  <si>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</si>
  <si>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</si>
  <si>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</si>
  <si>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</si>
  <si>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</si>
  <si>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</si>
  <si>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</si>
  <si>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</si>
  <si>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</si>
  <si>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</si>
  <si>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</si>
  <si>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</si>
  <si>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</si>
  <si>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</si>
  <si>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</si>
  <si>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</si>
  <si>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</si>
  <si>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</si>
  <si>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</si>
  <si>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</si>
  <si>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</si>
  <si>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</si>
  <si>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</si>
  <si>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</si>
  <si>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</si>
  <si>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</si>
  <si>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</si>
  <si>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</si>
  <si>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</si>
  <si>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</si>
  <si>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styczeń 2019 r. jest podawany przez GUS z miesięcznym opóżnieniem</t>
  </si>
  <si>
    <t>Liczba  bezrobotnych w układzie powiatowych urzędów pracy i gmin woj. lubuskiego zarejestrowanych</t>
  </si>
  <si>
    <t>na koniec stycznia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</si>
  <si>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</si>
  <si>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</si>
  <si>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</si>
  <si>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</si>
  <si>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</si>
  <si>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</si>
  <si>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</si>
  <si>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</si>
  <si>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</si>
  <si>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</si>
  <si>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</si>
  <si>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</si>
  <si>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</si>
  <si>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</si>
  <si>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</si>
  <si>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</si>
  <si>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</si>
  <si>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</si>
  <si>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</si>
  <si>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</si>
  <si>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</si>
  <si>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</si>
  <si>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</si>
  <si>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</si>
  <si>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</si>
  <si>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</si>
  <si>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</si>
  <si>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</si>
  <si>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</si>
  <si>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</si>
  <si>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</si>
  <si>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</si>
  <si>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</si>
  <si>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</si>
  <si>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</si>
  <si>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</si>
  <si>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</si>
  <si>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</si>
  <si>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</si>
  <si>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</si>
  <si>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</si>
  <si>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</si>
  <si>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</si>
  <si>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</si>
  <si>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</si>
  <si>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</si>
  <si>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</si>
  <si>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</si>
  <si>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</si>
  <si>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</si>
  <si>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</si>
  <si>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</si>
  <si>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</si>
  <si>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</si>
  <si>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</si>
  <si>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</si>
  <si>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</si>
  <si>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</si>
  <si>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</si>
  <si>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</si>
  <si>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</si>
  <si>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</si>
  <si>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</si>
  <si>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</si>
  <si>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</si>
  <si>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</si>
  <si>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</si>
  <si>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</si>
  <si>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</si>
  <si>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</si>
  <si>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</si>
  <si>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</si>
  <si>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</si>
  <si>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</si>
  <si>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</si>
  <si>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</si>
  <si>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</si>
  <si>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</si>
  <si>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</si>
  <si>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</si>
  <si>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</si>
  <si>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</si>
  <si>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</si>
  <si>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</si>
  <si>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</si>
  <si>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</si>
  <si>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</si>
  <si>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</si>
  <si>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</si>
  <si>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</si>
  <si>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</si>
  <si>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</si>
  <si>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</si>
  <si>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</si>
  <si>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</si>
  <si>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</si>
  <si>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</si>
  <si>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</si>
  <si>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</si>
  <si>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</si>
  <si>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</si>
  <si>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</si>
  <si>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</si>
  <si>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</si>
  <si>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</si>
  <si>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</si>
  <si>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</si>
  <si>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</si>
  <si>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 2018r.</t>
  </si>
  <si>
    <t>II 2018r.</t>
  </si>
  <si>
    <t>Podjęcia pracy poza miejscem zamieszkania w ramach bonu na zasiedlenie</t>
  </si>
  <si>
    <t>III 2018r.</t>
  </si>
  <si>
    <t>oferty pracy</t>
  </si>
  <si>
    <t>Podjęcia pracy w ramach bonu zatrudnieniowego</t>
  </si>
  <si>
    <t>IV 2018r.</t>
  </si>
  <si>
    <t>VIII 2017r.</t>
  </si>
  <si>
    <t>Podjęcie pracy w ramach refundacji składek na ubezpieczenie społeczne</t>
  </si>
  <si>
    <t>V 2018r.</t>
  </si>
  <si>
    <t>IX 2017r.</t>
  </si>
  <si>
    <t>Podjęcia pracy w ramach dofinansowania wynagrodzenia za zatrudnienie skierowanego 
bezrobotnego powyżej 50 r. życia</t>
  </si>
  <si>
    <t>VI 2018r.</t>
  </si>
  <si>
    <t>X 2017r.</t>
  </si>
  <si>
    <t>Rozpoczęcie szkolenia w ramach bonu szkoleniowego</t>
  </si>
  <si>
    <t>VII 2018r.</t>
  </si>
  <si>
    <t>XI 2017r.</t>
  </si>
  <si>
    <t>Rozpoczęcie stażu w ramach bonu stażowego</t>
  </si>
  <si>
    <t>VIII 2018r.</t>
  </si>
  <si>
    <t>XII 2017r.</t>
  </si>
  <si>
    <t>IX 2018r.</t>
  </si>
  <si>
    <t>X 2018r.</t>
  </si>
  <si>
    <t>XI 2018r.</t>
  </si>
  <si>
    <t>XII 2018r.</t>
  </si>
  <si>
    <t>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</si>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</sst>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35" fillId="0" borderId="26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 applyProtection="1">
      <alignment horizontal="left"/>
    </xf>
    <xf numFmtId="165" fontId="36" fillId="0" borderId="0" xfId="0" applyNumberFormat="1" applyFont="1" applyBorder="1" applyProtection="1"/>
    <xf numFmtId="0" fontId="0" fillId="0" borderId="0" xfId="0" applyBorder="1"/>
    <xf numFmtId="0" fontId="38" fillId="0" borderId="0" xfId="1" applyFont="1"/>
    <xf numFmtId="0" fontId="39" fillId="0" borderId="0" xfId="1" applyFont="1"/>
    <xf numFmtId="0" fontId="40" fillId="0" borderId="0" xfId="1" applyFont="1"/>
    <xf numFmtId="0" fontId="38" fillId="0" borderId="0" xfId="1" applyFont="1" applyAlignment="1"/>
    <xf numFmtId="10" fontId="38" fillId="0" borderId="0" xfId="1" applyNumberFormat="1" applyFont="1" applyBorder="1" applyAlignment="1">
      <alignment horizontal="right"/>
    </xf>
    <xf numFmtId="0" fontId="41" fillId="0" borderId="0" xfId="1" applyFont="1"/>
    <xf numFmtId="10" fontId="40" fillId="0" borderId="0" xfId="1" applyNumberFormat="1" applyFont="1"/>
    <xf numFmtId="0" fontId="38" fillId="0" borderId="0" xfId="1" applyFont="1" applyBorder="1" applyAlignment="1">
      <alignment horizontal="right"/>
    </xf>
    <xf numFmtId="166" fontId="42" fillId="0" borderId="0" xfId="2" applyNumberFormat="1" applyFont="1" applyBorder="1" applyAlignment="1">
      <alignment horizontal="right"/>
    </xf>
    <xf numFmtId="166" fontId="38" fillId="0" borderId="0" xfId="2" applyNumberFormat="1" applyFont="1" applyBorder="1" applyAlignment="1">
      <alignment horizontal="right"/>
    </xf>
    <xf numFmtId="0" fontId="38" fillId="0" borderId="0" xfId="1" applyFont="1" applyFill="1" applyBorder="1" applyAlignment="1">
      <alignment horizontal="right"/>
    </xf>
    <xf numFmtId="10" fontId="38" fillId="0" borderId="0" xfId="1" applyNumberFormat="1" applyFont="1"/>
    <xf numFmtId="0" fontId="38" fillId="9" borderId="0" xfId="1" applyFont="1" applyFill="1" applyAlignment="1">
      <alignment vertical="center"/>
    </xf>
    <xf numFmtId="0" fontId="37" fillId="0" borderId="0" xfId="1" applyAlignment="1"/>
    <xf numFmtId="166" fontId="44" fillId="0" borderId="0" xfId="2" applyNumberFormat="1" applyFont="1" applyBorder="1" applyAlignment="1">
      <alignment horizontal="right"/>
    </xf>
    <xf numFmtId="0" fontId="37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 2018r. do 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 19'!$B$3:$B$15</c:f>
              <c:strCache>
                <c:ptCount val="13"/>
                <c:pt idx="0">
                  <c:v>I 2018r.</c:v>
                </c:pt>
                <c:pt idx="1">
                  <c:v>II 2018r.</c:v>
                </c:pt>
                <c:pt idx="2">
                  <c:v>III 2018r.</c:v>
                </c:pt>
                <c:pt idx="3">
                  <c:v>IV 2018r.</c:v>
                </c:pt>
                <c:pt idx="4">
                  <c:v>V 2018r.</c:v>
                </c:pt>
                <c:pt idx="5">
                  <c:v>VI 2018r.</c:v>
                </c:pt>
                <c:pt idx="6">
                  <c:v>VII 2018r.</c:v>
                </c:pt>
                <c:pt idx="7">
                  <c:v>VIII 2018r.</c:v>
                </c:pt>
                <c:pt idx="8">
                  <c:v>IX 2018r.</c:v>
                </c:pt>
                <c:pt idx="9">
                  <c:v>X 2018r.</c:v>
                </c:pt>
                <c:pt idx="10">
                  <c:v>XI 2018r.</c:v>
                </c:pt>
                <c:pt idx="11">
                  <c:v>XII 2018r.</c:v>
                </c:pt>
                <c:pt idx="12">
                  <c:v>I 2019r.</c:v>
                </c:pt>
              </c:strCache>
            </c:strRef>
          </c:cat>
          <c:val>
            <c:numRef>
              <c:f>'Wykresy I 19'!$C$3:$C$15</c:f>
              <c:numCache>
                <c:formatCode>General</c:formatCode>
                <c:ptCount val="13"/>
                <c:pt idx="0">
                  <c:v>26701</c:v>
                </c:pt>
                <c:pt idx="1">
                  <c:v>26136</c:v>
                </c:pt>
                <c:pt idx="2">
                  <c:v>24862</c:v>
                </c:pt>
                <c:pt idx="3">
                  <c:v>23660</c:v>
                </c:pt>
                <c:pt idx="4">
                  <c:v>22865</c:v>
                </c:pt>
                <c:pt idx="5">
                  <c:v>21868</c:v>
                </c:pt>
                <c:pt idx="6">
                  <c:v>21835</c:v>
                </c:pt>
                <c:pt idx="7">
                  <c:v>21768</c:v>
                </c:pt>
                <c:pt idx="8">
                  <c:v>21627</c:v>
                </c:pt>
                <c:pt idx="9">
                  <c:v>21375</c:v>
                </c:pt>
                <c:pt idx="10">
                  <c:v>21683</c:v>
                </c:pt>
                <c:pt idx="11">
                  <c:v>22201</c:v>
                </c:pt>
                <c:pt idx="12">
                  <c:v>23734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87277328"/>
        <c:axId val="387276152"/>
      </c:barChart>
      <c:catAx>
        <c:axId val="3872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87276152"/>
        <c:crossesAt val="20000"/>
        <c:auto val="1"/>
        <c:lblAlgn val="ctr"/>
        <c:lblOffset val="100"/>
        <c:noMultiLvlLbl val="0"/>
      </c:catAx>
      <c:valAx>
        <c:axId val="387276152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87277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 19'!$I$4:$I$9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7274976"/>
        <c:axId val="387278112"/>
      </c:barChart>
      <c:catAx>
        <c:axId val="3872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87278112"/>
        <c:crosses val="autoZero"/>
        <c:auto val="1"/>
        <c:lblAlgn val="ctr"/>
        <c:lblOffset val="100"/>
        <c:noMultiLvlLbl val="0"/>
      </c:catAx>
      <c:valAx>
        <c:axId val="38727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72749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VIII 2017r. do I 2018r. oraz od VIII 2018r. do I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 19'!$E$6:$E$18</c:f>
              <c:strCache>
                <c:ptCount val="13"/>
                <c:pt idx="0">
                  <c:v>VIII 2017r.</c:v>
                </c:pt>
                <c:pt idx="1">
                  <c:v>IX 2017r.</c:v>
                </c:pt>
                <c:pt idx="2">
                  <c:v>X 2017r.</c:v>
                </c:pt>
                <c:pt idx="3">
                  <c:v>XI 2017r.</c:v>
                </c:pt>
                <c:pt idx="4">
                  <c:v>XII 2017r.</c:v>
                </c:pt>
                <c:pt idx="5">
                  <c:v>I 2018r.</c:v>
                </c:pt>
                <c:pt idx="7">
                  <c:v>VIII 2018r.</c:v>
                </c:pt>
                <c:pt idx="8">
                  <c:v>IX 2018r.</c:v>
                </c:pt>
                <c:pt idx="9">
                  <c:v>X 2018r.</c:v>
                </c:pt>
                <c:pt idx="10">
                  <c:v>XI 2018r.</c:v>
                </c:pt>
                <c:pt idx="11">
                  <c:v>XII 2018r.</c:v>
                </c:pt>
                <c:pt idx="12">
                  <c:v>I 2019r.</c:v>
                </c:pt>
              </c:strCache>
            </c:strRef>
          </c:cat>
          <c:val>
            <c:numRef>
              <c:f>'Wykresy I 19'!$F$6:$F$18</c:f>
              <c:numCache>
                <c:formatCode>General</c:formatCode>
                <c:ptCount val="13"/>
                <c:pt idx="0">
                  <c:v>5369</c:v>
                </c:pt>
                <c:pt idx="1">
                  <c:v>4985</c:v>
                </c:pt>
                <c:pt idx="2">
                  <c:v>6132</c:v>
                </c:pt>
                <c:pt idx="3">
                  <c:v>4495</c:v>
                </c:pt>
                <c:pt idx="4">
                  <c:v>3009</c:v>
                </c:pt>
                <c:pt idx="5">
                  <c:v>5315</c:v>
                </c:pt>
                <c:pt idx="7">
                  <c:v>4817</c:v>
                </c:pt>
                <c:pt idx="8">
                  <c:v>3788</c:v>
                </c:pt>
                <c:pt idx="9">
                  <c:v>5981</c:v>
                </c:pt>
                <c:pt idx="10">
                  <c:v>4154</c:v>
                </c:pt>
                <c:pt idx="11">
                  <c:v>3176</c:v>
                </c:pt>
                <c:pt idx="12">
                  <c:v>5397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04416184"/>
        <c:axId val="304413048"/>
        <c:axId val="0"/>
      </c:bar3DChart>
      <c:catAx>
        <c:axId val="30441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413048"/>
        <c:crosses val="autoZero"/>
        <c:auto val="1"/>
        <c:lblAlgn val="ctr"/>
        <c:lblOffset val="100"/>
        <c:noMultiLvlLbl val="0"/>
      </c:catAx>
      <c:valAx>
        <c:axId val="304413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416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styczniu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5393218475895629"/>
                  <c:y val="-0.158447998687664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3125717298158241"/>
                  <c:y val="3.8578248031496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1038741952127779"/>
                  <c:y val="7.11896325459317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9.3371469591942036E-2"/>
                  <c:y val="0.12547604986876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2349110620433605E-2"/>
                  <c:y val="0.16838643168740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7031989591044711"/>
                  <c:y val="0.1445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1352064966238194"/>
                  <c:y val="-9.03018372703427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189010027592706"/>
                  <c:y val="-9.28413713910761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8.5196065235435312E-2"/>
                  <c:y val="-0.1740398622047244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9.1491352042533142E-2"/>
                  <c:y val="-7.9888287401574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4.6274648361262535E-2"/>
                  <c:y val="-6.94793307086614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 19'!$K$22:$K$34</c:f>
              <c:numCache>
                <c:formatCode>0.00%</c:formatCode>
                <c:ptCount val="13"/>
                <c:pt idx="0">
                  <c:v>0.46879999999999999</c:v>
                </c:pt>
                <c:pt idx="1">
                  <c:v>2.310617139514478E-2</c:v>
                </c:pt>
                <c:pt idx="2">
                  <c:v>9.3594618309447205E-3</c:v>
                </c:pt>
                <c:pt idx="3">
                  <c:v>8.1895291020766311E-3</c:v>
                </c:pt>
                <c:pt idx="4">
                  <c:v>1.286926001754899E-2</c:v>
                </c:pt>
                <c:pt idx="5">
                  <c:v>1.7548990933021352E-3</c:v>
                </c:pt>
                <c:pt idx="6">
                  <c:v>2.2228721848493713E-2</c:v>
                </c:pt>
                <c:pt idx="7">
                  <c:v>0</c:v>
                </c:pt>
                <c:pt idx="8">
                  <c:v>1.988885639075753E-2</c:v>
                </c:pt>
                <c:pt idx="9">
                  <c:v>0.21731500438724774</c:v>
                </c:pt>
                <c:pt idx="10">
                  <c:v>0.11377595788242176</c:v>
                </c:pt>
                <c:pt idx="11">
                  <c:v>9.5999999999999992E-3</c:v>
                </c:pt>
                <c:pt idx="12">
                  <c:v>9.3009651945013164E-2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I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  <sheetName val=" Stan i struktura VI 18"/>
      <sheetName val=" Stan i struktura VII 18"/>
      <sheetName val=" Stan i struktura VIII 18"/>
      <sheetName val=" Stan i struktura IX 18"/>
      <sheetName val=" Stan i struktura X 18"/>
      <sheetName val=" Stan i struktura XI 18"/>
      <sheetName val=" Stan i struktura XII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E6">
            <v>1482</v>
          </cell>
          <cell r="F6">
            <v>1118</v>
          </cell>
          <cell r="G6">
            <v>1619</v>
          </cell>
          <cell r="H6">
            <v>2462</v>
          </cell>
          <cell r="I6">
            <v>2334</v>
          </cell>
          <cell r="J6">
            <v>413</v>
          </cell>
          <cell r="K6">
            <v>1902</v>
          </cell>
          <cell r="L6">
            <v>740</v>
          </cell>
          <cell r="M6">
            <v>1109</v>
          </cell>
          <cell r="N6">
            <v>1119</v>
          </cell>
          <cell r="O6">
            <v>2281</v>
          </cell>
          <cell r="P6">
            <v>1722</v>
          </cell>
          <cell r="Q6">
            <v>1957</v>
          </cell>
          <cell r="R6">
            <v>1943</v>
          </cell>
          <cell r="S6">
            <v>22201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 19"/>
    </sheetNames>
    <sheetDataSet>
      <sheetData sheetId="0">
        <row r="3">
          <cell r="B3" t="str">
            <v>I 2018r.</v>
          </cell>
          <cell r="C3">
            <v>26701</v>
          </cell>
        </row>
        <row r="4">
          <cell r="B4" t="str">
            <v>II 2018r.</v>
          </cell>
          <cell r="C4">
            <v>26136</v>
          </cell>
          <cell r="H4" t="str">
            <v>Podjęcia pracy poza miejscem zamieszkania w ramach bonu na zasiedlenie</v>
          </cell>
          <cell r="I4">
            <v>16</v>
          </cell>
        </row>
        <row r="5">
          <cell r="B5" t="str">
            <v>III 2018r.</v>
          </cell>
          <cell r="C5">
            <v>24862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IV 2018r.</v>
          </cell>
          <cell r="C6">
            <v>23660</v>
          </cell>
          <cell r="E6" t="str">
            <v>VIII 2017r.</v>
          </cell>
          <cell r="F6">
            <v>5369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 2018r.</v>
          </cell>
          <cell r="C7">
            <v>22865</v>
          </cell>
          <cell r="E7" t="str">
            <v>IX 2017r.</v>
          </cell>
          <cell r="F7">
            <v>4985</v>
          </cell>
          <cell r="H7" t="str">
            <v>Podjęcia pracy w ramach dofinansowania wynagrodzenia za zatrudnienie skierowanego 
bezrobotnego powyżej 50 r. życia</v>
          </cell>
          <cell r="I7">
            <v>1</v>
          </cell>
        </row>
        <row r="8">
          <cell r="B8" t="str">
            <v>VI 2018r.</v>
          </cell>
          <cell r="C8">
            <v>21868</v>
          </cell>
          <cell r="E8" t="str">
            <v>X 2017r.</v>
          </cell>
          <cell r="F8">
            <v>6132</v>
          </cell>
          <cell r="H8" t="str">
            <v>Rozpoczęcie szkolenia w ramach bonu szkoleniowego</v>
          </cell>
          <cell r="I8">
            <v>1</v>
          </cell>
        </row>
        <row r="9">
          <cell r="B9" t="str">
            <v>VII 2018r.</v>
          </cell>
          <cell r="C9">
            <v>21835</v>
          </cell>
          <cell r="E9" t="str">
            <v>XI 2017r.</v>
          </cell>
          <cell r="F9">
            <v>4495</v>
          </cell>
          <cell r="H9" t="str">
            <v>Rozpoczęcie stażu w ramach bonu stażowego</v>
          </cell>
          <cell r="I9">
            <v>0</v>
          </cell>
        </row>
        <row r="10">
          <cell r="B10" t="str">
            <v>VIII 2018r.</v>
          </cell>
          <cell r="C10">
            <v>21768</v>
          </cell>
          <cell r="E10" t="str">
            <v>XII 2017r.</v>
          </cell>
          <cell r="F10">
            <v>3009</v>
          </cell>
        </row>
        <row r="11">
          <cell r="B11" t="str">
            <v>IX 2018r.</v>
          </cell>
          <cell r="C11">
            <v>21627</v>
          </cell>
          <cell r="E11" t="str">
            <v>I 2018r.</v>
          </cell>
          <cell r="F11">
            <v>5315</v>
          </cell>
        </row>
        <row r="12">
          <cell r="B12" t="str">
            <v>X 2018r.</v>
          </cell>
          <cell r="C12">
            <v>21375</v>
          </cell>
        </row>
        <row r="13">
          <cell r="B13" t="str">
            <v>XI 2018r.</v>
          </cell>
          <cell r="C13">
            <v>21683</v>
          </cell>
          <cell r="E13" t="str">
            <v>VIII 2018r.</v>
          </cell>
          <cell r="F13">
            <v>4817</v>
          </cell>
        </row>
        <row r="14">
          <cell r="B14" t="str">
            <v>XII 2018r.</v>
          </cell>
          <cell r="C14">
            <v>22201</v>
          </cell>
          <cell r="E14" t="str">
            <v>IX 2018r.</v>
          </cell>
          <cell r="F14">
            <v>3788</v>
          </cell>
        </row>
        <row r="15">
          <cell r="B15" t="str">
            <v>I 2019r.</v>
          </cell>
          <cell r="C15">
            <v>23734</v>
          </cell>
          <cell r="E15" t="str">
            <v>X 2018r.</v>
          </cell>
          <cell r="F15">
            <v>5981</v>
          </cell>
        </row>
        <row r="16">
          <cell r="E16" t="str">
            <v>XI 2018r.</v>
          </cell>
          <cell r="F16">
            <v>4154</v>
          </cell>
        </row>
        <row r="17">
          <cell r="E17" t="str">
            <v>XII 2018r.</v>
          </cell>
          <cell r="F17">
            <v>3176</v>
          </cell>
        </row>
        <row r="18">
          <cell r="E18" t="str">
            <v>I 2019r.</v>
          </cell>
          <cell r="F18">
            <v>5397</v>
          </cell>
        </row>
        <row r="22">
          <cell r="J22" t="str">
            <v>Praca niesubsydiowana</v>
          </cell>
          <cell r="K22">
            <v>0.46879999999999999</v>
          </cell>
        </row>
        <row r="23">
          <cell r="J23" t="str">
            <v>Podjęcie działalności gospodarczej i inna praca</v>
          </cell>
          <cell r="K23">
            <v>2.310617139514478E-2</v>
          </cell>
        </row>
        <row r="24">
          <cell r="J24" t="str">
            <v>Podjęcie pracy w ramach refund. kosztów zatrud. bezrobotnego</v>
          </cell>
          <cell r="K24">
            <v>9.3594618309447205E-3</v>
          </cell>
        </row>
        <row r="25">
          <cell r="J25" t="str">
            <v>Prace interwencyjne</v>
          </cell>
          <cell r="K25">
            <v>8.1895291020766311E-3</v>
          </cell>
        </row>
        <row r="26">
          <cell r="J26" t="str">
            <v>Roboty publiczne</v>
          </cell>
          <cell r="K26">
            <v>1.286926001754899E-2</v>
          </cell>
        </row>
        <row r="27">
          <cell r="J27" t="str">
            <v>Szkolenia</v>
          </cell>
          <cell r="K27">
            <v>1.7548990933021352E-3</v>
          </cell>
        </row>
        <row r="28">
          <cell r="J28" t="str">
            <v>Staże</v>
          </cell>
          <cell r="K28">
            <v>2.2228721848493713E-2</v>
          </cell>
        </row>
        <row r="29">
          <cell r="J29" t="str">
            <v>Praca społecznie użyteczna</v>
          </cell>
          <cell r="K29">
            <v>0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1.988885639075753E-2</v>
          </cell>
        </row>
        <row r="31">
          <cell r="J31" t="str">
            <v>Niepotwierdzenie gotowości do pracy</v>
          </cell>
          <cell r="K31">
            <v>0.21731500438724774</v>
          </cell>
        </row>
        <row r="32">
          <cell r="J32" t="str">
            <v>Dobrowolna rezygnacja ze statusu bezrobotnego</v>
          </cell>
          <cell r="K32">
            <v>0.11377595788242176</v>
          </cell>
        </row>
        <row r="33">
          <cell r="J33" t="str">
            <v>Nabycie praw emerytalnych lub rentowych</v>
          </cell>
          <cell r="K33">
            <v>9.5999999999999992E-3</v>
          </cell>
        </row>
        <row r="34">
          <cell r="J34" t="str">
            <v>Inne</v>
          </cell>
          <cell r="K34">
            <v>9.3009651945013164E-2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84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6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49" t="s">
        <v>19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87"/>
    </row>
    <row r="5" spans="2:21" ht="29.1" customHeight="1" thickTop="1" thickBot="1">
      <c r="B5" s="14" t="s">
        <v>20</v>
      </c>
      <c r="C5" s="188" t="s">
        <v>21</v>
      </c>
      <c r="D5" s="189"/>
      <c r="E5" s="15">
        <v>2.6</v>
      </c>
      <c r="F5" s="15">
        <v>4.4000000000000004</v>
      </c>
      <c r="G5" s="15">
        <v>9.5</v>
      </c>
      <c r="H5" s="15">
        <v>12.2</v>
      </c>
      <c r="I5" s="15">
        <v>8.5</v>
      </c>
      <c r="J5" s="15">
        <v>2.5</v>
      </c>
      <c r="K5" s="15">
        <v>10.9</v>
      </c>
      <c r="L5" s="15">
        <v>6.4</v>
      </c>
      <c r="M5" s="15">
        <v>4.5</v>
      </c>
      <c r="N5" s="15">
        <v>8.1999999999999993</v>
      </c>
      <c r="O5" s="15">
        <v>3.4</v>
      </c>
      <c r="P5" s="15">
        <v>6.5</v>
      </c>
      <c r="Q5" s="15">
        <v>9.3000000000000007</v>
      </c>
      <c r="R5" s="16">
        <v>5.8</v>
      </c>
      <c r="S5" s="17">
        <v>5.8</v>
      </c>
      <c r="T5" s="1" t="s">
        <v>22</v>
      </c>
    </row>
    <row r="6" spans="2:21" s="4" customFormat="1" ht="28.5" customHeight="1" thickTop="1" thickBot="1">
      <c r="B6" s="18" t="s">
        <v>23</v>
      </c>
      <c r="C6" s="190" t="s">
        <v>24</v>
      </c>
      <c r="D6" s="191"/>
      <c r="E6" s="19">
        <v>1615</v>
      </c>
      <c r="F6" s="20">
        <v>1238</v>
      </c>
      <c r="G6" s="20">
        <v>1696</v>
      </c>
      <c r="H6" s="20">
        <v>2554</v>
      </c>
      <c r="I6" s="20">
        <v>2503</v>
      </c>
      <c r="J6" s="20">
        <v>485</v>
      </c>
      <c r="K6" s="20">
        <v>2065</v>
      </c>
      <c r="L6" s="20">
        <v>793</v>
      </c>
      <c r="M6" s="20">
        <v>1145</v>
      </c>
      <c r="N6" s="20">
        <v>1203</v>
      </c>
      <c r="O6" s="20">
        <v>2454</v>
      </c>
      <c r="P6" s="20">
        <v>1787</v>
      </c>
      <c r="Q6" s="20">
        <v>2107</v>
      </c>
      <c r="R6" s="21">
        <v>2098</v>
      </c>
      <c r="S6" s="22">
        <f>SUM(E6:R6)</f>
        <v>23743</v>
      </c>
    </row>
    <row r="7" spans="2:21" s="4" customFormat="1" ht="29.1" customHeight="1" thickTop="1" thickBot="1">
      <c r="B7" s="23"/>
      <c r="C7" s="192" t="s">
        <v>25</v>
      </c>
      <c r="D7" s="192"/>
      <c r="E7" s="24">
        <f>'[1] Stan i struktura XII 18'!E6</f>
        <v>1482</v>
      </c>
      <c r="F7" s="24">
        <f>'[1] Stan i struktura XII 18'!F6</f>
        <v>1118</v>
      </c>
      <c r="G7" s="24">
        <f>'[1] Stan i struktura XII 18'!G6</f>
        <v>1619</v>
      </c>
      <c r="H7" s="24">
        <f>'[1] Stan i struktura XII 18'!H6</f>
        <v>2462</v>
      </c>
      <c r="I7" s="24">
        <f>'[1] Stan i struktura XII 18'!I6</f>
        <v>2334</v>
      </c>
      <c r="J7" s="24">
        <f>'[1] Stan i struktura XII 18'!J6</f>
        <v>413</v>
      </c>
      <c r="K7" s="24">
        <f>'[1] Stan i struktura XII 18'!K6</f>
        <v>1902</v>
      </c>
      <c r="L7" s="24">
        <f>'[1] Stan i struktura XII 18'!L6</f>
        <v>740</v>
      </c>
      <c r="M7" s="24">
        <f>'[1] Stan i struktura XII 18'!M6</f>
        <v>1109</v>
      </c>
      <c r="N7" s="24">
        <f>'[1] Stan i struktura XII 18'!N6</f>
        <v>1119</v>
      </c>
      <c r="O7" s="24">
        <f>'[1] Stan i struktura XII 18'!O6</f>
        <v>2281</v>
      </c>
      <c r="P7" s="24">
        <f>'[1] Stan i struktura XII 18'!P6</f>
        <v>1722</v>
      </c>
      <c r="Q7" s="24">
        <f>'[1] Stan i struktura XII 18'!Q6</f>
        <v>1957</v>
      </c>
      <c r="R7" s="24">
        <f>'[1] Stan i struktura XII 18'!R6</f>
        <v>1943</v>
      </c>
      <c r="S7" s="24">
        <f>'[1] Stan i struktura XII 18'!S6</f>
        <v>22201</v>
      </c>
      <c r="T7" s="25"/>
      <c r="U7" s="26">
        <f>SUM(E7:R7)</f>
        <v>22201</v>
      </c>
    </row>
    <row r="8" spans="2:21" ht="29.1" customHeight="1" thickTop="1" thickBot="1">
      <c r="B8" s="27"/>
      <c r="C8" s="177" t="s">
        <v>26</v>
      </c>
      <c r="D8" s="163"/>
      <c r="E8" s="28">
        <f t="shared" ref="E8:S8" si="0">E6-E7</f>
        <v>133</v>
      </c>
      <c r="F8" s="28">
        <f t="shared" si="0"/>
        <v>120</v>
      </c>
      <c r="G8" s="28">
        <f t="shared" si="0"/>
        <v>77</v>
      </c>
      <c r="H8" s="28">
        <f t="shared" si="0"/>
        <v>92</v>
      </c>
      <c r="I8" s="28">
        <f t="shared" si="0"/>
        <v>169</v>
      </c>
      <c r="J8" s="28">
        <f t="shared" si="0"/>
        <v>72</v>
      </c>
      <c r="K8" s="28">
        <f t="shared" si="0"/>
        <v>163</v>
      </c>
      <c r="L8" s="28">
        <f t="shared" si="0"/>
        <v>53</v>
      </c>
      <c r="M8" s="28">
        <f t="shared" si="0"/>
        <v>36</v>
      </c>
      <c r="N8" s="28">
        <f t="shared" si="0"/>
        <v>84</v>
      </c>
      <c r="O8" s="28">
        <f t="shared" si="0"/>
        <v>173</v>
      </c>
      <c r="P8" s="28">
        <f t="shared" si="0"/>
        <v>65</v>
      </c>
      <c r="Q8" s="28">
        <f t="shared" si="0"/>
        <v>150</v>
      </c>
      <c r="R8" s="29">
        <f t="shared" si="0"/>
        <v>155</v>
      </c>
      <c r="S8" s="30">
        <f t="shared" si="0"/>
        <v>1542</v>
      </c>
      <c r="T8" s="31"/>
    </row>
    <row r="9" spans="2:21" ht="29.1" customHeight="1" thickTop="1" thickBot="1">
      <c r="B9" s="32"/>
      <c r="C9" s="173" t="s">
        <v>27</v>
      </c>
      <c r="D9" s="174"/>
      <c r="E9" s="33">
        <f t="shared" ref="E9:S9" si="1">E6/E7*100</f>
        <v>108.97435897435896</v>
      </c>
      <c r="F9" s="33">
        <f t="shared" si="1"/>
        <v>110.73345259391772</v>
      </c>
      <c r="G9" s="33">
        <f t="shared" si="1"/>
        <v>104.75602223594811</v>
      </c>
      <c r="H9" s="33">
        <f t="shared" si="1"/>
        <v>103.73679935012186</v>
      </c>
      <c r="I9" s="33">
        <f t="shared" si="1"/>
        <v>107.2407883461868</v>
      </c>
      <c r="J9" s="33">
        <f t="shared" si="1"/>
        <v>117.43341404358354</v>
      </c>
      <c r="K9" s="33">
        <f t="shared" si="1"/>
        <v>108.56992639327024</v>
      </c>
      <c r="L9" s="33">
        <f t="shared" si="1"/>
        <v>107.16216216216216</v>
      </c>
      <c r="M9" s="33">
        <f t="shared" si="1"/>
        <v>103.24616771866546</v>
      </c>
      <c r="N9" s="33">
        <f t="shared" si="1"/>
        <v>107.50670241286863</v>
      </c>
      <c r="O9" s="33">
        <f t="shared" si="1"/>
        <v>107.58439281017098</v>
      </c>
      <c r="P9" s="33">
        <f t="shared" si="1"/>
        <v>103.77468060394889</v>
      </c>
      <c r="Q9" s="33">
        <f t="shared" si="1"/>
        <v>107.66479305058763</v>
      </c>
      <c r="R9" s="34">
        <f t="shared" si="1"/>
        <v>107.97735460627895</v>
      </c>
      <c r="S9" s="35">
        <f t="shared" si="1"/>
        <v>106.94563307959102</v>
      </c>
      <c r="T9" s="31"/>
    </row>
    <row r="10" spans="2:21" s="4" customFormat="1" ht="29.1" customHeight="1" thickTop="1" thickBot="1">
      <c r="B10" s="36" t="s">
        <v>28</v>
      </c>
      <c r="C10" s="175" t="s">
        <v>29</v>
      </c>
      <c r="D10" s="176"/>
      <c r="E10" s="37">
        <v>522</v>
      </c>
      <c r="F10" s="38">
        <v>315</v>
      </c>
      <c r="G10" s="39">
        <v>278</v>
      </c>
      <c r="H10" s="39">
        <v>416</v>
      </c>
      <c r="I10" s="39">
        <v>442</v>
      </c>
      <c r="J10" s="39">
        <v>150</v>
      </c>
      <c r="K10" s="39">
        <v>481</v>
      </c>
      <c r="L10" s="39">
        <v>181</v>
      </c>
      <c r="M10" s="40">
        <v>244</v>
      </c>
      <c r="N10" s="40">
        <v>196</v>
      </c>
      <c r="O10" s="40">
        <v>490</v>
      </c>
      <c r="P10" s="40">
        <v>349</v>
      </c>
      <c r="Q10" s="40">
        <v>488</v>
      </c>
      <c r="R10" s="40">
        <v>409</v>
      </c>
      <c r="S10" s="41">
        <f>SUM(E10:R10)</f>
        <v>4961</v>
      </c>
      <c r="T10" s="25"/>
    </row>
    <row r="11" spans="2:21" ht="29.1" customHeight="1" thickTop="1" thickBot="1">
      <c r="B11" s="42"/>
      <c r="C11" s="177" t="s">
        <v>30</v>
      </c>
      <c r="D11" s="163"/>
      <c r="E11" s="43">
        <f t="shared" ref="E11:S11" si="2">E76/E10*100</f>
        <v>19.348659003831418</v>
      </c>
      <c r="F11" s="43">
        <f t="shared" si="2"/>
        <v>20.634920634920633</v>
      </c>
      <c r="G11" s="43">
        <f t="shared" si="2"/>
        <v>10.791366906474821</v>
      </c>
      <c r="H11" s="43">
        <f t="shared" si="2"/>
        <v>18.75</v>
      </c>
      <c r="I11" s="43">
        <f t="shared" si="2"/>
        <v>13.800904977375566</v>
      </c>
      <c r="J11" s="43">
        <f t="shared" si="2"/>
        <v>23.333333333333332</v>
      </c>
      <c r="K11" s="43">
        <f t="shared" si="2"/>
        <v>8.9397089397089395</v>
      </c>
      <c r="L11" s="43">
        <f t="shared" si="2"/>
        <v>16.022099447513813</v>
      </c>
      <c r="M11" s="43">
        <f t="shared" si="2"/>
        <v>16.803278688524589</v>
      </c>
      <c r="N11" s="43">
        <f t="shared" si="2"/>
        <v>18.367346938775512</v>
      </c>
      <c r="O11" s="43">
        <f t="shared" si="2"/>
        <v>15.918367346938775</v>
      </c>
      <c r="P11" s="43">
        <f t="shared" si="2"/>
        <v>14.899713467048711</v>
      </c>
      <c r="Q11" s="43">
        <f t="shared" si="2"/>
        <v>10.655737704918032</v>
      </c>
      <c r="R11" s="44">
        <f t="shared" si="2"/>
        <v>16.381418092909534</v>
      </c>
      <c r="S11" s="45">
        <f t="shared" si="2"/>
        <v>15.480749848820802</v>
      </c>
      <c r="T11" s="31"/>
    </row>
    <row r="12" spans="2:21" ht="29.1" customHeight="1" thickTop="1" thickBot="1">
      <c r="B12" s="46" t="s">
        <v>31</v>
      </c>
      <c r="C12" s="178" t="s">
        <v>32</v>
      </c>
      <c r="D12" s="179"/>
      <c r="E12" s="37">
        <v>389</v>
      </c>
      <c r="F12" s="39">
        <v>195</v>
      </c>
      <c r="G12" s="39">
        <v>201</v>
      </c>
      <c r="H12" s="39">
        <v>324</v>
      </c>
      <c r="I12" s="39">
        <v>273</v>
      </c>
      <c r="J12" s="39">
        <v>78</v>
      </c>
      <c r="K12" s="39">
        <v>318</v>
      </c>
      <c r="L12" s="39">
        <v>128</v>
      </c>
      <c r="M12" s="40">
        <v>208</v>
      </c>
      <c r="N12" s="40">
        <v>112</v>
      </c>
      <c r="O12" s="40">
        <v>317</v>
      </c>
      <c r="P12" s="40">
        <v>284</v>
      </c>
      <c r="Q12" s="40">
        <v>338</v>
      </c>
      <c r="R12" s="40">
        <v>254</v>
      </c>
      <c r="S12" s="41">
        <f>SUM(E12:R12)</f>
        <v>3419</v>
      </c>
      <c r="T12" s="31"/>
    </row>
    <row r="13" spans="2:21" ht="29.1" customHeight="1" thickTop="1" thickBot="1">
      <c r="B13" s="42" t="s">
        <v>22</v>
      </c>
      <c r="C13" s="180" t="s">
        <v>33</v>
      </c>
      <c r="D13" s="181"/>
      <c r="E13" s="47">
        <v>158</v>
      </c>
      <c r="F13" s="48">
        <v>105</v>
      </c>
      <c r="G13" s="48">
        <v>136</v>
      </c>
      <c r="H13" s="48">
        <v>206</v>
      </c>
      <c r="I13" s="48">
        <v>142</v>
      </c>
      <c r="J13" s="48">
        <v>33</v>
      </c>
      <c r="K13" s="48">
        <v>178</v>
      </c>
      <c r="L13" s="48">
        <v>64</v>
      </c>
      <c r="M13" s="49">
        <v>110</v>
      </c>
      <c r="N13" s="49">
        <v>54</v>
      </c>
      <c r="O13" s="49">
        <v>147</v>
      </c>
      <c r="P13" s="49">
        <v>142</v>
      </c>
      <c r="Q13" s="49">
        <v>186</v>
      </c>
      <c r="R13" s="49">
        <v>125</v>
      </c>
      <c r="S13" s="50">
        <f>SUM(E13:R13)</f>
        <v>1786</v>
      </c>
      <c r="T13" s="31"/>
    </row>
    <row r="14" spans="2:21" s="4" customFormat="1" ht="29.1" customHeight="1" thickTop="1" thickBot="1">
      <c r="B14" s="18" t="s">
        <v>22</v>
      </c>
      <c r="C14" s="182" t="s">
        <v>34</v>
      </c>
      <c r="D14" s="183"/>
      <c r="E14" s="47">
        <v>143</v>
      </c>
      <c r="F14" s="48">
        <v>90</v>
      </c>
      <c r="G14" s="48">
        <v>130</v>
      </c>
      <c r="H14" s="48">
        <v>192</v>
      </c>
      <c r="I14" s="48">
        <v>132</v>
      </c>
      <c r="J14" s="48">
        <v>26</v>
      </c>
      <c r="K14" s="48">
        <v>167</v>
      </c>
      <c r="L14" s="48">
        <v>52</v>
      </c>
      <c r="M14" s="49">
        <v>94</v>
      </c>
      <c r="N14" s="49">
        <v>43</v>
      </c>
      <c r="O14" s="49">
        <v>138</v>
      </c>
      <c r="P14" s="49">
        <v>120</v>
      </c>
      <c r="Q14" s="49">
        <v>157</v>
      </c>
      <c r="R14" s="49">
        <v>119</v>
      </c>
      <c r="S14" s="50">
        <f>SUM(E14:R14)</f>
        <v>1603</v>
      </c>
      <c r="T14" s="25"/>
    </row>
    <row r="15" spans="2:21" s="4" customFormat="1" ht="29.1" customHeight="1" thickTop="1" thickBot="1">
      <c r="B15" s="51" t="s">
        <v>22</v>
      </c>
      <c r="C15" s="166" t="s">
        <v>35</v>
      </c>
      <c r="D15" s="167"/>
      <c r="E15" s="52">
        <v>108</v>
      </c>
      <c r="F15" s="53">
        <v>31</v>
      </c>
      <c r="G15" s="53">
        <v>25</v>
      </c>
      <c r="H15" s="53">
        <v>41</v>
      </c>
      <c r="I15" s="53">
        <v>61</v>
      </c>
      <c r="J15" s="53">
        <v>24</v>
      </c>
      <c r="K15" s="53">
        <v>78</v>
      </c>
      <c r="L15" s="53">
        <v>24</v>
      </c>
      <c r="M15" s="54">
        <v>52</v>
      </c>
      <c r="N15" s="54">
        <v>24</v>
      </c>
      <c r="O15" s="54">
        <v>86</v>
      </c>
      <c r="P15" s="54">
        <v>58</v>
      </c>
      <c r="Q15" s="54">
        <v>72</v>
      </c>
      <c r="R15" s="54">
        <v>59</v>
      </c>
      <c r="S15" s="50">
        <f>SUM(E15:R15)</f>
        <v>743</v>
      </c>
      <c r="T15" s="25"/>
    </row>
    <row r="16" spans="2:21" ht="29.1" customHeight="1" thickBot="1">
      <c r="B16" s="149" t="s">
        <v>36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9"/>
    </row>
    <row r="17" spans="2:19" ht="29.1" customHeight="1" thickTop="1" thickBot="1">
      <c r="B17" s="170" t="s">
        <v>20</v>
      </c>
      <c r="C17" s="171" t="s">
        <v>37</v>
      </c>
      <c r="D17" s="172"/>
      <c r="E17" s="55">
        <v>901</v>
      </c>
      <c r="F17" s="56">
        <v>755</v>
      </c>
      <c r="G17" s="56">
        <v>968</v>
      </c>
      <c r="H17" s="56">
        <v>1451</v>
      </c>
      <c r="I17" s="56">
        <v>1537</v>
      </c>
      <c r="J17" s="56">
        <v>240</v>
      </c>
      <c r="K17" s="56">
        <v>1210</v>
      </c>
      <c r="L17" s="56">
        <v>387</v>
      </c>
      <c r="M17" s="57">
        <v>633</v>
      </c>
      <c r="N17" s="57">
        <v>714</v>
      </c>
      <c r="O17" s="57">
        <v>1404</v>
      </c>
      <c r="P17" s="57">
        <v>1046</v>
      </c>
      <c r="Q17" s="57">
        <v>1293</v>
      </c>
      <c r="R17" s="57">
        <v>1195</v>
      </c>
      <c r="S17" s="50">
        <f>SUM(E17:R17)</f>
        <v>13734</v>
      </c>
    </row>
    <row r="18" spans="2:19" ht="29.1" customHeight="1" thickTop="1" thickBot="1">
      <c r="B18" s="120"/>
      <c r="C18" s="156" t="s">
        <v>38</v>
      </c>
      <c r="D18" s="157"/>
      <c r="E18" s="58">
        <f t="shared" ref="E18:S18" si="3">E17/E6*100</f>
        <v>55.78947368421052</v>
      </c>
      <c r="F18" s="58">
        <f t="shared" si="3"/>
        <v>60.985460420032311</v>
      </c>
      <c r="G18" s="58">
        <f t="shared" si="3"/>
        <v>57.075471698113212</v>
      </c>
      <c r="H18" s="58">
        <f t="shared" si="3"/>
        <v>56.812842599843385</v>
      </c>
      <c r="I18" s="58">
        <f t="shared" si="3"/>
        <v>61.406312425089894</v>
      </c>
      <c r="J18" s="58">
        <f t="shared" si="3"/>
        <v>49.484536082474229</v>
      </c>
      <c r="K18" s="58">
        <f t="shared" si="3"/>
        <v>58.595641646489106</v>
      </c>
      <c r="L18" s="58">
        <f t="shared" si="3"/>
        <v>48.802017654476671</v>
      </c>
      <c r="M18" s="58">
        <f t="shared" si="3"/>
        <v>55.283842794759828</v>
      </c>
      <c r="N18" s="58">
        <f t="shared" si="3"/>
        <v>59.35162094763092</v>
      </c>
      <c r="O18" s="58">
        <f t="shared" si="3"/>
        <v>57.212713936430312</v>
      </c>
      <c r="P18" s="58">
        <f t="shared" si="3"/>
        <v>58.533855623950757</v>
      </c>
      <c r="Q18" s="58">
        <f t="shared" si="3"/>
        <v>61.366872330327482</v>
      </c>
      <c r="R18" s="59">
        <f t="shared" si="3"/>
        <v>56.959008579599626</v>
      </c>
      <c r="S18" s="60">
        <f t="shared" si="3"/>
        <v>57.844417301941618</v>
      </c>
    </row>
    <row r="19" spans="2:19" ht="29.1" customHeight="1" thickTop="1" thickBot="1">
      <c r="B19" s="142" t="s">
        <v>23</v>
      </c>
      <c r="C19" s="162" t="s">
        <v>39</v>
      </c>
      <c r="D19" s="163"/>
      <c r="E19" s="47">
        <v>0</v>
      </c>
      <c r="F19" s="48">
        <v>838</v>
      </c>
      <c r="G19" s="48">
        <v>871</v>
      </c>
      <c r="H19" s="48">
        <v>1405</v>
      </c>
      <c r="I19" s="48">
        <v>1050</v>
      </c>
      <c r="J19" s="48">
        <v>231</v>
      </c>
      <c r="K19" s="48">
        <v>1225</v>
      </c>
      <c r="L19" s="48">
        <v>445</v>
      </c>
      <c r="M19" s="49">
        <v>660</v>
      </c>
      <c r="N19" s="49">
        <v>575</v>
      </c>
      <c r="O19" s="49">
        <v>0</v>
      </c>
      <c r="P19" s="49">
        <v>1113</v>
      </c>
      <c r="Q19" s="49">
        <v>1016</v>
      </c>
      <c r="R19" s="49">
        <v>982</v>
      </c>
      <c r="S19" s="61">
        <f>SUM(E19:R19)</f>
        <v>10411</v>
      </c>
    </row>
    <row r="20" spans="2:19" ht="29.1" customHeight="1" thickTop="1" thickBot="1">
      <c r="B20" s="120"/>
      <c r="C20" s="156" t="s">
        <v>38</v>
      </c>
      <c r="D20" s="157"/>
      <c r="E20" s="58">
        <f t="shared" ref="E20:S20" si="4">E19/E6*100</f>
        <v>0</v>
      </c>
      <c r="F20" s="58">
        <f t="shared" si="4"/>
        <v>67.689822294022619</v>
      </c>
      <c r="G20" s="58">
        <f t="shared" si="4"/>
        <v>51.356132075471692</v>
      </c>
      <c r="H20" s="58">
        <f t="shared" si="4"/>
        <v>55.011746280344553</v>
      </c>
      <c r="I20" s="58">
        <f t="shared" si="4"/>
        <v>41.949660407510983</v>
      </c>
      <c r="J20" s="58">
        <f t="shared" si="4"/>
        <v>47.628865979381438</v>
      </c>
      <c r="K20" s="58">
        <f t="shared" si="4"/>
        <v>59.322033898305079</v>
      </c>
      <c r="L20" s="58">
        <f t="shared" si="4"/>
        <v>56.11601513240857</v>
      </c>
      <c r="M20" s="58">
        <f t="shared" si="4"/>
        <v>57.641921397379917</v>
      </c>
      <c r="N20" s="58">
        <f t="shared" si="4"/>
        <v>47.797173732335828</v>
      </c>
      <c r="O20" s="58">
        <f t="shared" si="4"/>
        <v>0</v>
      </c>
      <c r="P20" s="58">
        <f t="shared" si="4"/>
        <v>62.283156127588136</v>
      </c>
      <c r="Q20" s="58">
        <f t="shared" si="4"/>
        <v>48.220218319886094</v>
      </c>
      <c r="R20" s="59">
        <f t="shared" si="4"/>
        <v>46.806482364156338</v>
      </c>
      <c r="S20" s="60">
        <f t="shared" si="4"/>
        <v>43.848713304974098</v>
      </c>
    </row>
    <row r="21" spans="2:19" s="4" customFormat="1" ht="29.1" customHeight="1" thickTop="1" thickBot="1">
      <c r="B21" s="153" t="s">
        <v>28</v>
      </c>
      <c r="C21" s="154" t="s">
        <v>40</v>
      </c>
      <c r="D21" s="155"/>
      <c r="E21" s="47">
        <v>392</v>
      </c>
      <c r="F21" s="48">
        <v>246</v>
      </c>
      <c r="G21" s="48">
        <v>342</v>
      </c>
      <c r="H21" s="48">
        <v>466</v>
      </c>
      <c r="I21" s="48">
        <v>521</v>
      </c>
      <c r="J21" s="48">
        <v>78</v>
      </c>
      <c r="K21" s="48">
        <v>396</v>
      </c>
      <c r="L21" s="48">
        <v>130</v>
      </c>
      <c r="M21" s="49">
        <v>278</v>
      </c>
      <c r="N21" s="49">
        <v>188</v>
      </c>
      <c r="O21" s="49">
        <v>400</v>
      </c>
      <c r="P21" s="49">
        <v>281</v>
      </c>
      <c r="Q21" s="49">
        <v>456</v>
      </c>
      <c r="R21" s="49">
        <v>328</v>
      </c>
      <c r="S21" s="50">
        <f>SUM(E21:R21)</f>
        <v>4502</v>
      </c>
    </row>
    <row r="22" spans="2:19" ht="29.1" customHeight="1" thickTop="1" thickBot="1">
      <c r="B22" s="120"/>
      <c r="C22" s="156" t="s">
        <v>38</v>
      </c>
      <c r="D22" s="157"/>
      <c r="E22" s="58">
        <f t="shared" ref="E22:S22" si="5">E21/E6*100</f>
        <v>24.272445820433436</v>
      </c>
      <c r="F22" s="58">
        <f t="shared" si="5"/>
        <v>19.870759289176089</v>
      </c>
      <c r="G22" s="58">
        <f t="shared" si="5"/>
        <v>20.165094339622641</v>
      </c>
      <c r="H22" s="58">
        <f t="shared" si="5"/>
        <v>18.245888801879403</v>
      </c>
      <c r="I22" s="58">
        <f t="shared" si="5"/>
        <v>20.815021973631641</v>
      </c>
      <c r="J22" s="58">
        <f t="shared" si="5"/>
        <v>16.082474226804123</v>
      </c>
      <c r="K22" s="58">
        <f t="shared" si="5"/>
        <v>19.176755447941886</v>
      </c>
      <c r="L22" s="58">
        <f t="shared" si="5"/>
        <v>16.393442622950818</v>
      </c>
      <c r="M22" s="58">
        <f t="shared" si="5"/>
        <v>24.279475982532752</v>
      </c>
      <c r="N22" s="58">
        <f t="shared" si="5"/>
        <v>15.627597672485452</v>
      </c>
      <c r="O22" s="58">
        <f t="shared" si="5"/>
        <v>16.299918500407497</v>
      </c>
      <c r="P22" s="58">
        <f t="shared" si="5"/>
        <v>15.724678231673195</v>
      </c>
      <c r="Q22" s="58">
        <f t="shared" si="5"/>
        <v>21.642145230185097</v>
      </c>
      <c r="R22" s="59">
        <f t="shared" si="5"/>
        <v>15.63393708293613</v>
      </c>
      <c r="S22" s="60">
        <f t="shared" si="5"/>
        <v>18.961378090384535</v>
      </c>
    </row>
    <row r="23" spans="2:19" s="4" customFormat="1" ht="29.1" customHeight="1" thickTop="1" thickBot="1">
      <c r="B23" s="153" t="s">
        <v>31</v>
      </c>
      <c r="C23" s="164" t="s">
        <v>41</v>
      </c>
      <c r="D23" s="165"/>
      <c r="E23" s="47">
        <v>61</v>
      </c>
      <c r="F23" s="48">
        <v>66</v>
      </c>
      <c r="G23" s="48">
        <v>92</v>
      </c>
      <c r="H23" s="48">
        <v>159</v>
      </c>
      <c r="I23" s="48">
        <v>39</v>
      </c>
      <c r="J23" s="48">
        <v>11</v>
      </c>
      <c r="K23" s="48">
        <v>67</v>
      </c>
      <c r="L23" s="48">
        <v>12</v>
      </c>
      <c r="M23" s="49">
        <v>134</v>
      </c>
      <c r="N23" s="49">
        <v>38</v>
      </c>
      <c r="O23" s="49">
        <v>71</v>
      </c>
      <c r="P23" s="49">
        <v>40</v>
      </c>
      <c r="Q23" s="49">
        <v>86</v>
      </c>
      <c r="R23" s="49">
        <v>83</v>
      </c>
      <c r="S23" s="50">
        <f>SUM(E23:R23)</f>
        <v>959</v>
      </c>
    </row>
    <row r="24" spans="2:19" ht="29.1" customHeight="1" thickTop="1" thickBot="1">
      <c r="B24" s="120"/>
      <c r="C24" s="156" t="s">
        <v>38</v>
      </c>
      <c r="D24" s="157"/>
      <c r="E24" s="58">
        <f t="shared" ref="E24:S24" si="6">E23/E6*100</f>
        <v>3.7770897832817338</v>
      </c>
      <c r="F24" s="58">
        <f t="shared" si="6"/>
        <v>5.3311793214862675</v>
      </c>
      <c r="G24" s="58">
        <f t="shared" si="6"/>
        <v>5.4245283018867925</v>
      </c>
      <c r="H24" s="58">
        <f t="shared" si="6"/>
        <v>6.2255285826155049</v>
      </c>
      <c r="I24" s="58">
        <f t="shared" si="6"/>
        <v>1.558130243707551</v>
      </c>
      <c r="J24" s="58">
        <f t="shared" si="6"/>
        <v>2.268041237113402</v>
      </c>
      <c r="K24" s="58">
        <f t="shared" si="6"/>
        <v>3.2445520581113803</v>
      </c>
      <c r="L24" s="58">
        <f t="shared" si="6"/>
        <v>1.5132408575031526</v>
      </c>
      <c r="M24" s="58">
        <f t="shared" si="6"/>
        <v>11.703056768558952</v>
      </c>
      <c r="N24" s="58">
        <f t="shared" si="6"/>
        <v>3.1587697423108891</v>
      </c>
      <c r="O24" s="58">
        <f t="shared" si="6"/>
        <v>2.893235533822331</v>
      </c>
      <c r="P24" s="58">
        <f t="shared" si="6"/>
        <v>2.2383883603805259</v>
      </c>
      <c r="Q24" s="58">
        <f t="shared" si="6"/>
        <v>4.0816326530612246</v>
      </c>
      <c r="R24" s="59">
        <f t="shared" si="6"/>
        <v>3.956148713060057</v>
      </c>
      <c r="S24" s="60">
        <f t="shared" si="6"/>
        <v>4.0390852040601448</v>
      </c>
    </row>
    <row r="25" spans="2:19" s="4" customFormat="1" ht="29.1" customHeight="1" thickTop="1" thickBot="1">
      <c r="B25" s="153" t="s">
        <v>42</v>
      </c>
      <c r="C25" s="154" t="s">
        <v>43</v>
      </c>
      <c r="D25" s="155"/>
      <c r="E25" s="62">
        <v>38</v>
      </c>
      <c r="F25" s="49">
        <v>36</v>
      </c>
      <c r="G25" s="49">
        <v>46</v>
      </c>
      <c r="H25" s="49">
        <v>81</v>
      </c>
      <c r="I25" s="49">
        <v>64</v>
      </c>
      <c r="J25" s="49">
        <v>14</v>
      </c>
      <c r="K25" s="49">
        <v>79</v>
      </c>
      <c r="L25" s="49">
        <v>24</v>
      </c>
      <c r="M25" s="49">
        <v>37</v>
      </c>
      <c r="N25" s="49">
        <v>57</v>
      </c>
      <c r="O25" s="49">
        <v>59</v>
      </c>
      <c r="P25" s="49">
        <v>59</v>
      </c>
      <c r="Q25" s="49">
        <v>62</v>
      </c>
      <c r="R25" s="49">
        <v>59</v>
      </c>
      <c r="S25" s="50">
        <f>SUM(E25:R25)</f>
        <v>715</v>
      </c>
    </row>
    <row r="26" spans="2:19" ht="29.1" customHeight="1" thickTop="1" thickBot="1">
      <c r="B26" s="120"/>
      <c r="C26" s="156" t="s">
        <v>38</v>
      </c>
      <c r="D26" s="157"/>
      <c r="E26" s="58">
        <f t="shared" ref="E26:S26" si="7">E25/E6*100</f>
        <v>2.3529411764705883</v>
      </c>
      <c r="F26" s="58">
        <f t="shared" si="7"/>
        <v>2.9079159935379644</v>
      </c>
      <c r="G26" s="58">
        <f t="shared" si="7"/>
        <v>2.7122641509433962</v>
      </c>
      <c r="H26" s="58">
        <f t="shared" si="7"/>
        <v>3.1714956930305407</v>
      </c>
      <c r="I26" s="58">
        <f t="shared" si="7"/>
        <v>2.5569316819816219</v>
      </c>
      <c r="J26" s="58">
        <f t="shared" si="7"/>
        <v>2.8865979381443299</v>
      </c>
      <c r="K26" s="58">
        <f t="shared" si="7"/>
        <v>3.8256658595641646</v>
      </c>
      <c r="L26" s="58">
        <f t="shared" si="7"/>
        <v>3.0264817150063053</v>
      </c>
      <c r="M26" s="58">
        <f t="shared" si="7"/>
        <v>3.2314410480349345</v>
      </c>
      <c r="N26" s="58">
        <f t="shared" si="7"/>
        <v>4.7381546134663344</v>
      </c>
      <c r="O26" s="58">
        <f t="shared" si="7"/>
        <v>2.404237978810106</v>
      </c>
      <c r="P26" s="58">
        <f t="shared" si="7"/>
        <v>3.3016228315612759</v>
      </c>
      <c r="Q26" s="58">
        <f t="shared" si="7"/>
        <v>2.9425723777883244</v>
      </c>
      <c r="R26" s="59">
        <f t="shared" si="7"/>
        <v>2.8122020972354624</v>
      </c>
      <c r="S26" s="60">
        <f t="shared" si="7"/>
        <v>3.0114138904098047</v>
      </c>
    </row>
    <row r="27" spans="2:19" ht="29.1" customHeight="1" thickTop="1" thickBot="1">
      <c r="B27" s="153" t="s">
        <v>44</v>
      </c>
      <c r="C27" s="159" t="s">
        <v>45</v>
      </c>
      <c r="D27" s="160"/>
      <c r="E27" s="62">
        <v>271</v>
      </c>
      <c r="F27" s="49">
        <v>192</v>
      </c>
      <c r="G27" s="49">
        <v>306</v>
      </c>
      <c r="H27" s="49">
        <v>408</v>
      </c>
      <c r="I27" s="49">
        <v>494</v>
      </c>
      <c r="J27" s="49">
        <v>81</v>
      </c>
      <c r="K27" s="49">
        <v>405</v>
      </c>
      <c r="L27" s="49">
        <v>93</v>
      </c>
      <c r="M27" s="49">
        <v>242</v>
      </c>
      <c r="N27" s="49">
        <v>163</v>
      </c>
      <c r="O27" s="49">
        <v>432</v>
      </c>
      <c r="P27" s="49">
        <v>403</v>
      </c>
      <c r="Q27" s="49">
        <v>307</v>
      </c>
      <c r="R27" s="49">
        <v>366</v>
      </c>
      <c r="S27" s="50">
        <f>SUM(E27:R27)</f>
        <v>4163</v>
      </c>
    </row>
    <row r="28" spans="2:19" ht="29.1" customHeight="1" thickTop="1" thickBot="1">
      <c r="B28" s="158"/>
      <c r="C28" s="156" t="s">
        <v>38</v>
      </c>
      <c r="D28" s="157"/>
      <c r="E28" s="58">
        <f>E27/E6*100</f>
        <v>16.780185758513934</v>
      </c>
      <c r="F28" s="58">
        <f t="shared" ref="F28:S28" si="8">F27/F6*100</f>
        <v>15.508885298869144</v>
      </c>
      <c r="G28" s="58">
        <f t="shared" si="8"/>
        <v>18.04245283018868</v>
      </c>
      <c r="H28" s="58">
        <f t="shared" si="8"/>
        <v>15.974941268598277</v>
      </c>
      <c r="I28" s="58">
        <f t="shared" si="8"/>
        <v>19.736316420295648</v>
      </c>
      <c r="J28" s="58">
        <f t="shared" si="8"/>
        <v>16.701030927835049</v>
      </c>
      <c r="K28" s="58">
        <f t="shared" si="8"/>
        <v>19.612590799031477</v>
      </c>
      <c r="L28" s="58">
        <f t="shared" si="8"/>
        <v>11.727616645649434</v>
      </c>
      <c r="M28" s="58">
        <f t="shared" si="8"/>
        <v>21.1353711790393</v>
      </c>
      <c r="N28" s="58">
        <f t="shared" si="8"/>
        <v>13.549459684123025</v>
      </c>
      <c r="O28" s="58">
        <f t="shared" si="8"/>
        <v>17.603911980440099</v>
      </c>
      <c r="P28" s="58">
        <f t="shared" si="8"/>
        <v>22.551762730833801</v>
      </c>
      <c r="Q28" s="58">
        <f t="shared" si="8"/>
        <v>14.570479354532512</v>
      </c>
      <c r="R28" s="58">
        <f t="shared" si="8"/>
        <v>17.445185891325071</v>
      </c>
      <c r="S28" s="58">
        <f t="shared" si="8"/>
        <v>17.533588847239187</v>
      </c>
    </row>
    <row r="29" spans="2:19" ht="29.1" customHeight="1" thickBot="1">
      <c r="B29" s="149" t="s">
        <v>46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61"/>
    </row>
    <row r="30" spans="2:19" ht="29.1" customHeight="1" thickTop="1" thickBot="1">
      <c r="B30" s="142" t="s">
        <v>20</v>
      </c>
      <c r="C30" s="162" t="s">
        <v>47</v>
      </c>
      <c r="D30" s="163"/>
      <c r="E30" s="47">
        <v>372</v>
      </c>
      <c r="F30" s="48">
        <v>303</v>
      </c>
      <c r="G30" s="48">
        <v>456</v>
      </c>
      <c r="H30" s="48">
        <v>672</v>
      </c>
      <c r="I30" s="48">
        <v>617</v>
      </c>
      <c r="J30" s="48">
        <v>95</v>
      </c>
      <c r="K30" s="48">
        <v>597</v>
      </c>
      <c r="L30" s="48">
        <v>204</v>
      </c>
      <c r="M30" s="49">
        <v>278</v>
      </c>
      <c r="N30" s="49">
        <v>362</v>
      </c>
      <c r="O30" s="49">
        <v>535</v>
      </c>
      <c r="P30" s="49">
        <v>516</v>
      </c>
      <c r="Q30" s="49">
        <v>536</v>
      </c>
      <c r="R30" s="49">
        <v>544</v>
      </c>
      <c r="S30" s="50">
        <f>SUM(E30:R30)</f>
        <v>6087</v>
      </c>
    </row>
    <row r="31" spans="2:19" ht="29.1" customHeight="1" thickTop="1" thickBot="1">
      <c r="B31" s="120"/>
      <c r="C31" s="156" t="s">
        <v>38</v>
      </c>
      <c r="D31" s="157"/>
      <c r="E31" s="58">
        <f t="shared" ref="E31:S31" si="9">E30/E6*100</f>
        <v>23.034055727554179</v>
      </c>
      <c r="F31" s="58">
        <f t="shared" si="9"/>
        <v>24.474959612277868</v>
      </c>
      <c r="G31" s="58">
        <f t="shared" si="9"/>
        <v>26.886792452830189</v>
      </c>
      <c r="H31" s="58">
        <f t="shared" si="9"/>
        <v>26.311667971808927</v>
      </c>
      <c r="I31" s="58">
        <f t="shared" si="9"/>
        <v>24.650419496604076</v>
      </c>
      <c r="J31" s="58">
        <f t="shared" si="9"/>
        <v>19.587628865979383</v>
      </c>
      <c r="K31" s="58">
        <f t="shared" si="9"/>
        <v>28.910411622276026</v>
      </c>
      <c r="L31" s="58">
        <f t="shared" si="9"/>
        <v>25.725094577553591</v>
      </c>
      <c r="M31" s="58">
        <f t="shared" si="9"/>
        <v>24.279475982532752</v>
      </c>
      <c r="N31" s="58">
        <f t="shared" si="9"/>
        <v>30.091438071487946</v>
      </c>
      <c r="O31" s="58">
        <f t="shared" si="9"/>
        <v>21.801140994295029</v>
      </c>
      <c r="P31" s="58">
        <f t="shared" si="9"/>
        <v>28.875209848908785</v>
      </c>
      <c r="Q31" s="58">
        <f t="shared" si="9"/>
        <v>25.439012814428096</v>
      </c>
      <c r="R31" s="59">
        <f t="shared" si="9"/>
        <v>25.929456625357481</v>
      </c>
      <c r="S31" s="60">
        <f t="shared" si="9"/>
        <v>25.637029861432843</v>
      </c>
    </row>
    <row r="32" spans="2:19" ht="29.1" customHeight="1" thickTop="1" thickBot="1">
      <c r="B32" s="153" t="s">
        <v>23</v>
      </c>
      <c r="C32" s="154" t="s">
        <v>48</v>
      </c>
      <c r="D32" s="155"/>
      <c r="E32" s="47">
        <v>460</v>
      </c>
      <c r="F32" s="48">
        <v>365</v>
      </c>
      <c r="G32" s="48">
        <v>482</v>
      </c>
      <c r="H32" s="48">
        <v>681</v>
      </c>
      <c r="I32" s="48">
        <v>703</v>
      </c>
      <c r="J32" s="48">
        <v>164</v>
      </c>
      <c r="K32" s="48">
        <v>539</v>
      </c>
      <c r="L32" s="48">
        <v>237</v>
      </c>
      <c r="M32" s="49">
        <v>371</v>
      </c>
      <c r="N32" s="49">
        <v>333</v>
      </c>
      <c r="O32" s="49">
        <v>671</v>
      </c>
      <c r="P32" s="49">
        <v>481</v>
      </c>
      <c r="Q32" s="49">
        <v>575</v>
      </c>
      <c r="R32" s="49">
        <v>597</v>
      </c>
      <c r="S32" s="50">
        <f>SUM(E32:R32)</f>
        <v>6659</v>
      </c>
    </row>
    <row r="33" spans="2:22" ht="29.1" customHeight="1" thickTop="1" thickBot="1">
      <c r="B33" s="120"/>
      <c r="C33" s="156" t="s">
        <v>38</v>
      </c>
      <c r="D33" s="157"/>
      <c r="E33" s="58">
        <f t="shared" ref="E33:S33" si="10">E32/E6*100</f>
        <v>28.482972136222912</v>
      </c>
      <c r="F33" s="58">
        <f t="shared" si="10"/>
        <v>29.483037156704363</v>
      </c>
      <c r="G33" s="58">
        <f t="shared" si="10"/>
        <v>28.419811320754718</v>
      </c>
      <c r="H33" s="58">
        <f t="shared" si="10"/>
        <v>26.664056382145652</v>
      </c>
      <c r="I33" s="58">
        <f t="shared" si="10"/>
        <v>28.086296444266878</v>
      </c>
      <c r="J33" s="58">
        <f t="shared" si="10"/>
        <v>33.814432989690722</v>
      </c>
      <c r="K33" s="58">
        <f t="shared" si="10"/>
        <v>26.101694915254235</v>
      </c>
      <c r="L33" s="58">
        <f t="shared" si="10"/>
        <v>29.886506935687262</v>
      </c>
      <c r="M33" s="58">
        <f t="shared" si="10"/>
        <v>32.401746724890828</v>
      </c>
      <c r="N33" s="58">
        <f t="shared" si="10"/>
        <v>27.680798004987533</v>
      </c>
      <c r="O33" s="58">
        <f t="shared" si="10"/>
        <v>27.343113284433578</v>
      </c>
      <c r="P33" s="58">
        <f t="shared" si="10"/>
        <v>26.916620033575828</v>
      </c>
      <c r="Q33" s="58">
        <f t="shared" si="10"/>
        <v>27.289985761746561</v>
      </c>
      <c r="R33" s="59">
        <f t="shared" si="10"/>
        <v>28.455672068636794</v>
      </c>
      <c r="S33" s="60">
        <f t="shared" si="10"/>
        <v>28.046160973760685</v>
      </c>
    </row>
    <row r="34" spans="2:22" ht="29.1" customHeight="1" thickTop="1" thickBot="1">
      <c r="B34" s="153" t="s">
        <v>28</v>
      </c>
      <c r="C34" s="154" t="s">
        <v>49</v>
      </c>
      <c r="D34" s="155"/>
      <c r="E34" s="47">
        <v>393</v>
      </c>
      <c r="F34" s="48">
        <v>463</v>
      </c>
      <c r="G34" s="48">
        <v>846</v>
      </c>
      <c r="H34" s="48">
        <v>1350</v>
      </c>
      <c r="I34" s="48">
        <v>1295</v>
      </c>
      <c r="J34" s="48">
        <v>158</v>
      </c>
      <c r="K34" s="48">
        <v>879</v>
      </c>
      <c r="L34" s="48">
        <v>334</v>
      </c>
      <c r="M34" s="49">
        <v>458</v>
      </c>
      <c r="N34" s="49">
        <v>545</v>
      </c>
      <c r="O34" s="49">
        <v>914</v>
      </c>
      <c r="P34" s="49">
        <v>771</v>
      </c>
      <c r="Q34" s="49">
        <v>870</v>
      </c>
      <c r="R34" s="49">
        <v>946</v>
      </c>
      <c r="S34" s="50">
        <f>SUM(E34:R34)</f>
        <v>10222</v>
      </c>
    </row>
    <row r="35" spans="2:22" ht="29.1" customHeight="1" thickTop="1" thickBot="1">
      <c r="B35" s="120"/>
      <c r="C35" s="156" t="s">
        <v>38</v>
      </c>
      <c r="D35" s="157"/>
      <c r="E35" s="58">
        <f t="shared" ref="E35:S35" si="11">E34/E6*100</f>
        <v>24.3343653250774</v>
      </c>
      <c r="F35" s="58">
        <f t="shared" si="11"/>
        <v>37.399030694668824</v>
      </c>
      <c r="G35" s="58">
        <f t="shared" si="11"/>
        <v>49.882075471698109</v>
      </c>
      <c r="H35" s="58">
        <f t="shared" si="11"/>
        <v>52.858261550508999</v>
      </c>
      <c r="I35" s="58">
        <f t="shared" si="11"/>
        <v>51.73791450259688</v>
      </c>
      <c r="J35" s="58">
        <f t="shared" si="11"/>
        <v>32.577319587628864</v>
      </c>
      <c r="K35" s="58">
        <f t="shared" si="11"/>
        <v>42.566585956416461</v>
      </c>
      <c r="L35" s="58">
        <f t="shared" si="11"/>
        <v>42.118537200504413</v>
      </c>
      <c r="M35" s="58">
        <f t="shared" si="11"/>
        <v>40</v>
      </c>
      <c r="N35" s="58">
        <f t="shared" si="11"/>
        <v>45.303408146300917</v>
      </c>
      <c r="O35" s="58">
        <f t="shared" si="11"/>
        <v>37.245313773431135</v>
      </c>
      <c r="P35" s="58">
        <f t="shared" si="11"/>
        <v>43.144935646334638</v>
      </c>
      <c r="Q35" s="58">
        <f t="shared" si="11"/>
        <v>41.290934978642618</v>
      </c>
      <c r="R35" s="59">
        <f t="shared" si="11"/>
        <v>45.090562440419447</v>
      </c>
      <c r="S35" s="60">
        <f t="shared" si="11"/>
        <v>43.052689213662973</v>
      </c>
    </row>
    <row r="36" spans="2:22" ht="29.1" customHeight="1" thickTop="1" thickBot="1">
      <c r="B36" s="153" t="s">
        <v>31</v>
      </c>
      <c r="C36" s="159" t="s">
        <v>50</v>
      </c>
      <c r="D36" s="160"/>
      <c r="E36" s="62">
        <v>289</v>
      </c>
      <c r="F36" s="49">
        <v>279</v>
      </c>
      <c r="G36" s="49">
        <v>415</v>
      </c>
      <c r="H36" s="49">
        <v>376</v>
      </c>
      <c r="I36" s="49">
        <v>639</v>
      </c>
      <c r="J36" s="49">
        <v>95</v>
      </c>
      <c r="K36" s="49">
        <v>457</v>
      </c>
      <c r="L36" s="49">
        <v>147</v>
      </c>
      <c r="M36" s="49">
        <v>191</v>
      </c>
      <c r="N36" s="49">
        <v>169</v>
      </c>
      <c r="O36" s="49">
        <v>407</v>
      </c>
      <c r="P36" s="49">
        <v>390</v>
      </c>
      <c r="Q36" s="49">
        <v>492</v>
      </c>
      <c r="R36" s="49">
        <v>379</v>
      </c>
      <c r="S36" s="50">
        <f>SUM(E36:R36)</f>
        <v>4725</v>
      </c>
    </row>
    <row r="37" spans="2:22" ht="29.1" customHeight="1" thickTop="1" thickBot="1">
      <c r="B37" s="158"/>
      <c r="C37" s="156" t="s">
        <v>38</v>
      </c>
      <c r="D37" s="157"/>
      <c r="E37" s="58">
        <f t="shared" ref="E37:S37" si="12">E36/E6*100</f>
        <v>17.894736842105264</v>
      </c>
      <c r="F37" s="58">
        <f t="shared" si="12"/>
        <v>22.536348949919223</v>
      </c>
      <c r="G37" s="58">
        <f t="shared" si="12"/>
        <v>24.46933962264151</v>
      </c>
      <c r="H37" s="58">
        <f t="shared" si="12"/>
        <v>14.722004698512137</v>
      </c>
      <c r="I37" s="58">
        <f t="shared" si="12"/>
        <v>25.529364762285255</v>
      </c>
      <c r="J37" s="58">
        <f t="shared" si="12"/>
        <v>19.587628865979383</v>
      </c>
      <c r="K37" s="58">
        <f t="shared" si="12"/>
        <v>22.130750605326877</v>
      </c>
      <c r="L37" s="58">
        <f t="shared" si="12"/>
        <v>18.537200504413619</v>
      </c>
      <c r="M37" s="58">
        <f t="shared" si="12"/>
        <v>16.681222707423583</v>
      </c>
      <c r="N37" s="58">
        <f t="shared" si="12"/>
        <v>14.04821280133001</v>
      </c>
      <c r="O37" s="58">
        <f t="shared" si="12"/>
        <v>16.585167074164627</v>
      </c>
      <c r="P37" s="58">
        <f t="shared" si="12"/>
        <v>21.824286513710128</v>
      </c>
      <c r="Q37" s="58">
        <f t="shared" si="12"/>
        <v>23.350735643094449</v>
      </c>
      <c r="R37" s="59">
        <f t="shared" si="12"/>
        <v>18.064823641563393</v>
      </c>
      <c r="S37" s="60">
        <f t="shared" si="12"/>
        <v>19.900602282778081</v>
      </c>
    </row>
    <row r="38" spans="2:22" s="63" customFormat="1" ht="29.1" customHeight="1" thickTop="1" thickBot="1">
      <c r="B38" s="142" t="s">
        <v>42</v>
      </c>
      <c r="C38" s="144" t="s">
        <v>51</v>
      </c>
      <c r="D38" s="145"/>
      <c r="E38" s="62">
        <v>232</v>
      </c>
      <c r="F38" s="49">
        <v>130</v>
      </c>
      <c r="G38" s="49">
        <v>171</v>
      </c>
      <c r="H38" s="49">
        <v>132</v>
      </c>
      <c r="I38" s="49">
        <v>268</v>
      </c>
      <c r="J38" s="49">
        <v>37</v>
      </c>
      <c r="K38" s="49">
        <v>172</v>
      </c>
      <c r="L38" s="49">
        <v>77</v>
      </c>
      <c r="M38" s="49">
        <v>113</v>
      </c>
      <c r="N38" s="49">
        <v>79</v>
      </c>
      <c r="O38" s="49">
        <v>234</v>
      </c>
      <c r="P38" s="49">
        <v>146</v>
      </c>
      <c r="Q38" s="49">
        <v>184</v>
      </c>
      <c r="R38" s="49">
        <v>147</v>
      </c>
      <c r="S38" s="50">
        <f>SUM(E38:R38)</f>
        <v>2122</v>
      </c>
    </row>
    <row r="39" spans="2:22" s="4" customFormat="1" ht="29.1" customHeight="1" thickTop="1" thickBot="1">
      <c r="B39" s="143"/>
      <c r="C39" s="146" t="s">
        <v>38</v>
      </c>
      <c r="D39" s="147"/>
      <c r="E39" s="64">
        <f t="shared" ref="E39:S39" si="13">E38/E6*100</f>
        <v>14.36532507739938</v>
      </c>
      <c r="F39" s="65">
        <f t="shared" si="13"/>
        <v>10.500807754442649</v>
      </c>
      <c r="G39" s="65">
        <f t="shared" si="13"/>
        <v>10.08254716981132</v>
      </c>
      <c r="H39" s="65">
        <f t="shared" si="13"/>
        <v>5.1683633516053247</v>
      </c>
      <c r="I39" s="65">
        <f t="shared" si="13"/>
        <v>10.707151418298043</v>
      </c>
      <c r="J39" s="65">
        <f t="shared" si="13"/>
        <v>7.6288659793814437</v>
      </c>
      <c r="K39" s="65">
        <f t="shared" si="13"/>
        <v>8.3292978208232444</v>
      </c>
      <c r="L39" s="65">
        <f t="shared" si="13"/>
        <v>9.7099621689785636</v>
      </c>
      <c r="M39" s="65">
        <f t="shared" si="13"/>
        <v>9.8689956331877724</v>
      </c>
      <c r="N39" s="65">
        <f t="shared" si="13"/>
        <v>6.5669160432252696</v>
      </c>
      <c r="O39" s="64">
        <f t="shared" si="13"/>
        <v>9.5354523227383865</v>
      </c>
      <c r="P39" s="65">
        <f t="shared" si="13"/>
        <v>8.1701175153889203</v>
      </c>
      <c r="Q39" s="65">
        <f t="shared" si="13"/>
        <v>8.7327954437588993</v>
      </c>
      <c r="R39" s="66">
        <f t="shared" si="13"/>
        <v>7.0066730219256437</v>
      </c>
      <c r="S39" s="60">
        <f t="shared" si="13"/>
        <v>8.9373710146148344</v>
      </c>
    </row>
    <row r="40" spans="2:22" s="4" customFormat="1" ht="24" customHeight="1">
      <c r="B40" s="67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</row>
    <row r="41" spans="2:22" s="4" customFormat="1" ht="48.75" customHeight="1" thickBot="1">
      <c r="B41" s="148" t="s">
        <v>52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</row>
    <row r="42" spans="2:22" s="4" customFormat="1" ht="42" customHeight="1" thickTop="1" thickBot="1">
      <c r="B42" s="6" t="s">
        <v>1</v>
      </c>
      <c r="C42" s="71" t="s">
        <v>2</v>
      </c>
      <c r="D42" s="72" t="s">
        <v>3</v>
      </c>
      <c r="E42" s="73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49" t="s">
        <v>55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38"/>
    </row>
    <row r="44" spans="2:22" s="4" customFormat="1" ht="42" customHeight="1" thickTop="1" thickBot="1">
      <c r="B44" s="74" t="s">
        <v>20</v>
      </c>
      <c r="C44" s="151" t="s">
        <v>56</v>
      </c>
      <c r="D44" s="152"/>
      <c r="E44" s="55">
        <v>2056</v>
      </c>
      <c r="F44" s="55">
        <v>309</v>
      </c>
      <c r="G44" s="55">
        <v>409</v>
      </c>
      <c r="H44" s="55">
        <v>224</v>
      </c>
      <c r="I44" s="55">
        <v>146</v>
      </c>
      <c r="J44" s="55">
        <v>213</v>
      </c>
      <c r="K44" s="55">
        <v>76</v>
      </c>
      <c r="L44" s="55">
        <v>129</v>
      </c>
      <c r="M44" s="55">
        <v>107</v>
      </c>
      <c r="N44" s="55">
        <v>242</v>
      </c>
      <c r="O44" s="55">
        <v>843</v>
      </c>
      <c r="P44" s="55">
        <v>125</v>
      </c>
      <c r="Q44" s="55">
        <v>323</v>
      </c>
      <c r="R44" s="75">
        <v>195</v>
      </c>
      <c r="S44" s="76">
        <f>SUM(E44:R44)</f>
        <v>5397</v>
      </c>
    </row>
    <row r="45" spans="2:22" s="4" customFormat="1" ht="42" customHeight="1" thickTop="1" thickBot="1">
      <c r="B45" s="77"/>
      <c r="C45" s="132" t="s">
        <v>57</v>
      </c>
      <c r="D45" s="133"/>
      <c r="E45" s="78">
        <v>49</v>
      </c>
      <c r="F45" s="48">
        <v>21</v>
      </c>
      <c r="G45" s="48">
        <v>23</v>
      </c>
      <c r="H45" s="48">
        <v>11</v>
      </c>
      <c r="I45" s="48">
        <v>30</v>
      </c>
      <c r="J45" s="48">
        <v>10</v>
      </c>
      <c r="K45" s="48">
        <v>17</v>
      </c>
      <c r="L45" s="48">
        <v>44</v>
      </c>
      <c r="M45" s="49">
        <v>63</v>
      </c>
      <c r="N45" s="49">
        <v>38</v>
      </c>
      <c r="O45" s="49">
        <v>96</v>
      </c>
      <c r="P45" s="49">
        <v>31</v>
      </c>
      <c r="Q45" s="49">
        <v>177</v>
      </c>
      <c r="R45" s="49">
        <v>55</v>
      </c>
      <c r="S45" s="76">
        <f>SUM(E45:R45)</f>
        <v>665</v>
      </c>
    </row>
    <row r="46" spans="2:22" s="4" customFormat="1" ht="42" customHeight="1" thickTop="1" thickBot="1">
      <c r="B46" s="79" t="s">
        <v>23</v>
      </c>
      <c r="C46" s="134" t="s">
        <v>58</v>
      </c>
      <c r="D46" s="135"/>
      <c r="E46" s="80">
        <f>E44</f>
        <v>2056</v>
      </c>
      <c r="F46" s="80">
        <f t="shared" ref="F46:S46" si="14">F44</f>
        <v>309</v>
      </c>
      <c r="G46" s="80">
        <f t="shared" si="14"/>
        <v>409</v>
      </c>
      <c r="H46" s="80">
        <f t="shared" si="14"/>
        <v>224</v>
      </c>
      <c r="I46" s="80">
        <f t="shared" si="14"/>
        <v>146</v>
      </c>
      <c r="J46" s="80">
        <f t="shared" si="14"/>
        <v>213</v>
      </c>
      <c r="K46" s="80">
        <f t="shared" si="14"/>
        <v>76</v>
      </c>
      <c r="L46" s="80">
        <f t="shared" si="14"/>
        <v>129</v>
      </c>
      <c r="M46" s="80">
        <f t="shared" si="14"/>
        <v>107</v>
      </c>
      <c r="N46" s="80">
        <f t="shared" si="14"/>
        <v>242</v>
      </c>
      <c r="O46" s="80">
        <f t="shared" si="14"/>
        <v>843</v>
      </c>
      <c r="P46" s="80">
        <f t="shared" si="14"/>
        <v>125</v>
      </c>
      <c r="Q46" s="80">
        <f t="shared" si="14"/>
        <v>323</v>
      </c>
      <c r="R46" s="81">
        <f t="shared" si="14"/>
        <v>195</v>
      </c>
      <c r="S46" s="82">
        <f t="shared" si="14"/>
        <v>5397</v>
      </c>
      <c r="U46" s="4">
        <f>SUM(E46:R46)</f>
        <v>5397</v>
      </c>
      <c r="V46" s="4">
        <f>SUM(E46:R46)</f>
        <v>5397</v>
      </c>
    </row>
    <row r="47" spans="2:22" s="4" customFormat="1" ht="42" customHeight="1" thickBot="1">
      <c r="B47" s="136" t="s">
        <v>59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8"/>
    </row>
    <row r="48" spans="2:22" s="4" customFormat="1" ht="42" customHeight="1" thickTop="1" thickBot="1">
      <c r="B48" s="139" t="s">
        <v>20</v>
      </c>
      <c r="C48" s="140" t="s">
        <v>60</v>
      </c>
      <c r="D48" s="141"/>
      <c r="E48" s="56">
        <v>3</v>
      </c>
      <c r="F48" s="56">
        <v>1</v>
      </c>
      <c r="G48" s="56">
        <v>0</v>
      </c>
      <c r="H48" s="56">
        <v>4</v>
      </c>
      <c r="I48" s="56">
        <v>1</v>
      </c>
      <c r="J48" s="56">
        <v>1</v>
      </c>
      <c r="K48" s="56">
        <v>2</v>
      </c>
      <c r="L48" s="56">
        <v>5</v>
      </c>
      <c r="M48" s="56">
        <v>0</v>
      </c>
      <c r="N48" s="56">
        <v>3</v>
      </c>
      <c r="O48" s="56">
        <v>1</v>
      </c>
      <c r="P48" s="56">
        <v>1</v>
      </c>
      <c r="Q48" s="56">
        <v>5</v>
      </c>
      <c r="R48" s="57">
        <v>1</v>
      </c>
      <c r="S48" s="83">
        <f>SUM(E48:R48)</f>
        <v>28</v>
      </c>
    </row>
    <row r="49" spans="2:22" ht="42" customHeight="1" thickTop="1" thickBot="1">
      <c r="B49" s="120"/>
      <c r="C49" s="130" t="s">
        <v>61</v>
      </c>
      <c r="D49" s="131"/>
      <c r="E49" s="84">
        <f>E48</f>
        <v>3</v>
      </c>
      <c r="F49" s="84">
        <f t="shared" ref="F49:S49" si="15">F48</f>
        <v>1</v>
      </c>
      <c r="G49" s="84">
        <f t="shared" si="15"/>
        <v>0</v>
      </c>
      <c r="H49" s="84">
        <f t="shared" si="15"/>
        <v>4</v>
      </c>
      <c r="I49" s="84">
        <f t="shared" si="15"/>
        <v>1</v>
      </c>
      <c r="J49" s="84">
        <f t="shared" si="15"/>
        <v>1</v>
      </c>
      <c r="K49" s="84">
        <f t="shared" si="15"/>
        <v>2</v>
      </c>
      <c r="L49" s="84">
        <f t="shared" si="15"/>
        <v>5</v>
      </c>
      <c r="M49" s="84">
        <f t="shared" si="15"/>
        <v>0</v>
      </c>
      <c r="N49" s="84">
        <f t="shared" si="15"/>
        <v>3</v>
      </c>
      <c r="O49" s="84">
        <f t="shared" si="15"/>
        <v>1</v>
      </c>
      <c r="P49" s="84">
        <f t="shared" si="15"/>
        <v>1</v>
      </c>
      <c r="Q49" s="84">
        <f t="shared" si="15"/>
        <v>5</v>
      </c>
      <c r="R49" s="85">
        <f t="shared" si="15"/>
        <v>1</v>
      </c>
      <c r="S49" s="82">
        <f t="shared" si="15"/>
        <v>28</v>
      </c>
      <c r="U49" s="1">
        <f>SUM(E49:R49)</f>
        <v>28</v>
      </c>
      <c r="V49" s="4">
        <f>SUM(E49:R49)</f>
        <v>28</v>
      </c>
    </row>
    <row r="50" spans="2:22" s="4" customFormat="1" ht="42" customHeight="1" thickTop="1" thickBot="1">
      <c r="B50" s="115" t="s">
        <v>23</v>
      </c>
      <c r="C50" s="128" t="s">
        <v>62</v>
      </c>
      <c r="D50" s="129"/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</v>
      </c>
      <c r="L50" s="86">
        <v>0</v>
      </c>
      <c r="M50" s="86">
        <v>6</v>
      </c>
      <c r="N50" s="86">
        <v>0</v>
      </c>
      <c r="O50" s="86">
        <v>5</v>
      </c>
      <c r="P50" s="86">
        <v>14</v>
      </c>
      <c r="Q50" s="86">
        <v>18</v>
      </c>
      <c r="R50" s="87">
        <v>0</v>
      </c>
      <c r="S50" s="83">
        <f>SUM(E50:R50)</f>
        <v>44</v>
      </c>
    </row>
    <row r="51" spans="2:22" ht="42" customHeight="1" thickTop="1" thickBot="1">
      <c r="B51" s="120"/>
      <c r="C51" s="130" t="s">
        <v>63</v>
      </c>
      <c r="D51" s="131"/>
      <c r="E51" s="84">
        <f>E50</f>
        <v>0</v>
      </c>
      <c r="F51" s="84">
        <f t="shared" ref="F51:S51" si="16">F50</f>
        <v>0</v>
      </c>
      <c r="G51" s="84">
        <f t="shared" si="16"/>
        <v>0</v>
      </c>
      <c r="H51" s="84">
        <f t="shared" si="16"/>
        <v>0</v>
      </c>
      <c r="I51" s="84">
        <f t="shared" si="16"/>
        <v>0</v>
      </c>
      <c r="J51" s="84">
        <f t="shared" si="16"/>
        <v>0</v>
      </c>
      <c r="K51" s="84">
        <f t="shared" si="16"/>
        <v>1</v>
      </c>
      <c r="L51" s="84">
        <f t="shared" si="16"/>
        <v>0</v>
      </c>
      <c r="M51" s="84">
        <f t="shared" si="16"/>
        <v>6</v>
      </c>
      <c r="N51" s="84">
        <f t="shared" si="16"/>
        <v>0</v>
      </c>
      <c r="O51" s="84">
        <f t="shared" si="16"/>
        <v>5</v>
      </c>
      <c r="P51" s="84">
        <f t="shared" si="16"/>
        <v>14</v>
      </c>
      <c r="Q51" s="84">
        <f t="shared" si="16"/>
        <v>18</v>
      </c>
      <c r="R51" s="85">
        <f t="shared" si="16"/>
        <v>0</v>
      </c>
      <c r="S51" s="82">
        <f t="shared" si="16"/>
        <v>44</v>
      </c>
      <c r="U51" s="1">
        <f>SUM(E51:R51)</f>
        <v>44</v>
      </c>
      <c r="V51" s="4">
        <f>SUM(E51:R51)</f>
        <v>44</v>
      </c>
    </row>
    <row r="52" spans="2:22" s="4" customFormat="1" ht="42" customHeight="1" thickTop="1" thickBot="1">
      <c r="B52" s="107" t="s">
        <v>28</v>
      </c>
      <c r="C52" s="121" t="s">
        <v>64</v>
      </c>
      <c r="D52" s="122"/>
      <c r="E52" s="47">
        <v>0</v>
      </c>
      <c r="F52" s="48">
        <v>0</v>
      </c>
      <c r="G52" s="48">
        <v>0</v>
      </c>
      <c r="H52" s="48">
        <v>1</v>
      </c>
      <c r="I52" s="49">
        <v>0</v>
      </c>
      <c r="J52" s="48">
        <v>0</v>
      </c>
      <c r="K52" s="49">
        <v>0</v>
      </c>
      <c r="L52" s="48">
        <v>0</v>
      </c>
      <c r="M52" s="49">
        <v>0</v>
      </c>
      <c r="N52" s="49">
        <v>1</v>
      </c>
      <c r="O52" s="49">
        <v>0</v>
      </c>
      <c r="P52" s="48">
        <v>0</v>
      </c>
      <c r="Q52" s="88">
        <v>0</v>
      </c>
      <c r="R52" s="49">
        <v>0</v>
      </c>
      <c r="S52" s="83">
        <f>SUM(E52:R52)</f>
        <v>2</v>
      </c>
    </row>
    <row r="53" spans="2:22" ht="42" customHeight="1" thickTop="1" thickBot="1">
      <c r="B53" s="120"/>
      <c r="C53" s="130" t="s">
        <v>65</v>
      </c>
      <c r="D53" s="131"/>
      <c r="E53" s="84">
        <f>E52</f>
        <v>0</v>
      </c>
      <c r="F53" s="84">
        <f t="shared" ref="F53:S53" si="17">F52</f>
        <v>0</v>
      </c>
      <c r="G53" s="84">
        <f t="shared" si="17"/>
        <v>0</v>
      </c>
      <c r="H53" s="84">
        <f t="shared" si="17"/>
        <v>1</v>
      </c>
      <c r="I53" s="84">
        <f t="shared" si="17"/>
        <v>0</v>
      </c>
      <c r="J53" s="84">
        <f t="shared" si="17"/>
        <v>0</v>
      </c>
      <c r="K53" s="84">
        <f t="shared" si="17"/>
        <v>0</v>
      </c>
      <c r="L53" s="84">
        <f t="shared" si="17"/>
        <v>0</v>
      </c>
      <c r="M53" s="84">
        <f t="shared" si="17"/>
        <v>0</v>
      </c>
      <c r="N53" s="84">
        <f t="shared" si="17"/>
        <v>1</v>
      </c>
      <c r="O53" s="84">
        <f t="shared" si="17"/>
        <v>0</v>
      </c>
      <c r="P53" s="84">
        <f t="shared" si="17"/>
        <v>0</v>
      </c>
      <c r="Q53" s="84">
        <f t="shared" si="17"/>
        <v>0</v>
      </c>
      <c r="R53" s="85">
        <f t="shared" si="17"/>
        <v>0</v>
      </c>
      <c r="S53" s="82">
        <f t="shared" si="17"/>
        <v>2</v>
      </c>
      <c r="U53" s="1">
        <f>SUM(E53:R53)</f>
        <v>2</v>
      </c>
      <c r="V53" s="4">
        <f>SUM(E53:R53)</f>
        <v>2</v>
      </c>
    </row>
    <row r="54" spans="2:22" s="4" customFormat="1" ht="42" customHeight="1" thickTop="1" thickBot="1">
      <c r="B54" s="107" t="s">
        <v>31</v>
      </c>
      <c r="C54" s="121" t="s">
        <v>66</v>
      </c>
      <c r="D54" s="122"/>
      <c r="E54" s="47">
        <v>1</v>
      </c>
      <c r="F54" s="48">
        <v>1</v>
      </c>
      <c r="G54" s="48">
        <v>3</v>
      </c>
      <c r="H54" s="48">
        <v>3</v>
      </c>
      <c r="I54" s="49">
        <v>2</v>
      </c>
      <c r="J54" s="48">
        <v>2</v>
      </c>
      <c r="K54" s="49">
        <v>0</v>
      </c>
      <c r="L54" s="48">
        <v>3</v>
      </c>
      <c r="M54" s="49">
        <v>3</v>
      </c>
      <c r="N54" s="49">
        <v>4</v>
      </c>
      <c r="O54" s="49">
        <v>3</v>
      </c>
      <c r="P54" s="48">
        <v>2</v>
      </c>
      <c r="Q54" s="88">
        <v>3</v>
      </c>
      <c r="R54" s="49">
        <v>2</v>
      </c>
      <c r="S54" s="83">
        <f>SUM(E54:R54)</f>
        <v>32</v>
      </c>
    </row>
    <row r="55" spans="2:22" s="4" customFormat="1" ht="42" customHeight="1" thickTop="1" thickBot="1">
      <c r="B55" s="120"/>
      <c r="C55" s="123" t="s">
        <v>67</v>
      </c>
      <c r="D55" s="124"/>
      <c r="E55" s="84">
        <f>E54</f>
        <v>1</v>
      </c>
      <c r="F55" s="84">
        <f t="shared" ref="F55:S55" si="18">F54</f>
        <v>1</v>
      </c>
      <c r="G55" s="84">
        <f t="shared" si="18"/>
        <v>3</v>
      </c>
      <c r="H55" s="84">
        <f t="shared" si="18"/>
        <v>3</v>
      </c>
      <c r="I55" s="84">
        <f t="shared" si="18"/>
        <v>2</v>
      </c>
      <c r="J55" s="84">
        <f t="shared" si="18"/>
        <v>2</v>
      </c>
      <c r="K55" s="84">
        <f t="shared" si="18"/>
        <v>0</v>
      </c>
      <c r="L55" s="84">
        <f t="shared" si="18"/>
        <v>3</v>
      </c>
      <c r="M55" s="84">
        <f t="shared" si="18"/>
        <v>3</v>
      </c>
      <c r="N55" s="84">
        <f t="shared" si="18"/>
        <v>4</v>
      </c>
      <c r="O55" s="84">
        <f t="shared" si="18"/>
        <v>3</v>
      </c>
      <c r="P55" s="84">
        <f t="shared" si="18"/>
        <v>2</v>
      </c>
      <c r="Q55" s="84">
        <f t="shared" si="18"/>
        <v>3</v>
      </c>
      <c r="R55" s="85">
        <f t="shared" si="18"/>
        <v>2</v>
      </c>
      <c r="S55" s="82">
        <f t="shared" si="18"/>
        <v>32</v>
      </c>
      <c r="U55" s="4">
        <f>SUM(E55:R55)</f>
        <v>32</v>
      </c>
      <c r="V55" s="4">
        <f>SUM(E55:R55)</f>
        <v>32</v>
      </c>
    </row>
    <row r="56" spans="2:22" s="4" customFormat="1" ht="42" customHeight="1" thickTop="1" thickBot="1">
      <c r="B56" s="107" t="s">
        <v>42</v>
      </c>
      <c r="C56" s="108" t="s">
        <v>68</v>
      </c>
      <c r="D56" s="109"/>
      <c r="E56" s="89">
        <v>11</v>
      </c>
      <c r="F56" s="89">
        <v>13</v>
      </c>
      <c r="G56" s="89">
        <v>3</v>
      </c>
      <c r="H56" s="89">
        <v>6</v>
      </c>
      <c r="I56" s="89">
        <v>7</v>
      </c>
      <c r="J56" s="89">
        <v>4</v>
      </c>
      <c r="K56" s="89">
        <v>8</v>
      </c>
      <c r="L56" s="89">
        <v>4</v>
      </c>
      <c r="M56" s="89">
        <v>7</v>
      </c>
      <c r="N56" s="89">
        <v>3</v>
      </c>
      <c r="O56" s="89">
        <v>0</v>
      </c>
      <c r="P56" s="89">
        <v>5</v>
      </c>
      <c r="Q56" s="89">
        <v>3</v>
      </c>
      <c r="R56" s="90">
        <v>3</v>
      </c>
      <c r="S56" s="83">
        <f>SUM(E56:R56)</f>
        <v>77</v>
      </c>
    </row>
    <row r="57" spans="2:22" s="4" customFormat="1" ht="42" customHeight="1" thickTop="1" thickBot="1">
      <c r="B57" s="125"/>
      <c r="C57" s="126" t="s">
        <v>69</v>
      </c>
      <c r="D57" s="127"/>
      <c r="E57" s="84">
        <f>E56</f>
        <v>11</v>
      </c>
      <c r="F57" s="84">
        <f t="shared" ref="F57:S57" si="19">F56</f>
        <v>13</v>
      </c>
      <c r="G57" s="84">
        <f t="shared" si="19"/>
        <v>3</v>
      </c>
      <c r="H57" s="84">
        <f t="shared" si="19"/>
        <v>6</v>
      </c>
      <c r="I57" s="84">
        <f t="shared" si="19"/>
        <v>7</v>
      </c>
      <c r="J57" s="84">
        <f t="shared" si="19"/>
        <v>4</v>
      </c>
      <c r="K57" s="84">
        <f t="shared" si="19"/>
        <v>8</v>
      </c>
      <c r="L57" s="84">
        <f t="shared" si="19"/>
        <v>4</v>
      </c>
      <c r="M57" s="84">
        <f t="shared" si="19"/>
        <v>7</v>
      </c>
      <c r="N57" s="84">
        <f t="shared" si="19"/>
        <v>3</v>
      </c>
      <c r="O57" s="84">
        <f t="shared" si="19"/>
        <v>0</v>
      </c>
      <c r="P57" s="84">
        <f t="shared" si="19"/>
        <v>5</v>
      </c>
      <c r="Q57" s="84">
        <f t="shared" si="19"/>
        <v>3</v>
      </c>
      <c r="R57" s="85">
        <f t="shared" si="19"/>
        <v>3</v>
      </c>
      <c r="S57" s="82">
        <f t="shared" si="19"/>
        <v>77</v>
      </c>
      <c r="U57" s="4">
        <f>SUM(E57:R57)</f>
        <v>77</v>
      </c>
      <c r="V57" s="4">
        <f>SUM(E57:R57)</f>
        <v>77</v>
      </c>
    </row>
    <row r="58" spans="2:22" s="4" customFormat="1" ht="42" customHeight="1" thickTop="1" thickBot="1">
      <c r="B58" s="107" t="s">
        <v>44</v>
      </c>
      <c r="C58" s="108" t="s">
        <v>70</v>
      </c>
      <c r="D58" s="109"/>
      <c r="E58" s="89">
        <v>0</v>
      </c>
      <c r="F58" s="89">
        <v>0</v>
      </c>
      <c r="G58" s="89">
        <v>0</v>
      </c>
      <c r="H58" s="89">
        <v>1</v>
      </c>
      <c r="I58" s="89">
        <v>0</v>
      </c>
      <c r="J58" s="89">
        <v>0</v>
      </c>
      <c r="K58" s="89">
        <v>0</v>
      </c>
      <c r="L58" s="89">
        <v>2</v>
      </c>
      <c r="M58" s="89">
        <v>0</v>
      </c>
      <c r="N58" s="89">
        <v>3</v>
      </c>
      <c r="O58" s="89">
        <v>0</v>
      </c>
      <c r="P58" s="89">
        <v>0</v>
      </c>
      <c r="Q58" s="89">
        <v>0</v>
      </c>
      <c r="R58" s="90">
        <v>0</v>
      </c>
      <c r="S58" s="83">
        <f>SUM(E58:R58)</f>
        <v>6</v>
      </c>
    </row>
    <row r="59" spans="2:22" s="4" customFormat="1" ht="42" customHeight="1" thickTop="1" thickBot="1">
      <c r="B59" s="115"/>
      <c r="C59" s="116" t="s">
        <v>71</v>
      </c>
      <c r="D59" s="117"/>
      <c r="E59" s="84">
        <f>E58</f>
        <v>0</v>
      </c>
      <c r="F59" s="84">
        <f t="shared" ref="F59:S59" si="20">F58</f>
        <v>0</v>
      </c>
      <c r="G59" s="84">
        <f t="shared" si="20"/>
        <v>0</v>
      </c>
      <c r="H59" s="84">
        <f t="shared" si="20"/>
        <v>1</v>
      </c>
      <c r="I59" s="84">
        <f t="shared" si="20"/>
        <v>0</v>
      </c>
      <c r="J59" s="84">
        <f t="shared" si="20"/>
        <v>0</v>
      </c>
      <c r="K59" s="84">
        <f t="shared" si="20"/>
        <v>0</v>
      </c>
      <c r="L59" s="84">
        <f t="shared" si="20"/>
        <v>2</v>
      </c>
      <c r="M59" s="84">
        <f t="shared" si="20"/>
        <v>0</v>
      </c>
      <c r="N59" s="84">
        <f t="shared" si="20"/>
        <v>3</v>
      </c>
      <c r="O59" s="84">
        <f t="shared" si="20"/>
        <v>0</v>
      </c>
      <c r="P59" s="84">
        <f t="shared" si="20"/>
        <v>0</v>
      </c>
      <c r="Q59" s="84">
        <f t="shared" si="20"/>
        <v>0</v>
      </c>
      <c r="R59" s="85">
        <f t="shared" si="20"/>
        <v>0</v>
      </c>
      <c r="S59" s="82">
        <f t="shared" si="20"/>
        <v>6</v>
      </c>
      <c r="U59" s="4">
        <f>SUM(E59:R59)</f>
        <v>6</v>
      </c>
      <c r="V59" s="4">
        <f>SUM(E59:R59)</f>
        <v>6</v>
      </c>
    </row>
    <row r="60" spans="2:22" s="4" customFormat="1" ht="42" customHeight="1" thickTop="1" thickBot="1">
      <c r="B60" s="106" t="s">
        <v>72</v>
      </c>
      <c r="C60" s="108" t="s">
        <v>73</v>
      </c>
      <c r="D60" s="109"/>
      <c r="E60" s="89">
        <v>10</v>
      </c>
      <c r="F60" s="89">
        <v>5</v>
      </c>
      <c r="G60" s="89">
        <v>0</v>
      </c>
      <c r="H60" s="89">
        <v>4</v>
      </c>
      <c r="I60" s="89">
        <v>7</v>
      </c>
      <c r="J60" s="89">
        <v>4</v>
      </c>
      <c r="K60" s="89">
        <v>2</v>
      </c>
      <c r="L60" s="89">
        <v>11</v>
      </c>
      <c r="M60" s="89">
        <v>0</v>
      </c>
      <c r="N60" s="89">
        <v>5</v>
      </c>
      <c r="O60" s="89">
        <v>14</v>
      </c>
      <c r="P60" s="89">
        <v>10</v>
      </c>
      <c r="Q60" s="89">
        <v>3</v>
      </c>
      <c r="R60" s="90">
        <v>1</v>
      </c>
      <c r="S60" s="83">
        <f>SUM(E60:R60)</f>
        <v>76</v>
      </c>
    </row>
    <row r="61" spans="2:22" s="4" customFormat="1" ht="42" customHeight="1" thickTop="1" thickBot="1">
      <c r="B61" s="106"/>
      <c r="C61" s="118" t="s">
        <v>74</v>
      </c>
      <c r="D61" s="119"/>
      <c r="E61" s="91">
        <f>E60</f>
        <v>10</v>
      </c>
      <c r="F61" s="91">
        <f t="shared" ref="F61:S61" si="21">F60</f>
        <v>5</v>
      </c>
      <c r="G61" s="91">
        <f t="shared" si="21"/>
        <v>0</v>
      </c>
      <c r="H61" s="91">
        <f t="shared" si="21"/>
        <v>4</v>
      </c>
      <c r="I61" s="91">
        <f t="shared" si="21"/>
        <v>7</v>
      </c>
      <c r="J61" s="91">
        <f t="shared" si="21"/>
        <v>4</v>
      </c>
      <c r="K61" s="91">
        <f t="shared" si="21"/>
        <v>2</v>
      </c>
      <c r="L61" s="91">
        <f t="shared" si="21"/>
        <v>11</v>
      </c>
      <c r="M61" s="91">
        <f t="shared" si="21"/>
        <v>0</v>
      </c>
      <c r="N61" s="91">
        <f t="shared" si="21"/>
        <v>5</v>
      </c>
      <c r="O61" s="91">
        <f t="shared" si="21"/>
        <v>14</v>
      </c>
      <c r="P61" s="91">
        <f t="shared" si="21"/>
        <v>10</v>
      </c>
      <c r="Q61" s="91">
        <f t="shared" si="21"/>
        <v>3</v>
      </c>
      <c r="R61" s="92">
        <f t="shared" si="21"/>
        <v>1</v>
      </c>
      <c r="S61" s="82">
        <f t="shared" si="21"/>
        <v>76</v>
      </c>
      <c r="U61" s="4">
        <f>SUM(E61:R61)</f>
        <v>76</v>
      </c>
      <c r="V61" s="4">
        <f>SUM(E61:R61)</f>
        <v>76</v>
      </c>
    </row>
    <row r="62" spans="2:22" s="4" customFormat="1" ht="42" customHeight="1" thickTop="1" thickBot="1">
      <c r="B62" s="106" t="s">
        <v>75</v>
      </c>
      <c r="C62" s="108" t="s">
        <v>76</v>
      </c>
      <c r="D62" s="109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90">
        <v>0</v>
      </c>
      <c r="S62" s="83">
        <f>SUM(E62:R62)</f>
        <v>0</v>
      </c>
    </row>
    <row r="63" spans="2:22" s="4" customFormat="1" ht="42" customHeight="1" thickTop="1" thickBot="1">
      <c r="B63" s="107"/>
      <c r="C63" s="110" t="s">
        <v>77</v>
      </c>
      <c r="D63" s="111"/>
      <c r="E63" s="84">
        <f>E62</f>
        <v>0</v>
      </c>
      <c r="F63" s="84">
        <f>F62</f>
        <v>0</v>
      </c>
      <c r="G63" s="84">
        <f t="shared" ref="G63:S63" si="22">G62</f>
        <v>0</v>
      </c>
      <c r="H63" s="84">
        <f t="shared" si="22"/>
        <v>0</v>
      </c>
      <c r="I63" s="84">
        <f t="shared" si="22"/>
        <v>0</v>
      </c>
      <c r="J63" s="84">
        <f t="shared" si="22"/>
        <v>0</v>
      </c>
      <c r="K63" s="84">
        <f t="shared" si="22"/>
        <v>0</v>
      </c>
      <c r="L63" s="84">
        <f t="shared" si="22"/>
        <v>0</v>
      </c>
      <c r="M63" s="84">
        <f t="shared" si="22"/>
        <v>0</v>
      </c>
      <c r="N63" s="84">
        <f t="shared" si="22"/>
        <v>0</v>
      </c>
      <c r="O63" s="84">
        <f t="shared" si="22"/>
        <v>0</v>
      </c>
      <c r="P63" s="84">
        <f t="shared" si="22"/>
        <v>0</v>
      </c>
      <c r="Q63" s="84">
        <f t="shared" si="22"/>
        <v>0</v>
      </c>
      <c r="R63" s="85">
        <f t="shared" si="22"/>
        <v>0</v>
      </c>
      <c r="S63" s="82">
        <f t="shared" si="22"/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06" t="s">
        <v>78</v>
      </c>
      <c r="C64" s="108" t="s">
        <v>79</v>
      </c>
      <c r="D64" s="109"/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90">
        <v>0</v>
      </c>
      <c r="S64" s="83">
        <f>SUM(E64:R64)</f>
        <v>0</v>
      </c>
    </row>
    <row r="65" spans="2:22" ht="42" customHeight="1" thickTop="1" thickBot="1">
      <c r="B65" s="112"/>
      <c r="C65" s="113" t="s">
        <v>80</v>
      </c>
      <c r="D65" s="114"/>
      <c r="E65" s="84">
        <f>E64</f>
        <v>0</v>
      </c>
      <c r="F65" s="84">
        <f t="shared" ref="F65:S65" si="23">F64</f>
        <v>0</v>
      </c>
      <c r="G65" s="84">
        <f t="shared" si="23"/>
        <v>0</v>
      </c>
      <c r="H65" s="84">
        <f t="shared" si="23"/>
        <v>0</v>
      </c>
      <c r="I65" s="84">
        <f t="shared" si="23"/>
        <v>0</v>
      </c>
      <c r="J65" s="84">
        <f t="shared" si="23"/>
        <v>0</v>
      </c>
      <c r="K65" s="84">
        <f t="shared" si="23"/>
        <v>0</v>
      </c>
      <c r="L65" s="84">
        <f t="shared" si="23"/>
        <v>0</v>
      </c>
      <c r="M65" s="84">
        <f t="shared" si="23"/>
        <v>0</v>
      </c>
      <c r="N65" s="84">
        <f t="shared" si="23"/>
        <v>0</v>
      </c>
      <c r="O65" s="84">
        <f t="shared" si="23"/>
        <v>0</v>
      </c>
      <c r="P65" s="84">
        <f t="shared" si="23"/>
        <v>0</v>
      </c>
      <c r="Q65" s="84">
        <f t="shared" si="23"/>
        <v>0</v>
      </c>
      <c r="R65" s="85">
        <f t="shared" si="23"/>
        <v>0</v>
      </c>
      <c r="S65" s="82">
        <f t="shared" si="23"/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99" t="s">
        <v>81</v>
      </c>
      <c r="C66" s="101" t="s">
        <v>82</v>
      </c>
      <c r="D66" s="102"/>
      <c r="E66" s="93">
        <f t="shared" ref="E66:R67" si="24">E48+E50+E52+E54+E56+E58+E60+E62+E64</f>
        <v>25</v>
      </c>
      <c r="F66" s="93">
        <f t="shared" si="24"/>
        <v>20</v>
      </c>
      <c r="G66" s="93">
        <f t="shared" si="24"/>
        <v>6</v>
      </c>
      <c r="H66" s="93">
        <f t="shared" si="24"/>
        <v>19</v>
      </c>
      <c r="I66" s="93">
        <f t="shared" si="24"/>
        <v>17</v>
      </c>
      <c r="J66" s="93">
        <f t="shared" si="24"/>
        <v>11</v>
      </c>
      <c r="K66" s="93">
        <f t="shared" si="24"/>
        <v>13</v>
      </c>
      <c r="L66" s="93">
        <f t="shared" si="24"/>
        <v>25</v>
      </c>
      <c r="M66" s="93">
        <f t="shared" si="24"/>
        <v>16</v>
      </c>
      <c r="N66" s="93">
        <f t="shared" si="24"/>
        <v>19</v>
      </c>
      <c r="O66" s="93">
        <f t="shared" si="24"/>
        <v>23</v>
      </c>
      <c r="P66" s="93">
        <f t="shared" si="24"/>
        <v>32</v>
      </c>
      <c r="Q66" s="93">
        <f t="shared" si="24"/>
        <v>32</v>
      </c>
      <c r="R66" s="94">
        <f t="shared" si="24"/>
        <v>7</v>
      </c>
      <c r="S66" s="95">
        <f>SUM(E66:R66)</f>
        <v>265</v>
      </c>
      <c r="V66" s="4"/>
    </row>
    <row r="67" spans="2:22" ht="45" customHeight="1" thickTop="1" thickBot="1">
      <c r="B67" s="100"/>
      <c r="C67" s="101" t="s">
        <v>83</v>
      </c>
      <c r="D67" s="102"/>
      <c r="E67" s="96">
        <f t="shared" si="24"/>
        <v>25</v>
      </c>
      <c r="F67" s="96">
        <f>F49+F51+F53+F55+F57+F59+F61+F63+F65</f>
        <v>20</v>
      </c>
      <c r="G67" s="96">
        <f t="shared" si="24"/>
        <v>6</v>
      </c>
      <c r="H67" s="96">
        <f t="shared" si="24"/>
        <v>19</v>
      </c>
      <c r="I67" s="96">
        <f t="shared" si="24"/>
        <v>17</v>
      </c>
      <c r="J67" s="96">
        <f t="shared" si="24"/>
        <v>11</v>
      </c>
      <c r="K67" s="96">
        <f t="shared" si="24"/>
        <v>13</v>
      </c>
      <c r="L67" s="96">
        <f t="shared" si="24"/>
        <v>25</v>
      </c>
      <c r="M67" s="96">
        <f t="shared" si="24"/>
        <v>16</v>
      </c>
      <c r="N67" s="96">
        <f t="shared" si="24"/>
        <v>19</v>
      </c>
      <c r="O67" s="96">
        <f t="shared" si="24"/>
        <v>23</v>
      </c>
      <c r="P67" s="96">
        <f t="shared" si="24"/>
        <v>32</v>
      </c>
      <c r="Q67" s="96">
        <f t="shared" si="24"/>
        <v>32</v>
      </c>
      <c r="R67" s="97">
        <f t="shared" si="24"/>
        <v>7</v>
      </c>
      <c r="S67" s="95">
        <f>SUM(E67:R67)</f>
        <v>265</v>
      </c>
      <c r="V67" s="4"/>
    </row>
    <row r="68" spans="2:22" ht="14.25" customHeight="1">
      <c r="B68" s="103" t="s">
        <v>84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2:22" ht="14.25" customHeight="1">
      <c r="B69" s="104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</row>
    <row r="75" spans="2:22" ht="13.5" thickBot="1"/>
    <row r="76" spans="2:22" ht="26.25" customHeight="1" thickTop="1" thickBot="1">
      <c r="E76" s="98">
        <v>101</v>
      </c>
      <c r="F76" s="98">
        <v>65</v>
      </c>
      <c r="G76" s="98">
        <v>30</v>
      </c>
      <c r="H76" s="98">
        <v>78</v>
      </c>
      <c r="I76" s="98">
        <v>61</v>
      </c>
      <c r="J76" s="98">
        <v>35</v>
      </c>
      <c r="K76" s="98">
        <v>43</v>
      </c>
      <c r="L76" s="98">
        <v>29</v>
      </c>
      <c r="M76" s="98">
        <v>41</v>
      </c>
      <c r="N76" s="98">
        <v>36</v>
      </c>
      <c r="O76" s="98">
        <v>78</v>
      </c>
      <c r="P76" s="98">
        <v>52</v>
      </c>
      <c r="Q76" s="98">
        <v>52</v>
      </c>
      <c r="R76" s="98">
        <v>67</v>
      </c>
      <c r="S76" s="76">
        <f>SUM(E76:R76)</f>
        <v>768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193" t="s">
        <v>85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2:15" ht="24.75" customHeight="1">
      <c r="B2" s="193" t="s">
        <v>86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8.75" thickBot="1">
      <c r="B3" s="1"/>
      <c r="C3" s="196"/>
      <c r="D3" s="196"/>
      <c r="E3" s="196"/>
      <c r="F3" s="196"/>
      <c r="G3" s="196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197" t="s">
        <v>87</v>
      </c>
      <c r="C4" s="198" t="s">
        <v>88</v>
      </c>
      <c r="D4" s="199" t="s">
        <v>89</v>
      </c>
      <c r="E4" s="200" t="s">
        <v>90</v>
      </c>
      <c r="F4" s="196"/>
      <c r="G4" s="197" t="s">
        <v>87</v>
      </c>
      <c r="H4" s="201" t="s">
        <v>91</v>
      </c>
      <c r="I4" s="199" t="s">
        <v>89</v>
      </c>
      <c r="J4" s="200" t="s">
        <v>90</v>
      </c>
      <c r="K4" s="31"/>
      <c r="L4" s="197" t="s">
        <v>87</v>
      </c>
      <c r="M4" s="202" t="s">
        <v>88</v>
      </c>
      <c r="N4" s="199" t="s">
        <v>89</v>
      </c>
      <c r="O4" s="203" t="s">
        <v>90</v>
      </c>
    </row>
    <row r="5" spans="2:15" ht="18.75" customHeight="1" thickTop="1" thickBot="1">
      <c r="B5" s="204"/>
      <c r="C5" s="205"/>
      <c r="D5" s="206"/>
      <c r="E5" s="207"/>
      <c r="F5" s="196"/>
      <c r="G5" s="204"/>
      <c r="H5" s="208"/>
      <c r="I5" s="206"/>
      <c r="J5" s="207"/>
      <c r="K5" s="31"/>
      <c r="L5" s="204"/>
      <c r="M5" s="209"/>
      <c r="N5" s="206"/>
      <c r="O5" s="210"/>
    </row>
    <row r="6" spans="2:15" ht="17.100000000000001" customHeight="1" thickTop="1">
      <c r="B6" s="211" t="s">
        <v>92</v>
      </c>
      <c r="C6" s="212"/>
      <c r="D6" s="212"/>
      <c r="E6" s="213">
        <f>SUM(E8+E19+E27+E34+E41)</f>
        <v>8750</v>
      </c>
      <c r="F6" s="196"/>
      <c r="G6" s="214">
        <v>4</v>
      </c>
      <c r="H6" s="215" t="s">
        <v>93</v>
      </c>
      <c r="I6" s="216" t="s">
        <v>94</v>
      </c>
      <c r="J6" s="217">
        <v>357</v>
      </c>
      <c r="K6" s="31"/>
      <c r="L6" s="218" t="s">
        <v>95</v>
      </c>
      <c r="M6" s="219" t="s">
        <v>96</v>
      </c>
      <c r="N6" s="219" t="s">
        <v>97</v>
      </c>
      <c r="O6" s="220">
        <f>SUM(O7:O17)</f>
        <v>4241</v>
      </c>
    </row>
    <row r="7" spans="2:15" ht="17.100000000000001" customHeight="1" thickBot="1">
      <c r="B7" s="221"/>
      <c r="C7" s="222"/>
      <c r="D7" s="222"/>
      <c r="E7" s="223"/>
      <c r="F7" s="1"/>
      <c r="G7" s="224">
        <v>5</v>
      </c>
      <c r="H7" s="225" t="s">
        <v>98</v>
      </c>
      <c r="I7" s="217" t="s">
        <v>94</v>
      </c>
      <c r="J7" s="217">
        <v>159</v>
      </c>
      <c r="K7" s="1"/>
      <c r="L7" s="224">
        <v>1</v>
      </c>
      <c r="M7" s="225" t="s">
        <v>99</v>
      </c>
      <c r="N7" s="217" t="s">
        <v>94</v>
      </c>
      <c r="O7" s="226">
        <v>86</v>
      </c>
    </row>
    <row r="8" spans="2:15" ht="17.100000000000001" customHeight="1" thickTop="1" thickBot="1">
      <c r="B8" s="218" t="s">
        <v>100</v>
      </c>
      <c r="C8" s="219" t="s">
        <v>101</v>
      </c>
      <c r="D8" s="227" t="s">
        <v>97</v>
      </c>
      <c r="E8" s="220">
        <f>SUM(E9:E17)</f>
        <v>2853</v>
      </c>
      <c r="F8" s="1"/>
      <c r="G8" s="228"/>
      <c r="H8" s="229"/>
      <c r="I8" s="230"/>
      <c r="J8" s="231"/>
      <c r="K8" s="1"/>
      <c r="L8" s="224">
        <v>2</v>
      </c>
      <c r="M8" s="225" t="s">
        <v>102</v>
      </c>
      <c r="N8" s="217" t="s">
        <v>103</v>
      </c>
      <c r="O8" s="217">
        <v>88</v>
      </c>
    </row>
    <row r="9" spans="2:15" ht="17.100000000000001" customHeight="1" thickBot="1">
      <c r="B9" s="224">
        <v>1</v>
      </c>
      <c r="C9" s="225" t="s">
        <v>104</v>
      </c>
      <c r="D9" s="217" t="s">
        <v>103</v>
      </c>
      <c r="E9" s="232">
        <v>86</v>
      </c>
      <c r="F9" s="1"/>
      <c r="G9" s="233"/>
      <c r="H9" s="234"/>
      <c r="I9" s="235"/>
      <c r="J9" s="235"/>
      <c r="K9" s="1"/>
      <c r="L9" s="224">
        <v>3</v>
      </c>
      <c r="M9" s="225" t="s">
        <v>105</v>
      </c>
      <c r="N9" s="217" t="s">
        <v>94</v>
      </c>
      <c r="O9" s="217">
        <v>263</v>
      </c>
    </row>
    <row r="10" spans="2:15" ht="17.100000000000001" customHeight="1">
      <c r="B10" s="224">
        <v>2</v>
      </c>
      <c r="C10" s="225" t="s">
        <v>106</v>
      </c>
      <c r="D10" s="217" t="s">
        <v>103</v>
      </c>
      <c r="E10" s="232">
        <v>144</v>
      </c>
      <c r="F10" s="1"/>
      <c r="G10" s="197" t="s">
        <v>87</v>
      </c>
      <c r="H10" s="201" t="s">
        <v>91</v>
      </c>
      <c r="I10" s="199" t="s">
        <v>89</v>
      </c>
      <c r="J10" s="200" t="s">
        <v>90</v>
      </c>
      <c r="K10" s="1"/>
      <c r="L10" s="224">
        <v>4</v>
      </c>
      <c r="M10" s="225" t="s">
        <v>107</v>
      </c>
      <c r="N10" s="217" t="s">
        <v>94</v>
      </c>
      <c r="O10" s="217">
        <v>125</v>
      </c>
    </row>
    <row r="11" spans="2:15" ht="17.100000000000001" customHeight="1" thickBot="1">
      <c r="B11" s="224">
        <v>3</v>
      </c>
      <c r="C11" s="225" t="s">
        <v>108</v>
      </c>
      <c r="D11" s="217" t="s">
        <v>103</v>
      </c>
      <c r="E11" s="232">
        <v>86</v>
      </c>
      <c r="F11" s="1"/>
      <c r="G11" s="236"/>
      <c r="H11" s="237"/>
      <c r="I11" s="238"/>
      <c r="J11" s="239"/>
      <c r="K11" s="1"/>
      <c r="L11" s="224">
        <v>5</v>
      </c>
      <c r="M11" s="225" t="s">
        <v>109</v>
      </c>
      <c r="N11" s="217" t="s">
        <v>94</v>
      </c>
      <c r="O11" s="217">
        <v>246</v>
      </c>
    </row>
    <row r="12" spans="2:15" ht="17.100000000000001" customHeight="1">
      <c r="B12" s="224">
        <v>4</v>
      </c>
      <c r="C12" s="225" t="s">
        <v>110</v>
      </c>
      <c r="D12" s="217" t="s">
        <v>111</v>
      </c>
      <c r="E12" s="232">
        <v>169</v>
      </c>
      <c r="F12" s="1"/>
      <c r="G12" s="240" t="s">
        <v>112</v>
      </c>
      <c r="H12" s="241"/>
      <c r="I12" s="241"/>
      <c r="J12" s="242">
        <f>SUM(J14+J23+J33+J41+O6+O19+O30)</f>
        <v>14993</v>
      </c>
      <c r="K12" s="1"/>
      <c r="L12" s="224" t="s">
        <v>44</v>
      </c>
      <c r="M12" s="225" t="s">
        <v>113</v>
      </c>
      <c r="N12" s="217" t="s">
        <v>94</v>
      </c>
      <c r="O12" s="217">
        <v>637</v>
      </c>
    </row>
    <row r="13" spans="2:15" ht="17.100000000000001" customHeight="1" thickBot="1">
      <c r="B13" s="224">
        <v>5</v>
      </c>
      <c r="C13" s="225" t="s">
        <v>114</v>
      </c>
      <c r="D13" s="217" t="s">
        <v>103</v>
      </c>
      <c r="E13" s="232">
        <v>146</v>
      </c>
      <c r="F13" s="243"/>
      <c r="G13" s="221"/>
      <c r="H13" s="222"/>
      <c r="I13" s="222"/>
      <c r="J13" s="244"/>
      <c r="K13" s="243"/>
      <c r="L13" s="224">
        <v>7</v>
      </c>
      <c r="M13" s="225" t="s">
        <v>115</v>
      </c>
      <c r="N13" s="217" t="s">
        <v>103</v>
      </c>
      <c r="O13" s="217">
        <v>120</v>
      </c>
    </row>
    <row r="14" spans="2:15" ht="17.100000000000001" customHeight="1" thickTop="1">
      <c r="B14" s="224">
        <v>6</v>
      </c>
      <c r="C14" s="225" t="s">
        <v>116</v>
      </c>
      <c r="D14" s="217" t="s">
        <v>103</v>
      </c>
      <c r="E14" s="232">
        <v>216</v>
      </c>
      <c r="F14" s="245"/>
      <c r="G14" s="218" t="s">
        <v>100</v>
      </c>
      <c r="H14" s="219" t="s">
        <v>117</v>
      </c>
      <c r="I14" s="246" t="s">
        <v>97</v>
      </c>
      <c r="J14" s="247">
        <f>SUM(J15:J21)</f>
        <v>1696</v>
      </c>
      <c r="K14" s="1"/>
      <c r="L14" s="224">
        <v>8</v>
      </c>
      <c r="M14" s="225" t="s">
        <v>118</v>
      </c>
      <c r="N14" s="217" t="s">
        <v>103</v>
      </c>
      <c r="O14" s="217">
        <v>114</v>
      </c>
    </row>
    <row r="15" spans="2:15" ht="17.100000000000001" customHeight="1">
      <c r="B15" s="224">
        <v>7</v>
      </c>
      <c r="C15" s="225" t="s">
        <v>119</v>
      </c>
      <c r="D15" s="217" t="s">
        <v>94</v>
      </c>
      <c r="E15" s="232">
        <v>391</v>
      </c>
      <c r="F15" s="245"/>
      <c r="G15" s="224">
        <v>1</v>
      </c>
      <c r="H15" s="225" t="s">
        <v>120</v>
      </c>
      <c r="I15" s="217" t="s">
        <v>103</v>
      </c>
      <c r="J15" s="232">
        <v>75</v>
      </c>
      <c r="K15" s="1"/>
      <c r="L15" s="224">
        <v>9</v>
      </c>
      <c r="M15" s="225" t="s">
        <v>121</v>
      </c>
      <c r="N15" s="217" t="s">
        <v>103</v>
      </c>
      <c r="O15" s="217">
        <v>108</v>
      </c>
    </row>
    <row r="16" spans="2:15" ht="17.100000000000001" customHeight="1" thickBot="1">
      <c r="B16" s="248"/>
      <c r="C16" s="249"/>
      <c r="D16" s="250"/>
      <c r="E16" s="251"/>
      <c r="F16" s="245"/>
      <c r="G16" s="224">
        <v>2</v>
      </c>
      <c r="H16" s="225" t="s">
        <v>122</v>
      </c>
      <c r="I16" s="217" t="s">
        <v>103</v>
      </c>
      <c r="J16" s="232">
        <v>68</v>
      </c>
      <c r="K16" s="1"/>
      <c r="L16" s="248"/>
      <c r="M16" s="249"/>
      <c r="N16" s="250"/>
      <c r="O16" s="251"/>
    </row>
    <row r="17" spans="2:15" ht="17.100000000000001" customHeight="1" thickTop="1" thickBot="1">
      <c r="B17" s="252">
        <v>8</v>
      </c>
      <c r="C17" s="253" t="s">
        <v>123</v>
      </c>
      <c r="D17" s="254" t="s">
        <v>124</v>
      </c>
      <c r="E17" s="255">
        <v>1615</v>
      </c>
      <c r="F17" s="245"/>
      <c r="G17" s="224">
        <v>3</v>
      </c>
      <c r="H17" s="225" t="s">
        <v>125</v>
      </c>
      <c r="I17" s="217" t="s">
        <v>103</v>
      </c>
      <c r="J17" s="232">
        <v>167</v>
      </c>
      <c r="K17" s="1"/>
      <c r="L17" s="252">
        <v>10</v>
      </c>
      <c r="M17" s="253" t="s">
        <v>126</v>
      </c>
      <c r="N17" s="254" t="s">
        <v>124</v>
      </c>
      <c r="O17" s="256">
        <v>2454</v>
      </c>
    </row>
    <row r="18" spans="2:15" ht="17.100000000000001" customHeight="1" thickTop="1">
      <c r="B18" s="214"/>
      <c r="C18" s="215"/>
      <c r="D18" s="216"/>
      <c r="E18" s="257" t="s">
        <v>22</v>
      </c>
      <c r="F18" s="258"/>
      <c r="G18" s="224">
        <v>4</v>
      </c>
      <c r="H18" s="225" t="s">
        <v>127</v>
      </c>
      <c r="I18" s="217" t="s">
        <v>103</v>
      </c>
      <c r="J18" s="232">
        <v>326</v>
      </c>
      <c r="K18" s="1"/>
      <c r="L18" s="214"/>
      <c r="M18" s="215"/>
      <c r="N18" s="216"/>
      <c r="O18" s="257" t="s">
        <v>22</v>
      </c>
    </row>
    <row r="19" spans="2:15" ht="17.100000000000001" customHeight="1">
      <c r="B19" s="259" t="s">
        <v>128</v>
      </c>
      <c r="C19" s="260" t="s">
        <v>7</v>
      </c>
      <c r="D19" s="261" t="s">
        <v>97</v>
      </c>
      <c r="E19" s="262">
        <f>SUM(E20:E25)</f>
        <v>2554</v>
      </c>
      <c r="F19" s="245"/>
      <c r="G19" s="224">
        <v>5</v>
      </c>
      <c r="H19" s="225" t="s">
        <v>127</v>
      </c>
      <c r="I19" s="217" t="s">
        <v>111</v>
      </c>
      <c r="J19" s="232">
        <v>605</v>
      </c>
      <c r="K19" s="1"/>
      <c r="L19" s="259" t="s">
        <v>129</v>
      </c>
      <c r="M19" s="260" t="s">
        <v>16</v>
      </c>
      <c r="N19" s="261" t="s">
        <v>97</v>
      </c>
      <c r="O19" s="263">
        <f>SUM(O20:O28)</f>
        <v>2107</v>
      </c>
    </row>
    <row r="20" spans="2:15" ht="17.100000000000001" customHeight="1">
      <c r="B20" s="224">
        <v>1</v>
      </c>
      <c r="C20" s="225" t="s">
        <v>130</v>
      </c>
      <c r="D20" s="264" t="s">
        <v>103</v>
      </c>
      <c r="E20" s="232">
        <v>273</v>
      </c>
      <c r="F20" s="245"/>
      <c r="G20" s="224">
        <v>6</v>
      </c>
      <c r="H20" s="225" t="s">
        <v>131</v>
      </c>
      <c r="I20" s="217" t="s">
        <v>94</v>
      </c>
      <c r="J20" s="232">
        <v>394</v>
      </c>
      <c r="K20" s="1"/>
      <c r="L20" s="224">
        <v>1</v>
      </c>
      <c r="M20" s="225" t="s">
        <v>132</v>
      </c>
      <c r="N20" s="217" t="s">
        <v>103</v>
      </c>
      <c r="O20" s="217">
        <v>112</v>
      </c>
    </row>
    <row r="21" spans="2:15" ht="17.100000000000001" customHeight="1">
      <c r="B21" s="224">
        <v>2</v>
      </c>
      <c r="C21" s="225" t="s">
        <v>133</v>
      </c>
      <c r="D21" s="264" t="s">
        <v>94</v>
      </c>
      <c r="E21" s="232">
        <v>981</v>
      </c>
      <c r="F21" s="245"/>
      <c r="G21" s="224">
        <v>7</v>
      </c>
      <c r="H21" s="225" t="s">
        <v>134</v>
      </c>
      <c r="I21" s="217" t="s">
        <v>103</v>
      </c>
      <c r="J21" s="232">
        <v>61</v>
      </c>
      <c r="K21" s="1"/>
      <c r="L21" s="224">
        <v>2</v>
      </c>
      <c r="M21" s="225" t="s">
        <v>135</v>
      </c>
      <c r="N21" s="217" t="s">
        <v>111</v>
      </c>
      <c r="O21" s="217">
        <v>64</v>
      </c>
    </row>
    <row r="22" spans="2:15" ht="17.100000000000001" customHeight="1">
      <c r="B22" s="224">
        <v>3</v>
      </c>
      <c r="C22" s="225" t="s">
        <v>136</v>
      </c>
      <c r="D22" s="264" t="s">
        <v>103</v>
      </c>
      <c r="E22" s="232">
        <v>301</v>
      </c>
      <c r="F22" s="245"/>
      <c r="G22" s="224"/>
      <c r="H22" s="225"/>
      <c r="I22" s="217"/>
      <c r="J22" s="232" t="s">
        <v>137</v>
      </c>
      <c r="K22" s="1"/>
      <c r="L22" s="224">
        <v>3</v>
      </c>
      <c r="M22" s="225" t="s">
        <v>138</v>
      </c>
      <c r="N22" s="217" t="s">
        <v>94</v>
      </c>
      <c r="O22" s="217">
        <v>142</v>
      </c>
    </row>
    <row r="23" spans="2:15" ht="17.100000000000001" customHeight="1">
      <c r="B23" s="224">
        <v>4</v>
      </c>
      <c r="C23" s="225" t="s">
        <v>139</v>
      </c>
      <c r="D23" s="264" t="s">
        <v>103</v>
      </c>
      <c r="E23" s="232">
        <v>184</v>
      </c>
      <c r="F23" s="245"/>
      <c r="G23" s="259" t="s">
        <v>128</v>
      </c>
      <c r="H23" s="260" t="s">
        <v>140</v>
      </c>
      <c r="I23" s="261" t="s">
        <v>97</v>
      </c>
      <c r="J23" s="263">
        <f>SUM(J24:J31)</f>
        <v>2503</v>
      </c>
      <c r="K23" s="1"/>
      <c r="L23" s="224">
        <v>4</v>
      </c>
      <c r="M23" s="225" t="s">
        <v>141</v>
      </c>
      <c r="N23" s="217" t="s">
        <v>94</v>
      </c>
      <c r="O23" s="217">
        <v>181</v>
      </c>
    </row>
    <row r="24" spans="2:15" ht="17.100000000000001" customHeight="1">
      <c r="B24" s="224">
        <v>5</v>
      </c>
      <c r="C24" s="225" t="s">
        <v>142</v>
      </c>
      <c r="D24" s="264" t="s">
        <v>94</v>
      </c>
      <c r="E24" s="232">
        <v>572</v>
      </c>
      <c r="F24" s="245"/>
      <c r="G24" s="224">
        <v>1</v>
      </c>
      <c r="H24" s="225" t="s">
        <v>143</v>
      </c>
      <c r="I24" s="217" t="s">
        <v>94</v>
      </c>
      <c r="J24" s="232">
        <v>120</v>
      </c>
      <c r="K24" s="1"/>
      <c r="L24" s="224">
        <v>5</v>
      </c>
      <c r="M24" s="225" t="s">
        <v>144</v>
      </c>
      <c r="N24" s="217" t="s">
        <v>103</v>
      </c>
      <c r="O24" s="217">
        <v>222</v>
      </c>
    </row>
    <row r="25" spans="2:15" ht="17.100000000000001" customHeight="1">
      <c r="B25" s="224">
        <v>6</v>
      </c>
      <c r="C25" s="225" t="s">
        <v>145</v>
      </c>
      <c r="D25" s="264" t="s">
        <v>94</v>
      </c>
      <c r="E25" s="232">
        <v>243</v>
      </c>
      <c r="F25" s="245"/>
      <c r="G25" s="224">
        <v>2</v>
      </c>
      <c r="H25" s="225" t="s">
        <v>146</v>
      </c>
      <c r="I25" s="217" t="s">
        <v>103</v>
      </c>
      <c r="J25" s="232">
        <v>117</v>
      </c>
      <c r="K25" s="1"/>
      <c r="L25" s="224">
        <v>6</v>
      </c>
      <c r="M25" s="225" t="s">
        <v>147</v>
      </c>
      <c r="N25" s="217" t="s">
        <v>94</v>
      </c>
      <c r="O25" s="217">
        <v>712</v>
      </c>
    </row>
    <row r="26" spans="2:15" ht="17.100000000000001" customHeight="1">
      <c r="B26" s="224"/>
      <c r="C26" s="225"/>
      <c r="D26" s="217"/>
      <c r="E26" s="257"/>
      <c r="F26" s="258"/>
      <c r="G26" s="224">
        <v>3</v>
      </c>
      <c r="H26" s="225" t="s">
        <v>148</v>
      </c>
      <c r="I26" s="217" t="s">
        <v>94</v>
      </c>
      <c r="J26" s="232">
        <v>594</v>
      </c>
      <c r="K26" s="1"/>
      <c r="L26" s="224">
        <v>7</v>
      </c>
      <c r="M26" s="225" t="s">
        <v>149</v>
      </c>
      <c r="N26" s="217" t="s">
        <v>103</v>
      </c>
      <c r="O26" s="217">
        <v>57</v>
      </c>
    </row>
    <row r="27" spans="2:15" ht="17.100000000000001" customHeight="1">
      <c r="B27" s="259" t="s">
        <v>150</v>
      </c>
      <c r="C27" s="260" t="s">
        <v>9</v>
      </c>
      <c r="D27" s="261" t="s">
        <v>97</v>
      </c>
      <c r="E27" s="263">
        <f>SUM(E28:E32)</f>
        <v>485</v>
      </c>
      <c r="F27" s="245"/>
      <c r="G27" s="224">
        <v>4</v>
      </c>
      <c r="H27" s="225" t="s">
        <v>151</v>
      </c>
      <c r="I27" s="217" t="s">
        <v>103</v>
      </c>
      <c r="J27" s="232">
        <v>224</v>
      </c>
      <c r="K27" s="1"/>
      <c r="L27" s="224">
        <v>8</v>
      </c>
      <c r="M27" s="225" t="s">
        <v>152</v>
      </c>
      <c r="N27" s="217" t="s">
        <v>103</v>
      </c>
      <c r="O27" s="217">
        <v>172</v>
      </c>
    </row>
    <row r="28" spans="2:15" ht="17.100000000000001" customHeight="1">
      <c r="B28" s="224">
        <v>1</v>
      </c>
      <c r="C28" s="225" t="s">
        <v>153</v>
      </c>
      <c r="D28" s="217" t="s">
        <v>94</v>
      </c>
      <c r="E28" s="232">
        <v>112</v>
      </c>
      <c r="F28" s="245"/>
      <c r="G28" s="224">
        <v>5</v>
      </c>
      <c r="H28" s="225" t="s">
        <v>151</v>
      </c>
      <c r="I28" s="217" t="s">
        <v>111</v>
      </c>
      <c r="J28" s="232">
        <v>955</v>
      </c>
      <c r="K28" s="1"/>
      <c r="L28" s="224">
        <v>9</v>
      </c>
      <c r="M28" s="225" t="s">
        <v>152</v>
      </c>
      <c r="N28" s="217" t="s">
        <v>111</v>
      </c>
      <c r="O28" s="217">
        <v>445</v>
      </c>
    </row>
    <row r="29" spans="2:15" ht="17.100000000000001" customHeight="1">
      <c r="B29" s="224">
        <v>2</v>
      </c>
      <c r="C29" s="225" t="s">
        <v>154</v>
      </c>
      <c r="D29" s="217" t="s">
        <v>103</v>
      </c>
      <c r="E29" s="232">
        <v>50</v>
      </c>
      <c r="F29" s="245"/>
      <c r="G29" s="224">
        <v>6</v>
      </c>
      <c r="H29" s="225" t="s">
        <v>155</v>
      </c>
      <c r="I29" s="217" t="s">
        <v>94</v>
      </c>
      <c r="J29" s="232">
        <v>196</v>
      </c>
      <c r="K29" s="1"/>
      <c r="L29" s="224"/>
      <c r="M29" s="225"/>
      <c r="N29" s="217"/>
      <c r="O29" s="232"/>
    </row>
    <row r="30" spans="2:15" ht="17.100000000000001" customHeight="1">
      <c r="B30" s="224">
        <v>3</v>
      </c>
      <c r="C30" s="225" t="s">
        <v>156</v>
      </c>
      <c r="D30" s="217" t="s">
        <v>94</v>
      </c>
      <c r="E30" s="232">
        <v>71</v>
      </c>
      <c r="F30" s="245"/>
      <c r="G30" s="224">
        <v>7</v>
      </c>
      <c r="H30" s="225" t="s">
        <v>157</v>
      </c>
      <c r="I30" s="265" t="s">
        <v>94</v>
      </c>
      <c r="J30" s="232">
        <v>177</v>
      </c>
      <c r="K30" s="1"/>
      <c r="L30" s="259" t="s">
        <v>158</v>
      </c>
      <c r="M30" s="260" t="s">
        <v>17</v>
      </c>
      <c r="N30" s="261" t="s">
        <v>97</v>
      </c>
      <c r="O30" s="263">
        <f>SUM(O31:O40)</f>
        <v>2098</v>
      </c>
    </row>
    <row r="31" spans="2:15" ht="17.100000000000001" customHeight="1">
      <c r="B31" s="224">
        <v>4</v>
      </c>
      <c r="C31" s="225" t="s">
        <v>159</v>
      </c>
      <c r="D31" s="217" t="s">
        <v>94</v>
      </c>
      <c r="E31" s="232">
        <v>83</v>
      </c>
      <c r="F31" s="245"/>
      <c r="G31" s="224">
        <v>8</v>
      </c>
      <c r="H31" s="225" t="s">
        <v>160</v>
      </c>
      <c r="I31" s="217" t="s">
        <v>103</v>
      </c>
      <c r="J31" s="232">
        <v>120</v>
      </c>
      <c r="K31" s="1"/>
      <c r="L31" s="224">
        <v>1</v>
      </c>
      <c r="M31" s="225" t="s">
        <v>161</v>
      </c>
      <c r="N31" s="217" t="s">
        <v>103</v>
      </c>
      <c r="O31" s="217">
        <v>161</v>
      </c>
    </row>
    <row r="32" spans="2:15" ht="17.100000000000001" customHeight="1">
      <c r="B32" s="224">
        <v>5</v>
      </c>
      <c r="C32" s="225" t="s">
        <v>162</v>
      </c>
      <c r="D32" s="217" t="s">
        <v>94</v>
      </c>
      <c r="E32" s="232">
        <v>169</v>
      </c>
      <c r="F32" s="258"/>
      <c r="G32" s="224"/>
      <c r="H32" s="225"/>
      <c r="I32" s="217"/>
      <c r="J32" s="232"/>
      <c r="K32" s="1"/>
      <c r="L32" s="224">
        <v>2</v>
      </c>
      <c r="M32" s="225" t="s">
        <v>163</v>
      </c>
      <c r="N32" s="217" t="s">
        <v>94</v>
      </c>
      <c r="O32" s="217">
        <v>263</v>
      </c>
    </row>
    <row r="33" spans="2:15" ht="17.100000000000001" customHeight="1">
      <c r="B33" s="224"/>
      <c r="C33" s="225"/>
      <c r="D33" s="217"/>
      <c r="E33" s="232"/>
      <c r="F33" s="245"/>
      <c r="G33" s="259" t="s">
        <v>150</v>
      </c>
      <c r="H33" s="260" t="s">
        <v>12</v>
      </c>
      <c r="I33" s="261" t="s">
        <v>97</v>
      </c>
      <c r="J33" s="263">
        <f>SUM(J34:J39)</f>
        <v>1145</v>
      </c>
      <c r="K33" s="1"/>
      <c r="L33" s="224">
        <v>3</v>
      </c>
      <c r="M33" s="225" t="s">
        <v>164</v>
      </c>
      <c r="N33" s="217" t="s">
        <v>103</v>
      </c>
      <c r="O33" s="217">
        <v>58</v>
      </c>
    </row>
    <row r="34" spans="2:15" ht="17.100000000000001" customHeight="1">
      <c r="B34" s="259" t="s">
        <v>165</v>
      </c>
      <c r="C34" s="260" t="s">
        <v>166</v>
      </c>
      <c r="D34" s="261" t="s">
        <v>97</v>
      </c>
      <c r="E34" s="263">
        <f>SUM(E35:E39)</f>
        <v>2065</v>
      </c>
      <c r="F34" s="245"/>
      <c r="G34" s="224">
        <v>1</v>
      </c>
      <c r="H34" s="225" t="s">
        <v>167</v>
      </c>
      <c r="I34" s="217" t="s">
        <v>103</v>
      </c>
      <c r="J34" s="232">
        <v>94</v>
      </c>
      <c r="K34" s="1"/>
      <c r="L34" s="224">
        <v>4</v>
      </c>
      <c r="M34" s="225" t="s">
        <v>168</v>
      </c>
      <c r="N34" s="217" t="s">
        <v>94</v>
      </c>
      <c r="O34" s="217">
        <v>685</v>
      </c>
    </row>
    <row r="35" spans="2:15" ht="17.100000000000001" customHeight="1">
      <c r="B35" s="224">
        <v>1</v>
      </c>
      <c r="C35" s="225" t="s">
        <v>169</v>
      </c>
      <c r="D35" s="217" t="s">
        <v>94</v>
      </c>
      <c r="E35" s="232">
        <v>498</v>
      </c>
      <c r="F35" s="245"/>
      <c r="G35" s="224">
        <v>2</v>
      </c>
      <c r="H35" s="225" t="s">
        <v>170</v>
      </c>
      <c r="I35" s="217" t="s">
        <v>103</v>
      </c>
      <c r="J35" s="232">
        <v>140</v>
      </c>
      <c r="K35" s="1"/>
      <c r="L35" s="224">
        <v>5</v>
      </c>
      <c r="M35" s="225" t="s">
        <v>171</v>
      </c>
      <c r="N35" s="217" t="s">
        <v>111</v>
      </c>
      <c r="O35" s="217">
        <v>29</v>
      </c>
    </row>
    <row r="36" spans="2:15" ht="17.100000000000001" customHeight="1">
      <c r="B36" s="224">
        <v>2</v>
      </c>
      <c r="C36" s="225" t="s">
        <v>172</v>
      </c>
      <c r="D36" s="217" t="s">
        <v>94</v>
      </c>
      <c r="E36" s="232">
        <v>692</v>
      </c>
      <c r="F36" s="245"/>
      <c r="G36" s="224">
        <v>3</v>
      </c>
      <c r="H36" s="225" t="s">
        <v>173</v>
      </c>
      <c r="I36" s="217" t="s">
        <v>103</v>
      </c>
      <c r="J36" s="232">
        <v>107</v>
      </c>
      <c r="K36" s="1"/>
      <c r="L36" s="224">
        <v>6</v>
      </c>
      <c r="M36" s="225" t="s">
        <v>174</v>
      </c>
      <c r="N36" s="217" t="s">
        <v>103</v>
      </c>
      <c r="O36" s="217">
        <v>60</v>
      </c>
    </row>
    <row r="37" spans="2:15" ht="17.100000000000001" customHeight="1">
      <c r="B37" s="224">
        <v>3</v>
      </c>
      <c r="C37" s="225" t="s">
        <v>175</v>
      </c>
      <c r="D37" s="217" t="s">
        <v>103</v>
      </c>
      <c r="E37" s="232">
        <v>169</v>
      </c>
      <c r="F37" s="245"/>
      <c r="G37" s="224">
        <v>4</v>
      </c>
      <c r="H37" s="225" t="s">
        <v>176</v>
      </c>
      <c r="I37" s="217" t="s">
        <v>103</v>
      </c>
      <c r="J37" s="232">
        <v>81</v>
      </c>
      <c r="K37" s="1"/>
      <c r="L37" s="224">
        <v>7</v>
      </c>
      <c r="M37" s="225" t="s">
        <v>177</v>
      </c>
      <c r="N37" s="217" t="s">
        <v>103</v>
      </c>
      <c r="O37" s="217">
        <v>93</v>
      </c>
    </row>
    <row r="38" spans="2:15" ht="17.100000000000001" customHeight="1">
      <c r="B38" s="224">
        <v>4</v>
      </c>
      <c r="C38" s="225" t="s">
        <v>178</v>
      </c>
      <c r="D38" s="217" t="s">
        <v>94</v>
      </c>
      <c r="E38" s="232">
        <v>581</v>
      </c>
      <c r="F38" s="245"/>
      <c r="G38" s="224">
        <v>5</v>
      </c>
      <c r="H38" s="225" t="s">
        <v>179</v>
      </c>
      <c r="I38" s="217" t="s">
        <v>94</v>
      </c>
      <c r="J38" s="232">
        <v>627</v>
      </c>
      <c r="K38" s="1"/>
      <c r="L38" s="224">
        <v>8</v>
      </c>
      <c r="M38" s="225" t="s">
        <v>180</v>
      </c>
      <c r="N38" s="217" t="s">
        <v>103</v>
      </c>
      <c r="O38" s="217">
        <v>120</v>
      </c>
    </row>
    <row r="39" spans="2:15" ht="17.100000000000001" customHeight="1">
      <c r="B39" s="224">
        <v>5</v>
      </c>
      <c r="C39" s="225" t="s">
        <v>181</v>
      </c>
      <c r="D39" s="217" t="s">
        <v>103</v>
      </c>
      <c r="E39" s="232">
        <v>125</v>
      </c>
      <c r="F39" s="245"/>
      <c r="G39" s="224">
        <v>6</v>
      </c>
      <c r="H39" s="225" t="s">
        <v>182</v>
      </c>
      <c r="I39" s="217" t="s">
        <v>94</v>
      </c>
      <c r="J39" s="232">
        <v>96</v>
      </c>
      <c r="K39" s="1"/>
      <c r="L39" s="224">
        <v>9</v>
      </c>
      <c r="M39" s="225" t="s">
        <v>183</v>
      </c>
      <c r="N39" s="217" t="s">
        <v>103</v>
      </c>
      <c r="O39" s="217">
        <v>176</v>
      </c>
    </row>
    <row r="40" spans="2:15" ht="17.100000000000001" customHeight="1">
      <c r="B40" s="224"/>
      <c r="C40" s="225"/>
      <c r="D40" s="217"/>
      <c r="E40" s="232"/>
      <c r="F40" s="245"/>
      <c r="G40" s="224"/>
      <c r="H40" s="225"/>
      <c r="I40" s="217"/>
      <c r="J40" s="232"/>
      <c r="K40" s="1"/>
      <c r="L40" s="266">
        <v>10</v>
      </c>
      <c r="M40" s="250" t="s">
        <v>183</v>
      </c>
      <c r="N40" s="267" t="s">
        <v>111</v>
      </c>
      <c r="O40" s="217">
        <v>453</v>
      </c>
    </row>
    <row r="41" spans="2:15" ht="17.100000000000001" customHeight="1" thickBot="1">
      <c r="B41" s="259" t="s">
        <v>95</v>
      </c>
      <c r="C41" s="260" t="s">
        <v>11</v>
      </c>
      <c r="D41" s="261" t="s">
        <v>97</v>
      </c>
      <c r="E41" s="263">
        <f>SUM(E42+E43+E44+J6+J7)</f>
        <v>793</v>
      </c>
      <c r="F41" s="245"/>
      <c r="G41" s="218" t="s">
        <v>165</v>
      </c>
      <c r="H41" s="219" t="s">
        <v>13</v>
      </c>
      <c r="I41" s="246" t="s">
        <v>97</v>
      </c>
      <c r="J41" s="263">
        <f>SUM(J42:J44)</f>
        <v>1203</v>
      </c>
      <c r="K41" s="1"/>
      <c r="L41" s="268"/>
      <c r="M41" s="269"/>
      <c r="N41" s="270"/>
      <c r="O41" s="271"/>
    </row>
    <row r="42" spans="2:15" ht="17.100000000000001" customHeight="1" thickTop="1" thickBot="1">
      <c r="B42" s="224">
        <v>1</v>
      </c>
      <c r="C42" s="225" t="s">
        <v>184</v>
      </c>
      <c r="D42" s="217" t="s">
        <v>103</v>
      </c>
      <c r="E42" s="232">
        <v>114</v>
      </c>
      <c r="F42" s="245"/>
      <c r="G42" s="224">
        <v>1</v>
      </c>
      <c r="H42" s="225" t="s">
        <v>185</v>
      </c>
      <c r="I42" s="217" t="s">
        <v>94</v>
      </c>
      <c r="J42" s="232">
        <v>317</v>
      </c>
      <c r="K42" s="1"/>
      <c r="L42" s="272" t="s">
        <v>186</v>
      </c>
      <c r="M42" s="273"/>
      <c r="N42" s="274" t="s">
        <v>187</v>
      </c>
      <c r="O42" s="275">
        <f>SUM(E8+E19+E27+E34+E41+J14+J23+J33+J41+O6+O19+O30)</f>
        <v>23743</v>
      </c>
    </row>
    <row r="43" spans="2:15" ht="17.100000000000001" customHeight="1" thickTop="1" thickBot="1">
      <c r="B43" s="224">
        <v>2</v>
      </c>
      <c r="C43" s="225" t="s">
        <v>188</v>
      </c>
      <c r="D43" s="217" t="s">
        <v>94</v>
      </c>
      <c r="E43" s="232">
        <v>90</v>
      </c>
      <c r="F43" s="245"/>
      <c r="G43" s="224">
        <v>2</v>
      </c>
      <c r="H43" s="225" t="s">
        <v>189</v>
      </c>
      <c r="I43" s="217" t="s">
        <v>94</v>
      </c>
      <c r="J43" s="232">
        <v>196</v>
      </c>
      <c r="K43" s="1"/>
      <c r="L43" s="276"/>
      <c r="M43" s="277"/>
      <c r="N43" s="278"/>
      <c r="O43" s="279"/>
    </row>
    <row r="44" spans="2:15" ht="17.100000000000001" customHeight="1" thickBot="1">
      <c r="B44" s="228">
        <v>3</v>
      </c>
      <c r="C44" s="229" t="s">
        <v>190</v>
      </c>
      <c r="D44" s="230" t="s">
        <v>103</v>
      </c>
      <c r="E44" s="231">
        <v>73</v>
      </c>
      <c r="F44" s="245"/>
      <c r="G44" s="280">
        <v>3</v>
      </c>
      <c r="H44" s="281" t="s">
        <v>191</v>
      </c>
      <c r="I44" s="282" t="s">
        <v>94</v>
      </c>
      <c r="J44" s="231">
        <v>690</v>
      </c>
      <c r="K44" s="1"/>
      <c r="L44" s="283"/>
      <c r="M44" s="283"/>
      <c r="N44" s="283"/>
      <c r="O44" s="283"/>
    </row>
    <row r="45" spans="2:15" ht="15" customHeight="1">
      <c r="B45" s="245"/>
      <c r="C45" s="284"/>
      <c r="D45" s="285"/>
      <c r="E45" s="286"/>
      <c r="F45" s="287"/>
      <c r="G45" s="284"/>
      <c r="H45" s="287"/>
      <c r="I45" s="288"/>
      <c r="J45" s="1"/>
      <c r="K45" s="1"/>
      <c r="L45" s="1"/>
      <c r="M45" s="1"/>
      <c r="N45" s="1"/>
      <c r="O45" s="1"/>
    </row>
    <row r="46" spans="2:15" ht="15" customHeight="1">
      <c r="B46" s="245"/>
      <c r="C46" s="284" t="s">
        <v>192</v>
      </c>
      <c r="D46" s="285"/>
      <c r="E46" s="286"/>
      <c r="F46" s="287"/>
      <c r="G46" s="284"/>
      <c r="H46" s="287"/>
      <c r="I46" s="3"/>
      <c r="J46" s="3"/>
      <c r="K46" s="1"/>
    </row>
    <row r="47" spans="2:15" ht="15" customHeight="1"/>
    <row r="48" spans="2:15" ht="15" customHeight="1"/>
    <row r="49" spans="2:15" ht="15" customHeight="1">
      <c r="L49" s="289"/>
      <c r="M49" s="290"/>
      <c r="N49" s="291"/>
      <c r="O49" s="291"/>
    </row>
    <row r="50" spans="2:15" ht="15" customHeight="1"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89"/>
      <c r="M50" s="290"/>
      <c r="N50" s="291"/>
      <c r="O50" s="291"/>
    </row>
    <row r="51" spans="2:15" ht="15" customHeight="1">
      <c r="B51" s="292"/>
      <c r="C51" s="292"/>
      <c r="D51" s="292"/>
      <c r="E51" s="292"/>
      <c r="F51" s="292"/>
      <c r="G51" s="292"/>
      <c r="H51" s="292"/>
      <c r="I51" s="292"/>
      <c r="J51" s="292"/>
      <c r="K51" s="29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3" customWidth="1"/>
    <col min="2" max="3" width="9.140625" style="293" customWidth="1"/>
    <col min="4" max="4" width="4.85546875" style="293" customWidth="1"/>
    <col min="5" max="6" width="9.140625" style="293" customWidth="1"/>
    <col min="7" max="7" width="7.140625" style="293" customWidth="1"/>
    <col min="8" max="8" width="16.85546875" style="293" customWidth="1"/>
    <col min="9" max="9" width="7.5703125" style="293" customWidth="1"/>
    <col min="10" max="10" width="6.5703125" style="293" customWidth="1"/>
    <col min="11" max="11" width="8.7109375" style="293" customWidth="1"/>
    <col min="12" max="12" width="11.5703125" style="293" customWidth="1"/>
    <col min="13" max="28" width="9.140625" style="293" customWidth="1"/>
    <col min="29" max="16384" width="9.140625" style="308"/>
  </cols>
  <sheetData>
    <row r="1" spans="1:32" s="295" customFormat="1" ht="12.7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4"/>
    </row>
    <row r="2" spans="1:32" s="295" customFormat="1" ht="12.75">
      <c r="A2" s="293"/>
      <c r="B2" s="293" t="s">
        <v>193</v>
      </c>
      <c r="C2" s="293" t="s">
        <v>194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32" s="295" customFormat="1" ht="12.75">
      <c r="A3" s="293"/>
      <c r="B3" s="293" t="s">
        <v>195</v>
      </c>
      <c r="C3" s="293">
        <v>26701</v>
      </c>
      <c r="D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</row>
    <row r="4" spans="1:32" s="295" customFormat="1" ht="12.75">
      <c r="A4" s="293"/>
      <c r="B4" s="293" t="s">
        <v>196</v>
      </c>
      <c r="C4" s="293">
        <v>26136</v>
      </c>
      <c r="D4" s="293"/>
      <c r="H4" s="293" t="s">
        <v>197</v>
      </c>
      <c r="I4" s="295">
        <v>16</v>
      </c>
      <c r="J4" s="295">
        <f t="shared" ref="J4:J9" si="0">K4+K10</f>
        <v>16</v>
      </c>
      <c r="K4" s="293">
        <v>16</v>
      </c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32" s="295" customFormat="1" ht="12.75">
      <c r="A5" s="293"/>
      <c r="B5" s="293" t="s">
        <v>198</v>
      </c>
      <c r="C5" s="293">
        <v>24862</v>
      </c>
      <c r="D5" s="293"/>
      <c r="E5" s="293"/>
      <c r="F5" s="293" t="s">
        <v>199</v>
      </c>
      <c r="H5" s="293" t="s">
        <v>200</v>
      </c>
      <c r="I5" s="295">
        <v>0</v>
      </c>
      <c r="J5" s="295">
        <f t="shared" si="0"/>
        <v>0</v>
      </c>
      <c r="K5" s="293">
        <v>0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</row>
    <row r="6" spans="1:32" s="295" customFormat="1" ht="12.75">
      <c r="A6" s="293"/>
      <c r="B6" s="293" t="s">
        <v>201</v>
      </c>
      <c r="C6" s="293">
        <v>23660</v>
      </c>
      <c r="D6" s="293"/>
      <c r="E6" s="293" t="s">
        <v>202</v>
      </c>
      <c r="F6" s="293">
        <v>5369</v>
      </c>
      <c r="H6" s="295" t="s">
        <v>203</v>
      </c>
      <c r="I6" s="295">
        <v>0</v>
      </c>
      <c r="J6" s="295">
        <f t="shared" si="0"/>
        <v>0</v>
      </c>
      <c r="K6" s="295">
        <v>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32" s="295" customFormat="1" ht="12.75">
      <c r="A7" s="293"/>
      <c r="B7" s="293" t="s">
        <v>204</v>
      </c>
      <c r="C7" s="293">
        <v>22865</v>
      </c>
      <c r="D7" s="293"/>
      <c r="E7" s="293" t="s">
        <v>205</v>
      </c>
      <c r="F7" s="293">
        <v>4985</v>
      </c>
      <c r="H7" s="296" t="s">
        <v>206</v>
      </c>
      <c r="I7" s="295">
        <v>1</v>
      </c>
      <c r="J7" s="295">
        <f t="shared" si="0"/>
        <v>1</v>
      </c>
      <c r="K7" s="293">
        <v>1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</row>
    <row r="8" spans="1:32" s="295" customFormat="1" ht="12.75">
      <c r="A8" s="293"/>
      <c r="B8" s="293" t="s">
        <v>207</v>
      </c>
      <c r="C8" s="293">
        <v>21868</v>
      </c>
      <c r="D8" s="293"/>
      <c r="E8" s="293" t="s">
        <v>208</v>
      </c>
      <c r="F8" s="293">
        <v>6132</v>
      </c>
      <c r="H8" s="295" t="s">
        <v>209</v>
      </c>
      <c r="I8" s="295">
        <v>1</v>
      </c>
      <c r="J8" s="295">
        <f t="shared" si="0"/>
        <v>1</v>
      </c>
      <c r="K8" s="293">
        <v>1</v>
      </c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</row>
    <row r="9" spans="1:32" s="295" customFormat="1" ht="12.75">
      <c r="A9" s="293"/>
      <c r="B9" s="293" t="s">
        <v>210</v>
      </c>
      <c r="C9" s="293">
        <v>21835</v>
      </c>
      <c r="D9" s="293"/>
      <c r="E9" s="293" t="s">
        <v>211</v>
      </c>
      <c r="F9" s="293">
        <v>4495</v>
      </c>
      <c r="H9" s="295" t="s">
        <v>212</v>
      </c>
      <c r="I9" s="295">
        <v>0</v>
      </c>
      <c r="J9" s="295">
        <f t="shared" si="0"/>
        <v>0</v>
      </c>
      <c r="K9" s="293">
        <v>0</v>
      </c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</row>
    <row r="10" spans="1:32" s="295" customFormat="1" ht="12.75">
      <c r="A10" s="293"/>
      <c r="B10" s="293" t="s">
        <v>213</v>
      </c>
      <c r="C10" s="293">
        <v>21768</v>
      </c>
      <c r="D10" s="293"/>
      <c r="E10" s="293" t="s">
        <v>214</v>
      </c>
      <c r="F10" s="293">
        <v>3009</v>
      </c>
      <c r="K10" s="295">
        <v>0</v>
      </c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</row>
    <row r="11" spans="1:32" s="295" customFormat="1" ht="12.75">
      <c r="A11" s="293"/>
      <c r="B11" s="293" t="s">
        <v>215</v>
      </c>
      <c r="C11" s="293">
        <v>21627</v>
      </c>
      <c r="D11" s="293"/>
      <c r="E11" s="293" t="s">
        <v>195</v>
      </c>
      <c r="F11" s="293">
        <v>5315</v>
      </c>
      <c r="K11" s="295">
        <v>0</v>
      </c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</row>
    <row r="12" spans="1:32" s="295" customFormat="1" ht="12.75">
      <c r="A12" s="293"/>
      <c r="B12" s="293" t="s">
        <v>216</v>
      </c>
      <c r="C12" s="293">
        <v>21375</v>
      </c>
      <c r="D12" s="293"/>
      <c r="E12" s="293"/>
      <c r="F12" s="293"/>
      <c r="K12" s="295">
        <v>0</v>
      </c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</row>
    <row r="13" spans="1:32" s="295" customFormat="1" ht="12.75">
      <c r="A13" s="293"/>
      <c r="B13" s="293" t="s">
        <v>217</v>
      </c>
      <c r="C13" s="293">
        <v>21683</v>
      </c>
      <c r="D13" s="293"/>
      <c r="E13" s="293" t="s">
        <v>213</v>
      </c>
      <c r="F13" s="293">
        <v>4817</v>
      </c>
      <c r="K13" s="295">
        <v>0</v>
      </c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</row>
    <row r="14" spans="1:32" s="295" customFormat="1" ht="12.75">
      <c r="A14" s="293"/>
      <c r="B14" s="293" t="s">
        <v>218</v>
      </c>
      <c r="C14" s="293">
        <v>22201</v>
      </c>
      <c r="D14" s="293"/>
      <c r="E14" s="293" t="s">
        <v>215</v>
      </c>
      <c r="F14" s="293">
        <v>3788</v>
      </c>
      <c r="K14" s="295">
        <v>0</v>
      </c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</row>
    <row r="15" spans="1:32" s="295" customFormat="1" ht="12.75">
      <c r="A15" s="293"/>
      <c r="B15" s="293" t="s">
        <v>219</v>
      </c>
      <c r="C15" s="293">
        <v>23734</v>
      </c>
      <c r="D15" s="293"/>
      <c r="E15" s="293" t="s">
        <v>216</v>
      </c>
      <c r="F15" s="293">
        <v>5981</v>
      </c>
      <c r="J15" s="293"/>
      <c r="K15" s="295">
        <v>0</v>
      </c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32" s="295" customFormat="1" ht="12.75">
      <c r="A16" s="293"/>
      <c r="B16" s="293"/>
      <c r="E16" s="293" t="s">
        <v>217</v>
      </c>
      <c r="F16" s="293">
        <v>4154</v>
      </c>
      <c r="H16" s="293"/>
      <c r="I16" s="293"/>
      <c r="J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F16" s="297"/>
    </row>
    <row r="17" spans="1:32" s="295" customFormat="1" ht="12.75">
      <c r="A17" s="293"/>
      <c r="B17" s="293"/>
      <c r="C17" s="293"/>
      <c r="D17" s="293"/>
      <c r="E17" s="293" t="s">
        <v>218</v>
      </c>
      <c r="F17" s="293">
        <v>3176</v>
      </c>
      <c r="H17" s="293"/>
      <c r="I17" s="293"/>
      <c r="J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F17" s="297"/>
    </row>
    <row r="18" spans="1:32" s="295" customFormat="1" ht="12.75">
      <c r="A18" s="293"/>
      <c r="B18" s="293"/>
      <c r="C18" s="293"/>
      <c r="D18" s="293"/>
      <c r="E18" s="293" t="s">
        <v>219</v>
      </c>
      <c r="F18" s="293">
        <v>5397</v>
      </c>
      <c r="H18" s="293"/>
      <c r="I18" s="298"/>
      <c r="J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F18" s="297"/>
    </row>
    <row r="19" spans="1:32" s="295" customFormat="1" ht="12.75">
      <c r="A19" s="293"/>
      <c r="B19" s="293"/>
      <c r="C19" s="293"/>
      <c r="D19" s="293"/>
      <c r="G19" s="293"/>
      <c r="H19" s="293"/>
      <c r="I19" s="293"/>
      <c r="J19" s="293"/>
      <c r="K19" s="299">
        <f>K22+K23+K24+K25+K26+K27+K28+K29+K30+K31+K32+K33+K34</f>
        <v>0.99989751389295123</v>
      </c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F19" s="297"/>
    </row>
    <row r="20" spans="1:32" s="295" customFormat="1" ht="12.75">
      <c r="A20" s="293"/>
      <c r="B20" s="293"/>
      <c r="C20" s="293"/>
      <c r="D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F20" s="297"/>
    </row>
    <row r="21" spans="1:32" s="295" customFormat="1" ht="12.75">
      <c r="A21" s="293"/>
      <c r="B21" s="293"/>
      <c r="C21" s="293"/>
      <c r="D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F21" s="297"/>
    </row>
    <row r="22" spans="1:32" s="295" customFormat="1" ht="12.75">
      <c r="A22" s="293"/>
      <c r="B22" s="293">
        <v>1603</v>
      </c>
      <c r="C22" s="293"/>
      <c r="D22" s="293"/>
      <c r="E22" s="293"/>
      <c r="F22" s="293"/>
      <c r="G22" s="293"/>
      <c r="H22" s="293"/>
      <c r="I22" s="293"/>
      <c r="J22" s="300" t="s">
        <v>220</v>
      </c>
      <c r="K22" s="297">
        <v>0.46879999999999999</v>
      </c>
      <c r="L22" s="301">
        <f t="shared" ref="L22:L34" si="1">B22/B$36</f>
        <v>0.46885054109388707</v>
      </c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F22" s="297"/>
    </row>
    <row r="23" spans="1:32" s="295" customFormat="1" ht="12.75">
      <c r="A23" s="293"/>
      <c r="B23" s="293">
        <v>79</v>
      </c>
      <c r="C23" s="293"/>
      <c r="D23" s="293"/>
      <c r="E23" s="293"/>
      <c r="F23" s="293"/>
      <c r="G23" s="293"/>
      <c r="H23" s="293"/>
      <c r="I23" s="293"/>
      <c r="J23" s="300" t="s">
        <v>221</v>
      </c>
      <c r="K23" s="297">
        <f t="shared" ref="K23:K35" si="2">B23/B$36</f>
        <v>2.310617139514478E-2</v>
      </c>
      <c r="L23" s="302">
        <f t="shared" si="1"/>
        <v>2.310617139514478E-2</v>
      </c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F23" s="297"/>
    </row>
    <row r="24" spans="1:32" s="295" customFormat="1" ht="12.75">
      <c r="A24" s="293"/>
      <c r="B24" s="293">
        <v>32</v>
      </c>
      <c r="C24" s="293"/>
      <c r="D24" s="293"/>
      <c r="E24" s="293"/>
      <c r="F24" s="293"/>
      <c r="G24" s="293"/>
      <c r="H24" s="293"/>
      <c r="I24" s="293"/>
      <c r="J24" s="300" t="s">
        <v>222</v>
      </c>
      <c r="K24" s="297">
        <f t="shared" si="2"/>
        <v>9.3594618309447205E-3</v>
      </c>
      <c r="L24" s="302">
        <f t="shared" si="1"/>
        <v>9.3594618309447205E-3</v>
      </c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F24" s="297"/>
    </row>
    <row r="25" spans="1:32" s="295" customFormat="1" ht="12.75" customHeight="1">
      <c r="A25" s="293"/>
      <c r="B25" s="293">
        <v>28</v>
      </c>
      <c r="C25" s="293"/>
      <c r="D25" s="293"/>
      <c r="E25" s="293"/>
      <c r="F25" s="293"/>
      <c r="G25" s="293"/>
      <c r="H25" s="293"/>
      <c r="J25" s="303" t="s">
        <v>223</v>
      </c>
      <c r="K25" s="297">
        <f t="shared" si="2"/>
        <v>8.1895291020766311E-3</v>
      </c>
      <c r="L25" s="302">
        <f t="shared" si="1"/>
        <v>8.1895291020766311E-3</v>
      </c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F25" s="297"/>
    </row>
    <row r="26" spans="1:32" s="295" customFormat="1" ht="12.75" customHeight="1">
      <c r="A26" s="293"/>
      <c r="B26" s="293">
        <v>44</v>
      </c>
      <c r="C26" s="293"/>
      <c r="D26" s="293"/>
      <c r="E26" s="293"/>
      <c r="F26" s="293"/>
      <c r="G26" s="293"/>
      <c r="H26" s="293"/>
      <c r="I26" s="293"/>
      <c r="J26" s="300" t="s">
        <v>224</v>
      </c>
      <c r="K26" s="297">
        <f t="shared" si="2"/>
        <v>1.286926001754899E-2</v>
      </c>
      <c r="L26" s="302">
        <f t="shared" si="1"/>
        <v>1.286926001754899E-2</v>
      </c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F26" s="297"/>
    </row>
    <row r="27" spans="1:32" s="295" customFormat="1" ht="12.75">
      <c r="A27" s="293"/>
      <c r="B27" s="293">
        <v>6</v>
      </c>
      <c r="C27" s="293"/>
      <c r="D27" s="293"/>
      <c r="E27" s="293"/>
      <c r="F27" s="293"/>
      <c r="G27" s="293"/>
      <c r="H27" s="293"/>
      <c r="I27" s="293"/>
      <c r="J27" s="303" t="s">
        <v>225</v>
      </c>
      <c r="K27" s="297">
        <f t="shared" si="2"/>
        <v>1.7548990933021352E-3</v>
      </c>
      <c r="L27" s="302">
        <f t="shared" si="1"/>
        <v>1.7548990933021352E-3</v>
      </c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F27" s="297"/>
    </row>
    <row r="28" spans="1:32" s="295" customFormat="1" ht="12.75">
      <c r="A28" s="293"/>
      <c r="B28" s="293">
        <v>76</v>
      </c>
      <c r="C28" s="293"/>
      <c r="D28" s="293"/>
      <c r="E28" s="293"/>
      <c r="F28" s="293"/>
      <c r="G28" s="293"/>
      <c r="H28" s="293"/>
      <c r="I28" s="293"/>
      <c r="J28" s="303" t="s">
        <v>226</v>
      </c>
      <c r="K28" s="297">
        <f t="shared" si="2"/>
        <v>2.2228721848493713E-2</v>
      </c>
      <c r="L28" s="302">
        <f t="shared" si="1"/>
        <v>2.2228721848493713E-2</v>
      </c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F28" s="297"/>
    </row>
    <row r="29" spans="1:32" s="295" customFormat="1" ht="12.75">
      <c r="A29" s="293"/>
      <c r="B29" s="293">
        <v>0</v>
      </c>
      <c r="C29" s="293"/>
      <c r="D29" s="293"/>
      <c r="E29" s="293"/>
      <c r="F29" s="293"/>
      <c r="G29" s="293"/>
      <c r="H29" s="293"/>
      <c r="I29" s="293"/>
      <c r="J29" s="303" t="s">
        <v>227</v>
      </c>
      <c r="K29" s="297">
        <f t="shared" si="2"/>
        <v>0</v>
      </c>
      <c r="L29" s="302">
        <f t="shared" si="1"/>
        <v>0</v>
      </c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F29" s="297"/>
    </row>
    <row r="30" spans="1:32" s="295" customFormat="1" ht="12.75">
      <c r="A30" s="293"/>
      <c r="B30" s="293">
        <v>68</v>
      </c>
      <c r="C30" s="293"/>
      <c r="D30" s="293"/>
      <c r="E30" s="293"/>
      <c r="F30" s="293"/>
      <c r="G30" s="293"/>
      <c r="H30" s="293"/>
      <c r="I30" s="293"/>
      <c r="J30" s="303" t="s">
        <v>228</v>
      </c>
      <c r="K30" s="297">
        <f t="shared" si="2"/>
        <v>1.988885639075753E-2</v>
      </c>
      <c r="L30" s="302">
        <f t="shared" si="1"/>
        <v>1.988885639075753E-2</v>
      </c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</row>
    <row r="31" spans="1:32" s="295" customFormat="1" ht="12.75">
      <c r="A31" s="293"/>
      <c r="B31" s="293">
        <v>743</v>
      </c>
      <c r="C31" s="293"/>
      <c r="D31" s="293"/>
      <c r="E31" s="293"/>
      <c r="F31" s="293"/>
      <c r="G31" s="293"/>
      <c r="H31" s="293"/>
      <c r="I31" s="293"/>
      <c r="J31" s="303" t="s">
        <v>229</v>
      </c>
      <c r="K31" s="297">
        <f t="shared" si="2"/>
        <v>0.21731500438724774</v>
      </c>
      <c r="L31" s="302">
        <f t="shared" si="1"/>
        <v>0.21731500438724774</v>
      </c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</row>
    <row r="32" spans="1:32" s="295" customFormat="1" ht="12.75">
      <c r="A32" s="293"/>
      <c r="B32" s="293">
        <v>389</v>
      </c>
      <c r="C32" s="293"/>
      <c r="D32" s="293"/>
      <c r="E32" s="293"/>
      <c r="F32" s="293"/>
      <c r="G32" s="293"/>
      <c r="H32" s="293"/>
      <c r="I32" s="293"/>
      <c r="J32" s="303" t="s">
        <v>230</v>
      </c>
      <c r="K32" s="297">
        <f t="shared" si="2"/>
        <v>0.11377595788242176</v>
      </c>
      <c r="L32" s="302">
        <f t="shared" si="1"/>
        <v>0.11377595788242176</v>
      </c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</row>
    <row r="33" spans="1:28" s="295" customFormat="1" ht="12.75">
      <c r="A33" s="293"/>
      <c r="B33" s="293">
        <v>33</v>
      </c>
      <c r="C33" s="293"/>
      <c r="D33" s="293"/>
      <c r="E33" s="293"/>
      <c r="F33" s="293"/>
      <c r="G33" s="293"/>
      <c r="H33" s="293"/>
      <c r="I33" s="293"/>
      <c r="J33" s="303" t="s">
        <v>231</v>
      </c>
      <c r="K33" s="297">
        <v>9.5999999999999992E-3</v>
      </c>
      <c r="L33" s="301">
        <f t="shared" si="1"/>
        <v>9.6519450131617428E-3</v>
      </c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</row>
    <row r="34" spans="1:28" s="295" customFormat="1" ht="12.75">
      <c r="A34" s="293"/>
      <c r="B34" s="293">
        <v>318</v>
      </c>
      <c r="C34" s="293"/>
      <c r="D34" s="293"/>
      <c r="E34" s="293"/>
      <c r="F34" s="293"/>
      <c r="G34" s="293"/>
      <c r="H34" s="293"/>
      <c r="I34" s="293"/>
      <c r="J34" s="303" t="s">
        <v>232</v>
      </c>
      <c r="K34" s="297">
        <f t="shared" si="2"/>
        <v>9.3009651945013164E-2</v>
      </c>
      <c r="L34" s="302">
        <f t="shared" si="1"/>
        <v>9.3009651945013164E-2</v>
      </c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</row>
    <row r="35" spans="1:28" s="295" customFormat="1" ht="12.75">
      <c r="A35" s="293"/>
      <c r="C35" s="293"/>
      <c r="D35" s="293"/>
      <c r="E35" s="293"/>
      <c r="F35" s="293"/>
      <c r="G35" s="293"/>
      <c r="H35" s="293"/>
      <c r="I35" s="293"/>
      <c r="J35" s="30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</row>
    <row r="36" spans="1:28" s="295" customFormat="1" ht="12.75">
      <c r="A36" s="293"/>
      <c r="B36" s="293">
        <v>3419</v>
      </c>
      <c r="C36" s="293"/>
      <c r="D36" s="293"/>
      <c r="E36" s="293"/>
      <c r="F36" s="293"/>
      <c r="G36" s="293"/>
      <c r="H36" s="293"/>
      <c r="I36" s="293"/>
      <c r="J36" s="303"/>
      <c r="K36" s="297">
        <v>1</v>
      </c>
      <c r="L36" s="302">
        <f>B36/B$36</f>
        <v>1</v>
      </c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</row>
    <row r="37" spans="1:28" s="295" customFormat="1" ht="12.75">
      <c r="A37" s="293"/>
      <c r="C37" s="293"/>
      <c r="D37" s="293"/>
      <c r="E37" s="293"/>
      <c r="F37" s="293"/>
      <c r="G37" s="293"/>
      <c r="H37" s="293"/>
      <c r="I37" s="293"/>
      <c r="J37" s="293"/>
      <c r="K37" s="304"/>
      <c r="L37" s="304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</row>
    <row r="38" spans="1:28" s="295" customFormat="1" ht="12.75">
      <c r="A38" s="293"/>
      <c r="B38" s="293">
        <f>SUM(B22:B34)</f>
        <v>3419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7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</row>
    <row r="39" spans="1:28" s="295" customFormat="1" ht="12.75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7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</row>
    <row r="40" spans="1:28" s="295" customFormat="1" ht="12.75" customHeight="1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7"/>
      <c r="N40" s="305" t="s">
        <v>233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</row>
    <row r="41" spans="1:28" s="295" customFormat="1" ht="12.75" customHeight="1">
      <c r="M41" s="297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</row>
    <row r="42" spans="1:28" s="295" customFormat="1" ht="12.75">
      <c r="M42" s="297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</row>
    <row r="43" spans="1:28" s="295" customFormat="1" ht="12.75">
      <c r="M43" s="297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</row>
    <row r="44" spans="1:28" s="295" customFormat="1" ht="12.75">
      <c r="M44" s="297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</row>
    <row r="45" spans="1:28" s="295" customFormat="1" ht="12.75">
      <c r="M45" s="297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</row>
    <row r="46" spans="1:28" s="295" customFormat="1" ht="12.75">
      <c r="M46" s="297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</row>
    <row r="47" spans="1:28" s="295" customFormat="1" ht="12.75">
      <c r="M47" s="297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</row>
    <row r="48" spans="1:28" s="295" customFormat="1" ht="12.75">
      <c r="M48" s="297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</row>
    <row r="49" spans="1:28" s="295" customFormat="1" ht="12.75">
      <c r="M49" s="297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</row>
    <row r="50" spans="1:28" s="295" customFormat="1" ht="12.75">
      <c r="M50" s="297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</row>
    <row r="51" spans="1:28" s="295" customFormat="1" ht="12.75">
      <c r="M51" s="297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</row>
    <row r="52" spans="1:28" s="295" customFormat="1" ht="12.75">
      <c r="M52" s="297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</row>
    <row r="53" spans="1:28" s="295" customFormat="1" ht="12.75">
      <c r="M53" s="304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</row>
    <row r="54" spans="1:28" s="295" customFormat="1" ht="12.75"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</row>
    <row r="55" spans="1:28" s="295" customFormat="1" ht="12.75">
      <c r="M55" s="293"/>
      <c r="N55" s="293"/>
      <c r="O55" s="293"/>
      <c r="P55" s="302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</row>
    <row r="56" spans="1:28" s="295" customFormat="1" ht="12.75">
      <c r="M56" s="293"/>
      <c r="N56" s="293"/>
      <c r="O56" s="293"/>
      <c r="P56" s="301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</row>
    <row r="57" spans="1:28" s="295" customFormat="1" ht="12.7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302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</row>
    <row r="58" spans="1:28" s="295" customFormat="1" ht="12.7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302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</row>
    <row r="59" spans="1:28" s="295" customFormat="1" ht="12.7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301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</row>
    <row r="60" spans="1:28" s="295" customFormat="1" ht="12.7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307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</row>
    <row r="61" spans="1:28" s="295" customFormat="1" ht="12.7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302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</row>
    <row r="62" spans="1:28">
      <c r="P62" s="302"/>
    </row>
    <row r="63" spans="1:28">
      <c r="P63" s="302"/>
    </row>
    <row r="64" spans="1:28">
      <c r="P64" s="302"/>
    </row>
    <row r="65" spans="16:16">
      <c r="P65" s="302"/>
    </row>
    <row r="66" spans="16:16">
      <c r="P66" s="301"/>
    </row>
    <row r="67" spans="16:16">
      <c r="P67" s="30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 19</vt:lpstr>
      <vt:lpstr>Gminy I.19</vt:lpstr>
      <vt:lpstr>Wykresy I 19</vt:lpstr>
      <vt:lpstr>'Gminy I.19'!Obszar_wydruku</vt:lpstr>
      <vt:lpstr>'Stan i struktura I 19'!Obszar_wydruku</vt:lpstr>
      <vt:lpstr>'Wykresy I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2019-02-08T11:59:13Z</dcterms:created>
  <dcterms:modified xsi:type="dcterms:W3CDTF">2019-02-08T12:49:13Z</dcterms:modified>
</cp:coreProperties>
</file>