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9r\"/>
    </mc:Choice>
  </mc:AlternateContent>
  <bookViews>
    <workbookView xWindow="0" yWindow="0" windowWidth="25200" windowHeight="11985"/>
  </bookViews>
  <sheets>
    <sheet name="Stan i struktura X 19" sheetId="1" r:id="rId1"/>
    <sheet name="Gminy X.19" sheetId="2" r:id="rId2"/>
    <sheet name="Wykresy X 19" sheetId="3" r:id="rId3"/>
  </sheets>
  <externalReferences>
    <externalReference r:id="rId4"/>
    <externalReference r:id="rId5"/>
  </externalReferences>
  <definedNames>
    <definedName name="_xlnm.Print_Area" localSheetId="1">'Gminy X.19'!$B$1:$O$46</definedName>
    <definedName name="_xlnm.Print_Area" localSheetId="0">'Stan i struktura X 19'!$B$2:$S$68</definedName>
    <definedName name="_xlnm.Print_Area" localSheetId="2">'Wykresy X 19'!$N$1:$AB$41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3" l="1"/>
  <c r="L36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K19" i="3" s="1"/>
  <c r="L22" i="3"/>
  <c r="K22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3" i="1" s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9" i="1" s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5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51" i="1" s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S7" i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G8" i="1" l="1"/>
  <c r="K8" i="1"/>
  <c r="O8" i="1"/>
  <c r="S8" i="1"/>
  <c r="H9" i="1"/>
  <c r="L9" i="1"/>
  <c r="P9" i="1"/>
  <c r="V49" i="1"/>
  <c r="V53" i="1"/>
  <c r="V57" i="1"/>
  <c r="V61" i="1"/>
  <c r="V65" i="1"/>
  <c r="E67" i="1"/>
  <c r="S67" i="1" s="1"/>
  <c r="V7" i="1"/>
  <c r="E9" i="1"/>
  <c r="I9" i="1"/>
  <c r="M9" i="1"/>
  <c r="Q9" i="1"/>
  <c r="U46" i="1"/>
  <c r="U51" i="1"/>
  <c r="U55" i="1"/>
  <c r="U59" i="1"/>
  <c r="U63" i="1"/>
  <c r="F9" i="1"/>
  <c r="J9" i="1"/>
  <c r="N9" i="1"/>
  <c r="R9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<sst xmlns="http://schemas.openxmlformats.org/spreadsheetml/2006/main" count="406" uniqueCount="234">
  <si>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PAŹDZIERNIKU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</si>
  <si>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</si>
  <si>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</si>
  <si>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</si>
  <si>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</si>
  <si>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</si>
  <si>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</si>
  <si>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</si>
  <si>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</si>
  <si>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</si>
  <si>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</si>
  <si>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</si>
  <si>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</si>
  <si>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</si>
  <si>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</si>
  <si>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</si>
  <si>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</si>
  <si>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</si>
  <si>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</si>
  <si>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</si>
  <si>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</si>
  <si>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wrzesień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</si>
  <si>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</si>
  <si>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</si>
  <si>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</si>
  <si>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</si>
  <si>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</si>
  <si>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</si>
  <si>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</si>
  <si>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</si>
  <si>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</si>
  <si>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</si>
  <si>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</si>
  <si>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</si>
  <si>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</si>
  <si>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</si>
  <si>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</si>
  <si>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</si>
  <si>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</si>
  <si>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</si>
  <si>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</si>
  <si>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</si>
  <si>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</si>
  <si>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</si>
  <si>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</si>
  <si>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</si>
  <si>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</si>
  <si>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</si>
  <si>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</si>
  <si>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</si>
  <si>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</si>
  <si>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</si>
  <si>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</si>
  <si>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</si>
  <si>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</si>
  <si>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</si>
  <si>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</si>
  <si>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</si>
  <si>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</si>
  <si>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</si>
  <si>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</si>
  <si>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</si>
  <si>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</si>
  <si>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</si>
  <si>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</si>
  <si>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</si>
  <si>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</si>
  <si>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</si>
  <si>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</si>
  <si>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</si>
  <si>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</si>
  <si>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</si>
  <si>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</si>
  <si>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</si>
  <si>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</si>
  <si>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</si>
  <si>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</si>
  <si>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</si>
  <si>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</si>
  <si>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</si>
  <si>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</si>
  <si>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</si>
  <si>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</si>
  <si>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</si>
  <si>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październik 2019 r. jest podawany przez GUS z miesięcznym opóżnieniem</t>
  </si>
  <si>
    <t>Liczba  bezrobotnych w układzie powiatowych urzędów pracy i gmin woj. lubuskiego zarejestrowanych</t>
  </si>
  <si>
    <t>na koniec października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</si>
  <si>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</si>
  <si>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</si>
  <si>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</si>
  <si>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</si>
  <si>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</si>
  <si>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</si>
  <si>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</si>
  <si>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</si>
  <si>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</si>
  <si>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</si>
  <si>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</si>
  <si>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</si>
  <si>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</si>
  <si>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</si>
  <si>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</si>
  <si>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</si>
  <si>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</si>
  <si>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</si>
  <si>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</si>
  <si>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</si>
  <si>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</si>
  <si>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</si>
  <si>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</si>
  <si>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</si>
  <si>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</si>
  <si>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</si>
  <si>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</si>
  <si>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</si>
  <si>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</si>
  <si>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</si>
  <si>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</si>
  <si>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</si>
  <si>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</si>
  <si>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</si>
  <si>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</si>
  <si>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</si>
  <si>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</si>
  <si>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</si>
  <si>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</si>
  <si>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</si>
  <si>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</si>
  <si>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</si>
  <si>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</si>
  <si>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</si>
  <si>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</si>
  <si>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</si>
  <si>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</si>
  <si>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</si>
  <si>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</si>
  <si>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</si>
  <si>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</si>
  <si>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</si>
  <si>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</si>
  <si>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</si>
  <si>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</si>
  <si>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</si>
  <si>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</si>
  <si>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</si>
  <si>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</si>
  <si>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</si>
  <si>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</si>
  <si>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</si>
  <si>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</si>
  <si>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</si>
  <si>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</si>
  <si>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</si>
  <si>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</si>
  <si>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</si>
  <si>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</si>
  <si>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</si>
  <si>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</si>
  <si>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</si>
  <si>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</si>
  <si>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</si>
  <si>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</si>
  <si>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</si>
  <si>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</si>
  <si>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</si>
  <si>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</si>
  <si>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</si>
  <si>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</si>
  <si>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</si>
  <si>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</si>
  <si>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</si>
  <si>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</si>
  <si>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</si>
  <si>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</si>
  <si>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</si>
  <si>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</si>
  <si>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</si>
  <si>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</si>
  <si>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</si>
  <si>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</si>
  <si>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</si>
  <si>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</si>
  <si>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</si>
  <si>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</si>
  <si>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</si>
  <si>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</si>
  <si>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</si>
  <si>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</si>
  <si>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</si>
  <si>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</si>
  <si>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</si>
  <si>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</si>
  <si>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</si>
  <si>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</si>
  <si>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</si>
  <si>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X 2018r.</t>
  </si>
  <si>
    <t>XI 2018r.</t>
  </si>
  <si>
    <t>Podjęcia pracy poza miejscem zamieszkania w ramach bonu na zasiedlenie</t>
  </si>
  <si>
    <t>XII 2018r.</t>
  </si>
  <si>
    <t>oferty pracy</t>
  </si>
  <si>
    <t>Podjęcia pracy w ramach bonu zatrudnieniowego</t>
  </si>
  <si>
    <t>I 2019r.</t>
  </si>
  <si>
    <t>V 2018r.</t>
  </si>
  <si>
    <t>Podjęcie pracy w ramach refundacji składek na ubezpieczenie społeczne</t>
  </si>
  <si>
    <t>II 2019r.</t>
  </si>
  <si>
    <t>VI 2018r.</t>
  </si>
  <si>
    <t>Podjęcia pracy w ramach dofinansowania wynagrodzenia za zatrudnienie skierowanego 
bezrobotnego powyżej 50 r. życia</t>
  </si>
  <si>
    <t>III 2019r.</t>
  </si>
  <si>
    <t>VII 2018r.</t>
  </si>
  <si>
    <t>Rozpoczęcie szkolenia w ramach bonu szkoleniowego</t>
  </si>
  <si>
    <t>IV 2019r.</t>
  </si>
  <si>
    <t>VIII 2018r.</t>
  </si>
  <si>
    <t>Rozpoczęcie stażu w ramach bonu stażowego</t>
  </si>
  <si>
    <t>V 2019r.</t>
  </si>
  <si>
    <t>IX 2018r.</t>
  </si>
  <si>
    <t>VI 2019r.</t>
  </si>
  <si>
    <t>VII 2019r.</t>
  </si>
  <si>
    <t>VIII 2019r.</t>
  </si>
  <si>
    <t>IX 2019r.</t>
  </si>
  <si>
    <t>X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</si>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</sst>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4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0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3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6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3" xfId="0" applyFont="1" applyBorder="1"/>
    <xf numFmtId="164" fontId="19" fillId="0" borderId="20" xfId="0" applyNumberFormat="1" applyFont="1" applyFill="1" applyBorder="1" applyAlignment="1">
      <alignment horizontal="center" vertical="center" wrapText="1"/>
    </xf>
    <xf numFmtId="164" fontId="19" fillId="0" borderId="19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4" xfId="0" applyFont="1" applyFill="1" applyBorder="1" applyAlignment="1">
      <alignment horizontal="center"/>
    </xf>
    <xf numFmtId="0" fontId="21" fillId="0" borderId="20" xfId="0" applyFont="1" applyFill="1" applyBorder="1" applyAlignment="1">
      <alignment horizontal="center" vertical="center" wrapText="1"/>
    </xf>
    <xf numFmtId="1" fontId="21" fillId="0" borderId="20" xfId="0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0" xfId="0" applyNumberFormat="1" applyFont="1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164" fontId="25" fillId="0" borderId="20" xfId="0" applyNumberFormat="1" applyFont="1" applyFill="1" applyBorder="1" applyAlignment="1">
      <alignment horizontal="center" vertical="center" wrapText="1"/>
    </xf>
    <xf numFmtId="164" fontId="25" fillId="0" borderId="19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0" xfId="0" applyNumberFormat="1" applyFont="1" applyFill="1" applyBorder="1" applyAlignment="1">
      <alignment horizontal="center" vertical="center" wrapText="1"/>
    </xf>
    <xf numFmtId="164" fontId="25" fillId="0" borderId="29" xfId="0" applyNumberFormat="1" applyFont="1" applyFill="1" applyBorder="1" applyAlignment="1">
      <alignment horizontal="center" vertical="center" wrapText="1"/>
    </xf>
    <xf numFmtId="164" fontId="25" fillId="0" borderId="37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9" fillId="0" borderId="0" xfId="0" applyFont="1"/>
    <xf numFmtId="0" fontId="17" fillId="0" borderId="42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9" fillId="0" borderId="0" xfId="0" applyFont="1"/>
    <xf numFmtId="0" fontId="4" fillId="0" borderId="23" xfId="0" applyFont="1" applyBorder="1" applyAlignment="1">
      <alignment horizontal="center"/>
    </xf>
    <xf numFmtId="0" fontId="4" fillId="0" borderId="42" xfId="0" applyFont="1" applyBorder="1" applyAlignment="1" applyProtection="1">
      <alignment horizontal="left"/>
    </xf>
    <xf numFmtId="165" fontId="4" fillId="0" borderId="42" xfId="0" applyNumberFormat="1" applyFont="1" applyBorder="1" applyProtection="1"/>
    <xf numFmtId="165" fontId="4" fillId="0" borderId="25" xfId="0" applyNumberFormat="1" applyFont="1" applyBorder="1" applyProtection="1"/>
    <xf numFmtId="0" fontId="3" fillId="6" borderId="23" xfId="0" applyFont="1" applyFill="1" applyBorder="1" applyAlignment="1">
      <alignment horizontal="center"/>
    </xf>
    <xf numFmtId="0" fontId="3" fillId="6" borderId="42" xfId="0" applyFont="1" applyFill="1" applyBorder="1" applyAlignment="1" applyProtection="1">
      <alignment horizontal="left"/>
    </xf>
    <xf numFmtId="165" fontId="3" fillId="6" borderId="59" xfId="0" applyNumberFormat="1" applyFont="1" applyFill="1" applyBorder="1" applyAlignment="1" applyProtection="1">
      <alignment horizontal="right"/>
    </xf>
    <xf numFmtId="0" fontId="4" fillId="0" borderId="43" xfId="0" applyFont="1" applyBorder="1" applyAlignment="1">
      <alignment horizontal="center"/>
    </xf>
    <xf numFmtId="0" fontId="4" fillId="0" borderId="25" xfId="0" applyFont="1" applyBorder="1" applyAlignment="1" applyProtection="1">
      <alignment horizontal="left"/>
    </xf>
    <xf numFmtId="165" fontId="4" fillId="0" borderId="25" xfId="0" applyNumberFormat="1" applyFont="1" applyBorder="1" applyAlignment="1"/>
    <xf numFmtId="0" fontId="3" fillId="6" borderId="42" xfId="0" applyFont="1" applyFill="1" applyBorder="1" applyAlignment="1" applyProtection="1">
      <alignment horizontal="center"/>
    </xf>
    <xf numFmtId="0" fontId="4" fillId="0" borderId="40" xfId="0" applyFont="1" applyBorder="1" applyAlignment="1">
      <alignment horizontal="center"/>
    </xf>
    <xf numFmtId="0" fontId="4" fillId="0" borderId="30" xfId="0" applyFont="1" applyBorder="1" applyAlignment="1" applyProtection="1">
      <alignment horizontal="left"/>
    </xf>
    <xf numFmtId="165" fontId="4" fillId="0" borderId="30" xfId="0" applyNumberFormat="1" applyFont="1" applyBorder="1" applyProtection="1"/>
    <xf numFmtId="165" fontId="4" fillId="0" borderId="63" xfId="0" applyNumberFormat="1" applyFont="1" applyBorder="1" applyProtection="1"/>
    <xf numFmtId="165" fontId="4" fillId="0" borderId="64" xfId="0" applyNumberFormat="1" applyFont="1" applyBorder="1" applyProtection="1"/>
    <xf numFmtId="0" fontId="4" fillId="0" borderId="3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2" xfId="0" applyNumberFormat="1" applyFont="1" applyFill="1" applyBorder="1" applyProtection="1"/>
    <xf numFmtId="165" fontId="3" fillId="6" borderId="59" xfId="0" applyNumberFormat="1" applyFont="1" applyFill="1" applyBorder="1" applyProtection="1"/>
    <xf numFmtId="0" fontId="4" fillId="0" borderId="24" xfId="0" applyFont="1" applyBorder="1" applyAlignment="1">
      <alignment horizontal="center"/>
    </xf>
    <xf numFmtId="0" fontId="4" fillId="0" borderId="70" xfId="0" applyFont="1" applyBorder="1" applyAlignment="1" applyProtection="1">
      <alignment horizontal="left"/>
    </xf>
    <xf numFmtId="165" fontId="4" fillId="0" borderId="70" xfId="0" applyNumberFormat="1" applyFont="1" applyBorder="1" applyProtection="1"/>
    <xf numFmtId="165" fontId="4" fillId="0" borderId="71" xfId="0" applyNumberFormat="1" applyFont="1" applyBorder="1" applyProtection="1"/>
    <xf numFmtId="0" fontId="4" fillId="7" borderId="72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4" xfId="0" applyNumberFormat="1" applyFont="1" applyFill="1" applyBorder="1" applyProtection="1"/>
    <xf numFmtId="0" fontId="4" fillId="8" borderId="25" xfId="0" applyNumberFormat="1" applyFont="1" applyFill="1" applyBorder="1" applyAlignment="1">
      <alignment horizontal="right" vertical="center"/>
    </xf>
    <xf numFmtId="165" fontId="4" fillId="0" borderId="59" xfId="0" applyNumberFormat="1" applyFont="1" applyBorder="1" applyProtection="1"/>
    <xf numFmtId="0" fontId="29" fillId="0" borderId="0" xfId="0" applyFont="1" applyBorder="1" applyAlignment="1">
      <alignment horizontal="center"/>
    </xf>
    <xf numFmtId="0" fontId="3" fillId="6" borderId="43" xfId="0" applyFont="1" applyFill="1" applyBorder="1" applyAlignment="1">
      <alignment horizontal="center"/>
    </xf>
    <xf numFmtId="0" fontId="3" fillId="6" borderId="25" xfId="0" applyFont="1" applyFill="1" applyBorder="1" applyAlignment="1" applyProtection="1">
      <alignment horizontal="left"/>
    </xf>
    <xf numFmtId="165" fontId="3" fillId="6" borderId="25" xfId="0" applyNumberFormat="1" applyFont="1" applyFill="1" applyBorder="1" applyProtection="1"/>
    <xf numFmtId="165" fontId="3" fillId="6" borderId="71" xfId="0" applyNumberFormat="1" applyFont="1" applyFill="1" applyBorder="1" applyProtection="1"/>
    <xf numFmtId="165" fontId="3" fillId="6" borderId="64" xfId="0" applyNumberFormat="1" applyFont="1" applyFill="1" applyBorder="1" applyProtection="1"/>
    <xf numFmtId="165" fontId="4" fillId="0" borderId="26" xfId="0" applyNumberFormat="1" applyFont="1" applyBorder="1" applyProtection="1"/>
    <xf numFmtId="165" fontId="4" fillId="0" borderId="73" xfId="0" applyNumberFormat="1" applyFont="1" applyBorder="1" applyAlignment="1" applyProtection="1">
      <alignment horizontal="center"/>
    </xf>
    <xf numFmtId="165" fontId="4" fillId="0" borderId="74" xfId="0" applyNumberFormat="1" applyFont="1" applyBorder="1" applyProtection="1"/>
    <xf numFmtId="0" fontId="4" fillId="0" borderId="7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65" fontId="4" fillId="0" borderId="54" xfId="0" applyNumberFormat="1" applyFont="1" applyBorder="1" applyProtection="1"/>
    <xf numFmtId="165" fontId="4" fillId="0" borderId="55" xfId="0" applyNumberFormat="1" applyFont="1" applyBorder="1" applyProtection="1"/>
    <xf numFmtId="0" fontId="4" fillId="0" borderId="27" xfId="0" applyFont="1" applyBorder="1" applyAlignment="1">
      <alignment horizontal="center"/>
    </xf>
    <xf numFmtId="0" fontId="4" fillId="0" borderId="81" xfId="0" applyFont="1" applyBorder="1" applyAlignment="1" applyProtection="1">
      <alignment horizontal="left"/>
    </xf>
    <xf numFmtId="165" fontId="4" fillId="0" borderId="81" xfId="0" applyNumberFormat="1" applyFont="1" applyBorder="1" applyProtection="1"/>
    <xf numFmtId="0" fontId="2" fillId="0" borderId="32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15" fillId="0" borderId="19" xfId="0" applyFont="1" applyBorder="1" applyAlignment="1">
      <alignment vertical="center" wrapText="1"/>
    </xf>
    <xf numFmtId="0" fontId="15" fillId="0" borderId="2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5" fillId="0" borderId="26" xfId="0" applyFont="1" applyBorder="1" applyAlignment="1">
      <alignment vertical="center" wrapText="1"/>
    </xf>
    <xf numFmtId="0" fontId="20" fillId="0" borderId="26" xfId="0" applyFont="1" applyBorder="1" applyAlignment="1">
      <alignment vertical="center" wrapText="1"/>
    </xf>
    <xf numFmtId="0" fontId="20" fillId="0" borderId="20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20" xfId="0" applyFont="1" applyFill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20" xfId="0" applyFont="1" applyBorder="1" applyAlignment="1">
      <alignment vertical="center" wrapText="1"/>
    </xf>
    <xf numFmtId="0" fontId="15" fillId="0" borderId="19" xfId="0" applyFont="1" applyBorder="1" applyAlignment="1">
      <alignment horizontal="left" vertical="center" wrapText="1" indent="1"/>
    </xf>
    <xf numFmtId="0" fontId="15" fillId="0" borderId="20" xfId="0" applyFont="1" applyBorder="1" applyAlignment="1">
      <alignment horizontal="left" vertical="center" wrapText="1" indent="1"/>
    </xf>
    <xf numFmtId="0" fontId="15" fillId="0" borderId="19" xfId="0" applyFont="1" applyFill="1" applyBorder="1" applyAlignment="1">
      <alignment horizontal="left" vertical="center" wrapText="1" indent="1"/>
    </xf>
    <xf numFmtId="0" fontId="15" fillId="0" borderId="20" xfId="0" applyFont="1" applyFill="1" applyBorder="1" applyAlignment="1">
      <alignment horizontal="left" vertical="center" wrapText="1" indent="1"/>
    </xf>
    <xf numFmtId="0" fontId="15" fillId="0" borderId="28" xfId="0" applyFont="1" applyFill="1" applyBorder="1" applyAlignment="1">
      <alignment horizontal="left" vertical="center" wrapText="1" indent="1"/>
    </xf>
    <xf numFmtId="0" fontId="15" fillId="0" borderId="29" xfId="0" applyFont="1" applyFill="1" applyBorder="1" applyAlignment="1">
      <alignment horizontal="left" vertical="center" wrapText="1" indent="1"/>
    </xf>
    <xf numFmtId="0" fontId="11" fillId="3" borderId="32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24" fillId="0" borderId="24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0" fontId="16" fillId="0" borderId="2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4" xfId="0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24" fillId="0" borderId="27" xfId="0" applyFont="1" applyBorder="1" applyAlignment="1">
      <alignment horizontal="center" vertical="center"/>
    </xf>
    <xf numFmtId="0" fontId="15" fillId="0" borderId="26" xfId="0" applyFont="1" applyFill="1" applyBorder="1" applyAlignment="1">
      <alignment horizontal="left" vertical="center" wrapText="1"/>
    </xf>
    <xf numFmtId="0" fontId="15" fillId="0" borderId="20" xfId="0" applyFont="1" applyFill="1" applyBorder="1" applyAlignment="1">
      <alignment horizontal="left" vertical="center" wrapText="1"/>
    </xf>
    <xf numFmtId="0" fontId="20" fillId="0" borderId="31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 wrapText="1" indent="2"/>
    </xf>
    <xf numFmtId="0" fontId="16" fillId="0" borderId="20" xfId="0" applyFont="1" applyFill="1" applyBorder="1" applyAlignment="1">
      <alignment horizontal="left" vertical="center" wrapText="1" indent="2"/>
    </xf>
    <xf numFmtId="0" fontId="9" fillId="0" borderId="31" xfId="0" applyFont="1" applyBorder="1" applyAlignment="1">
      <alignment vertical="center" wrapText="1"/>
    </xf>
    <xf numFmtId="0" fontId="9" fillId="0" borderId="29" xfId="0" applyFont="1" applyBorder="1" applyAlignment="1">
      <alignment vertical="center" wrapText="1"/>
    </xf>
    <xf numFmtId="0" fontId="10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2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vertical="center" wrapText="1"/>
    </xf>
    <xf numFmtId="0" fontId="3" fillId="0" borderId="45" xfId="0" applyFont="1" applyBorder="1" applyAlignment="1">
      <alignment vertical="center" wrapText="1"/>
    </xf>
    <xf numFmtId="0" fontId="3" fillId="0" borderId="40" xfId="0" applyFont="1" applyFill="1" applyBorder="1" applyAlignment="1">
      <alignment horizontal="center" vertical="center"/>
    </xf>
    <xf numFmtId="0" fontId="3" fillId="0" borderId="31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6" xfId="0" applyFont="1" applyBorder="1" applyAlignment="1">
      <alignment vertical="center" wrapText="1"/>
    </xf>
    <xf numFmtId="0" fontId="32" fillId="0" borderId="0" xfId="0" applyFont="1" applyBorder="1" applyAlignment="1">
      <alignment horizontal="left"/>
    </xf>
    <xf numFmtId="0" fontId="32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6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7" xfId="0" applyFont="1" applyFill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165" fontId="4" fillId="4" borderId="57" xfId="0" applyNumberFormat="1" applyFont="1" applyFill="1" applyBorder="1" applyAlignment="1" applyProtection="1">
      <alignment horizontal="center" vertical="center" wrapText="1"/>
    </xf>
    <xf numFmtId="0" fontId="2" fillId="4" borderId="79" xfId="0" applyFont="1" applyFill="1" applyBorder="1" applyAlignment="1">
      <alignment horizontal="center" vertical="center" wrapText="1"/>
    </xf>
    <xf numFmtId="165" fontId="31" fillId="4" borderId="58" xfId="0" applyNumberFormat="1" applyFont="1" applyFill="1" applyBorder="1" applyAlignment="1" applyProtection="1">
      <alignment horizontal="center" vertical="center" wrapText="1"/>
      <protection locked="0"/>
    </xf>
    <xf numFmtId="0" fontId="31" fillId="4" borderId="80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5" xfId="0" applyFont="1" applyBorder="1" applyAlignment="1">
      <alignment wrapText="1"/>
    </xf>
    <xf numFmtId="0" fontId="33" fillId="0" borderId="47" xfId="0" applyFont="1" applyBorder="1" applyAlignment="1">
      <alignment horizontal="center" vertical="center" wrapText="1"/>
    </xf>
    <xf numFmtId="0" fontId="33" fillId="0" borderId="65" xfId="0" applyFont="1" applyBorder="1" applyAlignment="1">
      <alignment horizontal="center" vertical="center" wrapText="1"/>
    </xf>
    <xf numFmtId="0" fontId="33" fillId="0" borderId="48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0" fontId="34" fillId="0" borderId="67" xfId="0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165" fontId="28" fillId="0" borderId="69" xfId="0" applyNumberFormat="1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 wrapText="1"/>
    </xf>
    <xf numFmtId="0" fontId="34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65" fontId="28" fillId="0" borderId="58" xfId="0" applyNumberFormat="1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2" fillId="0" borderId="52" xfId="0" applyFont="1" applyBorder="1" applyAlignment="1">
      <alignment wrapText="1"/>
    </xf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0" fontId="37" fillId="9" borderId="0" xfId="1" applyFont="1" applyFill="1" applyAlignment="1">
      <alignment vertical="center"/>
    </xf>
    <xf numFmtId="0" fontId="36" fillId="0" borderId="0" xfId="1" applyAlignment="1"/>
    <xf numFmtId="166" fontId="43" fillId="0" borderId="0" xfId="2" applyNumberFormat="1" applyFont="1" applyBorder="1" applyAlignment="1">
      <alignment horizontal="right"/>
    </xf>
    <xf numFmtId="0" fontId="36" fillId="0" borderId="0" xfId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 2018r. do X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19'!$B$3:$B$15</c:f>
              <c:strCache>
                <c:ptCount val="13"/>
                <c:pt idx="0">
                  <c:v>X 2018r.</c:v>
                </c:pt>
                <c:pt idx="1">
                  <c:v>XI 2018r.</c:v>
                </c:pt>
                <c:pt idx="2">
                  <c:v>XII 2018r.</c:v>
                </c:pt>
                <c:pt idx="3">
                  <c:v>I 2019r.</c:v>
                </c:pt>
                <c:pt idx="4">
                  <c:v>II 2019r.</c:v>
                </c:pt>
                <c:pt idx="5">
                  <c:v>III 2019r.</c:v>
                </c:pt>
                <c:pt idx="6">
                  <c:v>IV 2019r.</c:v>
                </c:pt>
                <c:pt idx="7">
                  <c:v>V 2019r.</c:v>
                </c:pt>
                <c:pt idx="8">
                  <c:v>VI 2019r.</c:v>
                </c:pt>
                <c:pt idx="9">
                  <c:v>VII 2019r.</c:v>
                </c:pt>
                <c:pt idx="10">
                  <c:v>VIII 2019r.</c:v>
                </c:pt>
                <c:pt idx="11">
                  <c:v>IX 2019r.</c:v>
                </c:pt>
                <c:pt idx="12">
                  <c:v>X 2019r.</c:v>
                </c:pt>
              </c:strCache>
            </c:strRef>
          </c:cat>
          <c:val>
            <c:numRef>
              <c:f>'Wykresy X 19'!$C$3:$C$15</c:f>
              <c:numCache>
                <c:formatCode>General</c:formatCode>
                <c:ptCount val="13"/>
                <c:pt idx="0">
                  <c:v>21375</c:v>
                </c:pt>
                <c:pt idx="1">
                  <c:v>21683</c:v>
                </c:pt>
                <c:pt idx="2">
                  <c:v>22201</c:v>
                </c:pt>
                <c:pt idx="3">
                  <c:v>23734</c:v>
                </c:pt>
                <c:pt idx="4">
                  <c:v>23346</c:v>
                </c:pt>
                <c:pt idx="5">
                  <c:v>22201</c:v>
                </c:pt>
                <c:pt idx="6">
                  <c:v>20828</c:v>
                </c:pt>
                <c:pt idx="7">
                  <c:v>20211</c:v>
                </c:pt>
                <c:pt idx="8">
                  <c:v>19507</c:v>
                </c:pt>
                <c:pt idx="9">
                  <c:v>18949</c:v>
                </c:pt>
                <c:pt idx="10">
                  <c:v>18673</c:v>
                </c:pt>
                <c:pt idx="11">
                  <c:v>18300</c:v>
                </c:pt>
                <c:pt idx="12">
                  <c:v>17926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98015168"/>
        <c:axId val="298009680"/>
      </c:barChart>
      <c:catAx>
        <c:axId val="29801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8009680"/>
        <c:crossesAt val="17000"/>
        <c:auto val="1"/>
        <c:lblAlgn val="ctr"/>
        <c:lblOffset val="100"/>
        <c:noMultiLvlLbl val="0"/>
      </c:catAx>
      <c:valAx>
        <c:axId val="298009680"/>
        <c:scaling>
          <c:orientation val="minMax"/>
          <c:max val="24000"/>
          <c:min val="17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80151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 19'!$I$4:$I$9</c:f>
              <c:numCache>
                <c:formatCode>General</c:formatCode>
                <c:ptCount val="6"/>
                <c:pt idx="0">
                  <c:v>208</c:v>
                </c:pt>
                <c:pt idx="1">
                  <c:v>0</c:v>
                </c:pt>
                <c:pt idx="2">
                  <c:v>0</c:v>
                </c:pt>
                <c:pt idx="3">
                  <c:v>55</c:v>
                </c:pt>
                <c:pt idx="4">
                  <c:v>84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8013600"/>
        <c:axId val="298013992"/>
      </c:barChart>
      <c:catAx>
        <c:axId val="298013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8013992"/>
        <c:crosses val="autoZero"/>
        <c:auto val="1"/>
        <c:lblAlgn val="ctr"/>
        <c:lblOffset val="100"/>
        <c:noMultiLvlLbl val="0"/>
      </c:catAx>
      <c:valAx>
        <c:axId val="298013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80136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 2018r. do X 2018r. oraz od V 2019r. do X 2019r.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19'!$E$6:$E$18</c:f>
              <c:strCache>
                <c:ptCount val="13"/>
                <c:pt idx="0">
                  <c:v>V 2018r.</c:v>
                </c:pt>
                <c:pt idx="1">
                  <c:v>VI 2018r.</c:v>
                </c:pt>
                <c:pt idx="2">
                  <c:v>VII 2018r.</c:v>
                </c:pt>
                <c:pt idx="3">
                  <c:v>VIII 2018r.</c:v>
                </c:pt>
                <c:pt idx="4">
                  <c:v>IX 2018r.</c:v>
                </c:pt>
                <c:pt idx="5">
                  <c:v>X 2018r.</c:v>
                </c:pt>
                <c:pt idx="7">
                  <c:v>V 2019r.</c:v>
                </c:pt>
                <c:pt idx="8">
                  <c:v>VI 2019r.</c:v>
                </c:pt>
                <c:pt idx="9">
                  <c:v>VII 2019r.</c:v>
                </c:pt>
                <c:pt idx="10">
                  <c:v>VIII 2019r.</c:v>
                </c:pt>
                <c:pt idx="11">
                  <c:v>IX 2019r.</c:v>
                </c:pt>
                <c:pt idx="12">
                  <c:v>X 2019r.</c:v>
                </c:pt>
              </c:strCache>
            </c:strRef>
          </c:cat>
          <c:val>
            <c:numRef>
              <c:f>'Wykresy X 19'!$F$6:$F$18</c:f>
              <c:numCache>
                <c:formatCode>General</c:formatCode>
                <c:ptCount val="13"/>
                <c:pt idx="0">
                  <c:v>4443</c:v>
                </c:pt>
                <c:pt idx="1">
                  <c:v>3945</c:v>
                </c:pt>
                <c:pt idx="2">
                  <c:v>3935</c:v>
                </c:pt>
                <c:pt idx="3">
                  <c:v>4817</c:v>
                </c:pt>
                <c:pt idx="4">
                  <c:v>3788</c:v>
                </c:pt>
                <c:pt idx="5">
                  <c:v>5981</c:v>
                </c:pt>
                <c:pt idx="7">
                  <c:v>4267</c:v>
                </c:pt>
                <c:pt idx="8">
                  <c:v>3510</c:v>
                </c:pt>
                <c:pt idx="9">
                  <c:v>4729</c:v>
                </c:pt>
                <c:pt idx="10">
                  <c:v>3474</c:v>
                </c:pt>
                <c:pt idx="11">
                  <c:v>3452</c:v>
                </c:pt>
                <c:pt idx="12">
                  <c:v>3763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98012032"/>
        <c:axId val="298010072"/>
        <c:axId val="0"/>
      </c:bar3DChart>
      <c:catAx>
        <c:axId val="29801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8010072"/>
        <c:crosses val="autoZero"/>
        <c:auto val="1"/>
        <c:lblAlgn val="ctr"/>
        <c:lblOffset val="100"/>
        <c:noMultiLvlLbl val="0"/>
      </c:catAx>
      <c:valAx>
        <c:axId val="298010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98012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październiku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9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129775444736075"/>
          <c:y val="0.3477020997375328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2.301882136527806E-2"/>
                  <c:y val="-0.143095472440944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642337976983646"/>
                  <c:y val="-0.233447998687664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787006752361083"/>
                  <c:y val="-5.30884186351706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1239966799021907"/>
                  <c:y val="9.193569553805774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9.1926329721605318E-3"/>
                  <c:y val="0.102238188976377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9.7933239114341528E-2"/>
                  <c:y val="0.1168917322834645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560748816654329"/>
                  <c:y val="0.10704625984251968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21608475222648452"/>
                  <c:y val="6.34908136482939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2699452632523498"/>
                  <c:y val="-8.8674704724409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7.3800053839423924E-2"/>
                  <c:y val="-0.1573731955380578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1998138053256163"/>
                  <c:y val="-8.40549540682415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7727639814253991E-2"/>
                  <c:y val="-7.781266404199474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379051977477174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 19'!$K$22:$K$34</c:f>
              <c:numCache>
                <c:formatCode>0.00%</c:formatCode>
                <c:ptCount val="13"/>
                <c:pt idx="0">
                  <c:v>0.41242149337055128</c:v>
                </c:pt>
                <c:pt idx="1">
                  <c:v>3.3030937427308678E-2</c:v>
                </c:pt>
                <c:pt idx="2">
                  <c:v>1.2561060711793441E-2</c:v>
                </c:pt>
                <c:pt idx="3">
                  <c:v>1.3026285182600605E-2</c:v>
                </c:pt>
                <c:pt idx="4">
                  <c:v>9.3044894161432891E-3</c:v>
                </c:pt>
                <c:pt idx="5">
                  <c:v>7.9088160037217962E-3</c:v>
                </c:pt>
                <c:pt idx="6">
                  <c:v>1.5817632007443592E-2</c:v>
                </c:pt>
                <c:pt idx="7">
                  <c:v>2.1400325657129564E-2</c:v>
                </c:pt>
                <c:pt idx="8">
                  <c:v>4.2800651314259128E-2</c:v>
                </c:pt>
                <c:pt idx="9">
                  <c:v>0.23656664340544312</c:v>
                </c:pt>
                <c:pt idx="10">
                  <c:v>0.10048848569434753</c:v>
                </c:pt>
                <c:pt idx="11">
                  <c:v>3.9544080018608981E-3</c:v>
                </c:pt>
                <c:pt idx="12">
                  <c:v>9.0718771807397069E-2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WYKRESY/2019r/Wykresy%20X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  <sheetName val="Stan i struktura V 19"/>
      <sheetName val="Stan i struktura VI 19"/>
      <sheetName val="Stan i struktura VII 19"/>
      <sheetName val="Stan i struktura VIII 19"/>
      <sheetName val="Stan i struktura IX 19"/>
      <sheetName val="Stan i struktura X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1229</v>
          </cell>
          <cell r="F6">
            <v>874</v>
          </cell>
          <cell r="G6">
            <v>1405</v>
          </cell>
          <cell r="H6">
            <v>2060</v>
          </cell>
          <cell r="I6">
            <v>1663</v>
          </cell>
          <cell r="J6">
            <v>389</v>
          </cell>
          <cell r="K6">
            <v>1638</v>
          </cell>
          <cell r="L6">
            <v>596</v>
          </cell>
          <cell r="M6">
            <v>871</v>
          </cell>
          <cell r="N6">
            <v>979</v>
          </cell>
          <cell r="O6">
            <v>1812</v>
          </cell>
          <cell r="P6">
            <v>1478</v>
          </cell>
          <cell r="Q6">
            <v>1707</v>
          </cell>
          <cell r="R6">
            <v>1599</v>
          </cell>
          <cell r="S6">
            <v>18300</v>
          </cell>
        </row>
        <row r="46">
          <cell r="E46">
            <v>9259</v>
          </cell>
          <cell r="F46">
            <v>2338</v>
          </cell>
          <cell r="G46">
            <v>2239</v>
          </cell>
          <cell r="H46">
            <v>1828</v>
          </cell>
          <cell r="I46">
            <v>2299</v>
          </cell>
          <cell r="J46">
            <v>1101</v>
          </cell>
          <cell r="K46">
            <v>1395</v>
          </cell>
          <cell r="L46">
            <v>1182</v>
          </cell>
          <cell r="M46">
            <v>2937</v>
          </cell>
          <cell r="N46">
            <v>2326</v>
          </cell>
          <cell r="O46">
            <v>4425</v>
          </cell>
          <cell r="P46">
            <v>1850</v>
          </cell>
          <cell r="Q46">
            <v>1751</v>
          </cell>
          <cell r="R46">
            <v>2797</v>
          </cell>
          <cell r="S46">
            <v>37727</v>
          </cell>
        </row>
        <row r="49">
          <cell r="E49">
            <v>69</v>
          </cell>
          <cell r="F49">
            <v>53</v>
          </cell>
          <cell r="G49">
            <v>78</v>
          </cell>
          <cell r="H49">
            <v>60</v>
          </cell>
          <cell r="I49">
            <v>53</v>
          </cell>
          <cell r="J49">
            <v>15</v>
          </cell>
          <cell r="K49">
            <v>67</v>
          </cell>
          <cell r="L49">
            <v>64</v>
          </cell>
          <cell r="M49">
            <v>5</v>
          </cell>
          <cell r="N49">
            <v>51</v>
          </cell>
          <cell r="O49">
            <v>78</v>
          </cell>
          <cell r="P49">
            <v>29</v>
          </cell>
          <cell r="Q49">
            <v>168</v>
          </cell>
          <cell r="R49">
            <v>138</v>
          </cell>
          <cell r="S49">
            <v>928</v>
          </cell>
        </row>
        <row r="51">
          <cell r="E51">
            <v>5</v>
          </cell>
          <cell r="F51">
            <v>10</v>
          </cell>
          <cell r="G51">
            <v>46</v>
          </cell>
          <cell r="H51">
            <v>55</v>
          </cell>
          <cell r="I51">
            <v>59</v>
          </cell>
          <cell r="J51">
            <v>10</v>
          </cell>
          <cell r="K51">
            <v>39</v>
          </cell>
          <cell r="L51">
            <v>29</v>
          </cell>
          <cell r="M51">
            <v>11</v>
          </cell>
          <cell r="N51">
            <v>13</v>
          </cell>
          <cell r="O51">
            <v>13</v>
          </cell>
          <cell r="P51">
            <v>39</v>
          </cell>
          <cell r="Q51">
            <v>152</v>
          </cell>
          <cell r="R51">
            <v>28</v>
          </cell>
          <cell r="S51">
            <v>509</v>
          </cell>
        </row>
        <row r="53">
          <cell r="E53">
            <v>44</v>
          </cell>
          <cell r="F53">
            <v>29</v>
          </cell>
          <cell r="G53">
            <v>67</v>
          </cell>
          <cell r="H53">
            <v>59</v>
          </cell>
          <cell r="I53">
            <v>60</v>
          </cell>
          <cell r="J53">
            <v>29</v>
          </cell>
          <cell r="K53">
            <v>18</v>
          </cell>
          <cell r="L53">
            <v>21</v>
          </cell>
          <cell r="M53">
            <v>14</v>
          </cell>
          <cell r="N53">
            <v>54</v>
          </cell>
          <cell r="O53">
            <v>70</v>
          </cell>
          <cell r="P53">
            <v>30</v>
          </cell>
          <cell r="Q53">
            <v>44</v>
          </cell>
          <cell r="R53">
            <v>51</v>
          </cell>
          <cell r="S53">
            <v>590</v>
          </cell>
        </row>
        <row r="55">
          <cell r="E55">
            <v>57</v>
          </cell>
          <cell r="F55">
            <v>58</v>
          </cell>
          <cell r="G55">
            <v>38</v>
          </cell>
          <cell r="H55">
            <v>40</v>
          </cell>
          <cell r="I55">
            <v>34</v>
          </cell>
          <cell r="J55">
            <v>24</v>
          </cell>
          <cell r="K55">
            <v>9</v>
          </cell>
          <cell r="L55">
            <v>46</v>
          </cell>
          <cell r="M55">
            <v>9</v>
          </cell>
          <cell r="N55">
            <v>12</v>
          </cell>
          <cell r="O55">
            <v>65</v>
          </cell>
          <cell r="P55">
            <v>32</v>
          </cell>
          <cell r="Q55">
            <v>64</v>
          </cell>
          <cell r="R55">
            <v>37</v>
          </cell>
          <cell r="S55">
            <v>525</v>
          </cell>
        </row>
        <row r="57">
          <cell r="E57">
            <v>48</v>
          </cell>
          <cell r="F57">
            <v>38</v>
          </cell>
          <cell r="G57">
            <v>27</v>
          </cell>
          <cell r="H57">
            <v>61</v>
          </cell>
          <cell r="I57">
            <v>48</v>
          </cell>
          <cell r="J57">
            <v>16</v>
          </cell>
          <cell r="K57">
            <v>71</v>
          </cell>
          <cell r="L57">
            <v>26</v>
          </cell>
          <cell r="M57">
            <v>54</v>
          </cell>
          <cell r="N57">
            <v>29</v>
          </cell>
          <cell r="O57">
            <v>37</v>
          </cell>
          <cell r="P57">
            <v>22</v>
          </cell>
          <cell r="Q57">
            <v>88</v>
          </cell>
          <cell r="R57">
            <v>36</v>
          </cell>
          <cell r="S57">
            <v>601</v>
          </cell>
        </row>
        <row r="59">
          <cell r="E59">
            <v>29</v>
          </cell>
          <cell r="F59">
            <v>8</v>
          </cell>
          <cell r="G59">
            <v>41</v>
          </cell>
          <cell r="H59">
            <v>20</v>
          </cell>
          <cell r="I59">
            <v>66</v>
          </cell>
          <cell r="J59">
            <v>1</v>
          </cell>
          <cell r="K59">
            <v>39</v>
          </cell>
          <cell r="L59">
            <v>11</v>
          </cell>
          <cell r="M59">
            <v>20</v>
          </cell>
          <cell r="N59">
            <v>43</v>
          </cell>
          <cell r="O59">
            <v>17</v>
          </cell>
          <cell r="P59">
            <v>14</v>
          </cell>
          <cell r="Q59">
            <v>12</v>
          </cell>
          <cell r="R59">
            <v>24</v>
          </cell>
          <cell r="S59">
            <v>345</v>
          </cell>
        </row>
        <row r="61">
          <cell r="E61">
            <v>177</v>
          </cell>
          <cell r="F61">
            <v>93</v>
          </cell>
          <cell r="G61">
            <v>156</v>
          </cell>
          <cell r="H61">
            <v>296</v>
          </cell>
          <cell r="I61">
            <v>298</v>
          </cell>
          <cell r="J61">
            <v>62</v>
          </cell>
          <cell r="K61">
            <v>393</v>
          </cell>
          <cell r="L61">
            <v>136</v>
          </cell>
          <cell r="M61">
            <v>193</v>
          </cell>
          <cell r="N61">
            <v>52</v>
          </cell>
          <cell r="O61">
            <v>266</v>
          </cell>
          <cell r="P61">
            <v>204</v>
          </cell>
          <cell r="Q61">
            <v>121</v>
          </cell>
          <cell r="R61">
            <v>266</v>
          </cell>
          <cell r="S61">
            <v>2713</v>
          </cell>
        </row>
        <row r="63">
          <cell r="E63">
            <v>1</v>
          </cell>
          <cell r="F63">
            <v>23</v>
          </cell>
          <cell r="G63">
            <v>27</v>
          </cell>
          <cell r="H63">
            <v>21</v>
          </cell>
          <cell r="I63">
            <v>52</v>
          </cell>
          <cell r="J63">
            <v>27</v>
          </cell>
          <cell r="K63">
            <v>88</v>
          </cell>
          <cell r="L63">
            <v>19</v>
          </cell>
          <cell r="M63">
            <v>33</v>
          </cell>
          <cell r="N63">
            <v>54</v>
          </cell>
          <cell r="O63">
            <v>88</v>
          </cell>
          <cell r="P63">
            <v>32</v>
          </cell>
          <cell r="Q63">
            <v>91</v>
          </cell>
          <cell r="R63">
            <v>432</v>
          </cell>
          <cell r="S63">
            <v>988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kresy X 19"/>
    </sheetNames>
    <sheetDataSet>
      <sheetData sheetId="0">
        <row r="3">
          <cell r="B3" t="str">
            <v>X 2018r.</v>
          </cell>
          <cell r="C3">
            <v>21375</v>
          </cell>
        </row>
        <row r="4">
          <cell r="B4" t="str">
            <v>XI 2018r.</v>
          </cell>
          <cell r="C4">
            <v>21683</v>
          </cell>
          <cell r="H4" t="str">
            <v>Podjęcia pracy poza miejscem zamieszkania w ramach bonu na zasiedlenie</v>
          </cell>
          <cell r="I4">
            <v>208</v>
          </cell>
        </row>
        <row r="5">
          <cell r="B5" t="str">
            <v>XII 2018r.</v>
          </cell>
          <cell r="C5">
            <v>22201</v>
          </cell>
          <cell r="H5" t="str">
            <v>Podjęcia pracy w ramach bonu zatrudnieniowego</v>
          </cell>
          <cell r="I5">
            <v>0</v>
          </cell>
        </row>
        <row r="6">
          <cell r="B6" t="str">
            <v>I 2019r.</v>
          </cell>
          <cell r="C6">
            <v>23734</v>
          </cell>
          <cell r="E6" t="str">
            <v>V 2018r.</v>
          </cell>
          <cell r="F6">
            <v>4443</v>
          </cell>
          <cell r="H6" t="str">
            <v>Podjęcie pracy w ramach refundacji składek na ubezpieczenie społeczne</v>
          </cell>
          <cell r="I6">
            <v>0</v>
          </cell>
        </row>
        <row r="7">
          <cell r="B7" t="str">
            <v>II 2019r.</v>
          </cell>
          <cell r="C7">
            <v>23346</v>
          </cell>
          <cell r="E7" t="str">
            <v>VI 2018r.</v>
          </cell>
          <cell r="F7">
            <v>3945</v>
          </cell>
          <cell r="H7" t="str">
            <v>Podjęcia pracy w ramach dofinansowania wynagrodzenia za zatrudnienie skierowanego 
bezrobotnego powyżej 50 r. życia</v>
          </cell>
          <cell r="I7">
            <v>55</v>
          </cell>
        </row>
        <row r="8">
          <cell r="B8" t="str">
            <v>III 2019r.</v>
          </cell>
          <cell r="C8">
            <v>22201</v>
          </cell>
          <cell r="E8" t="str">
            <v>VII 2018r.</v>
          </cell>
          <cell r="F8">
            <v>3935</v>
          </cell>
          <cell r="H8" t="str">
            <v>Rozpoczęcie szkolenia w ramach bonu szkoleniowego</v>
          </cell>
          <cell r="I8">
            <v>84</v>
          </cell>
        </row>
        <row r="9">
          <cell r="B9" t="str">
            <v>IV 2019r.</v>
          </cell>
          <cell r="C9">
            <v>20828</v>
          </cell>
          <cell r="E9" t="str">
            <v>VIII 2018r.</v>
          </cell>
          <cell r="F9">
            <v>4817</v>
          </cell>
          <cell r="H9" t="str">
            <v>Rozpoczęcie stażu w ramach bonu stażowego</v>
          </cell>
          <cell r="I9">
            <v>1</v>
          </cell>
        </row>
        <row r="10">
          <cell r="B10" t="str">
            <v>V 2019r.</v>
          </cell>
          <cell r="C10">
            <v>20211</v>
          </cell>
          <cell r="E10" t="str">
            <v>IX 2018r.</v>
          </cell>
          <cell r="F10">
            <v>3788</v>
          </cell>
        </row>
        <row r="11">
          <cell r="B11" t="str">
            <v>VI 2019r.</v>
          </cell>
          <cell r="C11">
            <v>19507</v>
          </cell>
          <cell r="E11" t="str">
            <v>X 2018r.</v>
          </cell>
          <cell r="F11">
            <v>5981</v>
          </cell>
        </row>
        <row r="12">
          <cell r="B12" t="str">
            <v>VII 2019r.</v>
          </cell>
          <cell r="C12">
            <v>18949</v>
          </cell>
        </row>
        <row r="13">
          <cell r="B13" t="str">
            <v>VIII 2019r.</v>
          </cell>
          <cell r="C13">
            <v>18673</v>
          </cell>
          <cell r="E13" t="str">
            <v>V 2019r.</v>
          </cell>
          <cell r="F13">
            <v>4267</v>
          </cell>
        </row>
        <row r="14">
          <cell r="B14" t="str">
            <v>IX 2019r.</v>
          </cell>
          <cell r="C14">
            <v>18300</v>
          </cell>
          <cell r="E14" t="str">
            <v>VI 2019r.</v>
          </cell>
          <cell r="F14">
            <v>3510</v>
          </cell>
        </row>
        <row r="15">
          <cell r="B15" t="str">
            <v>X 2019r.</v>
          </cell>
          <cell r="C15">
            <v>17926</v>
          </cell>
          <cell r="E15" t="str">
            <v>VII 2019r.</v>
          </cell>
          <cell r="F15">
            <v>4729</v>
          </cell>
        </row>
        <row r="16">
          <cell r="E16" t="str">
            <v>VIII 2019r.</v>
          </cell>
          <cell r="F16">
            <v>3474</v>
          </cell>
        </row>
        <row r="17">
          <cell r="E17" t="str">
            <v>IX 2019r.</v>
          </cell>
          <cell r="F17">
            <v>3452</v>
          </cell>
        </row>
        <row r="18">
          <cell r="E18" t="str">
            <v>X 2019r.</v>
          </cell>
          <cell r="F18">
            <v>3763</v>
          </cell>
        </row>
        <row r="22">
          <cell r="J22" t="str">
            <v>Praca niesubsydiowana</v>
          </cell>
          <cell r="K22">
            <v>0.41242149337055128</v>
          </cell>
        </row>
        <row r="23">
          <cell r="J23" t="str">
            <v>Podjęcie działalności gospodarczej i inna praca</v>
          </cell>
          <cell r="K23">
            <v>3.3030937427308678E-2</v>
          </cell>
        </row>
        <row r="24">
          <cell r="J24" t="str">
            <v>Podjęcie pracy w ramach refund. kosztów zatrud. bezrobotnego</v>
          </cell>
          <cell r="K24">
            <v>1.2561060711793441E-2</v>
          </cell>
        </row>
        <row r="25">
          <cell r="J25" t="str">
            <v>Prace interwencyjne</v>
          </cell>
          <cell r="K25">
            <v>1.3026285182600605E-2</v>
          </cell>
        </row>
        <row r="26">
          <cell r="J26" t="str">
            <v>Roboty publiczne</v>
          </cell>
          <cell r="K26">
            <v>9.3044894161432891E-3</v>
          </cell>
        </row>
        <row r="27">
          <cell r="J27" t="str">
            <v>Szkolenia</v>
          </cell>
          <cell r="K27">
            <v>7.9088160037217962E-3</v>
          </cell>
        </row>
        <row r="28">
          <cell r="J28" t="str">
            <v>Staże</v>
          </cell>
          <cell r="K28">
            <v>1.5817632007443592E-2</v>
          </cell>
        </row>
        <row r="29">
          <cell r="J29" t="str">
            <v>Praca społecznie użyteczna</v>
          </cell>
          <cell r="K29">
            <v>2.1400325657129564E-2</v>
          </cell>
        </row>
        <row r="30">
          <cell r="J30" t="str">
            <v>Odmowa bez uzasadnionej przyczyny przyjęcia propozycji odpowiedniej pracy lub innej formy pomocy, w tym w ramach PAI</v>
          </cell>
          <cell r="K30">
            <v>4.2800651314259128E-2</v>
          </cell>
        </row>
        <row r="31">
          <cell r="J31" t="str">
            <v>Niepotwierdzenie gotowości do pracy</v>
          </cell>
          <cell r="K31">
            <v>0.23656664340544312</v>
          </cell>
        </row>
        <row r="32">
          <cell r="J32" t="str">
            <v>Dobrowolna rezygnacja ze statusu bezrobotnego</v>
          </cell>
          <cell r="K32">
            <v>0.10048848569434753</v>
          </cell>
        </row>
        <row r="33">
          <cell r="J33" t="str">
            <v>Nabycie praw emerytalnych lub rentowych</v>
          </cell>
          <cell r="K33">
            <v>3.9544080018608981E-3</v>
          </cell>
        </row>
        <row r="34">
          <cell r="J34" t="str">
            <v>Inne</v>
          </cell>
          <cell r="K34">
            <v>9.0718771807397069E-2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62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4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65" t="s">
        <v>19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7"/>
    </row>
    <row r="5" spans="2:27" ht="29.1" customHeight="1" thickTop="1" thickBot="1">
      <c r="B5" s="14" t="s">
        <v>20</v>
      </c>
      <c r="C5" s="168" t="s">
        <v>21</v>
      </c>
      <c r="D5" s="169"/>
      <c r="E5" s="15">
        <v>2.1</v>
      </c>
      <c r="F5" s="15">
        <v>3.3</v>
      </c>
      <c r="G5" s="15">
        <v>8.1</v>
      </c>
      <c r="H5" s="15">
        <v>10.199999999999999</v>
      </c>
      <c r="I5" s="15">
        <v>6.1</v>
      </c>
      <c r="J5" s="15">
        <v>2.2999999999999998</v>
      </c>
      <c r="K5" s="15">
        <v>9.6</v>
      </c>
      <c r="L5" s="15">
        <v>5.0999999999999996</v>
      </c>
      <c r="M5" s="15">
        <v>3.5</v>
      </c>
      <c r="N5" s="15">
        <v>7.4</v>
      </c>
      <c r="O5" s="15">
        <v>2.6</v>
      </c>
      <c r="P5" s="15">
        <v>5.7</v>
      </c>
      <c r="Q5" s="15">
        <v>8.1999999999999993</v>
      </c>
      <c r="R5" s="16">
        <v>4.9000000000000004</v>
      </c>
      <c r="S5" s="17">
        <v>4.8</v>
      </c>
      <c r="T5" s="1" t="s">
        <v>22</v>
      </c>
    </row>
    <row r="6" spans="2:27" s="4" customFormat="1" ht="28.5" customHeight="1" thickTop="1" thickBot="1">
      <c r="B6" s="18" t="s">
        <v>23</v>
      </c>
      <c r="C6" s="170" t="s">
        <v>24</v>
      </c>
      <c r="D6" s="171"/>
      <c r="E6" s="19">
        <v>1265</v>
      </c>
      <c r="F6" s="20">
        <v>870</v>
      </c>
      <c r="G6" s="20">
        <v>1393</v>
      </c>
      <c r="H6" s="20">
        <v>1922</v>
      </c>
      <c r="I6" s="20">
        <v>1676</v>
      </c>
      <c r="J6" s="20">
        <v>380</v>
      </c>
      <c r="K6" s="20">
        <v>1612</v>
      </c>
      <c r="L6" s="20">
        <v>612</v>
      </c>
      <c r="M6" s="20">
        <v>865</v>
      </c>
      <c r="N6" s="20">
        <v>950</v>
      </c>
      <c r="O6" s="20">
        <v>1776</v>
      </c>
      <c r="P6" s="20">
        <v>1383</v>
      </c>
      <c r="Q6" s="20">
        <v>1659</v>
      </c>
      <c r="R6" s="21">
        <v>1563</v>
      </c>
      <c r="S6" s="22">
        <f>SUM(E6:R6)</f>
        <v>17926</v>
      </c>
    </row>
    <row r="7" spans="2:27" s="4" customFormat="1" ht="29.1" customHeight="1" thickTop="1" thickBot="1">
      <c r="B7" s="23"/>
      <c r="C7" s="172" t="s">
        <v>25</v>
      </c>
      <c r="D7" s="172"/>
      <c r="E7" s="24">
        <f>'[1]Stan i struktura IX 19'!E6</f>
        <v>1229</v>
      </c>
      <c r="F7" s="24">
        <f>'[1]Stan i struktura IX 19'!F6</f>
        <v>874</v>
      </c>
      <c r="G7" s="24">
        <f>'[1]Stan i struktura IX 19'!G6</f>
        <v>1405</v>
      </c>
      <c r="H7" s="24">
        <f>'[1]Stan i struktura IX 19'!H6</f>
        <v>2060</v>
      </c>
      <c r="I7" s="24">
        <f>'[1]Stan i struktura IX 19'!I6</f>
        <v>1663</v>
      </c>
      <c r="J7" s="24">
        <f>'[1]Stan i struktura IX 19'!J6</f>
        <v>389</v>
      </c>
      <c r="K7" s="24">
        <f>'[1]Stan i struktura IX 19'!K6</f>
        <v>1638</v>
      </c>
      <c r="L7" s="24">
        <f>'[1]Stan i struktura IX 19'!L6</f>
        <v>596</v>
      </c>
      <c r="M7" s="24">
        <f>'[1]Stan i struktura IX 19'!M6</f>
        <v>871</v>
      </c>
      <c r="N7" s="24">
        <f>'[1]Stan i struktura IX 19'!N6</f>
        <v>979</v>
      </c>
      <c r="O7" s="24">
        <f>'[1]Stan i struktura IX 19'!O6</f>
        <v>1812</v>
      </c>
      <c r="P7" s="24">
        <f>'[1]Stan i struktura IX 19'!P6</f>
        <v>1478</v>
      </c>
      <c r="Q7" s="24">
        <f>'[1]Stan i struktura IX 19'!Q6</f>
        <v>1707</v>
      </c>
      <c r="R7" s="24">
        <f>'[1]Stan i struktura IX 19'!R6</f>
        <v>1599</v>
      </c>
      <c r="S7" s="24">
        <f>'[1]Stan i struktura IX 19'!S6</f>
        <v>18300</v>
      </c>
      <c r="T7" s="25"/>
      <c r="V7" s="26">
        <f>SUM(E7:R7)</f>
        <v>18300</v>
      </c>
    </row>
    <row r="8" spans="2:27" ht="29.1" customHeight="1" thickTop="1" thickBot="1">
      <c r="B8" s="27"/>
      <c r="C8" s="160" t="s">
        <v>26</v>
      </c>
      <c r="D8" s="161"/>
      <c r="E8" s="28">
        <f t="shared" ref="E8:S8" si="0">E6-E7</f>
        <v>36</v>
      </c>
      <c r="F8" s="28">
        <f t="shared" si="0"/>
        <v>-4</v>
      </c>
      <c r="G8" s="28">
        <f t="shared" si="0"/>
        <v>-12</v>
      </c>
      <c r="H8" s="28">
        <f t="shared" si="0"/>
        <v>-138</v>
      </c>
      <c r="I8" s="28">
        <f t="shared" si="0"/>
        <v>13</v>
      </c>
      <c r="J8" s="28">
        <f t="shared" si="0"/>
        <v>-9</v>
      </c>
      <c r="K8" s="28">
        <f t="shared" si="0"/>
        <v>-26</v>
      </c>
      <c r="L8" s="28">
        <f t="shared" si="0"/>
        <v>16</v>
      </c>
      <c r="M8" s="28">
        <f t="shared" si="0"/>
        <v>-6</v>
      </c>
      <c r="N8" s="28">
        <f t="shared" si="0"/>
        <v>-29</v>
      </c>
      <c r="O8" s="28">
        <f t="shared" si="0"/>
        <v>-36</v>
      </c>
      <c r="P8" s="28">
        <f t="shared" si="0"/>
        <v>-95</v>
      </c>
      <c r="Q8" s="28">
        <f t="shared" si="0"/>
        <v>-48</v>
      </c>
      <c r="R8" s="29">
        <f t="shared" si="0"/>
        <v>-36</v>
      </c>
      <c r="S8" s="30">
        <f t="shared" si="0"/>
        <v>-374</v>
      </c>
      <c r="T8" s="31"/>
    </row>
    <row r="9" spans="2:27" ht="29.1" customHeight="1" thickTop="1" thickBot="1">
      <c r="B9" s="32"/>
      <c r="C9" s="178" t="s">
        <v>27</v>
      </c>
      <c r="D9" s="179"/>
      <c r="E9" s="33">
        <f t="shared" ref="E9:S9" si="1">E6/E7*100</f>
        <v>102.92921074043939</v>
      </c>
      <c r="F9" s="33">
        <f t="shared" si="1"/>
        <v>99.54233409610984</v>
      </c>
      <c r="G9" s="33">
        <f t="shared" si="1"/>
        <v>99.14590747330962</v>
      </c>
      <c r="H9" s="33">
        <f t="shared" si="1"/>
        <v>93.300970873786397</v>
      </c>
      <c r="I9" s="33">
        <f t="shared" si="1"/>
        <v>100.78171978352376</v>
      </c>
      <c r="J9" s="33">
        <f t="shared" si="1"/>
        <v>97.686375321336754</v>
      </c>
      <c r="K9" s="33">
        <f t="shared" si="1"/>
        <v>98.412698412698404</v>
      </c>
      <c r="L9" s="33">
        <f t="shared" si="1"/>
        <v>102.68456375838926</v>
      </c>
      <c r="M9" s="33">
        <f t="shared" si="1"/>
        <v>99.311136624569457</v>
      </c>
      <c r="N9" s="33">
        <f t="shared" si="1"/>
        <v>97.037793667007151</v>
      </c>
      <c r="O9" s="33">
        <f t="shared" si="1"/>
        <v>98.013245033112582</v>
      </c>
      <c r="P9" s="33">
        <f t="shared" si="1"/>
        <v>93.572395128552103</v>
      </c>
      <c r="Q9" s="33">
        <f t="shared" si="1"/>
        <v>97.188049209138839</v>
      </c>
      <c r="R9" s="34">
        <f t="shared" si="1"/>
        <v>97.748592870544087</v>
      </c>
      <c r="S9" s="35">
        <f t="shared" si="1"/>
        <v>97.95628415300547</v>
      </c>
      <c r="T9" s="31"/>
      <c r="AA9" s="36"/>
    </row>
    <row r="10" spans="2:27" s="4" customFormat="1" ht="29.1" customHeight="1" thickTop="1" thickBot="1">
      <c r="B10" s="37" t="s">
        <v>28</v>
      </c>
      <c r="C10" s="180" t="s">
        <v>29</v>
      </c>
      <c r="D10" s="181"/>
      <c r="E10" s="38">
        <v>423</v>
      </c>
      <c r="F10" s="39">
        <v>200</v>
      </c>
      <c r="G10" s="40">
        <v>262</v>
      </c>
      <c r="H10" s="40">
        <v>339</v>
      </c>
      <c r="I10" s="40">
        <v>393</v>
      </c>
      <c r="J10" s="40">
        <v>88</v>
      </c>
      <c r="K10" s="40">
        <v>386</v>
      </c>
      <c r="L10" s="40">
        <v>150</v>
      </c>
      <c r="M10" s="41">
        <v>200</v>
      </c>
      <c r="N10" s="41">
        <v>156</v>
      </c>
      <c r="O10" s="41">
        <v>431</v>
      </c>
      <c r="P10" s="41">
        <v>254</v>
      </c>
      <c r="Q10" s="41">
        <v>310</v>
      </c>
      <c r="R10" s="41">
        <v>333</v>
      </c>
      <c r="S10" s="42">
        <f>SUM(E10:R10)</f>
        <v>3925</v>
      </c>
      <c r="T10" s="25"/>
    </row>
    <row r="11" spans="2:27" ht="29.1" customHeight="1" thickTop="1" thickBot="1">
      <c r="B11" s="43"/>
      <c r="C11" s="160" t="s">
        <v>30</v>
      </c>
      <c r="D11" s="161"/>
      <c r="E11" s="44">
        <f t="shared" ref="E11:S11" si="2">E76/E10*100</f>
        <v>18.67612293144208</v>
      </c>
      <c r="F11" s="44">
        <f t="shared" si="2"/>
        <v>24.5</v>
      </c>
      <c r="G11" s="44">
        <f t="shared" si="2"/>
        <v>14.503816793893129</v>
      </c>
      <c r="H11" s="44">
        <f t="shared" si="2"/>
        <v>17.994100294985252</v>
      </c>
      <c r="I11" s="44">
        <f t="shared" si="2"/>
        <v>13.994910941475828</v>
      </c>
      <c r="J11" s="44">
        <f t="shared" si="2"/>
        <v>26.136363636363637</v>
      </c>
      <c r="K11" s="44">
        <f t="shared" si="2"/>
        <v>10.621761658031089</v>
      </c>
      <c r="L11" s="44">
        <f t="shared" si="2"/>
        <v>13.333333333333334</v>
      </c>
      <c r="M11" s="44">
        <f t="shared" si="2"/>
        <v>21.5</v>
      </c>
      <c r="N11" s="44">
        <f t="shared" si="2"/>
        <v>25</v>
      </c>
      <c r="O11" s="44">
        <f t="shared" si="2"/>
        <v>23.433874709976799</v>
      </c>
      <c r="P11" s="44">
        <f t="shared" si="2"/>
        <v>20.078740157480315</v>
      </c>
      <c r="Q11" s="44">
        <f t="shared" si="2"/>
        <v>14.838709677419354</v>
      </c>
      <c r="R11" s="45">
        <f t="shared" si="2"/>
        <v>19.81981981981982</v>
      </c>
      <c r="S11" s="46">
        <f t="shared" si="2"/>
        <v>18.140127388535031</v>
      </c>
      <c r="T11" s="31"/>
    </row>
    <row r="12" spans="2:27" ht="29.1" customHeight="1" thickTop="1" thickBot="1">
      <c r="B12" s="47" t="s">
        <v>31</v>
      </c>
      <c r="C12" s="182" t="s">
        <v>32</v>
      </c>
      <c r="D12" s="183"/>
      <c r="E12" s="38">
        <v>387</v>
      </c>
      <c r="F12" s="40">
        <v>204</v>
      </c>
      <c r="G12" s="40">
        <v>274</v>
      </c>
      <c r="H12" s="40">
        <v>477</v>
      </c>
      <c r="I12" s="40">
        <v>380</v>
      </c>
      <c r="J12" s="40">
        <v>97</v>
      </c>
      <c r="K12" s="40">
        <v>412</v>
      </c>
      <c r="L12" s="40">
        <v>134</v>
      </c>
      <c r="M12" s="41">
        <v>206</v>
      </c>
      <c r="N12" s="41">
        <v>185</v>
      </c>
      <c r="O12" s="41">
        <v>467</v>
      </c>
      <c r="P12" s="41">
        <v>349</v>
      </c>
      <c r="Q12" s="41">
        <v>358</v>
      </c>
      <c r="R12" s="41">
        <v>369</v>
      </c>
      <c r="S12" s="42">
        <f>SUM(E12:R12)</f>
        <v>4299</v>
      </c>
      <c r="T12" s="31"/>
    </row>
    <row r="13" spans="2:27" ht="29.1" customHeight="1" thickTop="1" thickBot="1">
      <c r="B13" s="43" t="s">
        <v>22</v>
      </c>
      <c r="C13" s="184" t="s">
        <v>33</v>
      </c>
      <c r="D13" s="185"/>
      <c r="E13" s="48">
        <v>185</v>
      </c>
      <c r="F13" s="49">
        <v>100</v>
      </c>
      <c r="G13" s="49">
        <v>156</v>
      </c>
      <c r="H13" s="49">
        <v>243</v>
      </c>
      <c r="I13" s="49">
        <v>179</v>
      </c>
      <c r="J13" s="49">
        <v>43</v>
      </c>
      <c r="K13" s="49">
        <v>192</v>
      </c>
      <c r="L13" s="49">
        <v>76</v>
      </c>
      <c r="M13" s="50">
        <v>91</v>
      </c>
      <c r="N13" s="50">
        <v>87</v>
      </c>
      <c r="O13" s="50">
        <v>226</v>
      </c>
      <c r="P13" s="50">
        <v>141</v>
      </c>
      <c r="Q13" s="50">
        <v>195</v>
      </c>
      <c r="R13" s="50">
        <v>151</v>
      </c>
      <c r="S13" s="51">
        <f t="shared" ref="S13:S15" si="3">SUM(E13:R13)</f>
        <v>2065</v>
      </c>
      <c r="T13" s="31"/>
    </row>
    <row r="14" spans="2:27" s="4" customFormat="1" ht="29.1" customHeight="1" thickTop="1" thickBot="1">
      <c r="B14" s="18" t="s">
        <v>22</v>
      </c>
      <c r="C14" s="186" t="s">
        <v>34</v>
      </c>
      <c r="D14" s="187"/>
      <c r="E14" s="48">
        <v>159</v>
      </c>
      <c r="F14" s="49">
        <v>83</v>
      </c>
      <c r="G14" s="49">
        <v>120</v>
      </c>
      <c r="H14" s="49">
        <v>207</v>
      </c>
      <c r="I14" s="49">
        <v>162</v>
      </c>
      <c r="J14" s="49">
        <v>40</v>
      </c>
      <c r="K14" s="49">
        <v>171</v>
      </c>
      <c r="L14" s="49">
        <v>62</v>
      </c>
      <c r="M14" s="50">
        <v>81</v>
      </c>
      <c r="N14" s="50">
        <v>77</v>
      </c>
      <c r="O14" s="50">
        <v>191</v>
      </c>
      <c r="P14" s="50">
        <v>126</v>
      </c>
      <c r="Q14" s="50">
        <v>154</v>
      </c>
      <c r="R14" s="50">
        <v>140</v>
      </c>
      <c r="S14" s="51">
        <f t="shared" si="3"/>
        <v>1773</v>
      </c>
      <c r="T14" s="25"/>
    </row>
    <row r="15" spans="2:27" s="4" customFormat="1" ht="29.1" customHeight="1" thickTop="1" thickBot="1">
      <c r="B15" s="52" t="s">
        <v>22</v>
      </c>
      <c r="C15" s="188" t="s">
        <v>35</v>
      </c>
      <c r="D15" s="189"/>
      <c r="E15" s="53">
        <v>93</v>
      </c>
      <c r="F15" s="54">
        <v>51</v>
      </c>
      <c r="G15" s="54">
        <v>48</v>
      </c>
      <c r="H15" s="54">
        <v>101</v>
      </c>
      <c r="I15" s="54">
        <v>106</v>
      </c>
      <c r="J15" s="54">
        <v>33</v>
      </c>
      <c r="K15" s="54">
        <v>111</v>
      </c>
      <c r="L15" s="54">
        <v>20</v>
      </c>
      <c r="M15" s="55">
        <v>44</v>
      </c>
      <c r="N15" s="55">
        <v>54</v>
      </c>
      <c r="O15" s="55">
        <v>99</v>
      </c>
      <c r="P15" s="55">
        <v>81</v>
      </c>
      <c r="Q15" s="55">
        <v>91</v>
      </c>
      <c r="R15" s="55">
        <v>85</v>
      </c>
      <c r="S15" s="51">
        <f t="shared" si="3"/>
        <v>1017</v>
      </c>
      <c r="T15" s="25"/>
    </row>
    <row r="16" spans="2:27" ht="29.1" customHeight="1" thickBot="1">
      <c r="B16" s="165" t="s">
        <v>36</v>
      </c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90"/>
    </row>
    <row r="17" spans="2:19" ht="29.1" customHeight="1" thickTop="1" thickBot="1">
      <c r="B17" s="191" t="s">
        <v>20</v>
      </c>
      <c r="C17" s="192" t="s">
        <v>37</v>
      </c>
      <c r="D17" s="193"/>
      <c r="E17" s="56">
        <v>759</v>
      </c>
      <c r="F17" s="57">
        <v>573</v>
      </c>
      <c r="G17" s="57">
        <v>843</v>
      </c>
      <c r="H17" s="57">
        <v>1095</v>
      </c>
      <c r="I17" s="57">
        <v>1069</v>
      </c>
      <c r="J17" s="57">
        <v>192</v>
      </c>
      <c r="K17" s="57">
        <v>992</v>
      </c>
      <c r="L17" s="57">
        <v>322</v>
      </c>
      <c r="M17" s="58">
        <v>498</v>
      </c>
      <c r="N17" s="58">
        <v>598</v>
      </c>
      <c r="O17" s="58">
        <v>1007</v>
      </c>
      <c r="P17" s="58">
        <v>828</v>
      </c>
      <c r="Q17" s="58">
        <v>1079</v>
      </c>
      <c r="R17" s="58">
        <v>917</v>
      </c>
      <c r="S17" s="51">
        <f>SUM(E17:R17)</f>
        <v>10772</v>
      </c>
    </row>
    <row r="18" spans="2:19" ht="29.1" customHeight="1" thickTop="1" thickBot="1">
      <c r="B18" s="174"/>
      <c r="C18" s="176" t="s">
        <v>38</v>
      </c>
      <c r="D18" s="177"/>
      <c r="E18" s="59">
        <f t="shared" ref="E18:S18" si="4">E17/E6*100</f>
        <v>60</v>
      </c>
      <c r="F18" s="59">
        <f t="shared" si="4"/>
        <v>65.862068965517238</v>
      </c>
      <c r="G18" s="59">
        <f t="shared" si="4"/>
        <v>60.51687006460876</v>
      </c>
      <c r="H18" s="59">
        <f t="shared" si="4"/>
        <v>56.971904266389174</v>
      </c>
      <c r="I18" s="59">
        <f t="shared" si="4"/>
        <v>63.782816229116946</v>
      </c>
      <c r="J18" s="59">
        <f t="shared" si="4"/>
        <v>50.526315789473685</v>
      </c>
      <c r="K18" s="59">
        <f t="shared" si="4"/>
        <v>61.53846153846154</v>
      </c>
      <c r="L18" s="59">
        <f t="shared" si="4"/>
        <v>52.614379084967325</v>
      </c>
      <c r="M18" s="59">
        <f t="shared" si="4"/>
        <v>57.572254335260119</v>
      </c>
      <c r="N18" s="59">
        <f t="shared" si="4"/>
        <v>62.94736842105263</v>
      </c>
      <c r="O18" s="59">
        <f t="shared" si="4"/>
        <v>56.700450450450447</v>
      </c>
      <c r="P18" s="59">
        <f t="shared" si="4"/>
        <v>59.869848156182215</v>
      </c>
      <c r="Q18" s="59">
        <f t="shared" si="4"/>
        <v>65.039180229053656</v>
      </c>
      <c r="R18" s="60">
        <f t="shared" si="4"/>
        <v>58.669225847728725</v>
      </c>
      <c r="S18" s="61">
        <f t="shared" si="4"/>
        <v>60.091487225259399</v>
      </c>
    </row>
    <row r="19" spans="2:19" ht="29.1" customHeight="1" thickTop="1" thickBot="1">
      <c r="B19" s="173" t="s">
        <v>23</v>
      </c>
      <c r="C19" s="175" t="s">
        <v>39</v>
      </c>
      <c r="D19" s="161"/>
      <c r="E19" s="48">
        <v>0</v>
      </c>
      <c r="F19" s="49">
        <v>601</v>
      </c>
      <c r="G19" s="49">
        <v>749</v>
      </c>
      <c r="H19" s="49">
        <v>1046</v>
      </c>
      <c r="I19" s="49">
        <v>741</v>
      </c>
      <c r="J19" s="49">
        <v>190</v>
      </c>
      <c r="K19" s="49">
        <v>910</v>
      </c>
      <c r="L19" s="49">
        <v>334</v>
      </c>
      <c r="M19" s="50">
        <v>508</v>
      </c>
      <c r="N19" s="50">
        <v>450</v>
      </c>
      <c r="O19" s="50">
        <v>0</v>
      </c>
      <c r="P19" s="50">
        <v>882</v>
      </c>
      <c r="Q19" s="50">
        <v>846</v>
      </c>
      <c r="R19" s="50">
        <v>761</v>
      </c>
      <c r="S19" s="62">
        <f>SUM(E19:R19)</f>
        <v>8018</v>
      </c>
    </row>
    <row r="20" spans="2:19" ht="29.1" customHeight="1" thickTop="1" thickBot="1">
      <c r="B20" s="174"/>
      <c r="C20" s="176" t="s">
        <v>38</v>
      </c>
      <c r="D20" s="177"/>
      <c r="E20" s="59">
        <f t="shared" ref="E20:S20" si="5">E19/E6*100</f>
        <v>0</v>
      </c>
      <c r="F20" s="59">
        <f t="shared" si="5"/>
        <v>69.080459770114942</v>
      </c>
      <c r="G20" s="59">
        <f t="shared" si="5"/>
        <v>53.768844221105525</v>
      </c>
      <c r="H20" s="59">
        <f t="shared" si="5"/>
        <v>54.422476586888656</v>
      </c>
      <c r="I20" s="59">
        <f t="shared" si="5"/>
        <v>44.212410501193318</v>
      </c>
      <c r="J20" s="59">
        <f t="shared" si="5"/>
        <v>50</v>
      </c>
      <c r="K20" s="59">
        <f t="shared" si="5"/>
        <v>56.451612903225815</v>
      </c>
      <c r="L20" s="59">
        <f t="shared" si="5"/>
        <v>54.575163398692808</v>
      </c>
      <c r="M20" s="59">
        <f t="shared" si="5"/>
        <v>58.728323699421971</v>
      </c>
      <c r="N20" s="59">
        <f t="shared" si="5"/>
        <v>47.368421052631575</v>
      </c>
      <c r="O20" s="59">
        <f t="shared" si="5"/>
        <v>0</v>
      </c>
      <c r="P20" s="59">
        <f t="shared" si="5"/>
        <v>63.774403470715832</v>
      </c>
      <c r="Q20" s="59">
        <f t="shared" si="5"/>
        <v>50.994575045207959</v>
      </c>
      <c r="R20" s="60">
        <f t="shared" si="5"/>
        <v>48.68841970569418</v>
      </c>
      <c r="S20" s="61">
        <f t="shared" si="5"/>
        <v>44.728327568894343</v>
      </c>
    </row>
    <row r="21" spans="2:19" s="4" customFormat="1" ht="29.1" customHeight="1" thickTop="1" thickBot="1">
      <c r="B21" s="194" t="s">
        <v>28</v>
      </c>
      <c r="C21" s="195" t="s">
        <v>40</v>
      </c>
      <c r="D21" s="196"/>
      <c r="E21" s="48">
        <v>336</v>
      </c>
      <c r="F21" s="49">
        <v>185</v>
      </c>
      <c r="G21" s="49">
        <v>283</v>
      </c>
      <c r="H21" s="49">
        <v>391</v>
      </c>
      <c r="I21" s="49">
        <v>369</v>
      </c>
      <c r="J21" s="49">
        <v>56</v>
      </c>
      <c r="K21" s="49">
        <v>338</v>
      </c>
      <c r="L21" s="49">
        <v>100</v>
      </c>
      <c r="M21" s="50">
        <v>161</v>
      </c>
      <c r="N21" s="50">
        <v>124</v>
      </c>
      <c r="O21" s="50">
        <v>332</v>
      </c>
      <c r="P21" s="50">
        <v>207</v>
      </c>
      <c r="Q21" s="50">
        <v>367</v>
      </c>
      <c r="R21" s="50">
        <v>211</v>
      </c>
      <c r="S21" s="51">
        <f>SUM(E21:R21)</f>
        <v>3460</v>
      </c>
    </row>
    <row r="22" spans="2:19" ht="29.1" customHeight="1" thickTop="1" thickBot="1">
      <c r="B22" s="174"/>
      <c r="C22" s="176" t="s">
        <v>38</v>
      </c>
      <c r="D22" s="177"/>
      <c r="E22" s="59">
        <f t="shared" ref="E22:S22" si="6">E21/E6*100</f>
        <v>26.56126482213439</v>
      </c>
      <c r="F22" s="59">
        <f t="shared" si="6"/>
        <v>21.264367816091951</v>
      </c>
      <c r="G22" s="59">
        <f t="shared" si="6"/>
        <v>20.315865039483132</v>
      </c>
      <c r="H22" s="59">
        <f t="shared" si="6"/>
        <v>20.343392299687828</v>
      </c>
      <c r="I22" s="59">
        <f t="shared" si="6"/>
        <v>22.016706443914082</v>
      </c>
      <c r="J22" s="59">
        <f t="shared" si="6"/>
        <v>14.736842105263156</v>
      </c>
      <c r="K22" s="59">
        <f t="shared" si="6"/>
        <v>20.967741935483872</v>
      </c>
      <c r="L22" s="59">
        <f t="shared" si="6"/>
        <v>16.33986928104575</v>
      </c>
      <c r="M22" s="59">
        <f t="shared" si="6"/>
        <v>18.612716763005778</v>
      </c>
      <c r="N22" s="59">
        <f t="shared" si="6"/>
        <v>13.052631578947368</v>
      </c>
      <c r="O22" s="59">
        <f t="shared" si="6"/>
        <v>18.693693693693696</v>
      </c>
      <c r="P22" s="59">
        <f t="shared" si="6"/>
        <v>14.967462039045554</v>
      </c>
      <c r="Q22" s="59">
        <f t="shared" si="6"/>
        <v>22.121760096443641</v>
      </c>
      <c r="R22" s="60">
        <f t="shared" si="6"/>
        <v>13.499680102367243</v>
      </c>
      <c r="S22" s="61">
        <f t="shared" si="6"/>
        <v>19.301573133995316</v>
      </c>
    </row>
    <row r="23" spans="2:19" s="4" customFormat="1" ht="29.1" customHeight="1" thickTop="1" thickBot="1">
      <c r="B23" s="194" t="s">
        <v>31</v>
      </c>
      <c r="C23" s="197" t="s">
        <v>41</v>
      </c>
      <c r="D23" s="198"/>
      <c r="E23" s="48">
        <v>58</v>
      </c>
      <c r="F23" s="49">
        <v>56</v>
      </c>
      <c r="G23" s="49">
        <v>81</v>
      </c>
      <c r="H23" s="49">
        <v>112</v>
      </c>
      <c r="I23" s="49">
        <v>56</v>
      </c>
      <c r="J23" s="49">
        <v>10</v>
      </c>
      <c r="K23" s="49">
        <v>65</v>
      </c>
      <c r="L23" s="49">
        <v>22</v>
      </c>
      <c r="M23" s="50">
        <v>67</v>
      </c>
      <c r="N23" s="50">
        <v>33</v>
      </c>
      <c r="O23" s="50">
        <v>72</v>
      </c>
      <c r="P23" s="50">
        <v>37</v>
      </c>
      <c r="Q23" s="50">
        <v>84</v>
      </c>
      <c r="R23" s="50">
        <v>58</v>
      </c>
      <c r="S23" s="51">
        <f>SUM(E23:R23)</f>
        <v>811</v>
      </c>
    </row>
    <row r="24" spans="2:19" ht="29.1" customHeight="1" thickTop="1" thickBot="1">
      <c r="B24" s="174"/>
      <c r="C24" s="176" t="s">
        <v>38</v>
      </c>
      <c r="D24" s="177"/>
      <c r="E24" s="59">
        <f t="shared" ref="E24:S24" si="7">E23/E6*100</f>
        <v>4.5849802371541504</v>
      </c>
      <c r="F24" s="59">
        <f t="shared" si="7"/>
        <v>6.4367816091954024</v>
      </c>
      <c r="G24" s="59">
        <f t="shared" si="7"/>
        <v>5.8147882268485285</v>
      </c>
      <c r="H24" s="59">
        <f t="shared" si="7"/>
        <v>5.8272632674297604</v>
      </c>
      <c r="I24" s="59">
        <f t="shared" si="7"/>
        <v>3.3412887828162292</v>
      </c>
      <c r="J24" s="59">
        <f t="shared" si="7"/>
        <v>2.6315789473684208</v>
      </c>
      <c r="K24" s="59">
        <f t="shared" si="7"/>
        <v>4.032258064516129</v>
      </c>
      <c r="L24" s="59">
        <f t="shared" si="7"/>
        <v>3.594771241830065</v>
      </c>
      <c r="M24" s="59">
        <f t="shared" si="7"/>
        <v>7.7456647398843934</v>
      </c>
      <c r="N24" s="59">
        <f t="shared" si="7"/>
        <v>3.4736842105263155</v>
      </c>
      <c r="O24" s="59">
        <f t="shared" si="7"/>
        <v>4.0540540540540544</v>
      </c>
      <c r="P24" s="59">
        <f t="shared" si="7"/>
        <v>2.6753434562545189</v>
      </c>
      <c r="Q24" s="59">
        <f t="shared" si="7"/>
        <v>5.0632911392405067</v>
      </c>
      <c r="R24" s="60">
        <f t="shared" si="7"/>
        <v>3.7108125399872045</v>
      </c>
      <c r="S24" s="61">
        <f t="shared" si="7"/>
        <v>4.52415485886422</v>
      </c>
    </row>
    <row r="25" spans="2:19" s="4" customFormat="1" ht="29.1" customHeight="1" thickTop="1" thickBot="1">
      <c r="B25" s="194" t="s">
        <v>42</v>
      </c>
      <c r="C25" s="195" t="s">
        <v>43</v>
      </c>
      <c r="D25" s="196"/>
      <c r="E25" s="63">
        <v>41</v>
      </c>
      <c r="F25" s="50">
        <v>38</v>
      </c>
      <c r="G25" s="50">
        <v>45</v>
      </c>
      <c r="H25" s="50">
        <v>67</v>
      </c>
      <c r="I25" s="50">
        <v>60</v>
      </c>
      <c r="J25" s="50">
        <v>12</v>
      </c>
      <c r="K25" s="50">
        <v>56</v>
      </c>
      <c r="L25" s="50">
        <v>18</v>
      </c>
      <c r="M25" s="50">
        <v>28</v>
      </c>
      <c r="N25" s="50">
        <v>48</v>
      </c>
      <c r="O25" s="50">
        <v>62</v>
      </c>
      <c r="P25" s="50">
        <v>46</v>
      </c>
      <c r="Q25" s="50">
        <v>42</v>
      </c>
      <c r="R25" s="50">
        <v>69</v>
      </c>
      <c r="S25" s="51">
        <f>SUM(E25:R25)</f>
        <v>632</v>
      </c>
    </row>
    <row r="26" spans="2:19" ht="29.1" customHeight="1" thickTop="1" thickBot="1">
      <c r="B26" s="174"/>
      <c r="C26" s="176" t="s">
        <v>38</v>
      </c>
      <c r="D26" s="177"/>
      <c r="E26" s="59">
        <f t="shared" ref="E26:S26" si="8">E25/E6*100</f>
        <v>3.2411067193675889</v>
      </c>
      <c r="F26" s="59">
        <f t="shared" si="8"/>
        <v>4.3678160919540225</v>
      </c>
      <c r="G26" s="59">
        <f t="shared" si="8"/>
        <v>3.2304379038047379</v>
      </c>
      <c r="H26" s="59">
        <f t="shared" si="8"/>
        <v>3.4859521331945893</v>
      </c>
      <c r="I26" s="59">
        <f t="shared" si="8"/>
        <v>3.5799522673031028</v>
      </c>
      <c r="J26" s="59">
        <f t="shared" si="8"/>
        <v>3.1578947368421053</v>
      </c>
      <c r="K26" s="59">
        <f t="shared" si="8"/>
        <v>3.4739454094292808</v>
      </c>
      <c r="L26" s="59">
        <f t="shared" si="8"/>
        <v>2.9411764705882351</v>
      </c>
      <c r="M26" s="59">
        <f t="shared" si="8"/>
        <v>3.2369942196531789</v>
      </c>
      <c r="N26" s="59">
        <f t="shared" si="8"/>
        <v>5.0526315789473681</v>
      </c>
      <c r="O26" s="59">
        <f t="shared" si="8"/>
        <v>3.4909909909909906</v>
      </c>
      <c r="P26" s="59">
        <f t="shared" si="8"/>
        <v>3.3261026753434564</v>
      </c>
      <c r="Q26" s="59">
        <f t="shared" si="8"/>
        <v>2.5316455696202533</v>
      </c>
      <c r="R26" s="60">
        <f t="shared" si="8"/>
        <v>4.4145873320537428</v>
      </c>
      <c r="S26" s="61">
        <f t="shared" si="8"/>
        <v>3.5256052660939416</v>
      </c>
    </row>
    <row r="27" spans="2:19" ht="29.1" customHeight="1" thickTop="1" thickBot="1">
      <c r="B27" s="194" t="s">
        <v>44</v>
      </c>
      <c r="C27" s="200" t="s">
        <v>45</v>
      </c>
      <c r="D27" s="201"/>
      <c r="E27" s="63">
        <v>204</v>
      </c>
      <c r="F27" s="50">
        <v>154</v>
      </c>
      <c r="G27" s="50">
        <v>230</v>
      </c>
      <c r="H27" s="50">
        <v>325</v>
      </c>
      <c r="I27" s="50">
        <v>346</v>
      </c>
      <c r="J27" s="50">
        <v>61</v>
      </c>
      <c r="K27" s="50">
        <v>318</v>
      </c>
      <c r="L27" s="50">
        <v>85</v>
      </c>
      <c r="M27" s="50">
        <v>192</v>
      </c>
      <c r="N27" s="50">
        <v>136</v>
      </c>
      <c r="O27" s="50">
        <v>304</v>
      </c>
      <c r="P27" s="50">
        <v>313</v>
      </c>
      <c r="Q27" s="50">
        <v>244</v>
      </c>
      <c r="R27" s="50">
        <v>300</v>
      </c>
      <c r="S27" s="51">
        <f>SUM(E27:R27)</f>
        <v>3212</v>
      </c>
    </row>
    <row r="28" spans="2:19" ht="29.1" customHeight="1" thickTop="1" thickBot="1">
      <c r="B28" s="199"/>
      <c r="C28" s="176" t="s">
        <v>38</v>
      </c>
      <c r="D28" s="177"/>
      <c r="E28" s="59">
        <f>E27/E6*100</f>
        <v>16.126482213438738</v>
      </c>
      <c r="F28" s="59">
        <f t="shared" ref="F28:S28" si="9">F27/F6*100</f>
        <v>17.701149425287358</v>
      </c>
      <c r="G28" s="59">
        <f t="shared" si="9"/>
        <v>16.511127063890882</v>
      </c>
      <c r="H28" s="59">
        <f t="shared" si="9"/>
        <v>16.909469302809573</v>
      </c>
      <c r="I28" s="59">
        <f t="shared" si="9"/>
        <v>20.644391408114558</v>
      </c>
      <c r="J28" s="59">
        <f t="shared" si="9"/>
        <v>16.05263157894737</v>
      </c>
      <c r="K28" s="59">
        <f t="shared" si="9"/>
        <v>19.727047146401986</v>
      </c>
      <c r="L28" s="59">
        <f t="shared" si="9"/>
        <v>13.888888888888889</v>
      </c>
      <c r="M28" s="59">
        <f t="shared" si="9"/>
        <v>22.196531791907514</v>
      </c>
      <c r="N28" s="59">
        <f t="shared" si="9"/>
        <v>14.315789473684209</v>
      </c>
      <c r="O28" s="59">
        <f t="shared" si="9"/>
        <v>17.117117117117118</v>
      </c>
      <c r="P28" s="59">
        <f t="shared" si="9"/>
        <v>22.631959508315258</v>
      </c>
      <c r="Q28" s="59">
        <f t="shared" si="9"/>
        <v>14.707655213984328</v>
      </c>
      <c r="R28" s="59">
        <f t="shared" si="9"/>
        <v>19.193857965451055</v>
      </c>
      <c r="S28" s="59">
        <f t="shared" si="9"/>
        <v>17.918107776414146</v>
      </c>
    </row>
    <row r="29" spans="2:19" ht="29.1" customHeight="1" thickBot="1">
      <c r="B29" s="165" t="s">
        <v>46</v>
      </c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202"/>
    </row>
    <row r="30" spans="2:19" ht="29.1" customHeight="1" thickTop="1" thickBot="1">
      <c r="B30" s="173" t="s">
        <v>20</v>
      </c>
      <c r="C30" s="175" t="s">
        <v>47</v>
      </c>
      <c r="D30" s="161"/>
      <c r="E30" s="48">
        <v>303</v>
      </c>
      <c r="F30" s="49">
        <v>245</v>
      </c>
      <c r="G30" s="49">
        <v>406</v>
      </c>
      <c r="H30" s="49">
        <v>503</v>
      </c>
      <c r="I30" s="49">
        <v>430</v>
      </c>
      <c r="J30" s="49">
        <v>85</v>
      </c>
      <c r="K30" s="49">
        <v>439</v>
      </c>
      <c r="L30" s="49">
        <v>166</v>
      </c>
      <c r="M30" s="50">
        <v>240</v>
      </c>
      <c r="N30" s="50">
        <v>293</v>
      </c>
      <c r="O30" s="50">
        <v>382</v>
      </c>
      <c r="P30" s="50">
        <v>386</v>
      </c>
      <c r="Q30" s="50">
        <v>348</v>
      </c>
      <c r="R30" s="50">
        <v>433</v>
      </c>
      <c r="S30" s="51">
        <f>SUM(E30:R30)</f>
        <v>4659</v>
      </c>
    </row>
    <row r="31" spans="2:19" ht="29.1" customHeight="1" thickTop="1" thickBot="1">
      <c r="B31" s="174"/>
      <c r="C31" s="176" t="s">
        <v>38</v>
      </c>
      <c r="D31" s="177"/>
      <c r="E31" s="59">
        <f t="shared" ref="E31:S31" si="10">E30/E6*100</f>
        <v>23.952569169960476</v>
      </c>
      <c r="F31" s="59">
        <f t="shared" si="10"/>
        <v>28.160919540229884</v>
      </c>
      <c r="G31" s="59">
        <f t="shared" si="10"/>
        <v>29.145728643216078</v>
      </c>
      <c r="H31" s="59">
        <f t="shared" si="10"/>
        <v>26.170655567117585</v>
      </c>
      <c r="I31" s="59">
        <f t="shared" si="10"/>
        <v>25.6563245823389</v>
      </c>
      <c r="J31" s="59">
        <f t="shared" si="10"/>
        <v>22.368421052631579</v>
      </c>
      <c r="K31" s="59">
        <f t="shared" si="10"/>
        <v>27.233250620347395</v>
      </c>
      <c r="L31" s="59">
        <f t="shared" si="10"/>
        <v>27.124183006535947</v>
      </c>
      <c r="M31" s="59">
        <f t="shared" si="10"/>
        <v>27.74566473988439</v>
      </c>
      <c r="N31" s="59">
        <f t="shared" si="10"/>
        <v>30.842105263157894</v>
      </c>
      <c r="O31" s="59">
        <f t="shared" si="10"/>
        <v>21.509009009009009</v>
      </c>
      <c r="P31" s="59">
        <f t="shared" si="10"/>
        <v>27.910339840925523</v>
      </c>
      <c r="Q31" s="59">
        <f t="shared" si="10"/>
        <v>20.976491862567812</v>
      </c>
      <c r="R31" s="60">
        <f t="shared" si="10"/>
        <v>27.703134996801023</v>
      </c>
      <c r="S31" s="61">
        <f t="shared" si="10"/>
        <v>25.990181858752649</v>
      </c>
    </row>
    <row r="32" spans="2:19" ht="29.1" customHeight="1" thickTop="1" thickBot="1">
      <c r="B32" s="194" t="s">
        <v>23</v>
      </c>
      <c r="C32" s="195" t="s">
        <v>48</v>
      </c>
      <c r="D32" s="196"/>
      <c r="E32" s="48">
        <v>375</v>
      </c>
      <c r="F32" s="49">
        <v>244</v>
      </c>
      <c r="G32" s="49">
        <v>383</v>
      </c>
      <c r="H32" s="49">
        <v>507</v>
      </c>
      <c r="I32" s="49">
        <v>454</v>
      </c>
      <c r="J32" s="49">
        <v>127</v>
      </c>
      <c r="K32" s="49">
        <v>446</v>
      </c>
      <c r="L32" s="49">
        <v>195</v>
      </c>
      <c r="M32" s="50">
        <v>248</v>
      </c>
      <c r="N32" s="50">
        <v>254</v>
      </c>
      <c r="O32" s="50">
        <v>470</v>
      </c>
      <c r="P32" s="50">
        <v>389</v>
      </c>
      <c r="Q32" s="50">
        <v>475</v>
      </c>
      <c r="R32" s="50">
        <v>442</v>
      </c>
      <c r="S32" s="51">
        <f>SUM(E32:R32)</f>
        <v>5009</v>
      </c>
    </row>
    <row r="33" spans="2:22" ht="29.1" customHeight="1" thickTop="1" thickBot="1">
      <c r="B33" s="174"/>
      <c r="C33" s="176" t="s">
        <v>38</v>
      </c>
      <c r="D33" s="177"/>
      <c r="E33" s="59">
        <f t="shared" ref="E33:S33" si="11">E32/E6*100</f>
        <v>29.644268774703558</v>
      </c>
      <c r="F33" s="59">
        <f t="shared" si="11"/>
        <v>28.045977011494255</v>
      </c>
      <c r="G33" s="59">
        <f t="shared" si="11"/>
        <v>27.494615936826992</v>
      </c>
      <c r="H33" s="59">
        <f t="shared" si="11"/>
        <v>26.378772112382936</v>
      </c>
      <c r="I33" s="59">
        <f t="shared" si="11"/>
        <v>27.088305489260144</v>
      </c>
      <c r="J33" s="59">
        <f t="shared" si="11"/>
        <v>33.421052631578945</v>
      </c>
      <c r="K33" s="59">
        <f t="shared" si="11"/>
        <v>27.667493796526056</v>
      </c>
      <c r="L33" s="59">
        <f t="shared" si="11"/>
        <v>31.862745098039213</v>
      </c>
      <c r="M33" s="59">
        <f t="shared" si="11"/>
        <v>28.670520231213874</v>
      </c>
      <c r="N33" s="59">
        <f t="shared" si="11"/>
        <v>26.736842105263158</v>
      </c>
      <c r="O33" s="59">
        <f t="shared" si="11"/>
        <v>26.463963963963966</v>
      </c>
      <c r="P33" s="59">
        <f t="shared" si="11"/>
        <v>28.127259580621839</v>
      </c>
      <c r="Q33" s="59">
        <f t="shared" si="11"/>
        <v>28.631705846895724</v>
      </c>
      <c r="R33" s="60">
        <f t="shared" si="11"/>
        <v>28.278950735764557</v>
      </c>
      <c r="S33" s="61">
        <f t="shared" si="11"/>
        <v>27.942653129532523</v>
      </c>
    </row>
    <row r="34" spans="2:22" ht="29.1" customHeight="1" thickTop="1" thickBot="1">
      <c r="B34" s="194" t="s">
        <v>28</v>
      </c>
      <c r="C34" s="195" t="s">
        <v>49</v>
      </c>
      <c r="D34" s="196"/>
      <c r="E34" s="48">
        <v>282</v>
      </c>
      <c r="F34" s="49">
        <v>318</v>
      </c>
      <c r="G34" s="49">
        <v>679</v>
      </c>
      <c r="H34" s="49">
        <v>962</v>
      </c>
      <c r="I34" s="49">
        <v>780</v>
      </c>
      <c r="J34" s="49">
        <v>119</v>
      </c>
      <c r="K34" s="49">
        <v>714</v>
      </c>
      <c r="L34" s="49">
        <v>271</v>
      </c>
      <c r="M34" s="50">
        <v>322</v>
      </c>
      <c r="N34" s="50">
        <v>468</v>
      </c>
      <c r="O34" s="50">
        <v>660</v>
      </c>
      <c r="P34" s="50">
        <v>614</v>
      </c>
      <c r="Q34" s="50">
        <v>739</v>
      </c>
      <c r="R34" s="50">
        <v>758</v>
      </c>
      <c r="S34" s="51">
        <f>SUM(E34:R34)</f>
        <v>7686</v>
      </c>
    </row>
    <row r="35" spans="2:22" ht="29.1" customHeight="1" thickTop="1" thickBot="1">
      <c r="B35" s="174"/>
      <c r="C35" s="176" t="s">
        <v>38</v>
      </c>
      <c r="D35" s="177"/>
      <c r="E35" s="59">
        <f t="shared" ref="E35:S35" si="12">E34/E6*100</f>
        <v>22.292490118577074</v>
      </c>
      <c r="F35" s="59">
        <f t="shared" si="12"/>
        <v>36.551724137931032</v>
      </c>
      <c r="G35" s="59">
        <f t="shared" si="12"/>
        <v>48.743718592964825</v>
      </c>
      <c r="H35" s="59">
        <f t="shared" si="12"/>
        <v>50.052029136316335</v>
      </c>
      <c r="I35" s="59">
        <f t="shared" si="12"/>
        <v>46.539379474940333</v>
      </c>
      <c r="J35" s="59">
        <f t="shared" si="12"/>
        <v>31.315789473684209</v>
      </c>
      <c r="K35" s="59">
        <f t="shared" si="12"/>
        <v>44.292803970223325</v>
      </c>
      <c r="L35" s="59">
        <f t="shared" si="12"/>
        <v>44.281045751633982</v>
      </c>
      <c r="M35" s="59">
        <f t="shared" si="12"/>
        <v>37.225433526011557</v>
      </c>
      <c r="N35" s="59">
        <f t="shared" si="12"/>
        <v>49.263157894736842</v>
      </c>
      <c r="O35" s="59">
        <f t="shared" si="12"/>
        <v>37.162162162162161</v>
      </c>
      <c r="P35" s="59">
        <f t="shared" si="12"/>
        <v>44.396240057845269</v>
      </c>
      <c r="Q35" s="59">
        <f t="shared" si="12"/>
        <v>44.544906570223027</v>
      </c>
      <c r="R35" s="60">
        <f t="shared" si="12"/>
        <v>48.496481126039669</v>
      </c>
      <c r="S35" s="61">
        <f t="shared" si="12"/>
        <v>42.876269106326006</v>
      </c>
    </row>
    <row r="36" spans="2:22" ht="29.1" customHeight="1" thickTop="1" thickBot="1">
      <c r="B36" s="194" t="s">
        <v>31</v>
      </c>
      <c r="C36" s="200" t="s">
        <v>50</v>
      </c>
      <c r="D36" s="201"/>
      <c r="E36" s="63">
        <v>238</v>
      </c>
      <c r="F36" s="50">
        <v>226</v>
      </c>
      <c r="G36" s="50">
        <v>380</v>
      </c>
      <c r="H36" s="50">
        <v>289</v>
      </c>
      <c r="I36" s="50">
        <v>474</v>
      </c>
      <c r="J36" s="50">
        <v>57</v>
      </c>
      <c r="K36" s="50">
        <v>357</v>
      </c>
      <c r="L36" s="50">
        <v>121</v>
      </c>
      <c r="M36" s="50">
        <v>164</v>
      </c>
      <c r="N36" s="50">
        <v>140</v>
      </c>
      <c r="O36" s="50">
        <v>271</v>
      </c>
      <c r="P36" s="50">
        <v>299</v>
      </c>
      <c r="Q36" s="50">
        <v>449</v>
      </c>
      <c r="R36" s="50">
        <v>329</v>
      </c>
      <c r="S36" s="51">
        <f>SUM(E36:R36)</f>
        <v>3794</v>
      </c>
    </row>
    <row r="37" spans="2:22" ht="29.1" customHeight="1" thickTop="1" thickBot="1">
      <c r="B37" s="199"/>
      <c r="C37" s="176" t="s">
        <v>38</v>
      </c>
      <c r="D37" s="177"/>
      <c r="E37" s="59">
        <f t="shared" ref="E37:S37" si="13">E36/E6*100</f>
        <v>18.814229249011856</v>
      </c>
      <c r="F37" s="59">
        <f t="shared" si="13"/>
        <v>25.977011494252871</v>
      </c>
      <c r="G37" s="59">
        <f t="shared" si="13"/>
        <v>27.27925340990668</v>
      </c>
      <c r="H37" s="59">
        <f t="shared" si="13"/>
        <v>15.036420395421434</v>
      </c>
      <c r="I37" s="59">
        <f t="shared" si="13"/>
        <v>28.281622911694509</v>
      </c>
      <c r="J37" s="59">
        <f t="shared" si="13"/>
        <v>15</v>
      </c>
      <c r="K37" s="59">
        <f t="shared" si="13"/>
        <v>22.146401985111662</v>
      </c>
      <c r="L37" s="59">
        <f t="shared" si="13"/>
        <v>19.77124183006536</v>
      </c>
      <c r="M37" s="59">
        <f t="shared" si="13"/>
        <v>18.959537572254334</v>
      </c>
      <c r="N37" s="59">
        <f t="shared" si="13"/>
        <v>14.736842105263156</v>
      </c>
      <c r="O37" s="59">
        <f t="shared" si="13"/>
        <v>15.259009009009009</v>
      </c>
      <c r="P37" s="59">
        <f t="shared" si="13"/>
        <v>21.619667389732466</v>
      </c>
      <c r="Q37" s="59">
        <f t="shared" si="13"/>
        <v>27.064496684749852</v>
      </c>
      <c r="R37" s="60">
        <f t="shared" si="13"/>
        <v>21.04926423544466</v>
      </c>
      <c r="S37" s="61">
        <f t="shared" si="13"/>
        <v>21.164788575253819</v>
      </c>
    </row>
    <row r="38" spans="2:22" s="64" customFormat="1" ht="29.1" customHeight="1" thickTop="1" thickBot="1">
      <c r="B38" s="173" t="s">
        <v>42</v>
      </c>
      <c r="C38" s="206" t="s">
        <v>51</v>
      </c>
      <c r="D38" s="207"/>
      <c r="E38" s="63">
        <v>173</v>
      </c>
      <c r="F38" s="50">
        <v>92</v>
      </c>
      <c r="G38" s="50">
        <v>130</v>
      </c>
      <c r="H38" s="50">
        <v>96</v>
      </c>
      <c r="I38" s="50">
        <v>203</v>
      </c>
      <c r="J38" s="50">
        <v>43</v>
      </c>
      <c r="K38" s="50">
        <v>155</v>
      </c>
      <c r="L38" s="50">
        <v>75</v>
      </c>
      <c r="M38" s="50">
        <v>106</v>
      </c>
      <c r="N38" s="50">
        <v>61</v>
      </c>
      <c r="O38" s="50">
        <v>173</v>
      </c>
      <c r="P38" s="50">
        <v>110</v>
      </c>
      <c r="Q38" s="50">
        <v>145</v>
      </c>
      <c r="R38" s="50">
        <v>134</v>
      </c>
      <c r="S38" s="51">
        <f>SUM(E38:R38)</f>
        <v>1696</v>
      </c>
    </row>
    <row r="39" spans="2:22" s="4" customFormat="1" ht="29.1" customHeight="1" thickTop="1" thickBot="1">
      <c r="B39" s="205"/>
      <c r="C39" s="208" t="s">
        <v>38</v>
      </c>
      <c r="D39" s="209"/>
      <c r="E39" s="65">
        <f t="shared" ref="E39:S39" si="14">E38/E6*100</f>
        <v>13.67588932806324</v>
      </c>
      <c r="F39" s="66">
        <f t="shared" si="14"/>
        <v>10.574712643678161</v>
      </c>
      <c r="G39" s="66">
        <f t="shared" si="14"/>
        <v>9.3323761665470215</v>
      </c>
      <c r="H39" s="66">
        <f t="shared" si="14"/>
        <v>4.9947970863683659</v>
      </c>
      <c r="I39" s="66">
        <f t="shared" si="14"/>
        <v>12.11217183770883</v>
      </c>
      <c r="J39" s="66">
        <f t="shared" si="14"/>
        <v>11.315789473684211</v>
      </c>
      <c r="K39" s="66">
        <f t="shared" si="14"/>
        <v>9.6153846153846168</v>
      </c>
      <c r="L39" s="66">
        <f t="shared" si="14"/>
        <v>12.254901960784313</v>
      </c>
      <c r="M39" s="66">
        <f t="shared" si="14"/>
        <v>12.254335260115607</v>
      </c>
      <c r="N39" s="66">
        <f t="shared" si="14"/>
        <v>6.4210526315789469</v>
      </c>
      <c r="O39" s="65">
        <f t="shared" si="14"/>
        <v>9.7409909909909906</v>
      </c>
      <c r="P39" s="66">
        <f t="shared" si="14"/>
        <v>7.953723788864786</v>
      </c>
      <c r="Q39" s="66">
        <f t="shared" si="14"/>
        <v>8.7402049427365895</v>
      </c>
      <c r="R39" s="67">
        <f t="shared" si="14"/>
        <v>8.5732565579014715</v>
      </c>
      <c r="S39" s="61">
        <f t="shared" si="14"/>
        <v>9.4611179292647556</v>
      </c>
    </row>
    <row r="40" spans="2:22" s="4" customFormat="1" ht="24" customHeight="1">
      <c r="B40" s="68"/>
      <c r="C40" s="69"/>
      <c r="D40" s="69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1"/>
    </row>
    <row r="41" spans="2:22" s="4" customFormat="1" ht="48.75" customHeight="1" thickBot="1">
      <c r="B41" s="210" t="s">
        <v>52</v>
      </c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</row>
    <row r="42" spans="2:22" s="4" customFormat="1" ht="42" customHeight="1" thickTop="1" thickBot="1">
      <c r="B42" s="6" t="s">
        <v>1</v>
      </c>
      <c r="C42" s="72" t="s">
        <v>2</v>
      </c>
      <c r="D42" s="73" t="s">
        <v>3</v>
      </c>
      <c r="E42" s="74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65" t="s">
        <v>55</v>
      </c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2"/>
    </row>
    <row r="44" spans="2:22" s="4" customFormat="1" ht="42" customHeight="1" thickTop="1" thickBot="1">
      <c r="B44" s="75" t="s">
        <v>20</v>
      </c>
      <c r="C44" s="203" t="s">
        <v>56</v>
      </c>
      <c r="D44" s="204"/>
      <c r="E44" s="56">
        <v>1440</v>
      </c>
      <c r="F44" s="56">
        <v>191</v>
      </c>
      <c r="G44" s="56">
        <v>237</v>
      </c>
      <c r="H44" s="56">
        <v>223</v>
      </c>
      <c r="I44" s="56">
        <v>121</v>
      </c>
      <c r="J44" s="56">
        <v>81</v>
      </c>
      <c r="K44" s="56">
        <v>84</v>
      </c>
      <c r="L44" s="56">
        <v>116</v>
      </c>
      <c r="M44" s="56">
        <v>171</v>
      </c>
      <c r="N44" s="56">
        <v>50</v>
      </c>
      <c r="O44" s="56">
        <v>479</v>
      </c>
      <c r="P44" s="56">
        <v>268</v>
      </c>
      <c r="Q44" s="56">
        <v>85</v>
      </c>
      <c r="R44" s="76">
        <v>217</v>
      </c>
      <c r="S44" s="77">
        <f>SUM(E44:R44)</f>
        <v>3763</v>
      </c>
    </row>
    <row r="45" spans="2:22" s="4" customFormat="1" ht="42" customHeight="1" thickTop="1" thickBot="1">
      <c r="B45" s="78"/>
      <c r="C45" s="213" t="s">
        <v>57</v>
      </c>
      <c r="D45" s="214"/>
      <c r="E45" s="79">
        <v>18</v>
      </c>
      <c r="F45" s="49">
        <v>5</v>
      </c>
      <c r="G45" s="49">
        <v>28</v>
      </c>
      <c r="H45" s="49">
        <v>34</v>
      </c>
      <c r="I45" s="49">
        <v>20</v>
      </c>
      <c r="J45" s="49">
        <v>6</v>
      </c>
      <c r="K45" s="49">
        <v>25</v>
      </c>
      <c r="L45" s="49">
        <v>12</v>
      </c>
      <c r="M45" s="50">
        <v>5</v>
      </c>
      <c r="N45" s="50">
        <v>5</v>
      </c>
      <c r="O45" s="50">
        <v>16</v>
      </c>
      <c r="P45" s="50">
        <v>9</v>
      </c>
      <c r="Q45" s="50">
        <v>30</v>
      </c>
      <c r="R45" s="50">
        <v>73</v>
      </c>
      <c r="S45" s="77">
        <f>SUM(E45:R45)</f>
        <v>286</v>
      </c>
      <c r="V45" s="80"/>
    </row>
    <row r="46" spans="2:22" s="4" customFormat="1" ht="42" customHeight="1" thickTop="1" thickBot="1">
      <c r="B46" s="81" t="s">
        <v>23</v>
      </c>
      <c r="C46" s="215" t="s">
        <v>58</v>
      </c>
      <c r="D46" s="216"/>
      <c r="E46" s="82">
        <f>E44+'[1]Stan i struktura IX 19'!E46</f>
        <v>10699</v>
      </c>
      <c r="F46" s="82">
        <f>F44+'[1]Stan i struktura IX 19'!F46</f>
        <v>2529</v>
      </c>
      <c r="G46" s="82">
        <f>G44+'[1]Stan i struktura IX 19'!G46</f>
        <v>2476</v>
      </c>
      <c r="H46" s="82">
        <f>H44+'[1]Stan i struktura IX 19'!H46</f>
        <v>2051</v>
      </c>
      <c r="I46" s="82">
        <f>I44+'[1]Stan i struktura IX 19'!I46</f>
        <v>2420</v>
      </c>
      <c r="J46" s="82">
        <f>J44+'[1]Stan i struktura IX 19'!J46</f>
        <v>1182</v>
      </c>
      <c r="K46" s="82">
        <f>K44+'[1]Stan i struktura IX 19'!K46</f>
        <v>1479</v>
      </c>
      <c r="L46" s="82">
        <f>L44+'[1]Stan i struktura IX 19'!L46</f>
        <v>1298</v>
      </c>
      <c r="M46" s="82">
        <f>M44+'[1]Stan i struktura IX 19'!M46</f>
        <v>3108</v>
      </c>
      <c r="N46" s="82">
        <f>N44+'[1]Stan i struktura IX 19'!N46</f>
        <v>2376</v>
      </c>
      <c r="O46" s="82">
        <f>O44+'[1]Stan i struktura IX 19'!O46</f>
        <v>4904</v>
      </c>
      <c r="P46" s="82">
        <f>P44+'[1]Stan i struktura IX 19'!P46</f>
        <v>2118</v>
      </c>
      <c r="Q46" s="82">
        <f>Q44+'[1]Stan i struktura IX 19'!Q46</f>
        <v>1836</v>
      </c>
      <c r="R46" s="83">
        <f>R44+'[1]Stan i struktura IX 19'!R46</f>
        <v>3014</v>
      </c>
      <c r="S46" s="84">
        <f>S44+'[1]Stan i struktura IX 19'!S46</f>
        <v>41490</v>
      </c>
      <c r="U46" s="4">
        <f>SUM(E46:R46)</f>
        <v>41490</v>
      </c>
      <c r="V46" s="4">
        <f>SUM(E46:R46)</f>
        <v>41490</v>
      </c>
    </row>
    <row r="47" spans="2:22" s="4" customFormat="1" ht="42" customHeight="1" thickBot="1">
      <c r="B47" s="217" t="s">
        <v>59</v>
      </c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2"/>
    </row>
    <row r="48" spans="2:22" s="4" customFormat="1" ht="42" customHeight="1" thickTop="1" thickBot="1">
      <c r="B48" s="219" t="s">
        <v>20</v>
      </c>
      <c r="C48" s="220" t="s">
        <v>60</v>
      </c>
      <c r="D48" s="221"/>
      <c r="E48" s="57">
        <v>5</v>
      </c>
      <c r="F48" s="57">
        <v>2</v>
      </c>
      <c r="G48" s="57">
        <v>6</v>
      </c>
      <c r="H48" s="57">
        <v>3</v>
      </c>
      <c r="I48" s="57">
        <v>5</v>
      </c>
      <c r="J48" s="57">
        <v>0</v>
      </c>
      <c r="K48" s="57">
        <v>5</v>
      </c>
      <c r="L48" s="57">
        <v>6</v>
      </c>
      <c r="M48" s="57">
        <v>0</v>
      </c>
      <c r="N48" s="57">
        <v>1</v>
      </c>
      <c r="O48" s="57">
        <v>7</v>
      </c>
      <c r="P48" s="57">
        <v>3</v>
      </c>
      <c r="Q48" s="57">
        <v>6</v>
      </c>
      <c r="R48" s="58">
        <v>7</v>
      </c>
      <c r="S48" s="85">
        <f>SUM(E48:R48)</f>
        <v>56</v>
      </c>
    </row>
    <row r="49" spans="2:26" ht="42" customHeight="1" thickTop="1" thickBot="1">
      <c r="B49" s="174"/>
      <c r="C49" s="222" t="s">
        <v>61</v>
      </c>
      <c r="D49" s="223"/>
      <c r="E49" s="86">
        <f>E48+'[1]Stan i struktura IX 19'!E49</f>
        <v>74</v>
      </c>
      <c r="F49" s="86">
        <f>F48+'[1]Stan i struktura IX 19'!F49</f>
        <v>55</v>
      </c>
      <c r="G49" s="86">
        <f>G48+'[1]Stan i struktura IX 19'!G49</f>
        <v>84</v>
      </c>
      <c r="H49" s="86">
        <f>H48+'[1]Stan i struktura IX 19'!H49</f>
        <v>63</v>
      </c>
      <c r="I49" s="86">
        <f>I48+'[1]Stan i struktura IX 19'!I49</f>
        <v>58</v>
      </c>
      <c r="J49" s="86">
        <f>J48+'[1]Stan i struktura IX 19'!J49</f>
        <v>15</v>
      </c>
      <c r="K49" s="86">
        <f>K48+'[1]Stan i struktura IX 19'!K49</f>
        <v>72</v>
      </c>
      <c r="L49" s="86">
        <f>L48+'[1]Stan i struktura IX 19'!L49</f>
        <v>70</v>
      </c>
      <c r="M49" s="86">
        <f>M48+'[1]Stan i struktura IX 19'!M49</f>
        <v>5</v>
      </c>
      <c r="N49" s="86">
        <f>N48+'[1]Stan i struktura IX 19'!N49</f>
        <v>52</v>
      </c>
      <c r="O49" s="86">
        <f>O48+'[1]Stan i struktura IX 19'!O49</f>
        <v>85</v>
      </c>
      <c r="P49" s="86">
        <f>P48+'[1]Stan i struktura IX 19'!P49</f>
        <v>32</v>
      </c>
      <c r="Q49" s="86">
        <f>Q48+'[1]Stan i struktura IX 19'!Q49</f>
        <v>174</v>
      </c>
      <c r="R49" s="87">
        <f>R48+'[1]Stan i struktura IX 19'!R49</f>
        <v>145</v>
      </c>
      <c r="S49" s="84">
        <f>S48+'[1]Stan i struktura IX 19'!S49</f>
        <v>984</v>
      </c>
      <c r="U49" s="1">
        <f>SUM(E49:R49)</f>
        <v>984</v>
      </c>
      <c r="V49" s="4">
        <f>SUM(E49:R49)</f>
        <v>984</v>
      </c>
      <c r="Z49" s="88"/>
    </row>
    <row r="50" spans="2:26" s="4" customFormat="1" ht="42" customHeight="1" thickTop="1" thickBot="1">
      <c r="B50" s="224" t="s">
        <v>23</v>
      </c>
      <c r="C50" s="225" t="s">
        <v>62</v>
      </c>
      <c r="D50" s="226"/>
      <c r="E50" s="89">
        <v>0</v>
      </c>
      <c r="F50" s="89">
        <v>3</v>
      </c>
      <c r="G50" s="89">
        <v>4</v>
      </c>
      <c r="H50" s="89">
        <v>13</v>
      </c>
      <c r="I50" s="89">
        <v>0</v>
      </c>
      <c r="J50" s="89">
        <v>1</v>
      </c>
      <c r="K50" s="89">
        <v>2</v>
      </c>
      <c r="L50" s="89">
        <v>1</v>
      </c>
      <c r="M50" s="89">
        <v>0</v>
      </c>
      <c r="N50" s="89">
        <v>0</v>
      </c>
      <c r="O50" s="89">
        <v>0</v>
      </c>
      <c r="P50" s="89">
        <v>0</v>
      </c>
      <c r="Q50" s="89">
        <v>16</v>
      </c>
      <c r="R50" s="90">
        <v>0</v>
      </c>
      <c r="S50" s="85">
        <f>SUM(E50:R50)</f>
        <v>40</v>
      </c>
    </row>
    <row r="51" spans="2:26" ht="42" customHeight="1" thickTop="1" thickBot="1">
      <c r="B51" s="174"/>
      <c r="C51" s="222" t="s">
        <v>63</v>
      </c>
      <c r="D51" s="223"/>
      <c r="E51" s="86">
        <f>E50+'[1]Stan i struktura IX 19'!E51</f>
        <v>5</v>
      </c>
      <c r="F51" s="86">
        <f>F50+'[1]Stan i struktura IX 19'!F51</f>
        <v>13</v>
      </c>
      <c r="G51" s="86">
        <f>G50+'[1]Stan i struktura IX 19'!G51</f>
        <v>50</v>
      </c>
      <c r="H51" s="86">
        <f>H50+'[1]Stan i struktura IX 19'!H51</f>
        <v>68</v>
      </c>
      <c r="I51" s="86">
        <f>I50+'[1]Stan i struktura IX 19'!I51</f>
        <v>59</v>
      </c>
      <c r="J51" s="86">
        <f>J50+'[1]Stan i struktura IX 19'!J51</f>
        <v>11</v>
      </c>
      <c r="K51" s="86">
        <f>K50+'[1]Stan i struktura IX 19'!K51</f>
        <v>41</v>
      </c>
      <c r="L51" s="86">
        <f>L50+'[1]Stan i struktura IX 19'!L51</f>
        <v>30</v>
      </c>
      <c r="M51" s="86">
        <f>M50+'[1]Stan i struktura IX 19'!M51</f>
        <v>11</v>
      </c>
      <c r="N51" s="86">
        <f>N50+'[1]Stan i struktura IX 19'!N51</f>
        <v>13</v>
      </c>
      <c r="O51" s="86">
        <f>O50+'[1]Stan i struktura IX 19'!O51</f>
        <v>13</v>
      </c>
      <c r="P51" s="86">
        <f>P50+'[1]Stan i struktura IX 19'!P51</f>
        <v>39</v>
      </c>
      <c r="Q51" s="86">
        <f>Q50+'[1]Stan i struktura IX 19'!Q51</f>
        <v>168</v>
      </c>
      <c r="R51" s="87">
        <f>R50+'[1]Stan i struktura IX 19'!R51</f>
        <v>28</v>
      </c>
      <c r="S51" s="84">
        <f>S50+'[1]Stan i struktura IX 19'!S51</f>
        <v>549</v>
      </c>
      <c r="U51" s="1">
        <f>SUM(E51:R51)</f>
        <v>549</v>
      </c>
      <c r="V51" s="4">
        <f>SUM(E51:R51)</f>
        <v>549</v>
      </c>
    </row>
    <row r="52" spans="2:26" s="4" customFormat="1" ht="42" customHeight="1" thickTop="1" thickBot="1">
      <c r="B52" s="227" t="s">
        <v>28</v>
      </c>
      <c r="C52" s="228" t="s">
        <v>64</v>
      </c>
      <c r="D52" s="229"/>
      <c r="E52" s="48">
        <v>8</v>
      </c>
      <c r="F52" s="49">
        <v>3</v>
      </c>
      <c r="G52" s="49">
        <v>21</v>
      </c>
      <c r="H52" s="49">
        <v>6</v>
      </c>
      <c r="I52" s="50">
        <v>2</v>
      </c>
      <c r="J52" s="49">
        <v>0</v>
      </c>
      <c r="K52" s="50">
        <v>1</v>
      </c>
      <c r="L52" s="49">
        <v>3</v>
      </c>
      <c r="M52" s="50">
        <v>0</v>
      </c>
      <c r="N52" s="50">
        <v>3</v>
      </c>
      <c r="O52" s="50">
        <v>11</v>
      </c>
      <c r="P52" s="49">
        <v>4</v>
      </c>
      <c r="Q52" s="91">
        <v>1</v>
      </c>
      <c r="R52" s="50">
        <v>1</v>
      </c>
      <c r="S52" s="85">
        <f>SUM(E52:R52)</f>
        <v>64</v>
      </c>
    </row>
    <row r="53" spans="2:26" ht="42" customHeight="1" thickTop="1" thickBot="1">
      <c r="B53" s="174"/>
      <c r="C53" s="222" t="s">
        <v>65</v>
      </c>
      <c r="D53" s="223"/>
      <c r="E53" s="86">
        <f>E52+'[1]Stan i struktura IX 19'!E53</f>
        <v>52</v>
      </c>
      <c r="F53" s="86">
        <f>F52+'[1]Stan i struktura IX 19'!F53</f>
        <v>32</v>
      </c>
      <c r="G53" s="86">
        <f>G52+'[1]Stan i struktura IX 19'!G53</f>
        <v>88</v>
      </c>
      <c r="H53" s="86">
        <f>H52+'[1]Stan i struktura IX 19'!H53</f>
        <v>65</v>
      </c>
      <c r="I53" s="86">
        <f>I52+'[1]Stan i struktura IX 19'!I53</f>
        <v>62</v>
      </c>
      <c r="J53" s="86">
        <f>J52+'[1]Stan i struktura IX 19'!J53</f>
        <v>29</v>
      </c>
      <c r="K53" s="86">
        <f>K52+'[1]Stan i struktura IX 19'!K53</f>
        <v>19</v>
      </c>
      <c r="L53" s="86">
        <f>L52+'[1]Stan i struktura IX 19'!L53</f>
        <v>24</v>
      </c>
      <c r="M53" s="86">
        <f>M52+'[1]Stan i struktura IX 19'!M53</f>
        <v>14</v>
      </c>
      <c r="N53" s="86">
        <f>N52+'[1]Stan i struktura IX 19'!N53</f>
        <v>57</v>
      </c>
      <c r="O53" s="86">
        <f>O52+'[1]Stan i struktura IX 19'!O53</f>
        <v>81</v>
      </c>
      <c r="P53" s="86">
        <f>P52+'[1]Stan i struktura IX 19'!P53</f>
        <v>34</v>
      </c>
      <c r="Q53" s="86">
        <f>Q52+'[1]Stan i struktura IX 19'!Q53</f>
        <v>45</v>
      </c>
      <c r="R53" s="87">
        <f>R52+'[1]Stan i struktura IX 19'!R53</f>
        <v>52</v>
      </c>
      <c r="S53" s="84">
        <f>S52+'[1]Stan i struktura IX 19'!S53</f>
        <v>654</v>
      </c>
      <c r="U53" s="1">
        <f>SUM(E53:R53)</f>
        <v>654</v>
      </c>
      <c r="V53" s="4">
        <f>SUM(E53:R53)</f>
        <v>654</v>
      </c>
    </row>
    <row r="54" spans="2:26" s="4" customFormat="1" ht="42" customHeight="1" thickTop="1" thickBot="1">
      <c r="B54" s="227" t="s">
        <v>31</v>
      </c>
      <c r="C54" s="228" t="s">
        <v>66</v>
      </c>
      <c r="D54" s="229"/>
      <c r="E54" s="92">
        <v>4</v>
      </c>
      <c r="F54" s="49">
        <v>3</v>
      </c>
      <c r="G54" s="49">
        <v>2</v>
      </c>
      <c r="H54" s="49">
        <v>6</v>
      </c>
      <c r="I54" s="50">
        <v>7</v>
      </c>
      <c r="J54" s="49">
        <v>2</v>
      </c>
      <c r="K54" s="50">
        <v>2</v>
      </c>
      <c r="L54" s="49">
        <v>1</v>
      </c>
      <c r="M54" s="50">
        <v>0</v>
      </c>
      <c r="N54" s="50">
        <v>2</v>
      </c>
      <c r="O54" s="50">
        <v>11</v>
      </c>
      <c r="P54" s="49">
        <v>3</v>
      </c>
      <c r="Q54" s="91">
        <v>8</v>
      </c>
      <c r="R54" s="50">
        <v>3</v>
      </c>
      <c r="S54" s="85">
        <f>SUM(E54:R54)</f>
        <v>54</v>
      </c>
    </row>
    <row r="55" spans="2:26" s="4" customFormat="1" ht="42" customHeight="1" thickTop="1" thickBot="1">
      <c r="B55" s="174"/>
      <c r="C55" s="230" t="s">
        <v>67</v>
      </c>
      <c r="D55" s="231"/>
      <c r="E55" s="86">
        <f>E54+'[1]Stan i struktura IX 19'!E55</f>
        <v>61</v>
      </c>
      <c r="F55" s="86">
        <f>F54+'[1]Stan i struktura IX 19'!F55</f>
        <v>61</v>
      </c>
      <c r="G55" s="86">
        <f>G54+'[1]Stan i struktura IX 19'!G55</f>
        <v>40</v>
      </c>
      <c r="H55" s="86">
        <f>H54+'[1]Stan i struktura IX 19'!H55</f>
        <v>46</v>
      </c>
      <c r="I55" s="86">
        <f>I54+'[1]Stan i struktura IX 19'!I55</f>
        <v>41</v>
      </c>
      <c r="J55" s="86">
        <f>J54+'[1]Stan i struktura IX 19'!J55</f>
        <v>26</v>
      </c>
      <c r="K55" s="86">
        <f>K54+'[1]Stan i struktura IX 19'!K55</f>
        <v>11</v>
      </c>
      <c r="L55" s="86">
        <f>L54+'[1]Stan i struktura IX 19'!L55</f>
        <v>47</v>
      </c>
      <c r="M55" s="86">
        <f>M54+'[1]Stan i struktura IX 19'!M55</f>
        <v>9</v>
      </c>
      <c r="N55" s="86">
        <f>N54+'[1]Stan i struktura IX 19'!N55</f>
        <v>14</v>
      </c>
      <c r="O55" s="86">
        <f>O54+'[1]Stan i struktura IX 19'!O55</f>
        <v>76</v>
      </c>
      <c r="P55" s="86">
        <f>P54+'[1]Stan i struktura IX 19'!P55</f>
        <v>35</v>
      </c>
      <c r="Q55" s="86">
        <f>Q54+'[1]Stan i struktura IX 19'!Q55</f>
        <v>72</v>
      </c>
      <c r="R55" s="87">
        <f>R54+'[1]Stan i struktura IX 19'!R55</f>
        <v>40</v>
      </c>
      <c r="S55" s="84">
        <f>S54+'[1]Stan i struktura IX 19'!S55</f>
        <v>579</v>
      </c>
      <c r="U55" s="4">
        <f>SUM(E55:R55)</f>
        <v>579</v>
      </c>
      <c r="V55" s="4">
        <f>SUM(E55:R55)</f>
        <v>579</v>
      </c>
    </row>
    <row r="56" spans="2:26" s="4" customFormat="1" ht="42" customHeight="1" thickTop="1" thickBot="1">
      <c r="B56" s="227" t="s">
        <v>42</v>
      </c>
      <c r="C56" s="233" t="s">
        <v>68</v>
      </c>
      <c r="D56" s="234"/>
      <c r="E56" s="92">
        <v>9</v>
      </c>
      <c r="F56" s="92">
        <v>6</v>
      </c>
      <c r="G56" s="92">
        <v>3</v>
      </c>
      <c r="H56" s="92">
        <v>8</v>
      </c>
      <c r="I56" s="92">
        <v>3</v>
      </c>
      <c r="J56" s="92">
        <v>0</v>
      </c>
      <c r="K56" s="92">
        <v>11</v>
      </c>
      <c r="L56" s="92">
        <v>3</v>
      </c>
      <c r="M56" s="92">
        <v>10</v>
      </c>
      <c r="N56" s="92">
        <v>4</v>
      </c>
      <c r="O56" s="92">
        <v>6</v>
      </c>
      <c r="P56" s="92">
        <v>5</v>
      </c>
      <c r="Q56" s="92">
        <v>10</v>
      </c>
      <c r="R56" s="93">
        <v>0</v>
      </c>
      <c r="S56" s="85">
        <f>SUM(E56:R56)</f>
        <v>78</v>
      </c>
    </row>
    <row r="57" spans="2:26" s="4" customFormat="1" ht="42" customHeight="1" thickTop="1" thickBot="1">
      <c r="B57" s="232"/>
      <c r="C57" s="235" t="s">
        <v>69</v>
      </c>
      <c r="D57" s="236"/>
      <c r="E57" s="86">
        <f>E56+'[1]Stan i struktura IX 19'!E57</f>
        <v>57</v>
      </c>
      <c r="F57" s="86">
        <f>F56+'[1]Stan i struktura IX 19'!F57</f>
        <v>44</v>
      </c>
      <c r="G57" s="86">
        <f>G56+'[1]Stan i struktura IX 19'!G57</f>
        <v>30</v>
      </c>
      <c r="H57" s="86">
        <f>H56+'[1]Stan i struktura IX 19'!H57</f>
        <v>69</v>
      </c>
      <c r="I57" s="86">
        <f>I56+'[1]Stan i struktura IX 19'!I57</f>
        <v>51</v>
      </c>
      <c r="J57" s="86">
        <f>J56+'[1]Stan i struktura IX 19'!J57</f>
        <v>16</v>
      </c>
      <c r="K57" s="86">
        <f>K56+'[1]Stan i struktura IX 19'!K57</f>
        <v>82</v>
      </c>
      <c r="L57" s="86">
        <f>L56+'[1]Stan i struktura IX 19'!L57</f>
        <v>29</v>
      </c>
      <c r="M57" s="86">
        <f>M56+'[1]Stan i struktura IX 19'!M57</f>
        <v>64</v>
      </c>
      <c r="N57" s="86">
        <f>N56+'[1]Stan i struktura IX 19'!N57</f>
        <v>33</v>
      </c>
      <c r="O57" s="86">
        <f>O56+'[1]Stan i struktura IX 19'!O57</f>
        <v>43</v>
      </c>
      <c r="P57" s="86">
        <f>P56+'[1]Stan i struktura IX 19'!P57</f>
        <v>27</v>
      </c>
      <c r="Q57" s="86">
        <f>Q56+'[1]Stan i struktura IX 19'!Q57</f>
        <v>98</v>
      </c>
      <c r="R57" s="87">
        <f>R56+'[1]Stan i struktura IX 19'!R57</f>
        <v>36</v>
      </c>
      <c r="S57" s="84">
        <f>S56+'[1]Stan i struktura IX 19'!S57</f>
        <v>679</v>
      </c>
      <c r="U57" s="4">
        <f>SUM(E57:R57)</f>
        <v>679</v>
      </c>
      <c r="V57" s="4">
        <f>SUM(E57:R57)</f>
        <v>679</v>
      </c>
    </row>
    <row r="58" spans="2:26" s="4" customFormat="1" ht="42" customHeight="1" thickTop="1" thickBot="1">
      <c r="B58" s="227" t="s">
        <v>44</v>
      </c>
      <c r="C58" s="233" t="s">
        <v>70</v>
      </c>
      <c r="D58" s="234"/>
      <c r="E58" s="92">
        <v>4</v>
      </c>
      <c r="F58" s="92">
        <v>0</v>
      </c>
      <c r="G58" s="92">
        <v>6</v>
      </c>
      <c r="H58" s="92">
        <v>2</v>
      </c>
      <c r="I58" s="92">
        <v>1</v>
      </c>
      <c r="J58" s="92">
        <v>2</v>
      </c>
      <c r="K58" s="92">
        <v>1</v>
      </c>
      <c r="L58" s="92">
        <v>1</v>
      </c>
      <c r="M58" s="92">
        <v>2</v>
      </c>
      <c r="N58" s="92">
        <v>4</v>
      </c>
      <c r="O58" s="92">
        <v>3</v>
      </c>
      <c r="P58" s="92">
        <v>5</v>
      </c>
      <c r="Q58" s="92">
        <v>0</v>
      </c>
      <c r="R58" s="93">
        <v>3</v>
      </c>
      <c r="S58" s="85">
        <f>SUM(E58:R58)</f>
        <v>34</v>
      </c>
    </row>
    <row r="59" spans="2:26" s="4" customFormat="1" ht="42" customHeight="1" thickTop="1" thickBot="1">
      <c r="B59" s="224"/>
      <c r="C59" s="237" t="s">
        <v>71</v>
      </c>
      <c r="D59" s="238"/>
      <c r="E59" s="86">
        <f>E58+'[1]Stan i struktura IX 19'!E59</f>
        <v>33</v>
      </c>
      <c r="F59" s="86">
        <f>F58+'[1]Stan i struktura IX 19'!F59</f>
        <v>8</v>
      </c>
      <c r="G59" s="86">
        <f>G58+'[1]Stan i struktura IX 19'!G59</f>
        <v>47</v>
      </c>
      <c r="H59" s="86">
        <f>H58+'[1]Stan i struktura IX 19'!H59</f>
        <v>22</v>
      </c>
      <c r="I59" s="86">
        <f>I58+'[1]Stan i struktura IX 19'!I59</f>
        <v>67</v>
      </c>
      <c r="J59" s="86">
        <f>J58+'[1]Stan i struktura IX 19'!J59</f>
        <v>3</v>
      </c>
      <c r="K59" s="86">
        <f>K58+'[1]Stan i struktura IX 19'!K59</f>
        <v>40</v>
      </c>
      <c r="L59" s="86">
        <f>L58+'[1]Stan i struktura IX 19'!L59</f>
        <v>12</v>
      </c>
      <c r="M59" s="86">
        <f>M58+'[1]Stan i struktura IX 19'!M59</f>
        <v>22</v>
      </c>
      <c r="N59" s="86">
        <f>N58+'[1]Stan i struktura IX 19'!N59</f>
        <v>47</v>
      </c>
      <c r="O59" s="86">
        <f>O58+'[1]Stan i struktura IX 19'!O59</f>
        <v>20</v>
      </c>
      <c r="P59" s="86">
        <f>P58+'[1]Stan i struktura IX 19'!P59</f>
        <v>19</v>
      </c>
      <c r="Q59" s="86">
        <f>Q58+'[1]Stan i struktura IX 19'!Q59</f>
        <v>12</v>
      </c>
      <c r="R59" s="87">
        <f>R58+'[1]Stan i struktura IX 19'!R59</f>
        <v>27</v>
      </c>
      <c r="S59" s="84">
        <f>S58+'[1]Stan i struktura IX 19'!S59</f>
        <v>379</v>
      </c>
      <c r="U59" s="4">
        <f>SUM(E59:R59)</f>
        <v>379</v>
      </c>
      <c r="V59" s="4">
        <f>SUM(E59:R59)</f>
        <v>379</v>
      </c>
    </row>
    <row r="60" spans="2:26" s="4" customFormat="1" ht="42" customHeight="1" thickTop="1" thickBot="1">
      <c r="B60" s="239" t="s">
        <v>72</v>
      </c>
      <c r="C60" s="233" t="s">
        <v>73</v>
      </c>
      <c r="D60" s="234"/>
      <c r="E60" s="92">
        <v>5</v>
      </c>
      <c r="F60" s="92">
        <v>0</v>
      </c>
      <c r="G60" s="92">
        <v>11</v>
      </c>
      <c r="H60" s="92">
        <v>11</v>
      </c>
      <c r="I60" s="92">
        <v>2</v>
      </c>
      <c r="J60" s="92">
        <v>5</v>
      </c>
      <c r="K60" s="92">
        <v>15</v>
      </c>
      <c r="L60" s="92">
        <v>10</v>
      </c>
      <c r="M60" s="92">
        <v>1</v>
      </c>
      <c r="N60" s="92">
        <v>0</v>
      </c>
      <c r="O60" s="92">
        <v>1</v>
      </c>
      <c r="P60" s="92">
        <v>2</v>
      </c>
      <c r="Q60" s="92">
        <v>0</v>
      </c>
      <c r="R60" s="93">
        <v>5</v>
      </c>
      <c r="S60" s="85">
        <f>SUM(E60:R60)</f>
        <v>68</v>
      </c>
    </row>
    <row r="61" spans="2:26" s="4" customFormat="1" ht="42" customHeight="1" thickTop="1" thickBot="1">
      <c r="B61" s="239"/>
      <c r="C61" s="240" t="s">
        <v>74</v>
      </c>
      <c r="D61" s="241"/>
      <c r="E61" s="86">
        <f>E60+'[1]Stan i struktura IX 19'!E61</f>
        <v>182</v>
      </c>
      <c r="F61" s="86">
        <f>F60+'[1]Stan i struktura IX 19'!F61</f>
        <v>93</v>
      </c>
      <c r="G61" s="86">
        <f>G60+'[1]Stan i struktura IX 19'!G61</f>
        <v>167</v>
      </c>
      <c r="H61" s="86">
        <f>H60+'[1]Stan i struktura IX 19'!H61</f>
        <v>307</v>
      </c>
      <c r="I61" s="86">
        <f>I60+'[1]Stan i struktura IX 19'!I61</f>
        <v>300</v>
      </c>
      <c r="J61" s="86">
        <f>J60+'[1]Stan i struktura IX 19'!J61</f>
        <v>67</v>
      </c>
      <c r="K61" s="86">
        <f>K60+'[1]Stan i struktura IX 19'!K61</f>
        <v>408</v>
      </c>
      <c r="L61" s="86">
        <f>L60+'[1]Stan i struktura IX 19'!L61</f>
        <v>146</v>
      </c>
      <c r="M61" s="86">
        <f>M60+'[1]Stan i struktura IX 19'!M61</f>
        <v>194</v>
      </c>
      <c r="N61" s="86">
        <f>N60+'[1]Stan i struktura IX 19'!N61</f>
        <v>52</v>
      </c>
      <c r="O61" s="86">
        <f>O60+'[1]Stan i struktura IX 19'!O61</f>
        <v>267</v>
      </c>
      <c r="P61" s="86">
        <f>P60+'[1]Stan i struktura IX 19'!P61</f>
        <v>206</v>
      </c>
      <c r="Q61" s="86">
        <f>Q60+'[1]Stan i struktura IX 19'!Q61</f>
        <v>121</v>
      </c>
      <c r="R61" s="87">
        <f>R60+'[1]Stan i struktura IX 19'!R61</f>
        <v>271</v>
      </c>
      <c r="S61" s="84">
        <f>S60+'[1]Stan i struktura IX 19'!S61</f>
        <v>2781</v>
      </c>
      <c r="U61" s="4">
        <f>SUM(E61:R61)</f>
        <v>2781</v>
      </c>
      <c r="V61" s="4">
        <f>SUM(E61:R61)</f>
        <v>2781</v>
      </c>
    </row>
    <row r="62" spans="2:26" s="4" customFormat="1" ht="42" customHeight="1" thickTop="1" thickBot="1">
      <c r="B62" s="239" t="s">
        <v>75</v>
      </c>
      <c r="C62" s="233" t="s">
        <v>76</v>
      </c>
      <c r="D62" s="234"/>
      <c r="E62" s="92">
        <v>0</v>
      </c>
      <c r="F62" s="92">
        <v>0</v>
      </c>
      <c r="G62" s="92">
        <v>0</v>
      </c>
      <c r="H62" s="92">
        <v>0</v>
      </c>
      <c r="I62" s="92">
        <v>0</v>
      </c>
      <c r="J62" s="92">
        <v>2</v>
      </c>
      <c r="K62" s="92">
        <v>6</v>
      </c>
      <c r="L62" s="92">
        <v>0</v>
      </c>
      <c r="M62" s="92">
        <v>1</v>
      </c>
      <c r="N62" s="92">
        <v>3</v>
      </c>
      <c r="O62" s="92">
        <v>3</v>
      </c>
      <c r="P62" s="92">
        <v>15</v>
      </c>
      <c r="Q62" s="92">
        <v>2</v>
      </c>
      <c r="R62" s="93">
        <v>60</v>
      </c>
      <c r="S62" s="85">
        <f>SUM(E62:R62)</f>
        <v>92</v>
      </c>
    </row>
    <row r="63" spans="2:26" s="4" customFormat="1" ht="42" customHeight="1" thickTop="1" thickBot="1">
      <c r="B63" s="227"/>
      <c r="C63" s="242" t="s">
        <v>77</v>
      </c>
      <c r="D63" s="243"/>
      <c r="E63" s="86">
        <f>E62+'[1]Stan i struktura IX 19'!E63</f>
        <v>1</v>
      </c>
      <c r="F63" s="86">
        <f>F62+'[1]Stan i struktura IX 19'!F63</f>
        <v>23</v>
      </c>
      <c r="G63" s="86">
        <f>G62+'[1]Stan i struktura IX 19'!G63</f>
        <v>27</v>
      </c>
      <c r="H63" s="86">
        <f>H62+'[1]Stan i struktura IX 19'!H63</f>
        <v>21</v>
      </c>
      <c r="I63" s="86">
        <f>I62+'[1]Stan i struktura IX 19'!I63</f>
        <v>52</v>
      </c>
      <c r="J63" s="86">
        <f>J62+'[1]Stan i struktura IX 19'!J63</f>
        <v>29</v>
      </c>
      <c r="K63" s="86">
        <f>K62+'[1]Stan i struktura IX 19'!K63</f>
        <v>94</v>
      </c>
      <c r="L63" s="86">
        <f>L62+'[1]Stan i struktura IX 19'!L63</f>
        <v>19</v>
      </c>
      <c r="M63" s="86">
        <f>M62+'[1]Stan i struktura IX 19'!M63</f>
        <v>34</v>
      </c>
      <c r="N63" s="86">
        <f>N62+'[1]Stan i struktura IX 19'!N63</f>
        <v>57</v>
      </c>
      <c r="O63" s="86">
        <f>O62+'[1]Stan i struktura IX 19'!O63</f>
        <v>91</v>
      </c>
      <c r="P63" s="86">
        <f>P62+'[1]Stan i struktura IX 19'!P63</f>
        <v>47</v>
      </c>
      <c r="Q63" s="86">
        <f>Q62+'[1]Stan i struktura IX 19'!Q63</f>
        <v>93</v>
      </c>
      <c r="R63" s="87">
        <f>R62+'[1]Stan i struktura IX 19'!R63</f>
        <v>492</v>
      </c>
      <c r="S63" s="84">
        <f>S62+'[1]Stan i struktura IX 19'!S63</f>
        <v>1080</v>
      </c>
      <c r="U63" s="4">
        <f>SUM(E63:R63)</f>
        <v>1080</v>
      </c>
      <c r="V63" s="4">
        <f>SUM(E63:R63)</f>
        <v>1080</v>
      </c>
    </row>
    <row r="64" spans="2:26" s="4" customFormat="1" ht="42" customHeight="1" thickTop="1" thickBot="1">
      <c r="B64" s="239" t="s">
        <v>78</v>
      </c>
      <c r="C64" s="233" t="s">
        <v>79</v>
      </c>
      <c r="D64" s="234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5">
        <f>SUM(E64:R64)</f>
        <v>0</v>
      </c>
    </row>
    <row r="65" spans="2:22" ht="42" customHeight="1" thickTop="1" thickBot="1">
      <c r="B65" s="244"/>
      <c r="C65" s="245" t="s">
        <v>80</v>
      </c>
      <c r="D65" s="246"/>
      <c r="E65" s="86">
        <f>E64+'[1]Stan i struktura IX 19'!E65</f>
        <v>0</v>
      </c>
      <c r="F65" s="86">
        <f>F64+'[1]Stan i struktura IX 19'!F65</f>
        <v>0</v>
      </c>
      <c r="G65" s="86">
        <f>G64+'[1]Stan i struktura IX 19'!G65</f>
        <v>0</v>
      </c>
      <c r="H65" s="86">
        <f>H64+'[1]Stan i struktura IX 19'!H65</f>
        <v>0</v>
      </c>
      <c r="I65" s="86">
        <f>I64+'[1]Stan i struktura IX 19'!I65</f>
        <v>0</v>
      </c>
      <c r="J65" s="86">
        <f>J64+'[1]Stan i struktura IX 19'!J65</f>
        <v>0</v>
      </c>
      <c r="K65" s="86">
        <f>K64+'[1]Stan i struktura IX 19'!K65</f>
        <v>0</v>
      </c>
      <c r="L65" s="86">
        <f>L64+'[1]Stan i struktura IX 19'!L65</f>
        <v>0</v>
      </c>
      <c r="M65" s="86">
        <f>M64+'[1]Stan i struktura IX 19'!M65</f>
        <v>0</v>
      </c>
      <c r="N65" s="86">
        <f>N64+'[1]Stan i struktura IX 19'!N65</f>
        <v>0</v>
      </c>
      <c r="O65" s="86">
        <f>O64+'[1]Stan i struktura IX 19'!O65</f>
        <v>0</v>
      </c>
      <c r="P65" s="86">
        <f>P64+'[1]Stan i struktura IX 19'!P65</f>
        <v>0</v>
      </c>
      <c r="Q65" s="86">
        <f>Q64+'[1]Stan i struktura IX 19'!Q65</f>
        <v>0</v>
      </c>
      <c r="R65" s="87">
        <f>R64+'[1]Stan i struktura IX 19'!R65</f>
        <v>0</v>
      </c>
      <c r="S65" s="84">
        <f>S64+'[1]Stan i struktura IX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247" t="s">
        <v>81</v>
      </c>
      <c r="C66" s="249" t="s">
        <v>82</v>
      </c>
      <c r="D66" s="250"/>
      <c r="E66" s="94">
        <f t="shared" ref="E66:R67" si="15">E48+E50+E52+E54+E56+E58+E60+E62+E64</f>
        <v>35</v>
      </c>
      <c r="F66" s="94">
        <f t="shared" si="15"/>
        <v>17</v>
      </c>
      <c r="G66" s="94">
        <f t="shared" si="15"/>
        <v>53</v>
      </c>
      <c r="H66" s="94">
        <f t="shared" si="15"/>
        <v>49</v>
      </c>
      <c r="I66" s="94">
        <f t="shared" si="15"/>
        <v>20</v>
      </c>
      <c r="J66" s="94">
        <f t="shared" si="15"/>
        <v>12</v>
      </c>
      <c r="K66" s="94">
        <f t="shared" si="15"/>
        <v>43</v>
      </c>
      <c r="L66" s="94">
        <f t="shared" si="15"/>
        <v>25</v>
      </c>
      <c r="M66" s="94">
        <f t="shared" si="15"/>
        <v>14</v>
      </c>
      <c r="N66" s="94">
        <f t="shared" si="15"/>
        <v>17</v>
      </c>
      <c r="O66" s="94">
        <f t="shared" si="15"/>
        <v>42</v>
      </c>
      <c r="P66" s="94">
        <f t="shared" si="15"/>
        <v>37</v>
      </c>
      <c r="Q66" s="94">
        <f t="shared" si="15"/>
        <v>43</v>
      </c>
      <c r="R66" s="95">
        <f t="shared" si="15"/>
        <v>79</v>
      </c>
      <c r="S66" s="96">
        <f>SUM(E66:R66)</f>
        <v>486</v>
      </c>
      <c r="V66" s="4"/>
    </row>
    <row r="67" spans="2:22" ht="45" customHeight="1" thickTop="1" thickBot="1">
      <c r="B67" s="248"/>
      <c r="C67" s="249" t="s">
        <v>83</v>
      </c>
      <c r="D67" s="250"/>
      <c r="E67" s="97">
        <f t="shared" si="15"/>
        <v>465</v>
      </c>
      <c r="F67" s="97">
        <f>F49+F51+F53+F55+F57+F59+F61+F63+F65</f>
        <v>329</v>
      </c>
      <c r="G67" s="97">
        <f t="shared" si="15"/>
        <v>533</v>
      </c>
      <c r="H67" s="97">
        <f t="shared" si="15"/>
        <v>661</v>
      </c>
      <c r="I67" s="97">
        <f t="shared" si="15"/>
        <v>690</v>
      </c>
      <c r="J67" s="97">
        <f t="shared" si="15"/>
        <v>196</v>
      </c>
      <c r="K67" s="97">
        <f t="shared" si="15"/>
        <v>767</v>
      </c>
      <c r="L67" s="97">
        <f t="shared" si="15"/>
        <v>377</v>
      </c>
      <c r="M67" s="97">
        <f t="shared" si="15"/>
        <v>353</v>
      </c>
      <c r="N67" s="97">
        <f t="shared" si="15"/>
        <v>325</v>
      </c>
      <c r="O67" s="97">
        <f t="shared" si="15"/>
        <v>676</v>
      </c>
      <c r="P67" s="97">
        <f t="shared" si="15"/>
        <v>439</v>
      </c>
      <c r="Q67" s="97">
        <f t="shared" si="15"/>
        <v>783</v>
      </c>
      <c r="R67" s="98">
        <f t="shared" si="15"/>
        <v>1091</v>
      </c>
      <c r="S67" s="96">
        <f>SUM(E67:R67)</f>
        <v>7685</v>
      </c>
      <c r="V67" s="4"/>
    </row>
    <row r="68" spans="2:22" ht="14.25" customHeight="1">
      <c r="B68" s="251" t="s">
        <v>84</v>
      </c>
      <c r="C68" s="251"/>
      <c r="D68" s="251"/>
      <c r="E68" s="251"/>
      <c r="F68" s="251"/>
      <c r="G68" s="251"/>
      <c r="H68" s="251"/>
      <c r="I68" s="251"/>
      <c r="J68" s="251"/>
      <c r="K68" s="251"/>
      <c r="L68" s="251"/>
      <c r="M68" s="251"/>
      <c r="N68" s="251"/>
      <c r="O68" s="251"/>
      <c r="P68" s="251"/>
      <c r="Q68" s="251"/>
      <c r="R68" s="251"/>
      <c r="S68" s="251"/>
    </row>
    <row r="69" spans="2:22" ht="14.25" customHeight="1">
      <c r="B69" s="252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</row>
    <row r="75" spans="2:22" ht="13.5" thickBot="1"/>
    <row r="76" spans="2:22" ht="26.25" customHeight="1" thickTop="1" thickBot="1">
      <c r="E76" s="99">
        <v>79</v>
      </c>
      <c r="F76" s="99">
        <v>49</v>
      </c>
      <c r="G76" s="99">
        <v>38</v>
      </c>
      <c r="H76" s="99">
        <v>61</v>
      </c>
      <c r="I76" s="99">
        <v>55</v>
      </c>
      <c r="J76" s="99">
        <v>23</v>
      </c>
      <c r="K76" s="99">
        <v>41</v>
      </c>
      <c r="L76" s="99">
        <v>20</v>
      </c>
      <c r="M76" s="99">
        <v>43</v>
      </c>
      <c r="N76" s="99">
        <v>39</v>
      </c>
      <c r="O76" s="99">
        <v>101</v>
      </c>
      <c r="P76" s="99">
        <v>51</v>
      </c>
      <c r="Q76" s="99">
        <v>46</v>
      </c>
      <c r="R76" s="99">
        <v>66</v>
      </c>
      <c r="S76" s="77">
        <f>SUM(E76:R76)</f>
        <v>712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86" t="s">
        <v>85</v>
      </c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</row>
    <row r="2" spans="2:15" ht="24.75" customHeight="1">
      <c r="B2" s="286" t="s">
        <v>86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</row>
    <row r="3" spans="2:15" ht="18.75" thickBot="1">
      <c r="B3" s="1"/>
      <c r="C3" s="100"/>
      <c r="D3" s="100"/>
      <c r="E3" s="100"/>
      <c r="F3" s="100"/>
      <c r="G3" s="100"/>
      <c r="H3" s="31"/>
      <c r="I3" s="31"/>
      <c r="J3" s="31"/>
      <c r="K3" s="31"/>
      <c r="L3" s="31"/>
      <c r="M3" s="31"/>
      <c r="N3" s="1"/>
      <c r="O3" s="1"/>
    </row>
    <row r="4" spans="2:15" ht="18.75" customHeight="1" thickBot="1">
      <c r="B4" s="262" t="s">
        <v>87</v>
      </c>
      <c r="C4" s="289" t="s">
        <v>88</v>
      </c>
      <c r="D4" s="266" t="s">
        <v>89</v>
      </c>
      <c r="E4" s="268" t="s">
        <v>90</v>
      </c>
      <c r="F4" s="100"/>
      <c r="G4" s="262" t="s">
        <v>87</v>
      </c>
      <c r="H4" s="264" t="s">
        <v>91</v>
      </c>
      <c r="I4" s="266" t="s">
        <v>89</v>
      </c>
      <c r="J4" s="268" t="s">
        <v>90</v>
      </c>
      <c r="K4" s="31"/>
      <c r="L4" s="262" t="s">
        <v>87</v>
      </c>
      <c r="M4" s="277" t="s">
        <v>88</v>
      </c>
      <c r="N4" s="266" t="s">
        <v>89</v>
      </c>
      <c r="O4" s="280" t="s">
        <v>90</v>
      </c>
    </row>
    <row r="5" spans="2:15" ht="18.75" customHeight="1" thickTop="1" thickBot="1">
      <c r="B5" s="276"/>
      <c r="C5" s="290"/>
      <c r="D5" s="279"/>
      <c r="E5" s="291"/>
      <c r="F5" s="100"/>
      <c r="G5" s="276"/>
      <c r="H5" s="292"/>
      <c r="I5" s="279"/>
      <c r="J5" s="291"/>
      <c r="K5" s="31"/>
      <c r="L5" s="276"/>
      <c r="M5" s="278"/>
      <c r="N5" s="279"/>
      <c r="O5" s="281"/>
    </row>
    <row r="6" spans="2:15" ht="17.100000000000001" customHeight="1" thickTop="1">
      <c r="B6" s="282" t="s">
        <v>92</v>
      </c>
      <c r="C6" s="283"/>
      <c r="D6" s="283"/>
      <c r="E6" s="284">
        <f>SUM(E8+E19+E27+E34+E41)</f>
        <v>6661</v>
      </c>
      <c r="F6" s="100"/>
      <c r="G6" s="101">
        <v>4</v>
      </c>
      <c r="H6" s="102" t="s">
        <v>93</v>
      </c>
      <c r="I6" s="103" t="s">
        <v>94</v>
      </c>
      <c r="J6" s="104">
        <v>278</v>
      </c>
      <c r="K6" s="31"/>
      <c r="L6" s="105" t="s">
        <v>95</v>
      </c>
      <c r="M6" s="106" t="s">
        <v>96</v>
      </c>
      <c r="N6" s="106" t="s">
        <v>97</v>
      </c>
      <c r="O6" s="107">
        <f>SUM(O7:O17)</f>
        <v>3159</v>
      </c>
    </row>
    <row r="7" spans="2:15" ht="17.100000000000001" customHeight="1" thickBot="1">
      <c r="B7" s="272"/>
      <c r="C7" s="273"/>
      <c r="D7" s="273"/>
      <c r="E7" s="285"/>
      <c r="F7" s="1"/>
      <c r="G7" s="108">
        <v>5</v>
      </c>
      <c r="H7" s="109" t="s">
        <v>98</v>
      </c>
      <c r="I7" s="104" t="s">
        <v>94</v>
      </c>
      <c r="J7" s="104">
        <v>124</v>
      </c>
      <c r="K7" s="1"/>
      <c r="L7" s="108">
        <v>1</v>
      </c>
      <c r="M7" s="109" t="s">
        <v>99</v>
      </c>
      <c r="N7" s="104" t="s">
        <v>94</v>
      </c>
      <c r="O7" s="110">
        <v>72</v>
      </c>
    </row>
    <row r="8" spans="2:15" ht="17.100000000000001" customHeight="1" thickTop="1" thickBot="1">
      <c r="B8" s="105" t="s">
        <v>100</v>
      </c>
      <c r="C8" s="106" t="s">
        <v>101</v>
      </c>
      <c r="D8" s="111" t="s">
        <v>97</v>
      </c>
      <c r="E8" s="107">
        <f>SUM(E9:E17)</f>
        <v>2135</v>
      </c>
      <c r="F8" s="1"/>
      <c r="G8" s="112"/>
      <c r="H8" s="113"/>
      <c r="I8" s="114"/>
      <c r="J8" s="115"/>
      <c r="K8" s="1"/>
      <c r="L8" s="108">
        <v>2</v>
      </c>
      <c r="M8" s="109" t="s">
        <v>102</v>
      </c>
      <c r="N8" s="104" t="s">
        <v>103</v>
      </c>
      <c r="O8" s="104">
        <v>82</v>
      </c>
    </row>
    <row r="9" spans="2:15" ht="17.100000000000001" customHeight="1" thickBot="1">
      <c r="B9" s="108">
        <v>1</v>
      </c>
      <c r="C9" s="109" t="s">
        <v>104</v>
      </c>
      <c r="D9" s="104" t="s">
        <v>103</v>
      </c>
      <c r="E9" s="116">
        <v>63</v>
      </c>
      <c r="F9" s="1"/>
      <c r="G9" s="117"/>
      <c r="H9" s="118"/>
      <c r="I9" s="119"/>
      <c r="J9" s="119"/>
      <c r="K9" s="1"/>
      <c r="L9" s="108">
        <v>3</v>
      </c>
      <c r="M9" s="109" t="s">
        <v>105</v>
      </c>
      <c r="N9" s="104" t="s">
        <v>94</v>
      </c>
      <c r="O9" s="104">
        <v>191</v>
      </c>
    </row>
    <row r="10" spans="2:15" ht="17.100000000000001" customHeight="1">
      <c r="B10" s="108">
        <v>2</v>
      </c>
      <c r="C10" s="109" t="s">
        <v>106</v>
      </c>
      <c r="D10" s="104" t="s">
        <v>103</v>
      </c>
      <c r="E10" s="116">
        <v>98</v>
      </c>
      <c r="F10" s="1"/>
      <c r="G10" s="262" t="s">
        <v>87</v>
      </c>
      <c r="H10" s="264" t="s">
        <v>91</v>
      </c>
      <c r="I10" s="266" t="s">
        <v>89</v>
      </c>
      <c r="J10" s="268" t="s">
        <v>90</v>
      </c>
      <c r="K10" s="1"/>
      <c r="L10" s="108">
        <v>4</v>
      </c>
      <c r="M10" s="109" t="s">
        <v>107</v>
      </c>
      <c r="N10" s="104" t="s">
        <v>94</v>
      </c>
      <c r="O10" s="104">
        <v>113</v>
      </c>
    </row>
    <row r="11" spans="2:15" ht="17.100000000000001" customHeight="1" thickBot="1">
      <c r="B11" s="108">
        <v>3</v>
      </c>
      <c r="C11" s="109" t="s">
        <v>108</v>
      </c>
      <c r="D11" s="104" t="s">
        <v>103</v>
      </c>
      <c r="E11" s="116">
        <v>62</v>
      </c>
      <c r="F11" s="1"/>
      <c r="G11" s="263"/>
      <c r="H11" s="265"/>
      <c r="I11" s="267"/>
      <c r="J11" s="269"/>
      <c r="K11" s="1"/>
      <c r="L11" s="108">
        <v>5</v>
      </c>
      <c r="M11" s="109" t="s">
        <v>109</v>
      </c>
      <c r="N11" s="104" t="s">
        <v>94</v>
      </c>
      <c r="O11" s="104">
        <v>187</v>
      </c>
    </row>
    <row r="12" spans="2:15" ht="17.100000000000001" customHeight="1">
      <c r="B12" s="108">
        <v>4</v>
      </c>
      <c r="C12" s="109" t="s">
        <v>110</v>
      </c>
      <c r="D12" s="104" t="s">
        <v>111</v>
      </c>
      <c r="E12" s="116">
        <v>125</v>
      </c>
      <c r="F12" s="1"/>
      <c r="G12" s="270" t="s">
        <v>112</v>
      </c>
      <c r="H12" s="271"/>
      <c r="I12" s="271"/>
      <c r="J12" s="274">
        <f>SUM(J14+J23+J33+J41+O6+O19+O30)</f>
        <v>11265</v>
      </c>
      <c r="K12" s="1"/>
      <c r="L12" s="108" t="s">
        <v>44</v>
      </c>
      <c r="M12" s="109" t="s">
        <v>113</v>
      </c>
      <c r="N12" s="104" t="s">
        <v>94</v>
      </c>
      <c r="O12" s="104">
        <v>507</v>
      </c>
    </row>
    <row r="13" spans="2:15" ht="17.100000000000001" customHeight="1" thickBot="1">
      <c r="B13" s="108">
        <v>5</v>
      </c>
      <c r="C13" s="109" t="s">
        <v>114</v>
      </c>
      <c r="D13" s="104" t="s">
        <v>103</v>
      </c>
      <c r="E13" s="116">
        <v>122</v>
      </c>
      <c r="F13" s="120"/>
      <c r="G13" s="272"/>
      <c r="H13" s="273"/>
      <c r="I13" s="273"/>
      <c r="J13" s="275"/>
      <c r="K13" s="120"/>
      <c r="L13" s="108">
        <v>7</v>
      </c>
      <c r="M13" s="109" t="s">
        <v>115</v>
      </c>
      <c r="N13" s="104" t="s">
        <v>103</v>
      </c>
      <c r="O13" s="104">
        <v>71</v>
      </c>
    </row>
    <row r="14" spans="2:15" ht="17.100000000000001" customHeight="1" thickTop="1">
      <c r="B14" s="108">
        <v>6</v>
      </c>
      <c r="C14" s="109" t="s">
        <v>116</v>
      </c>
      <c r="D14" s="104" t="s">
        <v>103</v>
      </c>
      <c r="E14" s="116">
        <v>128</v>
      </c>
      <c r="F14" s="121"/>
      <c r="G14" s="105" t="s">
        <v>100</v>
      </c>
      <c r="H14" s="106" t="s">
        <v>117</v>
      </c>
      <c r="I14" s="122" t="s">
        <v>97</v>
      </c>
      <c r="J14" s="123">
        <f>SUM(J15:J21)</f>
        <v>1393</v>
      </c>
      <c r="K14" s="1"/>
      <c r="L14" s="108">
        <v>8</v>
      </c>
      <c r="M14" s="109" t="s">
        <v>118</v>
      </c>
      <c r="N14" s="104" t="s">
        <v>103</v>
      </c>
      <c r="O14" s="104">
        <v>93</v>
      </c>
    </row>
    <row r="15" spans="2:15" ht="17.100000000000001" customHeight="1">
      <c r="B15" s="108">
        <v>7</v>
      </c>
      <c r="C15" s="109" t="s">
        <v>119</v>
      </c>
      <c r="D15" s="104" t="s">
        <v>94</v>
      </c>
      <c r="E15" s="116">
        <v>272</v>
      </c>
      <c r="F15" s="121"/>
      <c r="G15" s="108">
        <v>1</v>
      </c>
      <c r="H15" s="109" t="s">
        <v>120</v>
      </c>
      <c r="I15" s="104" t="s">
        <v>103</v>
      </c>
      <c r="J15" s="116">
        <v>72</v>
      </c>
      <c r="K15" s="1"/>
      <c r="L15" s="108">
        <v>9</v>
      </c>
      <c r="M15" s="109" t="s">
        <v>121</v>
      </c>
      <c r="N15" s="104" t="s">
        <v>103</v>
      </c>
      <c r="O15" s="104">
        <v>67</v>
      </c>
    </row>
    <row r="16" spans="2:15" ht="17.100000000000001" customHeight="1" thickBot="1">
      <c r="B16" s="124"/>
      <c r="C16" s="125"/>
      <c r="D16" s="126"/>
      <c r="E16" s="127"/>
      <c r="F16" s="121"/>
      <c r="G16" s="108">
        <v>2</v>
      </c>
      <c r="H16" s="109" t="s">
        <v>122</v>
      </c>
      <c r="I16" s="104" t="s">
        <v>103</v>
      </c>
      <c r="J16" s="116">
        <v>76</v>
      </c>
      <c r="K16" s="1"/>
      <c r="L16" s="124"/>
      <c r="M16" s="125"/>
      <c r="N16" s="126"/>
      <c r="O16" s="127"/>
    </row>
    <row r="17" spans="2:15" ht="17.100000000000001" customHeight="1" thickTop="1" thickBot="1">
      <c r="B17" s="128">
        <v>8</v>
      </c>
      <c r="C17" s="129" t="s">
        <v>123</v>
      </c>
      <c r="D17" s="130" t="s">
        <v>124</v>
      </c>
      <c r="E17" s="131">
        <v>1265</v>
      </c>
      <c r="F17" s="121"/>
      <c r="G17" s="108">
        <v>3</v>
      </c>
      <c r="H17" s="109" t="s">
        <v>125</v>
      </c>
      <c r="I17" s="104" t="s">
        <v>103</v>
      </c>
      <c r="J17" s="116">
        <v>128</v>
      </c>
      <c r="K17" s="1"/>
      <c r="L17" s="128">
        <v>10</v>
      </c>
      <c r="M17" s="129" t="s">
        <v>126</v>
      </c>
      <c r="N17" s="130" t="s">
        <v>124</v>
      </c>
      <c r="O17" s="132">
        <v>1776</v>
      </c>
    </row>
    <row r="18" spans="2:15" ht="17.100000000000001" customHeight="1" thickTop="1">
      <c r="B18" s="101"/>
      <c r="C18" s="102"/>
      <c r="D18" s="103"/>
      <c r="E18" s="133" t="s">
        <v>22</v>
      </c>
      <c r="F18" s="134"/>
      <c r="G18" s="108">
        <v>4</v>
      </c>
      <c r="H18" s="109" t="s">
        <v>127</v>
      </c>
      <c r="I18" s="104" t="s">
        <v>103</v>
      </c>
      <c r="J18" s="116">
        <v>268</v>
      </c>
      <c r="K18" s="1"/>
      <c r="L18" s="101"/>
      <c r="M18" s="102"/>
      <c r="N18" s="103"/>
      <c r="O18" s="133" t="s">
        <v>22</v>
      </c>
    </row>
    <row r="19" spans="2:15" ht="17.100000000000001" customHeight="1">
      <c r="B19" s="135" t="s">
        <v>128</v>
      </c>
      <c r="C19" s="136" t="s">
        <v>7</v>
      </c>
      <c r="D19" s="137" t="s">
        <v>97</v>
      </c>
      <c r="E19" s="138">
        <f>SUM(E20:E25)</f>
        <v>1922</v>
      </c>
      <c r="F19" s="121"/>
      <c r="G19" s="108">
        <v>5</v>
      </c>
      <c r="H19" s="109" t="s">
        <v>127</v>
      </c>
      <c r="I19" s="104" t="s">
        <v>111</v>
      </c>
      <c r="J19" s="116">
        <v>481</v>
      </c>
      <c r="K19" s="1"/>
      <c r="L19" s="135" t="s">
        <v>129</v>
      </c>
      <c r="M19" s="136" t="s">
        <v>16</v>
      </c>
      <c r="N19" s="137" t="s">
        <v>97</v>
      </c>
      <c r="O19" s="139">
        <f>SUM(O20:O28)</f>
        <v>1659</v>
      </c>
    </row>
    <row r="20" spans="2:15" ht="17.100000000000001" customHeight="1">
      <c r="B20" s="108">
        <v>1</v>
      </c>
      <c r="C20" s="109" t="s">
        <v>130</v>
      </c>
      <c r="D20" s="140" t="s">
        <v>103</v>
      </c>
      <c r="E20" s="116">
        <v>197</v>
      </c>
      <c r="F20" s="121"/>
      <c r="G20" s="108">
        <v>6</v>
      </c>
      <c r="H20" s="109" t="s">
        <v>131</v>
      </c>
      <c r="I20" s="104" t="s">
        <v>94</v>
      </c>
      <c r="J20" s="116">
        <v>307</v>
      </c>
      <c r="K20" s="1"/>
      <c r="L20" s="108">
        <v>1</v>
      </c>
      <c r="M20" s="109" t="s">
        <v>132</v>
      </c>
      <c r="N20" s="104" t="s">
        <v>103</v>
      </c>
      <c r="O20" s="104">
        <v>78</v>
      </c>
    </row>
    <row r="21" spans="2:15" ht="17.100000000000001" customHeight="1">
      <c r="B21" s="108">
        <v>2</v>
      </c>
      <c r="C21" s="109" t="s">
        <v>133</v>
      </c>
      <c r="D21" s="140" t="s">
        <v>94</v>
      </c>
      <c r="E21" s="116">
        <v>714</v>
      </c>
      <c r="F21" s="121"/>
      <c r="G21" s="108">
        <v>7</v>
      </c>
      <c r="H21" s="109" t="s">
        <v>134</v>
      </c>
      <c r="I21" s="104" t="s">
        <v>103</v>
      </c>
      <c r="J21" s="116">
        <v>61</v>
      </c>
      <c r="K21" s="1"/>
      <c r="L21" s="108">
        <v>2</v>
      </c>
      <c r="M21" s="109" t="s">
        <v>135</v>
      </c>
      <c r="N21" s="104" t="s">
        <v>111</v>
      </c>
      <c r="O21" s="104">
        <v>50</v>
      </c>
    </row>
    <row r="22" spans="2:15" ht="17.100000000000001" customHeight="1">
      <c r="B22" s="108">
        <v>3</v>
      </c>
      <c r="C22" s="109" t="s">
        <v>136</v>
      </c>
      <c r="D22" s="140" t="s">
        <v>103</v>
      </c>
      <c r="E22" s="116">
        <v>216</v>
      </c>
      <c r="F22" s="121"/>
      <c r="G22" s="108"/>
      <c r="H22" s="109"/>
      <c r="I22" s="104"/>
      <c r="J22" s="116" t="s">
        <v>137</v>
      </c>
      <c r="K22" s="1"/>
      <c r="L22" s="108">
        <v>3</v>
      </c>
      <c r="M22" s="109" t="s">
        <v>138</v>
      </c>
      <c r="N22" s="104" t="s">
        <v>94</v>
      </c>
      <c r="O22" s="104">
        <v>96</v>
      </c>
    </row>
    <row r="23" spans="2:15" ht="17.100000000000001" customHeight="1">
      <c r="B23" s="108">
        <v>4</v>
      </c>
      <c r="C23" s="109" t="s">
        <v>139</v>
      </c>
      <c r="D23" s="140" t="s">
        <v>103</v>
      </c>
      <c r="E23" s="116">
        <v>134</v>
      </c>
      <c r="F23" s="121"/>
      <c r="G23" s="135" t="s">
        <v>128</v>
      </c>
      <c r="H23" s="136" t="s">
        <v>140</v>
      </c>
      <c r="I23" s="137" t="s">
        <v>97</v>
      </c>
      <c r="J23" s="139">
        <f>SUM(J24:J31)</f>
        <v>1676</v>
      </c>
      <c r="K23" s="1"/>
      <c r="L23" s="108">
        <v>4</v>
      </c>
      <c r="M23" s="109" t="s">
        <v>141</v>
      </c>
      <c r="N23" s="104" t="s">
        <v>94</v>
      </c>
      <c r="O23" s="104">
        <v>178</v>
      </c>
    </row>
    <row r="24" spans="2:15" ht="17.100000000000001" customHeight="1">
      <c r="B24" s="108">
        <v>5</v>
      </c>
      <c r="C24" s="109" t="s">
        <v>142</v>
      </c>
      <c r="D24" s="140" t="s">
        <v>94</v>
      </c>
      <c r="E24" s="116">
        <v>476</v>
      </c>
      <c r="F24" s="121"/>
      <c r="G24" s="108">
        <v>1</v>
      </c>
      <c r="H24" s="109" t="s">
        <v>143</v>
      </c>
      <c r="I24" s="104" t="s">
        <v>94</v>
      </c>
      <c r="J24" s="116">
        <v>90</v>
      </c>
      <c r="K24" s="1"/>
      <c r="L24" s="108">
        <v>5</v>
      </c>
      <c r="M24" s="109" t="s">
        <v>144</v>
      </c>
      <c r="N24" s="104" t="s">
        <v>103</v>
      </c>
      <c r="O24" s="104">
        <v>172</v>
      </c>
    </row>
    <row r="25" spans="2:15" ht="17.100000000000001" customHeight="1">
      <c r="B25" s="108">
        <v>6</v>
      </c>
      <c r="C25" s="109" t="s">
        <v>145</v>
      </c>
      <c r="D25" s="140" t="s">
        <v>94</v>
      </c>
      <c r="E25" s="116">
        <v>185</v>
      </c>
      <c r="F25" s="121"/>
      <c r="G25" s="108">
        <v>2</v>
      </c>
      <c r="H25" s="109" t="s">
        <v>146</v>
      </c>
      <c r="I25" s="104" t="s">
        <v>103</v>
      </c>
      <c r="J25" s="116">
        <v>103</v>
      </c>
      <c r="K25" s="1"/>
      <c r="L25" s="108">
        <v>6</v>
      </c>
      <c r="M25" s="109" t="s">
        <v>147</v>
      </c>
      <c r="N25" s="104" t="s">
        <v>94</v>
      </c>
      <c r="O25" s="104">
        <v>547</v>
      </c>
    </row>
    <row r="26" spans="2:15" ht="17.100000000000001" customHeight="1">
      <c r="B26" s="108"/>
      <c r="C26" s="109"/>
      <c r="D26" s="104"/>
      <c r="E26" s="133"/>
      <c r="F26" s="134"/>
      <c r="G26" s="108">
        <v>3</v>
      </c>
      <c r="H26" s="109" t="s">
        <v>148</v>
      </c>
      <c r="I26" s="104" t="s">
        <v>94</v>
      </c>
      <c r="J26" s="116">
        <v>409</v>
      </c>
      <c r="K26" s="1"/>
      <c r="L26" s="108">
        <v>7</v>
      </c>
      <c r="M26" s="109" t="s">
        <v>149</v>
      </c>
      <c r="N26" s="104" t="s">
        <v>103</v>
      </c>
      <c r="O26" s="104">
        <v>50</v>
      </c>
    </row>
    <row r="27" spans="2:15" ht="17.100000000000001" customHeight="1">
      <c r="B27" s="135" t="s">
        <v>150</v>
      </c>
      <c r="C27" s="136" t="s">
        <v>9</v>
      </c>
      <c r="D27" s="137" t="s">
        <v>97</v>
      </c>
      <c r="E27" s="139">
        <f>SUM(E28:E32)</f>
        <v>380</v>
      </c>
      <c r="F27" s="121"/>
      <c r="G27" s="108">
        <v>4</v>
      </c>
      <c r="H27" s="109" t="s">
        <v>151</v>
      </c>
      <c r="I27" s="104" t="s">
        <v>103</v>
      </c>
      <c r="J27" s="116">
        <v>149</v>
      </c>
      <c r="K27" s="1"/>
      <c r="L27" s="108">
        <v>8</v>
      </c>
      <c r="M27" s="109" t="s">
        <v>152</v>
      </c>
      <c r="N27" s="104" t="s">
        <v>103</v>
      </c>
      <c r="O27" s="104">
        <v>147</v>
      </c>
    </row>
    <row r="28" spans="2:15" ht="17.100000000000001" customHeight="1">
      <c r="B28" s="108">
        <v>1</v>
      </c>
      <c r="C28" s="109" t="s">
        <v>153</v>
      </c>
      <c r="D28" s="104" t="s">
        <v>94</v>
      </c>
      <c r="E28" s="116">
        <v>86</v>
      </c>
      <c r="F28" s="121"/>
      <c r="G28" s="108">
        <v>5</v>
      </c>
      <c r="H28" s="109" t="s">
        <v>151</v>
      </c>
      <c r="I28" s="104" t="s">
        <v>111</v>
      </c>
      <c r="J28" s="116">
        <v>594</v>
      </c>
      <c r="K28" s="1"/>
      <c r="L28" s="108">
        <v>9</v>
      </c>
      <c r="M28" s="109" t="s">
        <v>152</v>
      </c>
      <c r="N28" s="104" t="s">
        <v>111</v>
      </c>
      <c r="O28" s="104">
        <v>341</v>
      </c>
    </row>
    <row r="29" spans="2:15" ht="17.100000000000001" customHeight="1">
      <c r="B29" s="108">
        <v>2</v>
      </c>
      <c r="C29" s="109" t="s">
        <v>154</v>
      </c>
      <c r="D29" s="104" t="s">
        <v>103</v>
      </c>
      <c r="E29" s="116">
        <v>48</v>
      </c>
      <c r="F29" s="121"/>
      <c r="G29" s="108">
        <v>6</v>
      </c>
      <c r="H29" s="109" t="s">
        <v>155</v>
      </c>
      <c r="I29" s="104" t="s">
        <v>94</v>
      </c>
      <c r="J29" s="116">
        <v>124</v>
      </c>
      <c r="K29" s="1"/>
      <c r="L29" s="108"/>
      <c r="M29" s="109"/>
      <c r="N29" s="104"/>
      <c r="O29" s="116"/>
    </row>
    <row r="30" spans="2:15" ht="17.100000000000001" customHeight="1">
      <c r="B30" s="108">
        <v>3</v>
      </c>
      <c r="C30" s="109" t="s">
        <v>156</v>
      </c>
      <c r="D30" s="104" t="s">
        <v>94</v>
      </c>
      <c r="E30" s="116">
        <v>55</v>
      </c>
      <c r="F30" s="121"/>
      <c r="G30" s="108">
        <v>7</v>
      </c>
      <c r="H30" s="109" t="s">
        <v>157</v>
      </c>
      <c r="I30" s="104" t="s">
        <v>94</v>
      </c>
      <c r="J30" s="116">
        <v>122</v>
      </c>
      <c r="K30" s="1"/>
      <c r="L30" s="135" t="s">
        <v>158</v>
      </c>
      <c r="M30" s="136" t="s">
        <v>17</v>
      </c>
      <c r="N30" s="137" t="s">
        <v>97</v>
      </c>
      <c r="O30" s="139">
        <f>SUM(O31:O40)</f>
        <v>1563</v>
      </c>
    </row>
    <row r="31" spans="2:15" ht="17.100000000000001" customHeight="1">
      <c r="B31" s="108">
        <v>4</v>
      </c>
      <c r="C31" s="109" t="s">
        <v>159</v>
      </c>
      <c r="D31" s="104" t="s">
        <v>94</v>
      </c>
      <c r="E31" s="116">
        <v>79</v>
      </c>
      <c r="F31" s="121"/>
      <c r="G31" s="108">
        <v>8</v>
      </c>
      <c r="H31" s="109" t="s">
        <v>160</v>
      </c>
      <c r="I31" s="104" t="s">
        <v>103</v>
      </c>
      <c r="J31" s="116">
        <v>85</v>
      </c>
      <c r="K31" s="1"/>
      <c r="L31" s="108">
        <v>1</v>
      </c>
      <c r="M31" s="109" t="s">
        <v>161</v>
      </c>
      <c r="N31" s="104" t="s">
        <v>103</v>
      </c>
      <c r="O31" s="104">
        <v>118</v>
      </c>
    </row>
    <row r="32" spans="2:15" ht="17.100000000000001" customHeight="1">
      <c r="B32" s="108">
        <v>5</v>
      </c>
      <c r="C32" s="109" t="s">
        <v>162</v>
      </c>
      <c r="D32" s="104" t="s">
        <v>94</v>
      </c>
      <c r="E32" s="116">
        <v>112</v>
      </c>
      <c r="F32" s="134"/>
      <c r="G32" s="108"/>
      <c r="H32" s="109"/>
      <c r="I32" s="104"/>
      <c r="J32" s="116"/>
      <c r="K32" s="1"/>
      <c r="L32" s="108">
        <v>2</v>
      </c>
      <c r="M32" s="109" t="s">
        <v>163</v>
      </c>
      <c r="N32" s="104" t="s">
        <v>94</v>
      </c>
      <c r="O32" s="104">
        <v>198</v>
      </c>
    </row>
    <row r="33" spans="2:15" ht="17.100000000000001" customHeight="1">
      <c r="B33" s="108"/>
      <c r="C33" s="109"/>
      <c r="D33" s="104"/>
      <c r="E33" s="116"/>
      <c r="F33" s="121"/>
      <c r="G33" s="135" t="s">
        <v>150</v>
      </c>
      <c r="H33" s="136" t="s">
        <v>12</v>
      </c>
      <c r="I33" s="137" t="s">
        <v>97</v>
      </c>
      <c r="J33" s="139">
        <f>SUM(J34:J39)</f>
        <v>865</v>
      </c>
      <c r="K33" s="1"/>
      <c r="L33" s="108">
        <v>3</v>
      </c>
      <c r="M33" s="109" t="s">
        <v>164</v>
      </c>
      <c r="N33" s="104" t="s">
        <v>103</v>
      </c>
      <c r="O33" s="104">
        <v>37</v>
      </c>
    </row>
    <row r="34" spans="2:15" ht="17.100000000000001" customHeight="1">
      <c r="B34" s="135" t="s">
        <v>165</v>
      </c>
      <c r="C34" s="136" t="s">
        <v>166</v>
      </c>
      <c r="D34" s="137" t="s">
        <v>97</v>
      </c>
      <c r="E34" s="139">
        <f>SUM(E35:E39)</f>
        <v>1612</v>
      </c>
      <c r="F34" s="121"/>
      <c r="G34" s="108">
        <v>1</v>
      </c>
      <c r="H34" s="109" t="s">
        <v>167</v>
      </c>
      <c r="I34" s="104" t="s">
        <v>103</v>
      </c>
      <c r="J34" s="116">
        <v>74</v>
      </c>
      <c r="K34" s="1"/>
      <c r="L34" s="108">
        <v>4</v>
      </c>
      <c r="M34" s="109" t="s">
        <v>168</v>
      </c>
      <c r="N34" s="104" t="s">
        <v>94</v>
      </c>
      <c r="O34" s="104">
        <v>531</v>
      </c>
    </row>
    <row r="35" spans="2:15" ht="17.100000000000001" customHeight="1">
      <c r="B35" s="108">
        <v>1</v>
      </c>
      <c r="C35" s="109" t="s">
        <v>169</v>
      </c>
      <c r="D35" s="104" t="s">
        <v>94</v>
      </c>
      <c r="E35" s="116">
        <v>392</v>
      </c>
      <c r="F35" s="121"/>
      <c r="G35" s="108">
        <v>2</v>
      </c>
      <c r="H35" s="109" t="s">
        <v>170</v>
      </c>
      <c r="I35" s="104" t="s">
        <v>103</v>
      </c>
      <c r="J35" s="116">
        <v>99</v>
      </c>
      <c r="K35" s="1"/>
      <c r="L35" s="108">
        <v>5</v>
      </c>
      <c r="M35" s="109" t="s">
        <v>171</v>
      </c>
      <c r="N35" s="104" t="s">
        <v>111</v>
      </c>
      <c r="O35" s="104">
        <v>25</v>
      </c>
    </row>
    <row r="36" spans="2:15" ht="17.100000000000001" customHeight="1">
      <c r="B36" s="108">
        <v>2</v>
      </c>
      <c r="C36" s="109" t="s">
        <v>172</v>
      </c>
      <c r="D36" s="104" t="s">
        <v>94</v>
      </c>
      <c r="E36" s="116">
        <v>550</v>
      </c>
      <c r="F36" s="121"/>
      <c r="G36" s="108">
        <v>3</v>
      </c>
      <c r="H36" s="109" t="s">
        <v>173</v>
      </c>
      <c r="I36" s="104" t="s">
        <v>103</v>
      </c>
      <c r="J36" s="116">
        <v>88</v>
      </c>
      <c r="K36" s="1"/>
      <c r="L36" s="108">
        <v>6</v>
      </c>
      <c r="M36" s="109" t="s">
        <v>174</v>
      </c>
      <c r="N36" s="104" t="s">
        <v>103</v>
      </c>
      <c r="O36" s="104">
        <v>57</v>
      </c>
    </row>
    <row r="37" spans="2:15" ht="17.100000000000001" customHeight="1">
      <c r="B37" s="108">
        <v>3</v>
      </c>
      <c r="C37" s="109" t="s">
        <v>175</v>
      </c>
      <c r="D37" s="104" t="s">
        <v>103</v>
      </c>
      <c r="E37" s="116">
        <v>116</v>
      </c>
      <c r="F37" s="121"/>
      <c r="G37" s="108">
        <v>4</v>
      </c>
      <c r="H37" s="109" t="s">
        <v>176</v>
      </c>
      <c r="I37" s="104" t="s">
        <v>103</v>
      </c>
      <c r="J37" s="116">
        <v>76</v>
      </c>
      <c r="K37" s="1"/>
      <c r="L37" s="108">
        <v>7</v>
      </c>
      <c r="M37" s="109" t="s">
        <v>177</v>
      </c>
      <c r="N37" s="104" t="s">
        <v>103</v>
      </c>
      <c r="O37" s="104">
        <v>64</v>
      </c>
    </row>
    <row r="38" spans="2:15" ht="17.100000000000001" customHeight="1">
      <c r="B38" s="108">
        <v>4</v>
      </c>
      <c r="C38" s="109" t="s">
        <v>178</v>
      </c>
      <c r="D38" s="104" t="s">
        <v>94</v>
      </c>
      <c r="E38" s="116">
        <v>451</v>
      </c>
      <c r="F38" s="121"/>
      <c r="G38" s="108">
        <v>5</v>
      </c>
      <c r="H38" s="109" t="s">
        <v>179</v>
      </c>
      <c r="I38" s="104" t="s">
        <v>94</v>
      </c>
      <c r="J38" s="116">
        <v>449</v>
      </c>
      <c r="K38" s="1"/>
      <c r="L38" s="108">
        <v>8</v>
      </c>
      <c r="M38" s="109" t="s">
        <v>180</v>
      </c>
      <c r="N38" s="104" t="s">
        <v>103</v>
      </c>
      <c r="O38" s="104">
        <v>98</v>
      </c>
    </row>
    <row r="39" spans="2:15" ht="17.100000000000001" customHeight="1">
      <c r="B39" s="108">
        <v>5</v>
      </c>
      <c r="C39" s="109" t="s">
        <v>181</v>
      </c>
      <c r="D39" s="104" t="s">
        <v>103</v>
      </c>
      <c r="E39" s="116">
        <v>103</v>
      </c>
      <c r="F39" s="121"/>
      <c r="G39" s="108">
        <v>6</v>
      </c>
      <c r="H39" s="109" t="s">
        <v>182</v>
      </c>
      <c r="I39" s="104" t="s">
        <v>94</v>
      </c>
      <c r="J39" s="116">
        <v>79</v>
      </c>
      <c r="K39" s="1"/>
      <c r="L39" s="108">
        <v>9</v>
      </c>
      <c r="M39" s="109" t="s">
        <v>183</v>
      </c>
      <c r="N39" s="104" t="s">
        <v>103</v>
      </c>
      <c r="O39" s="104">
        <v>129</v>
      </c>
    </row>
    <row r="40" spans="2:15" ht="17.100000000000001" customHeight="1">
      <c r="B40" s="108"/>
      <c r="C40" s="109"/>
      <c r="D40" s="104"/>
      <c r="E40" s="116"/>
      <c r="F40" s="121"/>
      <c r="G40" s="108"/>
      <c r="H40" s="109"/>
      <c r="I40" s="104"/>
      <c r="J40" s="116"/>
      <c r="K40" s="1"/>
      <c r="L40" s="141">
        <v>10</v>
      </c>
      <c r="M40" s="126" t="s">
        <v>183</v>
      </c>
      <c r="N40" s="142" t="s">
        <v>111</v>
      </c>
      <c r="O40" s="104">
        <v>306</v>
      </c>
    </row>
    <row r="41" spans="2:15" ht="17.100000000000001" customHeight="1" thickBot="1">
      <c r="B41" s="135" t="s">
        <v>95</v>
      </c>
      <c r="C41" s="136" t="s">
        <v>11</v>
      </c>
      <c r="D41" s="137" t="s">
        <v>97</v>
      </c>
      <c r="E41" s="139">
        <f>SUM(E42+E43+E44+J6+J7)</f>
        <v>612</v>
      </c>
      <c r="F41" s="121"/>
      <c r="G41" s="105" t="s">
        <v>165</v>
      </c>
      <c r="H41" s="106" t="s">
        <v>13</v>
      </c>
      <c r="I41" s="122" t="s">
        <v>97</v>
      </c>
      <c r="J41" s="139">
        <f>SUM(J42:J44)</f>
        <v>950</v>
      </c>
      <c r="K41" s="1"/>
      <c r="L41" s="143"/>
      <c r="M41" s="144"/>
      <c r="N41" s="145"/>
      <c r="O41" s="146"/>
    </row>
    <row r="42" spans="2:15" ht="17.100000000000001" customHeight="1" thickTop="1" thickBot="1">
      <c r="B42" s="108">
        <v>1</v>
      </c>
      <c r="C42" s="109" t="s">
        <v>184</v>
      </c>
      <c r="D42" s="104" t="s">
        <v>103</v>
      </c>
      <c r="E42" s="116">
        <v>91</v>
      </c>
      <c r="F42" s="121"/>
      <c r="G42" s="108">
        <v>1</v>
      </c>
      <c r="H42" s="109" t="s">
        <v>185</v>
      </c>
      <c r="I42" s="104" t="s">
        <v>94</v>
      </c>
      <c r="J42" s="116">
        <v>210</v>
      </c>
      <c r="K42" s="1"/>
      <c r="L42" s="254" t="s">
        <v>186</v>
      </c>
      <c r="M42" s="255"/>
      <c r="N42" s="258" t="s">
        <v>187</v>
      </c>
      <c r="O42" s="260">
        <f>SUM(E8+E19+E27+E34+E41+J14+J23+J33+J41+O6+O19+O30)</f>
        <v>17926</v>
      </c>
    </row>
    <row r="43" spans="2:15" ht="17.100000000000001" customHeight="1" thickTop="1" thickBot="1">
      <c r="B43" s="108">
        <v>2</v>
      </c>
      <c r="C43" s="109" t="s">
        <v>188</v>
      </c>
      <c r="D43" s="104" t="s">
        <v>94</v>
      </c>
      <c r="E43" s="116">
        <v>69</v>
      </c>
      <c r="F43" s="121"/>
      <c r="G43" s="108">
        <v>2</v>
      </c>
      <c r="H43" s="109" t="s">
        <v>189</v>
      </c>
      <c r="I43" s="104" t="s">
        <v>94</v>
      </c>
      <c r="J43" s="116">
        <v>156</v>
      </c>
      <c r="K43" s="1"/>
      <c r="L43" s="256"/>
      <c r="M43" s="257"/>
      <c r="N43" s="259"/>
      <c r="O43" s="261"/>
    </row>
    <row r="44" spans="2:15" ht="17.100000000000001" customHeight="1" thickBot="1">
      <c r="B44" s="112">
        <v>3</v>
      </c>
      <c r="C44" s="113" t="s">
        <v>190</v>
      </c>
      <c r="D44" s="114" t="s">
        <v>103</v>
      </c>
      <c r="E44" s="115">
        <v>50</v>
      </c>
      <c r="F44" s="121"/>
      <c r="G44" s="147">
        <v>3</v>
      </c>
      <c r="H44" s="148" t="s">
        <v>191</v>
      </c>
      <c r="I44" s="149" t="s">
        <v>94</v>
      </c>
      <c r="J44" s="115">
        <v>584</v>
      </c>
      <c r="K44" s="1"/>
      <c r="L44" s="150"/>
      <c r="M44" s="150"/>
      <c r="N44" s="150"/>
      <c r="O44" s="150"/>
    </row>
    <row r="45" spans="2:15" ht="15" customHeight="1">
      <c r="B45" s="121"/>
      <c r="C45" s="151"/>
      <c r="D45" s="152"/>
      <c r="E45" s="153"/>
      <c r="F45" s="154"/>
      <c r="G45" s="151"/>
      <c r="H45" s="154"/>
      <c r="I45" s="155"/>
      <c r="J45" s="1"/>
      <c r="K45" s="1"/>
      <c r="L45" s="1"/>
      <c r="M45" s="1"/>
      <c r="N45" s="1"/>
      <c r="O45" s="1"/>
    </row>
    <row r="46" spans="2:15" ht="15" customHeight="1">
      <c r="B46" s="121"/>
      <c r="C46" s="151" t="s">
        <v>192</v>
      </c>
      <c r="D46" s="152"/>
      <c r="E46" s="153"/>
      <c r="F46" s="154"/>
      <c r="G46" s="151"/>
      <c r="H46" s="154"/>
      <c r="I46" s="3"/>
      <c r="J46" s="3"/>
      <c r="K46" s="1"/>
    </row>
    <row r="47" spans="2:15" ht="15" customHeight="1"/>
    <row r="48" spans="2:15" ht="15" customHeight="1"/>
    <row r="49" spans="2:15" ht="15" customHeight="1">
      <c r="L49" s="156"/>
      <c r="M49" s="157"/>
      <c r="N49" s="158"/>
      <c r="O49" s="158"/>
    </row>
    <row r="50" spans="2:15" ht="15" customHeight="1"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6"/>
      <c r="M50" s="157"/>
      <c r="N50" s="158"/>
      <c r="O50" s="158"/>
    </row>
    <row r="51" spans="2:15" ht="15" customHeight="1">
      <c r="B51" s="159"/>
      <c r="C51" s="159"/>
      <c r="D51" s="159"/>
      <c r="E51" s="159"/>
      <c r="F51" s="159"/>
      <c r="G51" s="159"/>
      <c r="H51" s="159"/>
      <c r="I51" s="159"/>
      <c r="J51" s="159"/>
      <c r="K51" s="159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M1" sqref="M1"/>
    </sheetView>
  </sheetViews>
  <sheetFormatPr defaultRowHeight="14.25"/>
  <cols>
    <col min="1" max="1" width="3.85546875" style="293" customWidth="1"/>
    <col min="2" max="3" width="9.140625" style="293" customWidth="1"/>
    <col min="4" max="4" width="4.85546875" style="293" customWidth="1"/>
    <col min="5" max="6" width="9.140625" style="293" customWidth="1"/>
    <col min="7" max="7" width="7.140625" style="293" customWidth="1"/>
    <col min="8" max="8" width="28.85546875" style="293" customWidth="1"/>
    <col min="9" max="9" width="7.5703125" style="293" customWidth="1"/>
    <col min="10" max="10" width="6.5703125" style="293" customWidth="1"/>
    <col min="11" max="11" width="8.7109375" style="293" customWidth="1"/>
    <col min="12" max="12" width="11.5703125" style="293" customWidth="1"/>
    <col min="13" max="28" width="9.140625" style="293" customWidth="1"/>
    <col min="29" max="16384" width="9.140625" style="308"/>
  </cols>
  <sheetData>
    <row r="1" spans="1:32" s="295" customFormat="1" ht="12.75">
      <c r="A1" s="293"/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4"/>
    </row>
    <row r="2" spans="1:32" s="295" customFormat="1" ht="12.75">
      <c r="A2" s="293"/>
      <c r="B2" s="293" t="s">
        <v>193</v>
      </c>
      <c r="C2" s="293" t="s">
        <v>194</v>
      </c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</row>
    <row r="3" spans="1:32" s="295" customFormat="1" ht="12.75">
      <c r="A3" s="293"/>
      <c r="B3" s="293" t="s">
        <v>195</v>
      </c>
      <c r="C3" s="293">
        <v>21375</v>
      </c>
      <c r="D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3"/>
      <c r="Y3" s="293"/>
      <c r="Z3" s="293"/>
      <c r="AA3" s="293"/>
      <c r="AB3" s="293"/>
    </row>
    <row r="4" spans="1:32" s="295" customFormat="1" ht="12.75">
      <c r="A4" s="293"/>
      <c r="B4" s="293" t="s">
        <v>196</v>
      </c>
      <c r="C4" s="293">
        <v>21683</v>
      </c>
      <c r="D4" s="293"/>
      <c r="H4" s="293" t="s">
        <v>197</v>
      </c>
      <c r="I4" s="295">
        <v>208</v>
      </c>
      <c r="J4" s="295">
        <f t="shared" ref="J4:J9" si="0">K4+K10</f>
        <v>208</v>
      </c>
      <c r="K4" s="293">
        <v>25</v>
      </c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</row>
    <row r="5" spans="1:32" s="295" customFormat="1" ht="12.75">
      <c r="A5" s="293"/>
      <c r="B5" s="293" t="s">
        <v>198</v>
      </c>
      <c r="C5" s="293">
        <v>22201</v>
      </c>
      <c r="D5" s="293"/>
      <c r="E5" s="293"/>
      <c r="F5" s="293" t="s">
        <v>199</v>
      </c>
      <c r="H5" s="293" t="s">
        <v>200</v>
      </c>
      <c r="I5" s="295">
        <v>0</v>
      </c>
      <c r="J5" s="295">
        <f t="shared" si="0"/>
        <v>0</v>
      </c>
      <c r="K5" s="293">
        <v>0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</row>
    <row r="6" spans="1:32" s="295" customFormat="1" ht="12.75">
      <c r="A6" s="293"/>
      <c r="B6" s="293" t="s">
        <v>201</v>
      </c>
      <c r="C6" s="293">
        <v>23734</v>
      </c>
      <c r="D6" s="293"/>
      <c r="E6" s="293" t="s">
        <v>202</v>
      </c>
      <c r="F6" s="293">
        <v>4443</v>
      </c>
      <c r="H6" s="295" t="s">
        <v>203</v>
      </c>
      <c r="I6" s="295">
        <v>0</v>
      </c>
      <c r="J6" s="295">
        <f t="shared" si="0"/>
        <v>0</v>
      </c>
      <c r="K6" s="295">
        <v>0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</row>
    <row r="7" spans="1:32" s="295" customFormat="1" ht="12.75">
      <c r="A7" s="293"/>
      <c r="B7" s="293" t="s">
        <v>204</v>
      </c>
      <c r="C7" s="293">
        <v>23346</v>
      </c>
      <c r="D7" s="293"/>
      <c r="E7" s="293" t="s">
        <v>205</v>
      </c>
      <c r="F7" s="293">
        <v>3945</v>
      </c>
      <c r="H7" s="296" t="s">
        <v>206</v>
      </c>
      <c r="I7" s="295">
        <v>55</v>
      </c>
      <c r="J7" s="295">
        <f t="shared" si="0"/>
        <v>55</v>
      </c>
      <c r="K7" s="293">
        <v>8</v>
      </c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293"/>
      <c r="X7" s="293"/>
      <c r="Y7" s="293"/>
      <c r="Z7" s="293"/>
      <c r="AA7" s="293"/>
      <c r="AB7" s="293"/>
    </row>
    <row r="8" spans="1:32" s="295" customFormat="1" ht="12.75">
      <c r="A8" s="293"/>
      <c r="B8" s="293" t="s">
        <v>207</v>
      </c>
      <c r="C8" s="293">
        <v>22201</v>
      </c>
      <c r="D8" s="293"/>
      <c r="E8" s="293" t="s">
        <v>208</v>
      </c>
      <c r="F8" s="293">
        <v>3935</v>
      </c>
      <c r="H8" s="295" t="s">
        <v>209</v>
      </c>
      <c r="I8" s="295">
        <v>84</v>
      </c>
      <c r="J8" s="295">
        <f t="shared" si="0"/>
        <v>84</v>
      </c>
      <c r="K8" s="293">
        <v>9</v>
      </c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</row>
    <row r="9" spans="1:32" s="295" customFormat="1" ht="12.75">
      <c r="A9" s="293"/>
      <c r="B9" s="293" t="s">
        <v>210</v>
      </c>
      <c r="C9" s="293">
        <v>20828</v>
      </c>
      <c r="D9" s="293"/>
      <c r="E9" s="293" t="s">
        <v>211</v>
      </c>
      <c r="F9" s="293">
        <v>4817</v>
      </c>
      <c r="H9" s="295" t="s">
        <v>212</v>
      </c>
      <c r="I9" s="295">
        <v>1</v>
      </c>
      <c r="J9" s="295">
        <f t="shared" si="0"/>
        <v>1</v>
      </c>
      <c r="K9" s="293">
        <v>0</v>
      </c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</row>
    <row r="10" spans="1:32" s="295" customFormat="1" ht="12.75">
      <c r="A10" s="293"/>
      <c r="B10" s="293" t="s">
        <v>213</v>
      </c>
      <c r="C10" s="293">
        <v>20211</v>
      </c>
      <c r="D10" s="293"/>
      <c r="E10" s="293" t="s">
        <v>214</v>
      </c>
      <c r="F10" s="293">
        <v>3788</v>
      </c>
      <c r="K10" s="295">
        <v>183</v>
      </c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</row>
    <row r="11" spans="1:32" s="295" customFormat="1" ht="12.75">
      <c r="A11" s="293"/>
      <c r="B11" s="293" t="s">
        <v>215</v>
      </c>
      <c r="C11" s="293">
        <v>19507</v>
      </c>
      <c r="D11" s="293"/>
      <c r="E11" s="293" t="s">
        <v>195</v>
      </c>
      <c r="F11" s="293">
        <v>5981</v>
      </c>
      <c r="K11" s="295">
        <v>0</v>
      </c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293"/>
      <c r="X11" s="293"/>
      <c r="Y11" s="293"/>
      <c r="Z11" s="293"/>
      <c r="AA11" s="293"/>
      <c r="AB11" s="293"/>
    </row>
    <row r="12" spans="1:32" s="295" customFormat="1" ht="12.75">
      <c r="A12" s="293"/>
      <c r="B12" s="293" t="s">
        <v>216</v>
      </c>
      <c r="C12" s="293">
        <v>18949</v>
      </c>
      <c r="D12" s="293"/>
      <c r="E12" s="293"/>
      <c r="F12" s="293"/>
      <c r="K12" s="295">
        <v>0</v>
      </c>
      <c r="M12" s="293"/>
      <c r="N12" s="293"/>
      <c r="O12" s="293"/>
      <c r="P12" s="293"/>
      <c r="Q12" s="293"/>
      <c r="R12" s="293"/>
      <c r="S12" s="293"/>
      <c r="T12" s="293"/>
      <c r="U12" s="293"/>
      <c r="V12" s="293"/>
      <c r="W12" s="293"/>
      <c r="X12" s="293"/>
      <c r="Y12" s="293"/>
      <c r="Z12" s="293"/>
      <c r="AA12" s="293"/>
      <c r="AB12" s="293"/>
    </row>
    <row r="13" spans="1:32" s="295" customFormat="1" ht="12.75">
      <c r="A13" s="293"/>
      <c r="B13" s="293" t="s">
        <v>217</v>
      </c>
      <c r="C13" s="293">
        <v>18673</v>
      </c>
      <c r="D13" s="293"/>
      <c r="E13" s="293" t="s">
        <v>213</v>
      </c>
      <c r="F13" s="293">
        <v>4267</v>
      </c>
      <c r="K13" s="295">
        <v>47</v>
      </c>
      <c r="M13" s="293"/>
      <c r="N13" s="293"/>
      <c r="O13" s="293"/>
      <c r="P13" s="293"/>
      <c r="Q13" s="293"/>
      <c r="R13" s="293"/>
      <c r="S13" s="293"/>
      <c r="T13" s="293"/>
      <c r="U13" s="293"/>
      <c r="V13" s="293"/>
      <c r="W13" s="293"/>
      <c r="X13" s="293"/>
      <c r="Y13" s="293"/>
      <c r="Z13" s="293"/>
      <c r="AA13" s="293"/>
      <c r="AB13" s="293"/>
    </row>
    <row r="14" spans="1:32" s="295" customFormat="1" ht="12.75">
      <c r="A14" s="293"/>
      <c r="B14" s="293" t="s">
        <v>218</v>
      </c>
      <c r="C14" s="293">
        <v>18300</v>
      </c>
      <c r="D14" s="293"/>
      <c r="E14" s="293" t="s">
        <v>215</v>
      </c>
      <c r="F14" s="293">
        <v>3510</v>
      </c>
      <c r="K14" s="295">
        <v>75</v>
      </c>
      <c r="M14" s="293"/>
      <c r="N14" s="293"/>
      <c r="O14" s="293"/>
      <c r="P14" s="293"/>
      <c r="Q14" s="293"/>
      <c r="R14" s="293"/>
      <c r="S14" s="293"/>
      <c r="T14" s="293"/>
      <c r="U14" s="293"/>
      <c r="V14" s="293"/>
      <c r="W14" s="293"/>
      <c r="X14" s="293"/>
      <c r="Y14" s="293"/>
      <c r="Z14" s="293"/>
      <c r="AA14" s="293"/>
      <c r="AB14" s="293"/>
    </row>
    <row r="15" spans="1:32" s="295" customFormat="1" ht="12.75">
      <c r="A15" s="293"/>
      <c r="B15" s="293" t="s">
        <v>219</v>
      </c>
      <c r="C15" s="293">
        <v>17926</v>
      </c>
      <c r="D15" s="293"/>
      <c r="E15" s="293" t="s">
        <v>216</v>
      </c>
      <c r="F15" s="293">
        <v>4729</v>
      </c>
      <c r="J15" s="293"/>
      <c r="K15" s="295">
        <v>1</v>
      </c>
      <c r="M15" s="293"/>
      <c r="N15" s="293"/>
      <c r="O15" s="293"/>
      <c r="P15" s="293"/>
      <c r="Q15" s="293"/>
      <c r="R15" s="293"/>
      <c r="S15" s="293"/>
      <c r="T15" s="293"/>
      <c r="U15" s="293"/>
      <c r="V15" s="293"/>
      <c r="W15" s="293"/>
      <c r="X15" s="293"/>
      <c r="Y15" s="293"/>
      <c r="Z15" s="293"/>
      <c r="AA15" s="293"/>
      <c r="AB15" s="293"/>
    </row>
    <row r="16" spans="1:32" s="295" customFormat="1" ht="12.75">
      <c r="A16" s="293"/>
      <c r="B16" s="293"/>
      <c r="E16" s="293" t="s">
        <v>217</v>
      </c>
      <c r="F16" s="293">
        <v>3474</v>
      </c>
      <c r="H16" s="293"/>
      <c r="I16" s="293"/>
      <c r="J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  <c r="Z16" s="293"/>
      <c r="AA16" s="293"/>
      <c r="AB16" s="293"/>
      <c r="AF16" s="297"/>
    </row>
    <row r="17" spans="1:32" s="295" customFormat="1" ht="12.75">
      <c r="A17" s="293"/>
      <c r="B17" s="293"/>
      <c r="C17" s="293"/>
      <c r="D17" s="293"/>
      <c r="E17" s="293" t="s">
        <v>218</v>
      </c>
      <c r="F17" s="293">
        <v>3452</v>
      </c>
      <c r="H17" s="293"/>
      <c r="I17" s="293"/>
      <c r="J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F17" s="297"/>
    </row>
    <row r="18" spans="1:32" s="295" customFormat="1" ht="12.75">
      <c r="A18" s="293"/>
      <c r="B18" s="293"/>
      <c r="C18" s="293"/>
      <c r="D18" s="293"/>
      <c r="E18" s="293" t="s">
        <v>219</v>
      </c>
      <c r="F18" s="293">
        <v>3763</v>
      </c>
      <c r="H18" s="293"/>
      <c r="I18" s="298"/>
      <c r="J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F18" s="297"/>
    </row>
    <row r="19" spans="1:32" s="295" customFormat="1" ht="12.75">
      <c r="A19" s="293"/>
      <c r="B19" s="293"/>
      <c r="C19" s="293"/>
      <c r="D19" s="293"/>
      <c r="G19" s="293"/>
      <c r="H19" s="293"/>
      <c r="I19" s="293"/>
      <c r="J19" s="293"/>
      <c r="K19" s="299">
        <f>K22+K23+K24+K25+K26+K27+K28+K29+K30+K31+K32+K33+K34</f>
        <v>1</v>
      </c>
      <c r="M19" s="293"/>
      <c r="N19" s="293"/>
      <c r="O19" s="293"/>
      <c r="P19" s="293"/>
      <c r="Q19" s="293"/>
      <c r="R19" s="293"/>
      <c r="S19" s="293"/>
      <c r="T19" s="293"/>
      <c r="U19" s="293"/>
      <c r="V19" s="293"/>
      <c r="W19" s="293"/>
      <c r="X19" s="293"/>
      <c r="Y19" s="293"/>
      <c r="Z19" s="293"/>
      <c r="AA19" s="293"/>
      <c r="AB19" s="293"/>
      <c r="AF19" s="297"/>
    </row>
    <row r="20" spans="1:32" s="295" customFormat="1" ht="12.75">
      <c r="A20" s="293"/>
      <c r="B20" s="293"/>
      <c r="C20" s="293"/>
      <c r="D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3"/>
      <c r="AF20" s="297"/>
    </row>
    <row r="21" spans="1:32" s="295" customFormat="1" ht="12.75">
      <c r="A21" s="293"/>
      <c r="B21" s="293"/>
      <c r="C21" s="293"/>
      <c r="D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3"/>
      <c r="Y21" s="293"/>
      <c r="Z21" s="293"/>
      <c r="AA21" s="293"/>
      <c r="AB21" s="293"/>
      <c r="AF21" s="297"/>
    </row>
    <row r="22" spans="1:32" s="295" customFormat="1" ht="12.75">
      <c r="A22" s="293"/>
      <c r="B22" s="293">
        <v>1773</v>
      </c>
      <c r="C22" s="293"/>
      <c r="D22" s="293"/>
      <c r="E22" s="293"/>
      <c r="F22" s="293"/>
      <c r="G22" s="293"/>
      <c r="H22" s="293"/>
      <c r="I22" s="293"/>
      <c r="J22" s="300" t="s">
        <v>220</v>
      </c>
      <c r="K22" s="297">
        <f t="shared" ref="K22:K34" si="1">B22/B$36</f>
        <v>0.41242149337055128</v>
      </c>
      <c r="L22" s="301">
        <f t="shared" ref="L22:L34" si="2">B22/B$36</f>
        <v>0.41242149337055128</v>
      </c>
      <c r="M22" s="293"/>
      <c r="N22" s="293"/>
      <c r="O22" s="293"/>
      <c r="P22" s="293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F22" s="297"/>
    </row>
    <row r="23" spans="1:32" s="295" customFormat="1" ht="12.75">
      <c r="A23" s="293"/>
      <c r="B23" s="293">
        <v>142</v>
      </c>
      <c r="C23" s="293"/>
      <c r="D23" s="293"/>
      <c r="E23" s="293"/>
      <c r="F23" s="293"/>
      <c r="G23" s="293"/>
      <c r="H23" s="293"/>
      <c r="I23" s="293"/>
      <c r="J23" s="300" t="s">
        <v>221</v>
      </c>
      <c r="K23" s="297">
        <f t="shared" si="1"/>
        <v>3.3030937427308678E-2</v>
      </c>
      <c r="L23" s="302">
        <f t="shared" si="2"/>
        <v>3.3030937427308678E-2</v>
      </c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93"/>
      <c r="AA23" s="293"/>
      <c r="AB23" s="293"/>
      <c r="AF23" s="297"/>
    </row>
    <row r="24" spans="1:32" s="295" customFormat="1" ht="12.75">
      <c r="A24" s="293"/>
      <c r="B24" s="293">
        <v>54</v>
      </c>
      <c r="C24" s="293"/>
      <c r="D24" s="293"/>
      <c r="E24" s="293"/>
      <c r="F24" s="293"/>
      <c r="G24" s="293"/>
      <c r="H24" s="293"/>
      <c r="I24" s="293"/>
      <c r="J24" s="300" t="s">
        <v>222</v>
      </c>
      <c r="K24" s="297">
        <f t="shared" si="1"/>
        <v>1.2561060711793441E-2</v>
      </c>
      <c r="L24" s="302">
        <f t="shared" si="2"/>
        <v>1.2561060711793441E-2</v>
      </c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F24" s="297"/>
    </row>
    <row r="25" spans="1:32" s="295" customFormat="1" ht="12.75" customHeight="1">
      <c r="A25" s="293"/>
      <c r="B25" s="293">
        <v>56</v>
      </c>
      <c r="C25" s="293"/>
      <c r="D25" s="293"/>
      <c r="E25" s="293"/>
      <c r="F25" s="293"/>
      <c r="G25" s="293"/>
      <c r="H25" s="293"/>
      <c r="J25" s="303" t="s">
        <v>223</v>
      </c>
      <c r="K25" s="297">
        <f t="shared" si="1"/>
        <v>1.3026285182600605E-2</v>
      </c>
      <c r="L25" s="302">
        <f t="shared" si="2"/>
        <v>1.3026285182600605E-2</v>
      </c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F25" s="297"/>
    </row>
    <row r="26" spans="1:32" s="295" customFormat="1" ht="12.75" customHeight="1">
      <c r="A26" s="293"/>
      <c r="B26" s="293">
        <v>40</v>
      </c>
      <c r="C26" s="293"/>
      <c r="D26" s="293"/>
      <c r="E26" s="293"/>
      <c r="F26" s="293"/>
      <c r="G26" s="293"/>
      <c r="H26" s="293"/>
      <c r="I26" s="293"/>
      <c r="J26" s="300" t="s">
        <v>224</v>
      </c>
      <c r="K26" s="297">
        <f t="shared" si="1"/>
        <v>9.3044894161432891E-3</v>
      </c>
      <c r="L26" s="301">
        <f t="shared" si="2"/>
        <v>9.3044894161432891E-3</v>
      </c>
      <c r="M26" s="293"/>
      <c r="N26" s="293"/>
      <c r="O26" s="293"/>
      <c r="P26" s="293"/>
      <c r="Q26" s="293"/>
      <c r="R26" s="293"/>
      <c r="S26" s="293"/>
      <c r="T26" s="293"/>
      <c r="U26" s="293"/>
      <c r="V26" s="293"/>
      <c r="W26" s="293"/>
      <c r="X26" s="293"/>
      <c r="Y26" s="293"/>
      <c r="Z26" s="293"/>
      <c r="AA26" s="293"/>
      <c r="AB26" s="293"/>
      <c r="AF26" s="297"/>
    </row>
    <row r="27" spans="1:32" s="295" customFormat="1" ht="12.75">
      <c r="A27" s="293"/>
      <c r="B27" s="293">
        <v>34</v>
      </c>
      <c r="C27" s="293"/>
      <c r="D27" s="293"/>
      <c r="E27" s="293"/>
      <c r="F27" s="293"/>
      <c r="G27" s="293"/>
      <c r="H27" s="293"/>
      <c r="I27" s="293"/>
      <c r="J27" s="303" t="s">
        <v>225</v>
      </c>
      <c r="K27" s="297">
        <f t="shared" si="1"/>
        <v>7.9088160037217962E-3</v>
      </c>
      <c r="L27" s="301">
        <f t="shared" si="2"/>
        <v>7.9088160037217962E-3</v>
      </c>
      <c r="M27" s="293"/>
      <c r="N27" s="293"/>
      <c r="O27" s="293"/>
      <c r="P27" s="293"/>
      <c r="Q27" s="293"/>
      <c r="R27" s="293"/>
      <c r="S27" s="293"/>
      <c r="T27" s="293"/>
      <c r="U27" s="293"/>
      <c r="V27" s="293"/>
      <c r="W27" s="293"/>
      <c r="X27" s="293"/>
      <c r="Y27" s="293"/>
      <c r="Z27" s="293"/>
      <c r="AA27" s="293"/>
      <c r="AB27" s="293"/>
      <c r="AF27" s="297"/>
    </row>
    <row r="28" spans="1:32" s="295" customFormat="1" ht="12.75">
      <c r="A28" s="293"/>
      <c r="B28" s="293">
        <v>68</v>
      </c>
      <c r="C28" s="293"/>
      <c r="D28" s="293"/>
      <c r="E28" s="293"/>
      <c r="F28" s="293"/>
      <c r="G28" s="293"/>
      <c r="H28" s="293"/>
      <c r="I28" s="293"/>
      <c r="J28" s="303" t="s">
        <v>226</v>
      </c>
      <c r="K28" s="297">
        <f t="shared" si="1"/>
        <v>1.5817632007443592E-2</v>
      </c>
      <c r="L28" s="302">
        <f t="shared" si="2"/>
        <v>1.5817632007443592E-2</v>
      </c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F28" s="297"/>
    </row>
    <row r="29" spans="1:32" s="295" customFormat="1" ht="12.75">
      <c r="A29" s="293"/>
      <c r="B29" s="293">
        <v>92</v>
      </c>
      <c r="C29" s="293"/>
      <c r="D29" s="293"/>
      <c r="E29" s="293"/>
      <c r="F29" s="293"/>
      <c r="G29" s="293"/>
      <c r="H29" s="293"/>
      <c r="I29" s="293"/>
      <c r="J29" s="303" t="s">
        <v>227</v>
      </c>
      <c r="K29" s="297">
        <f t="shared" si="1"/>
        <v>2.1400325657129564E-2</v>
      </c>
      <c r="L29" s="302">
        <f t="shared" si="2"/>
        <v>2.1400325657129564E-2</v>
      </c>
      <c r="M29" s="293"/>
      <c r="N29" s="293"/>
      <c r="O29" s="293"/>
      <c r="P29" s="293"/>
      <c r="Q29" s="293"/>
      <c r="R29" s="293"/>
      <c r="S29" s="293"/>
      <c r="T29" s="293"/>
      <c r="U29" s="293"/>
      <c r="V29" s="293"/>
      <c r="W29" s="293"/>
      <c r="X29" s="293"/>
      <c r="Y29" s="293"/>
      <c r="Z29" s="293"/>
      <c r="AA29" s="293"/>
      <c r="AB29" s="293"/>
      <c r="AF29" s="297"/>
    </row>
    <row r="30" spans="1:32" s="295" customFormat="1" ht="12.75">
      <c r="A30" s="293"/>
      <c r="B30" s="293">
        <v>184</v>
      </c>
      <c r="C30" s="293"/>
      <c r="D30" s="293"/>
      <c r="E30" s="293"/>
      <c r="F30" s="293"/>
      <c r="G30" s="293"/>
      <c r="H30" s="293"/>
      <c r="I30" s="293"/>
      <c r="J30" s="303" t="s">
        <v>228</v>
      </c>
      <c r="K30" s="297">
        <f t="shared" si="1"/>
        <v>4.2800651314259128E-2</v>
      </c>
      <c r="L30" s="302">
        <f t="shared" si="2"/>
        <v>4.2800651314259128E-2</v>
      </c>
      <c r="M30" s="293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3"/>
      <c r="Z30" s="293"/>
      <c r="AA30" s="293"/>
      <c r="AB30" s="293"/>
    </row>
    <row r="31" spans="1:32" s="295" customFormat="1" ht="12.75">
      <c r="A31" s="293"/>
      <c r="B31" s="293">
        <v>1017</v>
      </c>
      <c r="C31" s="293"/>
      <c r="D31" s="293"/>
      <c r="E31" s="293"/>
      <c r="F31" s="293"/>
      <c r="G31" s="293"/>
      <c r="H31" s="293"/>
      <c r="I31" s="293"/>
      <c r="J31" s="303" t="s">
        <v>229</v>
      </c>
      <c r="K31" s="297">
        <f t="shared" si="1"/>
        <v>0.23656664340544312</v>
      </c>
      <c r="L31" s="302">
        <f t="shared" si="2"/>
        <v>0.23656664340544312</v>
      </c>
      <c r="M31" s="293"/>
      <c r="N31" s="293"/>
      <c r="O31" s="293"/>
      <c r="P31" s="293"/>
      <c r="Q31" s="293"/>
      <c r="R31" s="293"/>
      <c r="S31" s="293"/>
      <c r="T31" s="293"/>
      <c r="U31" s="293"/>
      <c r="V31" s="293"/>
      <c r="W31" s="293"/>
      <c r="X31" s="293"/>
      <c r="Y31" s="293"/>
      <c r="Z31" s="293"/>
      <c r="AA31" s="293"/>
      <c r="AB31" s="293"/>
    </row>
    <row r="32" spans="1:32" s="295" customFormat="1" ht="12.75">
      <c r="A32" s="293"/>
      <c r="B32" s="293">
        <v>432</v>
      </c>
      <c r="C32" s="293"/>
      <c r="D32" s="293"/>
      <c r="E32" s="293"/>
      <c r="F32" s="293"/>
      <c r="G32" s="293"/>
      <c r="H32" s="293"/>
      <c r="I32" s="293"/>
      <c r="J32" s="303" t="s">
        <v>230</v>
      </c>
      <c r="K32" s="297">
        <f t="shared" si="1"/>
        <v>0.10048848569434753</v>
      </c>
      <c r="L32" s="302">
        <f t="shared" si="2"/>
        <v>0.10048848569434753</v>
      </c>
      <c r="M32" s="293"/>
      <c r="N32" s="293"/>
      <c r="O32" s="293"/>
      <c r="P32" s="293"/>
      <c r="Q32" s="293"/>
      <c r="R32" s="293"/>
      <c r="S32" s="293"/>
      <c r="T32" s="293"/>
      <c r="U32" s="293"/>
      <c r="V32" s="293"/>
      <c r="W32" s="293"/>
      <c r="X32" s="293"/>
      <c r="Y32" s="293"/>
      <c r="Z32" s="293"/>
      <c r="AA32" s="293"/>
      <c r="AB32" s="293"/>
    </row>
    <row r="33" spans="1:28" s="295" customFormat="1" ht="12.75">
      <c r="A33" s="293"/>
      <c r="B33" s="293">
        <v>17</v>
      </c>
      <c r="C33" s="293"/>
      <c r="D33" s="293"/>
      <c r="E33" s="293"/>
      <c r="F33" s="293"/>
      <c r="G33" s="293"/>
      <c r="H33" s="293"/>
      <c r="I33" s="293"/>
      <c r="J33" s="303" t="s">
        <v>231</v>
      </c>
      <c r="K33" s="297">
        <f t="shared" si="1"/>
        <v>3.9544080018608981E-3</v>
      </c>
      <c r="L33" s="301">
        <f t="shared" si="2"/>
        <v>3.9544080018608981E-3</v>
      </c>
      <c r="M33" s="293"/>
      <c r="N33" s="293"/>
      <c r="O33" s="293"/>
      <c r="P33" s="293"/>
      <c r="Q33" s="293"/>
      <c r="R33" s="293"/>
      <c r="S33" s="293"/>
      <c r="T33" s="293"/>
      <c r="U33" s="293"/>
      <c r="V33" s="293"/>
      <c r="W33" s="293"/>
      <c r="X33" s="293"/>
      <c r="Y33" s="293"/>
      <c r="Z33" s="293"/>
      <c r="AA33" s="293"/>
      <c r="AB33" s="293"/>
    </row>
    <row r="34" spans="1:28" s="295" customFormat="1" ht="12.75">
      <c r="A34" s="293"/>
      <c r="B34" s="293">
        <v>390</v>
      </c>
      <c r="C34" s="293"/>
      <c r="D34" s="293"/>
      <c r="E34" s="293"/>
      <c r="F34" s="293"/>
      <c r="G34" s="293"/>
      <c r="H34" s="293"/>
      <c r="I34" s="293"/>
      <c r="J34" s="303" t="s">
        <v>232</v>
      </c>
      <c r="K34" s="297">
        <f t="shared" si="1"/>
        <v>9.0718771807397069E-2</v>
      </c>
      <c r="L34" s="302">
        <f t="shared" si="2"/>
        <v>9.0718771807397069E-2</v>
      </c>
      <c r="M34" s="293"/>
      <c r="N34" s="293"/>
      <c r="O34" s="293"/>
      <c r="P34" s="293"/>
      <c r="Q34" s="293"/>
      <c r="R34" s="293"/>
      <c r="S34" s="293"/>
      <c r="T34" s="293"/>
      <c r="U34" s="293"/>
      <c r="V34" s="293"/>
      <c r="W34" s="293"/>
      <c r="X34" s="293"/>
      <c r="Y34" s="293"/>
      <c r="Z34" s="293"/>
      <c r="AA34" s="293"/>
      <c r="AB34" s="293"/>
    </row>
    <row r="35" spans="1:28" s="295" customFormat="1" ht="12.75">
      <c r="A35" s="293"/>
      <c r="C35" s="293"/>
      <c r="D35" s="293"/>
      <c r="E35" s="293"/>
      <c r="F35" s="293"/>
      <c r="G35" s="293"/>
      <c r="H35" s="293"/>
      <c r="I35" s="293"/>
      <c r="J35" s="303"/>
      <c r="M35" s="293"/>
      <c r="N35" s="293"/>
      <c r="O35" s="293"/>
      <c r="P35" s="293"/>
      <c r="Q35" s="293"/>
      <c r="R35" s="293"/>
      <c r="S35" s="293"/>
      <c r="T35" s="293"/>
      <c r="U35" s="293"/>
      <c r="V35" s="293"/>
      <c r="W35" s="293"/>
      <c r="X35" s="293"/>
      <c r="Y35" s="293"/>
      <c r="Z35" s="293"/>
      <c r="AA35" s="293"/>
      <c r="AB35" s="293"/>
    </row>
    <row r="36" spans="1:28" s="295" customFormat="1" ht="12.75">
      <c r="A36" s="293"/>
      <c r="B36" s="293">
        <v>4299</v>
      </c>
      <c r="C36" s="293"/>
      <c r="D36" s="293"/>
      <c r="E36" s="293"/>
      <c r="F36" s="293"/>
      <c r="G36" s="293"/>
      <c r="H36" s="293"/>
      <c r="I36" s="293"/>
      <c r="J36" s="303"/>
      <c r="K36" s="297">
        <v>1</v>
      </c>
      <c r="L36" s="302">
        <f>B36/B$36</f>
        <v>1</v>
      </c>
      <c r="M36" s="293"/>
      <c r="N36" s="293"/>
      <c r="O36" s="293"/>
      <c r="P36" s="293"/>
      <c r="Q36" s="293"/>
      <c r="R36" s="293"/>
      <c r="S36" s="293"/>
      <c r="T36" s="293"/>
      <c r="U36" s="293"/>
      <c r="V36" s="293"/>
      <c r="W36" s="293"/>
      <c r="X36" s="293"/>
      <c r="Y36" s="293"/>
      <c r="Z36" s="293"/>
      <c r="AA36" s="293"/>
      <c r="AB36" s="293"/>
    </row>
    <row r="37" spans="1:28" s="295" customFormat="1" ht="12.75">
      <c r="A37" s="293"/>
      <c r="C37" s="293"/>
      <c r="D37" s="293"/>
      <c r="E37" s="293"/>
      <c r="F37" s="293"/>
      <c r="G37" s="293"/>
      <c r="H37" s="293"/>
      <c r="I37" s="293"/>
      <c r="J37" s="293"/>
      <c r="K37" s="304"/>
      <c r="L37" s="304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293"/>
      <c r="X37" s="293"/>
      <c r="Y37" s="293"/>
      <c r="Z37" s="293"/>
      <c r="AA37" s="293"/>
      <c r="AB37" s="293"/>
    </row>
    <row r="38" spans="1:28" s="295" customFormat="1" ht="12.75">
      <c r="A38" s="293"/>
      <c r="B38" s="293">
        <f>SUM(B22:B34)</f>
        <v>4299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7"/>
      <c r="N38" s="293"/>
      <c r="O38" s="293"/>
      <c r="P38" s="293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</row>
    <row r="39" spans="1:28" s="295" customFormat="1" ht="12.75">
      <c r="A39" s="293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7"/>
      <c r="N39" s="293"/>
      <c r="O39" s="293"/>
      <c r="P39" s="293"/>
      <c r="Q39" s="293"/>
      <c r="R39" s="293"/>
      <c r="S39" s="293"/>
      <c r="T39" s="293"/>
      <c r="U39" s="293"/>
      <c r="V39" s="293"/>
      <c r="W39" s="293"/>
      <c r="X39" s="293"/>
      <c r="Y39" s="293"/>
      <c r="Z39" s="293"/>
      <c r="AA39" s="293"/>
      <c r="AB39" s="293"/>
    </row>
    <row r="40" spans="1:28" s="295" customFormat="1" ht="12.75" customHeight="1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7"/>
      <c r="N40" s="305" t="s">
        <v>233</v>
      </c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  <c r="AB40" s="306"/>
    </row>
    <row r="41" spans="1:28" s="295" customFormat="1" ht="12.75" customHeight="1">
      <c r="M41" s="297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  <c r="AB41" s="306"/>
    </row>
    <row r="42" spans="1:28" s="295" customFormat="1" ht="12.75">
      <c r="M42" s="297"/>
      <c r="N42" s="293"/>
      <c r="O42" s="293"/>
      <c r="P42" s="293"/>
      <c r="Q42" s="293"/>
      <c r="R42" s="293"/>
      <c r="S42" s="293"/>
      <c r="T42" s="293"/>
      <c r="U42" s="293"/>
      <c r="V42" s="293"/>
      <c r="W42" s="293"/>
      <c r="X42" s="293"/>
      <c r="Y42" s="293"/>
      <c r="Z42" s="293"/>
      <c r="AA42" s="293"/>
      <c r="AB42" s="293"/>
    </row>
    <row r="43" spans="1:28" s="295" customFormat="1" ht="12.75">
      <c r="M43" s="297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</row>
    <row r="44" spans="1:28" s="295" customFormat="1" ht="12.75">
      <c r="M44" s="297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</row>
    <row r="45" spans="1:28" s="295" customFormat="1" ht="12.75">
      <c r="M45" s="297"/>
      <c r="N45" s="293"/>
      <c r="O45" s="293"/>
      <c r="P45" s="293"/>
      <c r="Q45" s="293"/>
      <c r="R45" s="293"/>
      <c r="S45" s="293"/>
      <c r="T45" s="293"/>
      <c r="U45" s="293"/>
      <c r="V45" s="293"/>
      <c r="W45" s="293"/>
      <c r="X45" s="293"/>
      <c r="Y45" s="293"/>
      <c r="Z45" s="293"/>
      <c r="AA45" s="293"/>
      <c r="AB45" s="293"/>
    </row>
    <row r="46" spans="1:28" s="295" customFormat="1" ht="12.75">
      <c r="M46" s="297"/>
      <c r="N46" s="293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</row>
    <row r="47" spans="1:28" s="295" customFormat="1" ht="12.75">
      <c r="M47" s="297"/>
      <c r="N47" s="293"/>
      <c r="O47" s="293"/>
      <c r="P47" s="293"/>
      <c r="Q47" s="293"/>
      <c r="R47" s="293"/>
      <c r="S47" s="293"/>
      <c r="T47" s="293"/>
      <c r="U47" s="293"/>
      <c r="V47" s="293"/>
      <c r="W47" s="293"/>
      <c r="X47" s="293"/>
      <c r="Y47" s="293"/>
      <c r="Z47" s="293"/>
      <c r="AA47" s="293"/>
      <c r="AB47" s="293"/>
    </row>
    <row r="48" spans="1:28" s="295" customFormat="1" ht="12.75">
      <c r="M48" s="297"/>
      <c r="N48" s="293"/>
      <c r="O48" s="293"/>
      <c r="P48" s="293"/>
      <c r="Q48" s="293"/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</row>
    <row r="49" spans="1:28" s="295" customFormat="1" ht="12.75">
      <c r="M49" s="297"/>
      <c r="N49" s="293"/>
      <c r="O49" s="293"/>
      <c r="P49" s="293"/>
      <c r="Q49" s="293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</row>
    <row r="50" spans="1:28" s="295" customFormat="1" ht="12.75">
      <c r="M50" s="297"/>
      <c r="N50" s="293"/>
      <c r="O50" s="293"/>
      <c r="P50" s="293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</row>
    <row r="51" spans="1:28" s="295" customFormat="1" ht="12.75">
      <c r="M51" s="297"/>
      <c r="N51" s="293"/>
      <c r="O51" s="293"/>
      <c r="P51" s="293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</row>
    <row r="52" spans="1:28" s="295" customFormat="1" ht="12.75">
      <c r="M52" s="297"/>
      <c r="N52" s="293"/>
      <c r="O52" s="293"/>
      <c r="P52" s="293"/>
      <c r="Q52" s="293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</row>
    <row r="53" spans="1:28" s="295" customFormat="1" ht="12.75">
      <c r="M53" s="304"/>
      <c r="N53" s="293"/>
      <c r="O53" s="293"/>
      <c r="P53" s="293"/>
      <c r="Q53" s="293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</row>
    <row r="54" spans="1:28" s="295" customFormat="1" ht="12.75"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  <c r="X54" s="293"/>
      <c r="Y54" s="293"/>
      <c r="Z54" s="293"/>
      <c r="AA54" s="293"/>
      <c r="AB54" s="293"/>
    </row>
    <row r="55" spans="1:28" s="295" customFormat="1" ht="12.75">
      <c r="M55" s="293"/>
      <c r="N55" s="293"/>
      <c r="O55" s="293"/>
      <c r="P55" s="302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</row>
    <row r="56" spans="1:28" s="295" customFormat="1" ht="12.75">
      <c r="M56" s="293"/>
      <c r="N56" s="293"/>
      <c r="O56" s="293"/>
      <c r="P56" s="307"/>
      <c r="Q56" s="293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</row>
    <row r="57" spans="1:28" s="295" customFormat="1" ht="12.75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302"/>
      <c r="Q57" s="293"/>
      <c r="R57" s="293"/>
      <c r="S57" s="293"/>
      <c r="T57" s="293"/>
      <c r="U57" s="293"/>
      <c r="V57" s="293"/>
      <c r="W57" s="293"/>
      <c r="X57" s="293"/>
      <c r="Y57" s="293"/>
      <c r="Z57" s="293"/>
      <c r="AA57" s="293"/>
      <c r="AB57" s="293"/>
    </row>
    <row r="58" spans="1:28" s="295" customFormat="1" ht="12.75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302"/>
      <c r="Q58" s="293"/>
      <c r="R58" s="293"/>
      <c r="S58" s="293"/>
      <c r="T58" s="293"/>
      <c r="U58" s="293"/>
      <c r="V58" s="293"/>
      <c r="W58" s="293"/>
      <c r="X58" s="293"/>
      <c r="Y58" s="293"/>
      <c r="Z58" s="293"/>
      <c r="AA58" s="293"/>
      <c r="AB58" s="293"/>
    </row>
    <row r="59" spans="1:28" s="295" customFormat="1" ht="12.75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307"/>
      <c r="Q59" s="293"/>
      <c r="R59" s="293"/>
      <c r="S59" s="293"/>
      <c r="T59" s="293"/>
      <c r="U59" s="293"/>
      <c r="V59" s="293"/>
      <c r="W59" s="293"/>
      <c r="X59" s="293"/>
      <c r="Y59" s="293"/>
      <c r="Z59" s="293"/>
      <c r="AA59" s="293"/>
      <c r="AB59" s="293"/>
    </row>
    <row r="60" spans="1:28" s="295" customFormat="1" ht="12.75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301"/>
      <c r="Q60" s="293"/>
      <c r="R60" s="293"/>
      <c r="S60" s="293"/>
      <c r="T60" s="293"/>
      <c r="U60" s="293"/>
      <c r="V60" s="293"/>
      <c r="W60" s="293"/>
      <c r="X60" s="293"/>
      <c r="Y60" s="293"/>
      <c r="Z60" s="293"/>
      <c r="AA60" s="293"/>
      <c r="AB60" s="293"/>
    </row>
    <row r="61" spans="1:28" s="295" customFormat="1" ht="12.75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302"/>
      <c r="Q61" s="293"/>
      <c r="R61" s="293"/>
      <c r="S61" s="293"/>
      <c r="T61" s="293"/>
      <c r="U61" s="293"/>
      <c r="V61" s="293"/>
      <c r="W61" s="293"/>
      <c r="X61" s="293"/>
      <c r="Y61" s="293"/>
      <c r="Z61" s="293"/>
      <c r="AA61" s="293"/>
      <c r="AB61" s="293"/>
    </row>
    <row r="62" spans="1:28">
      <c r="P62" s="302"/>
    </row>
    <row r="63" spans="1:28">
      <c r="P63" s="302"/>
    </row>
    <row r="64" spans="1:28">
      <c r="P64" s="302"/>
    </row>
    <row r="65" spans="16:16">
      <c r="P65" s="302"/>
    </row>
    <row r="66" spans="16:16">
      <c r="P66" s="307"/>
    </row>
    <row r="67" spans="16:16">
      <c r="P67" s="302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 19</vt:lpstr>
      <vt:lpstr>Gminy X.19</vt:lpstr>
      <vt:lpstr>Wykresy X 19</vt:lpstr>
      <vt:lpstr>'Gminy X.19'!Obszar_wydruku</vt:lpstr>
      <vt:lpstr>'Stan i struktura X 19'!Obszar_wydruku</vt:lpstr>
      <vt:lpstr>'Wykresy X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2019-11-12T07:09:32Z</dcterms:created>
  <dcterms:modified xsi:type="dcterms:W3CDTF">2019-11-12T07:57:17Z</dcterms:modified>
</cp:coreProperties>
</file>