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9r\"/>
    </mc:Choice>
  </mc:AlternateContent>
  <bookViews>
    <workbookView xWindow="0" yWindow="0" windowWidth="25200" windowHeight="11385"/>
  </bookViews>
  <sheets>
    <sheet name="Stan i struktura III 19" sheetId="1" r:id="rId1"/>
    <sheet name="Gminy III.19" sheetId="2" r:id="rId2"/>
    <sheet name="Wykresy III 19" sheetId="3" r:id="rId3"/>
    <sheet name="Zał. I kw. 19" sheetId="4" r:id="rId4"/>
  </sheets>
  <externalReferences>
    <externalReference r:id="rId5"/>
  </externalReferences>
  <definedNames>
    <definedName name="_xlnm.Print_Area" localSheetId="1">'Gminy III.19'!$B$1:$O$46</definedName>
    <definedName name="_xlnm.Print_Area" localSheetId="0">'Stan i struktura III 19'!$B$2:$S$68</definedName>
    <definedName name="_xlnm.Print_Area" localSheetId="2">'Wykresy III 19'!$N$1:$AB$41</definedName>
    <definedName name="_xlnm.Print_Area" localSheetId="3">'Zał. I kw. 19'!$B$2:$S$39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S43" i="4" s="1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6" i="2" s="1"/>
  <c r="E34" i="2"/>
  <c r="J33" i="2"/>
  <c r="O30" i="2"/>
  <c r="E27" i="2"/>
  <c r="J23" i="2"/>
  <c r="O19" i="2"/>
  <c r="E19" i="2"/>
  <c r="J14" i="2"/>
  <c r="J12" i="2" s="1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S8" i="1"/>
  <c r="H9" i="1"/>
  <c r="L9" i="1"/>
  <c r="P9" i="1"/>
  <c r="V49" i="1"/>
  <c r="V53" i="1"/>
  <c r="V57" i="1"/>
  <c r="V61" i="1"/>
  <c r="V65" i="1"/>
  <c r="E67" i="1"/>
  <c r="S67" i="1" s="1"/>
  <c r="V7" i="1"/>
  <c r="E9" i="1"/>
  <c r="I9" i="1"/>
  <c r="M9" i="1"/>
  <c r="Q9" i="1"/>
  <c r="U46" i="1"/>
  <c r="U51" i="1"/>
  <c r="U55" i="1"/>
  <c r="U59" i="1"/>
  <c r="U63" i="1"/>
  <c r="F9" i="1"/>
  <c r="J9" i="1"/>
  <c r="N9" i="1"/>
  <c r="R9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<sst xmlns="http://schemas.openxmlformats.org/spreadsheetml/2006/main" count="465" uniqueCount="273">
  <si>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MARCU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</si>
  <si>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</si>
  <si>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</si>
  <si>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</si>
  <si>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</si>
  <si>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</si>
  <si>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</si>
  <si>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</si>
  <si>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</si>
  <si>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</si>
  <si>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</si>
  <si>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</si>
  <si>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</si>
  <si>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</si>
  <si>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</si>
  <si>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</si>
  <si>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</si>
  <si>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</si>
  <si>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</si>
  <si>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</si>
  <si>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</si>
  <si>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luty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</si>
  <si>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</si>
  <si>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</si>
  <si>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</si>
  <si>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</si>
  <si>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</si>
  <si>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</si>
  <si>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</si>
  <si>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</si>
  <si>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</si>
  <si>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</si>
  <si>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</si>
  <si>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</si>
  <si>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</si>
  <si>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</si>
  <si>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</si>
  <si>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</si>
  <si>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</si>
  <si>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</si>
  <si>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</si>
  <si>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</si>
  <si>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</si>
  <si>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</si>
  <si>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</si>
  <si>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</si>
  <si>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</si>
  <si>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</si>
  <si>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</si>
  <si>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</si>
  <si>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</si>
  <si>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</si>
  <si>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</si>
  <si>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</si>
  <si>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</si>
  <si>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</si>
  <si>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</si>
  <si>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</si>
  <si>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</si>
  <si>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</si>
  <si>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</si>
  <si>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</si>
  <si>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</si>
  <si>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</si>
  <si>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</si>
  <si>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</si>
  <si>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</si>
  <si>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</si>
  <si>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</si>
  <si>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</si>
  <si>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</si>
  <si>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</si>
  <si>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</si>
  <si>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</si>
  <si>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</si>
  <si>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</si>
  <si>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</si>
  <si>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</si>
  <si>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</si>
  <si>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</si>
  <si>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</si>
  <si>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</si>
  <si>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</si>
  <si>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</si>
  <si>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marzec 2019 r. jest podawany przez GUS z miesięcznym opóżnieniem</t>
  </si>
  <si>
    <t>Liczba  bezrobotnych w układzie powiatowych urzędów pracy i gmin woj. lubuskiego zarejestrowanych</t>
  </si>
  <si>
    <t>na koniec marca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</si>
  <si>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</si>
  <si>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</si>
  <si>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</si>
  <si>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</si>
  <si>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</si>
  <si>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</si>
  <si>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</si>
  <si>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</si>
  <si>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</si>
  <si>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</si>
  <si>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</si>
  <si>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</si>
  <si>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</si>
  <si>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</si>
  <si>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</si>
  <si>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</si>
  <si>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</si>
  <si>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</si>
  <si>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</si>
  <si>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</si>
  <si>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</si>
  <si>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</si>
  <si>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</si>
  <si>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</si>
  <si>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</si>
  <si>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</si>
  <si>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</si>
  <si>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</si>
  <si>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</si>
  <si>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</si>
  <si>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</si>
  <si>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</si>
  <si>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</si>
  <si>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</si>
  <si>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</si>
  <si>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</si>
  <si>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</si>
  <si>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</si>
  <si>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</si>
  <si>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</si>
  <si>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</si>
  <si>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</si>
  <si>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</si>
  <si>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</si>
  <si>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</si>
  <si>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</si>
  <si>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</si>
  <si>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</si>
  <si>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</si>
  <si>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</si>
  <si>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</si>
  <si>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</si>
  <si>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</si>
  <si>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</si>
  <si>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</si>
  <si>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</si>
  <si>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</si>
  <si>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</si>
  <si>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</si>
  <si>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</si>
  <si>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</si>
  <si>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</si>
  <si>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</si>
  <si>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</si>
  <si>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</si>
  <si>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</si>
  <si>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</si>
  <si>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</si>
  <si>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</si>
  <si>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</si>
  <si>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</si>
  <si>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</si>
  <si>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</si>
  <si>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</si>
  <si>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</si>
  <si>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</si>
  <si>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</si>
  <si>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</si>
  <si>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</si>
  <si>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</si>
  <si>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</si>
  <si>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</si>
  <si>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</si>
  <si>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</si>
  <si>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</si>
  <si>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</si>
  <si>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</si>
  <si>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</si>
  <si>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</si>
  <si>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</si>
  <si>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</si>
  <si>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</si>
  <si>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</si>
  <si>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</si>
  <si>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</si>
  <si>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</si>
  <si>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</si>
  <si>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</si>
  <si>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</si>
  <si>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</si>
  <si>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</si>
  <si>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</si>
  <si>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</si>
  <si>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</si>
  <si>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</si>
  <si>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</si>
  <si>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</si>
  <si>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</si>
  <si>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III 2018r.</t>
  </si>
  <si>
    <t>IV 2018r.</t>
  </si>
  <si>
    <t>Podjęcia pracy poza miejscem zamieszkania w ramach bonu na zasiedlenie</t>
  </si>
  <si>
    <t>V 2018r.</t>
  </si>
  <si>
    <t>oferty pracy</t>
  </si>
  <si>
    <t>Podjęcia pracy w ramach bonu zatrudnieniowego</t>
  </si>
  <si>
    <t>VI 2018r.</t>
  </si>
  <si>
    <t>X 2017r.</t>
  </si>
  <si>
    <t>Podjęcie pracy w ramach refundacji składek na ubezpieczenie społeczne</t>
  </si>
  <si>
    <t>VII 2018r.</t>
  </si>
  <si>
    <t>XI 2017r.</t>
  </si>
  <si>
    <t>Podjęcia pracy w ramach dofinansowania wynagrodzenia za zatrudnienie skierowanego 
bezrobotnego powyżej 50 r. życia</t>
  </si>
  <si>
    <t>VIII 2018r.</t>
  </si>
  <si>
    <t>XII 2017r.</t>
  </si>
  <si>
    <t>Rozpoczęcie szkolenia w ramach bonu szkoleniowego</t>
  </si>
  <si>
    <t>IX 2018r.</t>
  </si>
  <si>
    <t>I 2018r.</t>
  </si>
  <si>
    <t>Rozpoczęcie stażu w ramach bonu stażowego</t>
  </si>
  <si>
    <t>X 2018r.</t>
  </si>
  <si>
    <t>II 2018r.</t>
  </si>
  <si>
    <t>XI 2018r.</t>
  </si>
  <si>
    <t>XII 2018r.</t>
  </si>
  <si>
    <t>I 2019r.</t>
  </si>
  <si>
    <t>II 2019r.</t>
  </si>
  <si>
    <t>III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</si>
  <si>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</si>
  <si>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</si>
  <si>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</si>
  <si>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</si>
  <si>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</si>
  <si>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</si>
  <si>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</si>
  <si>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</si>
  <si>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</si>
  <si>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</si>
  <si>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</si>
  <si>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</si>
  <si>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</si>
  <si>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</si>
  <si>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</si>
  <si>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</si>
  <si>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31.03.2019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</si>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</sst>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4" xfId="0" applyFont="1" applyBorder="1" applyAlignment="1" applyProtection="1">
      <alignment horizontal="left"/>
    </xf>
    <xf numFmtId="165" fontId="4" fillId="0" borderId="84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0" fillId="0" borderId="0" xfId="0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66" fontId="42" fillId="0" borderId="0" xfId="2" applyNumberFormat="1" applyFont="1" applyBorder="1" applyAlignment="1">
      <alignment horizontal="right"/>
    </xf>
    <xf numFmtId="10" fontId="37" fillId="0" borderId="0" xfId="1" applyNumberFormat="1" applyFont="1"/>
    <xf numFmtId="0" fontId="36" fillId="0" borderId="0" xfId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165" fontId="4" fillId="4" borderId="82" xfId="0" applyNumberFormat="1" applyFont="1" applyFill="1" applyBorder="1" applyAlignment="1" applyProtection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165" fontId="3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45" fillId="2" borderId="0" xfId="0" applyFont="1" applyFill="1" applyAlignment="1">
      <alignment horizontal="left" vertical="center"/>
    </xf>
    <xf numFmtId="0" fontId="0" fillId="2" borderId="0" xfId="0" applyFill="1"/>
    <xf numFmtId="0" fontId="50" fillId="2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1" fillId="0" borderId="2" xfId="0" applyFont="1" applyBorder="1" applyAlignment="1">
      <alignment horizontal="center" vertical="center"/>
    </xf>
    <xf numFmtId="0" fontId="52" fillId="0" borderId="3" xfId="0" applyFont="1" applyBorder="1" applyAlignment="1"/>
    <xf numFmtId="0" fontId="52" fillId="0" borderId="4" xfId="0" applyFont="1" applyBorder="1" applyAlignment="1">
      <alignment horizontal="right" vertical="top" wrapText="1"/>
    </xf>
    <xf numFmtId="0" fontId="53" fillId="0" borderId="4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5" fillId="0" borderId="85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3" borderId="34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/>
    </xf>
    <xf numFmtId="0" fontId="58" fillId="0" borderId="86" xfId="0" applyFont="1" applyBorder="1" applyAlignment="1">
      <alignment horizontal="left" vertical="center" wrapText="1"/>
    </xf>
    <xf numFmtId="0" fontId="58" fillId="0" borderId="34" xfId="0" applyFont="1" applyBorder="1" applyAlignment="1">
      <alignment horizontal="left" vertical="center" wrapText="1"/>
    </xf>
    <xf numFmtId="0" fontId="58" fillId="0" borderId="87" xfId="0" applyFont="1" applyBorder="1" applyAlignment="1">
      <alignment horizontal="left" vertical="center" wrapText="1"/>
    </xf>
    <xf numFmtId="0" fontId="59" fillId="0" borderId="13" xfId="0" applyFont="1" applyBorder="1"/>
    <xf numFmtId="0" fontId="60" fillId="0" borderId="22" xfId="0" applyFont="1" applyBorder="1" applyAlignment="1">
      <alignment vertical="center" wrapText="1"/>
    </xf>
    <xf numFmtId="0" fontId="60" fillId="0" borderId="27" xfId="0" applyFont="1" applyBorder="1" applyAlignment="1">
      <alignment vertical="center" wrapText="1"/>
    </xf>
    <xf numFmtId="0" fontId="61" fillId="0" borderId="27" xfId="0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1" fontId="61" fillId="0" borderId="28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0" fillId="0" borderId="24" xfId="0" applyFont="1" applyBorder="1" applyAlignment="1">
      <alignment vertical="center" wrapText="1"/>
    </xf>
    <xf numFmtId="0" fontId="60" fillId="0" borderId="23" xfId="0" applyFont="1" applyBorder="1" applyAlignment="1">
      <alignment vertical="center" wrapText="1"/>
    </xf>
    <xf numFmtId="0" fontId="63" fillId="0" borderId="44" xfId="0" applyFont="1" applyFill="1" applyBorder="1" applyAlignment="1">
      <alignment horizontal="center"/>
    </xf>
    <xf numFmtId="0" fontId="63" fillId="0" borderId="43" xfId="0" applyFont="1" applyFill="1" applyBorder="1" applyAlignment="1">
      <alignment horizontal="center"/>
    </xf>
    <xf numFmtId="0" fontId="64" fillId="0" borderId="0" xfId="0" applyFont="1"/>
    <xf numFmtId="0" fontId="60" fillId="0" borderId="21" xfId="0" applyFont="1" applyBorder="1" applyAlignment="1">
      <alignment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1" fontId="61" fillId="0" borderId="22" xfId="0" applyNumberFormat="1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/>
    </xf>
    <xf numFmtId="1" fontId="61" fillId="0" borderId="21" xfId="0" applyNumberFormat="1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center"/>
    </xf>
    <xf numFmtId="0" fontId="60" fillId="0" borderId="76" xfId="0" applyFont="1" applyBorder="1" applyAlignment="1">
      <alignment vertical="center" wrapText="1"/>
    </xf>
    <xf numFmtId="0" fontId="60" fillId="0" borderId="47" xfId="0" applyFont="1" applyBorder="1" applyAlignment="1">
      <alignment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/>
    </xf>
    <xf numFmtId="0" fontId="61" fillId="0" borderId="46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57" fillId="0" borderId="88" xfId="0" applyFont="1" applyBorder="1" applyAlignment="1">
      <alignment horizontal="center"/>
    </xf>
    <xf numFmtId="0" fontId="58" fillId="0" borderId="88" xfId="0" applyFont="1" applyBorder="1" applyAlignment="1">
      <alignment horizontal="left" vertical="center" wrapText="1"/>
    </xf>
    <xf numFmtId="0" fontId="59" fillId="0" borderId="89" xfId="0" applyFont="1" applyBorder="1" applyAlignment="1">
      <alignment horizontal="center"/>
    </xf>
    <xf numFmtId="0" fontId="60" fillId="0" borderId="90" xfId="0" applyFont="1" applyBorder="1" applyAlignment="1">
      <alignment vertical="center" wrapText="1"/>
    </xf>
    <xf numFmtId="0" fontId="61" fillId="0" borderId="28" xfId="0" applyFont="1" applyFill="1" applyBorder="1" applyAlignment="1">
      <alignment horizontal="center" vertical="center"/>
    </xf>
    <xf numFmtId="0" fontId="59" fillId="0" borderId="89" xfId="0" applyFont="1" applyFill="1" applyBorder="1" applyAlignment="1">
      <alignment horizontal="center"/>
    </xf>
    <xf numFmtId="0" fontId="60" fillId="0" borderId="90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left" vertical="center" wrapText="1"/>
    </xf>
    <xf numFmtId="0" fontId="64" fillId="0" borderId="0" xfId="0" applyFont="1" applyFill="1"/>
    <xf numFmtId="0" fontId="0" fillId="0" borderId="0" xfId="0" applyFill="1"/>
    <xf numFmtId="0" fontId="60" fillId="0" borderId="75" xfId="0" applyFont="1" applyFill="1" applyBorder="1" applyAlignment="1">
      <alignment horizontal="left" vertical="center" wrapText="1"/>
    </xf>
    <xf numFmtId="0" fontId="60" fillId="0" borderId="47" xfId="0" applyFont="1" applyFill="1" applyBorder="1" applyAlignment="1">
      <alignment horizontal="left" vertical="center" wrapText="1"/>
    </xf>
    <xf numFmtId="0" fontId="59" fillId="0" borderId="80" xfId="0" applyFont="1" applyFill="1" applyBorder="1" applyAlignment="1">
      <alignment horizontal="center"/>
    </xf>
    <xf numFmtId="0" fontId="60" fillId="0" borderId="9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left" vertical="center" wrapText="1"/>
    </xf>
    <xf numFmtId="0" fontId="61" fillId="0" borderId="31" xfId="0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7" fillId="0" borderId="86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7" xfId="0" applyFont="1" applyBorder="1" applyAlignment="1">
      <alignment horizontal="left" vertical="center" wrapText="1"/>
    </xf>
    <xf numFmtId="0" fontId="65" fillId="0" borderId="13" xfId="0" applyFont="1" applyBorder="1"/>
    <xf numFmtId="1" fontId="62" fillId="0" borderId="2" xfId="0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0" fontId="60" fillId="0" borderId="21" xfId="0" applyFont="1" applyFill="1" applyBorder="1" applyAlignment="1">
      <alignment vertical="center" wrapText="1"/>
    </xf>
    <xf numFmtId="0" fontId="60" fillId="0" borderId="22" xfId="0" applyFont="1" applyFill="1" applyBorder="1" applyAlignment="1">
      <alignment vertical="center" wrapText="1"/>
    </xf>
    <xf numFmtId="0" fontId="65" fillId="0" borderId="29" xfId="0" applyFont="1" applyBorder="1"/>
    <xf numFmtId="0" fontId="60" fillId="0" borderId="30" xfId="0" applyFont="1" applyBorder="1" applyAlignment="1">
      <alignment vertical="center" wrapText="1"/>
    </xf>
    <xf numFmtId="0" fontId="60" fillId="0" borderId="31" xfId="0" applyFont="1" applyBorder="1" applyAlignment="1">
      <alignment vertical="center" wrapText="1"/>
    </xf>
    <xf numFmtId="1" fontId="61" fillId="0" borderId="31" xfId="0" applyNumberFormat="1" applyFont="1" applyFill="1" applyBorder="1" applyAlignment="1">
      <alignment horizontal="center" vertical="center" wrapText="1"/>
    </xf>
    <xf numFmtId="1" fontId="61" fillId="0" borderId="30" xfId="0" applyNumberFormat="1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/>
    </xf>
    <xf numFmtId="0" fontId="57" fillId="0" borderId="86" xfId="0" applyFont="1" applyFill="1" applyBorder="1" applyAlignment="1">
      <alignment horizontal="left"/>
    </xf>
    <xf numFmtId="0" fontId="57" fillId="0" borderId="34" xfId="0" applyFont="1" applyFill="1" applyBorder="1" applyAlignment="1">
      <alignment horizontal="left"/>
    </xf>
    <xf numFmtId="0" fontId="57" fillId="0" borderId="87" xfId="0" applyFont="1" applyFill="1" applyBorder="1" applyAlignment="1">
      <alignment horizontal="left"/>
    </xf>
    <xf numFmtId="1" fontId="66" fillId="0" borderId="27" xfId="0" applyNumberFormat="1" applyFont="1" applyFill="1" applyBorder="1" applyAlignment="1">
      <alignment horizontal="center" vertical="center" wrapText="1"/>
    </xf>
    <xf numFmtId="1" fontId="66" fillId="0" borderId="28" xfId="0" applyNumberFormat="1" applyFont="1" applyFill="1" applyBorder="1" applyAlignment="1">
      <alignment horizontal="center" vertical="center" wrapText="1"/>
    </xf>
    <xf numFmtId="1" fontId="61" fillId="0" borderId="47" xfId="0" applyNumberFormat="1" applyFont="1" applyFill="1" applyBorder="1" applyAlignment="1">
      <alignment horizontal="center" vertical="center" wrapText="1"/>
    </xf>
    <xf numFmtId="1" fontId="61" fillId="0" borderId="76" xfId="0" applyNumberFormat="1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 wrapText="1"/>
    </xf>
    <xf numFmtId="1" fontId="61" fillId="0" borderId="28" xfId="0" applyNumberFormat="1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1" fillId="0" borderId="48" xfId="0" applyFont="1" applyFill="1" applyBorder="1" applyAlignment="1">
      <alignment horizontal="center" vertical="center" wrapText="1"/>
    </xf>
    <xf numFmtId="1" fontId="61" fillId="0" borderId="48" xfId="0" applyNumberFormat="1" applyFont="1" applyFill="1" applyBorder="1" applyAlignment="1">
      <alignment horizontal="center" vertical="center" wrapText="1"/>
    </xf>
    <xf numFmtId="1" fontId="61" fillId="0" borderId="46" xfId="0" applyNumberFormat="1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/>
    </xf>
    <xf numFmtId="0" fontId="60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1" fillId="0" borderId="32" xfId="0" applyFont="1" applyFill="1" applyBorder="1" applyAlignment="1">
      <alignment horizontal="center" vertical="center" wrapText="1"/>
    </xf>
    <xf numFmtId="1" fontId="61" fillId="0" borderId="32" xfId="0" applyNumberFormat="1" applyFont="1" applyFill="1" applyBorder="1" applyAlignment="1">
      <alignment horizontal="center" vertical="center" wrapText="1"/>
    </xf>
    <xf numFmtId="1" fontId="61" fillId="0" borderId="33" xfId="0" applyNumberFormat="1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horizontal="center"/>
    </xf>
    <xf numFmtId="0" fontId="0" fillId="3" borderId="0" xfId="0" applyFill="1" applyAlignment="1"/>
    <xf numFmtId="0" fontId="57" fillId="0" borderId="40" xfId="0" applyFont="1" applyBorder="1" applyAlignment="1">
      <alignment horizontal="center" vertical="center"/>
    </xf>
    <xf numFmtId="0" fontId="57" fillId="0" borderId="40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67" fillId="0" borderId="0" xfId="0" applyFont="1"/>
    <xf numFmtId="0" fontId="68" fillId="0" borderId="0" xfId="0" applyFont="1" applyFill="1" applyBorder="1" applyAlignment="1">
      <alignment horizontal="right" vertical="center"/>
    </xf>
    <xf numFmtId="0" fontId="45" fillId="0" borderId="0" xfId="0" applyFont="1" applyBorder="1"/>
    <xf numFmtId="0" fontId="47" fillId="0" borderId="0" xfId="0" applyFont="1" applyBorder="1" applyAlignment="1"/>
    <xf numFmtId="0" fontId="68" fillId="0" borderId="0" xfId="0" applyFont="1" applyBorder="1" applyAlignment="1"/>
    <xf numFmtId="1" fontId="68" fillId="0" borderId="0" xfId="0" applyNumberFormat="1" applyFont="1" applyFill="1" applyBorder="1"/>
    <xf numFmtId="0" fontId="47" fillId="0" borderId="0" xfId="0" applyFont="1" applyBorder="1"/>
    <xf numFmtId="0" fontId="68" fillId="0" borderId="0" xfId="0" applyFont="1" applyBorder="1"/>
    <xf numFmtId="1" fontId="68" fillId="0" borderId="0" xfId="0" applyNumberFormat="1" applyFont="1" applyFill="1" applyBorder="1" applyAlignment="1">
      <alignment horizontal="right" vertical="center"/>
    </xf>
    <xf numFmtId="0" fontId="69" fillId="0" borderId="0" xfId="0" applyFont="1"/>
    <xf numFmtId="0" fontId="44" fillId="0" borderId="0" xfId="0" applyFont="1" applyFill="1"/>
    <xf numFmtId="0" fontId="45" fillId="0" borderId="0" xfId="0" applyFont="1" applyFill="1" applyBorder="1" applyAlignment="1">
      <alignment horizontal="right" vertical="center"/>
    </xf>
    <xf numFmtId="1" fontId="45" fillId="0" borderId="0" xfId="0" applyNumberFormat="1" applyFont="1" applyFill="1" applyBorder="1"/>
    <xf numFmtId="1" fontId="45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III 2018r. do III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19'!$B$3:$B$15</c:f>
              <c:strCache>
                <c:ptCount val="13"/>
                <c:pt idx="0">
                  <c:v>III 2018r.</c:v>
                </c:pt>
                <c:pt idx="1">
                  <c:v>IV 2018r.</c:v>
                </c:pt>
                <c:pt idx="2">
                  <c:v>V 2018r.</c:v>
                </c:pt>
                <c:pt idx="3">
                  <c:v>VI 2018r.</c:v>
                </c:pt>
                <c:pt idx="4">
                  <c:v>VII 2018r.</c:v>
                </c:pt>
                <c:pt idx="5">
                  <c:v>VIII 2018r.</c:v>
                </c:pt>
                <c:pt idx="6">
                  <c:v>IX 2018r.</c:v>
                </c:pt>
                <c:pt idx="7">
                  <c:v>X 2018r.</c:v>
                </c:pt>
                <c:pt idx="8">
                  <c:v>XI 2018r.</c:v>
                </c:pt>
                <c:pt idx="9">
                  <c:v>XII 2018r.</c:v>
                </c:pt>
                <c:pt idx="10">
                  <c:v>I 2019r.</c:v>
                </c:pt>
                <c:pt idx="11">
                  <c:v>II 2019r.</c:v>
                </c:pt>
                <c:pt idx="12">
                  <c:v>III 2019r.</c:v>
                </c:pt>
              </c:strCache>
            </c:strRef>
          </c:cat>
          <c:val>
            <c:numRef>
              <c:f>'Wykresy III 19'!$C$3:$C$15</c:f>
              <c:numCache>
                <c:formatCode>General</c:formatCode>
                <c:ptCount val="13"/>
                <c:pt idx="0">
                  <c:v>24862</c:v>
                </c:pt>
                <c:pt idx="1">
                  <c:v>23660</c:v>
                </c:pt>
                <c:pt idx="2">
                  <c:v>22865</c:v>
                </c:pt>
                <c:pt idx="3">
                  <c:v>21868</c:v>
                </c:pt>
                <c:pt idx="4">
                  <c:v>21835</c:v>
                </c:pt>
                <c:pt idx="5">
                  <c:v>21768</c:v>
                </c:pt>
                <c:pt idx="6">
                  <c:v>21627</c:v>
                </c:pt>
                <c:pt idx="7">
                  <c:v>21375</c:v>
                </c:pt>
                <c:pt idx="8">
                  <c:v>21683</c:v>
                </c:pt>
                <c:pt idx="9">
                  <c:v>22201</c:v>
                </c:pt>
                <c:pt idx="10">
                  <c:v>23734</c:v>
                </c:pt>
                <c:pt idx="11">
                  <c:v>23346</c:v>
                </c:pt>
                <c:pt idx="12">
                  <c:v>22201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0836384"/>
        <c:axId val="250831680"/>
      </c:barChart>
      <c:catAx>
        <c:axId val="25083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831680"/>
        <c:crossesAt val="20000"/>
        <c:auto val="1"/>
        <c:lblAlgn val="ctr"/>
        <c:lblOffset val="100"/>
        <c:noMultiLvlLbl val="0"/>
      </c:catAx>
      <c:valAx>
        <c:axId val="250831680"/>
        <c:scaling>
          <c:orientation val="minMax"/>
          <c:max val="26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83638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III 19'!$I$4:$I$9</c:f>
              <c:numCache>
                <c:formatCode>General</c:formatCode>
                <c:ptCount val="6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839128"/>
        <c:axId val="250836776"/>
      </c:barChart>
      <c:catAx>
        <c:axId val="250839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836776"/>
        <c:crosses val="autoZero"/>
        <c:auto val="1"/>
        <c:lblAlgn val="ctr"/>
        <c:lblOffset val="100"/>
        <c:noMultiLvlLbl val="0"/>
      </c:catAx>
      <c:valAx>
        <c:axId val="250836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839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 2017r. do III 2018r. oraz od X 2018r. do III 2019r.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19'!$E$6:$E$18</c:f>
              <c:strCache>
                <c:ptCount val="13"/>
                <c:pt idx="0">
                  <c:v>X 2017r.</c:v>
                </c:pt>
                <c:pt idx="1">
                  <c:v>XI 2017r.</c:v>
                </c:pt>
                <c:pt idx="2">
                  <c:v>XII 2017r.</c:v>
                </c:pt>
                <c:pt idx="3">
                  <c:v>I 2018r.</c:v>
                </c:pt>
                <c:pt idx="4">
                  <c:v>II 2018r.</c:v>
                </c:pt>
                <c:pt idx="5">
                  <c:v>III 2018r.</c:v>
                </c:pt>
                <c:pt idx="7">
                  <c:v>X 2018r.</c:v>
                </c:pt>
                <c:pt idx="8">
                  <c:v>XI 2018r.</c:v>
                </c:pt>
                <c:pt idx="9">
                  <c:v>XII 2018r.</c:v>
                </c:pt>
                <c:pt idx="10">
                  <c:v>I 2019r.</c:v>
                </c:pt>
                <c:pt idx="11">
                  <c:v>II 2019r.</c:v>
                </c:pt>
                <c:pt idx="12">
                  <c:v>III 2019r.</c:v>
                </c:pt>
              </c:strCache>
            </c:strRef>
          </c:cat>
          <c:val>
            <c:numRef>
              <c:f>'Wykresy III 19'!$F$6:$F$18</c:f>
              <c:numCache>
                <c:formatCode>General</c:formatCode>
                <c:ptCount val="13"/>
                <c:pt idx="0">
                  <c:v>6132</c:v>
                </c:pt>
                <c:pt idx="1">
                  <c:v>4495</c:v>
                </c:pt>
                <c:pt idx="2">
                  <c:v>3009</c:v>
                </c:pt>
                <c:pt idx="3">
                  <c:v>5315</c:v>
                </c:pt>
                <c:pt idx="4">
                  <c:v>4616</c:v>
                </c:pt>
                <c:pt idx="5">
                  <c:v>4626</c:v>
                </c:pt>
                <c:pt idx="7">
                  <c:v>5981</c:v>
                </c:pt>
                <c:pt idx="8">
                  <c:v>4154</c:v>
                </c:pt>
                <c:pt idx="9">
                  <c:v>3176</c:v>
                </c:pt>
                <c:pt idx="10">
                  <c:v>5397</c:v>
                </c:pt>
                <c:pt idx="11">
                  <c:v>4350</c:v>
                </c:pt>
                <c:pt idx="12">
                  <c:v>4415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0832072"/>
        <c:axId val="250832464"/>
        <c:axId val="0"/>
      </c:bar3DChart>
      <c:catAx>
        <c:axId val="25083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832464"/>
        <c:crosses val="autoZero"/>
        <c:auto val="1"/>
        <c:lblAlgn val="ctr"/>
        <c:lblOffset val="100"/>
        <c:noMultiLvlLbl val="0"/>
      </c:catAx>
      <c:valAx>
        <c:axId val="250832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083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marcu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414675729636361"/>
          <c:y val="0.32270209973753283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295926150256848"/>
                  <c:y val="-0.170947998687664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753976265787289"/>
                  <c:y val="-3.088418635170603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637032550418366"/>
                  <c:y val="0.146189632545931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0523812728536094E-3"/>
                  <c:y val="0.13380938320209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927227045337281"/>
                  <c:y val="0.147553149606299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194382753437876"/>
                  <c:y val="0.1487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9389595531327839E-2"/>
                  <c:y val="0.12846981627296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015669515669515"/>
                  <c:y val="-9.50803805774285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5253045292415365E-2"/>
                  <c:y val="-5.32065288713910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707539762657872"/>
                  <c:y val="-9.05495406824150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0705408618794446E-2"/>
                  <c:y val="-3.6145997375328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III 19'!$K$22:$K$34</c:f>
              <c:numCache>
                <c:formatCode>0.00%</c:formatCode>
                <c:ptCount val="13"/>
                <c:pt idx="0">
                  <c:v>0.34596958966881902</c:v>
                </c:pt>
                <c:pt idx="1">
                  <c:v>4.7281816288273278E-2</c:v>
                </c:pt>
                <c:pt idx="2">
                  <c:v>1.0206207040199958E-2</c:v>
                </c:pt>
                <c:pt idx="3">
                  <c:v>4.3324307435950844E-2</c:v>
                </c:pt>
                <c:pt idx="4">
                  <c:v>1.7912934805248908E-2</c:v>
                </c:pt>
                <c:pt idx="5">
                  <c:v>1.14E-2</c:v>
                </c:pt>
                <c:pt idx="6">
                  <c:v>0.10414496979795876</c:v>
                </c:pt>
                <c:pt idx="7">
                  <c:v>3.4367840033326387E-2</c:v>
                </c:pt>
                <c:pt idx="8">
                  <c:v>2.936888148302437E-2</c:v>
                </c:pt>
                <c:pt idx="9">
                  <c:v>0.20162466152884817</c:v>
                </c:pt>
                <c:pt idx="10">
                  <c:v>9.2689023120183289E-2</c:v>
                </c:pt>
                <c:pt idx="11">
                  <c:v>4.1657987919183504E-3</c:v>
                </c:pt>
                <c:pt idx="12">
                  <c:v>5.7488023328473234E-2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</sheetNames>
    <sheetDataSet>
      <sheetData sheetId="0"/>
      <sheetData sheetId="1">
        <row r="6">
          <cell r="E6">
            <v>1569</v>
          </cell>
          <cell r="F6">
            <v>1188</v>
          </cell>
          <cell r="G6">
            <v>1689</v>
          </cell>
          <cell r="H6">
            <v>2521</v>
          </cell>
          <cell r="I6">
            <v>2464</v>
          </cell>
          <cell r="J6">
            <v>523</v>
          </cell>
          <cell r="K6">
            <v>2091</v>
          </cell>
          <cell r="L6">
            <v>781</v>
          </cell>
          <cell r="M6">
            <v>1129</v>
          </cell>
          <cell r="N6">
            <v>1175</v>
          </cell>
          <cell r="O6">
            <v>2376</v>
          </cell>
          <cell r="P6">
            <v>1821</v>
          </cell>
          <cell r="Q6">
            <v>2002</v>
          </cell>
          <cell r="R6">
            <v>2017</v>
          </cell>
          <cell r="S6">
            <v>23346</v>
          </cell>
        </row>
        <row r="46">
          <cell r="E46">
            <v>2624</v>
          </cell>
          <cell r="F46">
            <v>502</v>
          </cell>
          <cell r="G46">
            <v>722</v>
          </cell>
          <cell r="H46">
            <v>436</v>
          </cell>
          <cell r="I46">
            <v>441</v>
          </cell>
          <cell r="J46">
            <v>376</v>
          </cell>
          <cell r="K46">
            <v>420</v>
          </cell>
          <cell r="L46">
            <v>241</v>
          </cell>
          <cell r="M46">
            <v>521</v>
          </cell>
          <cell r="N46">
            <v>668</v>
          </cell>
          <cell r="O46">
            <v>1307</v>
          </cell>
          <cell r="P46">
            <v>397</v>
          </cell>
          <cell r="Q46">
            <v>522</v>
          </cell>
          <cell r="R46">
            <v>570</v>
          </cell>
          <cell r="S46">
            <v>9747</v>
          </cell>
        </row>
        <row r="49">
          <cell r="E49">
            <v>6</v>
          </cell>
          <cell r="F49">
            <v>7</v>
          </cell>
          <cell r="G49">
            <v>7</v>
          </cell>
          <cell r="H49">
            <v>13</v>
          </cell>
          <cell r="I49">
            <v>8</v>
          </cell>
          <cell r="J49">
            <v>1</v>
          </cell>
          <cell r="K49">
            <v>4</v>
          </cell>
          <cell r="L49">
            <v>12</v>
          </cell>
          <cell r="M49">
            <v>0</v>
          </cell>
          <cell r="N49">
            <v>9</v>
          </cell>
          <cell r="O49">
            <v>3</v>
          </cell>
          <cell r="P49">
            <v>5</v>
          </cell>
          <cell r="Q49">
            <v>38</v>
          </cell>
          <cell r="R49">
            <v>13</v>
          </cell>
          <cell r="S49">
            <v>126</v>
          </cell>
        </row>
        <row r="51">
          <cell r="E51">
            <v>0</v>
          </cell>
          <cell r="F51">
            <v>2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2</v>
          </cell>
          <cell r="M51">
            <v>8</v>
          </cell>
          <cell r="N51">
            <v>0</v>
          </cell>
          <cell r="O51">
            <v>7</v>
          </cell>
          <cell r="P51">
            <v>22</v>
          </cell>
          <cell r="Q51">
            <v>68</v>
          </cell>
          <cell r="R51">
            <v>13</v>
          </cell>
          <cell r="S51">
            <v>124</v>
          </cell>
        </row>
        <row r="53">
          <cell r="E53">
            <v>11</v>
          </cell>
          <cell r="F53">
            <v>5</v>
          </cell>
          <cell r="G53">
            <v>1</v>
          </cell>
          <cell r="H53">
            <v>9</v>
          </cell>
          <cell r="I53">
            <v>0</v>
          </cell>
          <cell r="J53">
            <v>4</v>
          </cell>
          <cell r="K53">
            <v>0</v>
          </cell>
          <cell r="L53">
            <v>1</v>
          </cell>
          <cell r="M53">
            <v>0</v>
          </cell>
          <cell r="N53">
            <v>12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43</v>
          </cell>
        </row>
        <row r="55">
          <cell r="E55">
            <v>10</v>
          </cell>
          <cell r="F55">
            <v>4</v>
          </cell>
          <cell r="G55">
            <v>4</v>
          </cell>
          <cell r="H55">
            <v>3</v>
          </cell>
          <cell r="I55">
            <v>7</v>
          </cell>
          <cell r="J55">
            <v>4</v>
          </cell>
          <cell r="K55">
            <v>1</v>
          </cell>
          <cell r="L55">
            <v>4</v>
          </cell>
          <cell r="M55">
            <v>4</v>
          </cell>
          <cell r="N55">
            <v>7</v>
          </cell>
          <cell r="O55">
            <v>8</v>
          </cell>
          <cell r="P55">
            <v>3</v>
          </cell>
          <cell r="Q55">
            <v>6</v>
          </cell>
          <cell r="R55">
            <v>3</v>
          </cell>
          <cell r="S55">
            <v>68</v>
          </cell>
        </row>
        <row r="57">
          <cell r="E57">
            <v>19</v>
          </cell>
          <cell r="F57">
            <v>16</v>
          </cell>
          <cell r="G57">
            <v>5</v>
          </cell>
          <cell r="H57">
            <v>13</v>
          </cell>
          <cell r="I57">
            <v>11</v>
          </cell>
          <cell r="J57">
            <v>6</v>
          </cell>
          <cell r="K57">
            <v>18</v>
          </cell>
          <cell r="L57">
            <v>7</v>
          </cell>
          <cell r="M57">
            <v>13</v>
          </cell>
          <cell r="N57">
            <v>10</v>
          </cell>
          <cell r="O57">
            <v>6</v>
          </cell>
          <cell r="P57">
            <v>9</v>
          </cell>
          <cell r="Q57">
            <v>15</v>
          </cell>
          <cell r="R57">
            <v>6</v>
          </cell>
          <cell r="S57">
            <v>154</v>
          </cell>
        </row>
        <row r="59">
          <cell r="E59">
            <v>0</v>
          </cell>
          <cell r="F59">
            <v>1</v>
          </cell>
          <cell r="G59">
            <v>4</v>
          </cell>
          <cell r="H59">
            <v>5</v>
          </cell>
          <cell r="I59">
            <v>8</v>
          </cell>
          <cell r="J59">
            <v>0</v>
          </cell>
          <cell r="K59">
            <v>3</v>
          </cell>
          <cell r="L59">
            <v>4</v>
          </cell>
          <cell r="M59">
            <v>1</v>
          </cell>
          <cell r="N59">
            <v>12</v>
          </cell>
          <cell r="O59">
            <v>0</v>
          </cell>
          <cell r="P59">
            <v>0</v>
          </cell>
          <cell r="Q59">
            <v>1</v>
          </cell>
          <cell r="R59">
            <v>6</v>
          </cell>
          <cell r="S59">
            <v>45</v>
          </cell>
        </row>
        <row r="61">
          <cell r="E61">
            <v>26</v>
          </cell>
          <cell r="F61">
            <v>19</v>
          </cell>
          <cell r="G61">
            <v>24</v>
          </cell>
          <cell r="H61">
            <v>25</v>
          </cell>
          <cell r="I61">
            <v>38</v>
          </cell>
          <cell r="J61">
            <v>15</v>
          </cell>
          <cell r="K61">
            <v>21</v>
          </cell>
          <cell r="L61">
            <v>32</v>
          </cell>
          <cell r="M61">
            <v>20</v>
          </cell>
          <cell r="N61">
            <v>10</v>
          </cell>
          <cell r="O61">
            <v>61</v>
          </cell>
          <cell r="P61">
            <v>53</v>
          </cell>
          <cell r="Q61">
            <v>27</v>
          </cell>
          <cell r="R61">
            <v>45</v>
          </cell>
          <cell r="S61">
            <v>416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</v>
          </cell>
          <cell r="L63">
            <v>0</v>
          </cell>
          <cell r="M63">
            <v>0</v>
          </cell>
          <cell r="N63">
            <v>15</v>
          </cell>
          <cell r="O63">
            <v>26</v>
          </cell>
          <cell r="P63">
            <v>1</v>
          </cell>
          <cell r="Q63">
            <v>54</v>
          </cell>
          <cell r="R63">
            <v>75</v>
          </cell>
          <cell r="S63">
            <v>178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7" t="s">
        <v>19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65"/>
    </row>
    <row r="5" spans="2:27" ht="29.1" customHeight="1" thickTop="1" thickBot="1">
      <c r="B5" s="14" t="s">
        <v>20</v>
      </c>
      <c r="C5" s="266" t="s">
        <v>21</v>
      </c>
      <c r="D5" s="267"/>
      <c r="E5" s="15">
        <v>2.7</v>
      </c>
      <c r="F5" s="15">
        <v>4.5999999999999996</v>
      </c>
      <c r="G5" s="15">
        <v>9.8000000000000007</v>
      </c>
      <c r="H5" s="15">
        <v>12.4</v>
      </c>
      <c r="I5" s="15">
        <v>8.8000000000000007</v>
      </c>
      <c r="J5" s="15">
        <v>3.1</v>
      </c>
      <c r="K5" s="15">
        <v>11.8</v>
      </c>
      <c r="L5" s="15">
        <v>6.6</v>
      </c>
      <c r="M5" s="15">
        <v>4.5999999999999996</v>
      </c>
      <c r="N5" s="15">
        <v>8.5</v>
      </c>
      <c r="O5" s="15">
        <v>3.5</v>
      </c>
      <c r="P5" s="15">
        <v>6.8</v>
      </c>
      <c r="Q5" s="15">
        <v>9.4</v>
      </c>
      <c r="R5" s="16">
        <v>6</v>
      </c>
      <c r="S5" s="17">
        <v>6.1</v>
      </c>
      <c r="T5" s="1" t="s">
        <v>22</v>
      </c>
    </row>
    <row r="6" spans="2:27" s="4" customFormat="1" ht="28.5" customHeight="1" thickTop="1" thickBot="1">
      <c r="B6" s="18" t="s">
        <v>23</v>
      </c>
      <c r="C6" s="268" t="s">
        <v>24</v>
      </c>
      <c r="D6" s="269"/>
      <c r="E6" s="19">
        <v>1444</v>
      </c>
      <c r="F6" s="20">
        <v>1117</v>
      </c>
      <c r="G6" s="20">
        <v>1618</v>
      </c>
      <c r="H6" s="20">
        <v>2383</v>
      </c>
      <c r="I6" s="20">
        <v>2381</v>
      </c>
      <c r="J6" s="20">
        <v>482</v>
      </c>
      <c r="K6" s="20">
        <v>1860</v>
      </c>
      <c r="L6" s="20">
        <v>755</v>
      </c>
      <c r="M6" s="20">
        <v>1080</v>
      </c>
      <c r="N6" s="20">
        <v>1101</v>
      </c>
      <c r="O6" s="20">
        <v>2265</v>
      </c>
      <c r="P6" s="20">
        <v>1768</v>
      </c>
      <c r="Q6" s="20">
        <v>1928</v>
      </c>
      <c r="R6" s="21">
        <v>2019</v>
      </c>
      <c r="S6" s="22">
        <f>SUM(E6:R6)</f>
        <v>22201</v>
      </c>
    </row>
    <row r="7" spans="2:27" s="4" customFormat="1" ht="29.1" customHeight="1" thickTop="1" thickBot="1">
      <c r="B7" s="23"/>
      <c r="C7" s="270" t="s">
        <v>25</v>
      </c>
      <c r="D7" s="270"/>
      <c r="E7" s="24">
        <f>'[1]Stan i struktura II 19'!E6</f>
        <v>1569</v>
      </c>
      <c r="F7" s="25">
        <f>'[1]Stan i struktura II 19'!F6</f>
        <v>1188</v>
      </c>
      <c r="G7" s="25">
        <f>'[1]Stan i struktura II 19'!G6</f>
        <v>1689</v>
      </c>
      <c r="H7" s="25">
        <f>'[1]Stan i struktura II 19'!H6</f>
        <v>2521</v>
      </c>
      <c r="I7" s="25">
        <f>'[1]Stan i struktura II 19'!I6</f>
        <v>2464</v>
      </c>
      <c r="J7" s="25">
        <f>'[1]Stan i struktura II 19'!J6</f>
        <v>523</v>
      </c>
      <c r="K7" s="25">
        <f>'[1]Stan i struktura II 19'!K6</f>
        <v>2091</v>
      </c>
      <c r="L7" s="25">
        <f>'[1]Stan i struktura II 19'!L6</f>
        <v>781</v>
      </c>
      <c r="M7" s="25">
        <f>'[1]Stan i struktura II 19'!M6</f>
        <v>1129</v>
      </c>
      <c r="N7" s="25">
        <f>'[1]Stan i struktura II 19'!N6</f>
        <v>1175</v>
      </c>
      <c r="O7" s="25">
        <f>'[1]Stan i struktura II 19'!O6</f>
        <v>2376</v>
      </c>
      <c r="P7" s="25">
        <f>'[1]Stan i struktura II 19'!P6</f>
        <v>1821</v>
      </c>
      <c r="Q7" s="25">
        <f>'[1]Stan i struktura II 19'!Q6</f>
        <v>2002</v>
      </c>
      <c r="R7" s="26">
        <f>'[1]Stan i struktura II 19'!R6</f>
        <v>2017</v>
      </c>
      <c r="S7" s="27">
        <f>'[1]Stan i struktura II 19'!S6</f>
        <v>23346</v>
      </c>
      <c r="T7" s="28"/>
      <c r="V7" s="29">
        <f>SUM(E7:R7)</f>
        <v>23346</v>
      </c>
    </row>
    <row r="8" spans="2:27" ht="29.1" customHeight="1" thickTop="1" thickBot="1">
      <c r="B8" s="30"/>
      <c r="C8" s="248" t="s">
        <v>26</v>
      </c>
      <c r="D8" s="241"/>
      <c r="E8" s="31">
        <f t="shared" ref="E8:S8" si="0">E6-E7</f>
        <v>-125</v>
      </c>
      <c r="F8" s="31">
        <f t="shared" si="0"/>
        <v>-71</v>
      </c>
      <c r="G8" s="31">
        <f t="shared" si="0"/>
        <v>-71</v>
      </c>
      <c r="H8" s="31">
        <f t="shared" si="0"/>
        <v>-138</v>
      </c>
      <c r="I8" s="31">
        <f t="shared" si="0"/>
        <v>-83</v>
      </c>
      <c r="J8" s="31">
        <f t="shared" si="0"/>
        <v>-41</v>
      </c>
      <c r="K8" s="31">
        <f t="shared" si="0"/>
        <v>-231</v>
      </c>
      <c r="L8" s="31">
        <f t="shared" si="0"/>
        <v>-26</v>
      </c>
      <c r="M8" s="31">
        <f t="shared" si="0"/>
        <v>-49</v>
      </c>
      <c r="N8" s="31">
        <f t="shared" si="0"/>
        <v>-74</v>
      </c>
      <c r="O8" s="31">
        <f t="shared" si="0"/>
        <v>-111</v>
      </c>
      <c r="P8" s="31">
        <f t="shared" si="0"/>
        <v>-53</v>
      </c>
      <c r="Q8" s="31">
        <f t="shared" si="0"/>
        <v>-74</v>
      </c>
      <c r="R8" s="32">
        <f t="shared" si="0"/>
        <v>2</v>
      </c>
      <c r="S8" s="33">
        <f t="shared" si="0"/>
        <v>-1145</v>
      </c>
      <c r="T8" s="34"/>
    </row>
    <row r="9" spans="2:27" ht="29.1" customHeight="1" thickTop="1" thickBot="1">
      <c r="B9" s="35"/>
      <c r="C9" s="244" t="s">
        <v>27</v>
      </c>
      <c r="D9" s="245"/>
      <c r="E9" s="36">
        <f t="shared" ref="E9:S9" si="1">E6/E7*100</f>
        <v>92.03314212874443</v>
      </c>
      <c r="F9" s="36">
        <f t="shared" si="1"/>
        <v>94.023569023569024</v>
      </c>
      <c r="G9" s="36">
        <f t="shared" si="1"/>
        <v>95.796329188869151</v>
      </c>
      <c r="H9" s="36">
        <f t="shared" si="1"/>
        <v>94.525981753272518</v>
      </c>
      <c r="I9" s="36">
        <f t="shared" si="1"/>
        <v>96.631493506493499</v>
      </c>
      <c r="J9" s="36">
        <f t="shared" si="1"/>
        <v>92.160611854684518</v>
      </c>
      <c r="K9" s="36">
        <f t="shared" si="1"/>
        <v>88.952654232424678</v>
      </c>
      <c r="L9" s="36">
        <f t="shared" si="1"/>
        <v>96.670934699103711</v>
      </c>
      <c r="M9" s="36">
        <f t="shared" si="1"/>
        <v>95.659875996457046</v>
      </c>
      <c r="N9" s="36">
        <f t="shared" si="1"/>
        <v>93.702127659574458</v>
      </c>
      <c r="O9" s="36">
        <f t="shared" si="1"/>
        <v>95.328282828282823</v>
      </c>
      <c r="P9" s="36">
        <f t="shared" si="1"/>
        <v>97.089511257550797</v>
      </c>
      <c r="Q9" s="36">
        <f t="shared" si="1"/>
        <v>96.303696303696313</v>
      </c>
      <c r="R9" s="37">
        <f t="shared" si="1"/>
        <v>100.09915716410511</v>
      </c>
      <c r="S9" s="38">
        <f t="shared" si="1"/>
        <v>95.095519575087806</v>
      </c>
      <c r="T9" s="34"/>
      <c r="AA9" s="39"/>
    </row>
    <row r="10" spans="2:27" s="4" customFormat="1" ht="29.1" customHeight="1" thickTop="1" thickBot="1">
      <c r="B10" s="40" t="s">
        <v>28</v>
      </c>
      <c r="C10" s="246" t="s">
        <v>29</v>
      </c>
      <c r="D10" s="247"/>
      <c r="E10" s="41">
        <v>383</v>
      </c>
      <c r="F10" s="42">
        <v>215</v>
      </c>
      <c r="G10" s="43">
        <v>233</v>
      </c>
      <c r="H10" s="43">
        <v>271</v>
      </c>
      <c r="I10" s="43">
        <v>344</v>
      </c>
      <c r="J10" s="43">
        <v>88</v>
      </c>
      <c r="K10" s="43">
        <v>307</v>
      </c>
      <c r="L10" s="43">
        <v>110</v>
      </c>
      <c r="M10" s="44">
        <v>176</v>
      </c>
      <c r="N10" s="44">
        <v>150</v>
      </c>
      <c r="O10" s="44">
        <v>362</v>
      </c>
      <c r="P10" s="44">
        <v>256</v>
      </c>
      <c r="Q10" s="44">
        <v>342</v>
      </c>
      <c r="R10" s="44">
        <v>419</v>
      </c>
      <c r="S10" s="45">
        <f>SUM(E10:R10)</f>
        <v>3656</v>
      </c>
      <c r="T10" s="28"/>
    </row>
    <row r="11" spans="2:27" ht="29.1" customHeight="1" thickTop="1" thickBot="1">
      <c r="B11" s="46"/>
      <c r="C11" s="248" t="s">
        <v>30</v>
      </c>
      <c r="D11" s="241"/>
      <c r="E11" s="47">
        <f t="shared" ref="E11:S11" si="2">E76/E10*100</f>
        <v>22.715404699738905</v>
      </c>
      <c r="F11" s="47">
        <f t="shared" si="2"/>
        <v>16.744186046511629</v>
      </c>
      <c r="G11" s="47">
        <f t="shared" si="2"/>
        <v>15.021459227467812</v>
      </c>
      <c r="H11" s="47">
        <f t="shared" si="2"/>
        <v>16.236162361623617</v>
      </c>
      <c r="I11" s="47">
        <f t="shared" si="2"/>
        <v>17.441860465116278</v>
      </c>
      <c r="J11" s="47">
        <f t="shared" si="2"/>
        <v>15.909090909090908</v>
      </c>
      <c r="K11" s="47">
        <f t="shared" si="2"/>
        <v>11.726384364820847</v>
      </c>
      <c r="L11" s="47">
        <f t="shared" si="2"/>
        <v>17.272727272727273</v>
      </c>
      <c r="M11" s="47">
        <f t="shared" si="2"/>
        <v>15.909090909090908</v>
      </c>
      <c r="N11" s="47">
        <f t="shared" si="2"/>
        <v>12.666666666666668</v>
      </c>
      <c r="O11" s="47">
        <f t="shared" si="2"/>
        <v>15.745856353591158</v>
      </c>
      <c r="P11" s="47">
        <f t="shared" si="2"/>
        <v>17.96875</v>
      </c>
      <c r="Q11" s="47">
        <f t="shared" si="2"/>
        <v>14.912280701754385</v>
      </c>
      <c r="R11" s="48">
        <f t="shared" si="2"/>
        <v>10.739856801909307</v>
      </c>
      <c r="S11" s="49">
        <f t="shared" si="2"/>
        <v>15.782275711159738</v>
      </c>
      <c r="T11" s="34"/>
    </row>
    <row r="12" spans="2:27" ht="29.1" customHeight="1" thickTop="1" thickBot="1">
      <c r="B12" s="50" t="s">
        <v>31</v>
      </c>
      <c r="C12" s="249" t="s">
        <v>32</v>
      </c>
      <c r="D12" s="250"/>
      <c r="E12" s="41">
        <v>508</v>
      </c>
      <c r="F12" s="43">
        <v>286</v>
      </c>
      <c r="G12" s="43">
        <v>304</v>
      </c>
      <c r="H12" s="43">
        <v>409</v>
      </c>
      <c r="I12" s="43">
        <v>427</v>
      </c>
      <c r="J12" s="43">
        <v>129</v>
      </c>
      <c r="K12" s="43">
        <v>538</v>
      </c>
      <c r="L12" s="43">
        <v>136</v>
      </c>
      <c r="M12" s="44">
        <v>225</v>
      </c>
      <c r="N12" s="44">
        <v>224</v>
      </c>
      <c r="O12" s="44">
        <v>473</v>
      </c>
      <c r="P12" s="44">
        <v>309</v>
      </c>
      <c r="Q12" s="44">
        <v>416</v>
      </c>
      <c r="R12" s="44">
        <v>417</v>
      </c>
      <c r="S12" s="45">
        <f>SUM(E12:R12)</f>
        <v>4801</v>
      </c>
      <c r="T12" s="34"/>
    </row>
    <row r="13" spans="2:27" ht="29.1" customHeight="1" thickTop="1" thickBot="1">
      <c r="B13" s="46" t="s">
        <v>22</v>
      </c>
      <c r="C13" s="251" t="s">
        <v>33</v>
      </c>
      <c r="D13" s="252"/>
      <c r="E13" s="51">
        <v>202</v>
      </c>
      <c r="F13" s="52">
        <v>131</v>
      </c>
      <c r="G13" s="52">
        <v>158</v>
      </c>
      <c r="H13" s="52">
        <v>232</v>
      </c>
      <c r="I13" s="52">
        <v>199</v>
      </c>
      <c r="J13" s="52">
        <v>50</v>
      </c>
      <c r="K13" s="52">
        <v>244</v>
      </c>
      <c r="L13" s="52">
        <v>75</v>
      </c>
      <c r="M13" s="53">
        <v>106</v>
      </c>
      <c r="N13" s="53">
        <v>113</v>
      </c>
      <c r="O13" s="53">
        <v>188</v>
      </c>
      <c r="P13" s="53">
        <v>130</v>
      </c>
      <c r="Q13" s="53">
        <v>220</v>
      </c>
      <c r="R13" s="53">
        <v>183</v>
      </c>
      <c r="S13" s="54">
        <f t="shared" ref="S13:S15" si="3">SUM(E13:R13)</f>
        <v>2231</v>
      </c>
      <c r="T13" s="34"/>
    </row>
    <row r="14" spans="2:27" s="4" customFormat="1" ht="29.1" customHeight="1" thickTop="1" thickBot="1">
      <c r="B14" s="18" t="s">
        <v>22</v>
      </c>
      <c r="C14" s="253" t="s">
        <v>34</v>
      </c>
      <c r="D14" s="254"/>
      <c r="E14" s="51">
        <v>156</v>
      </c>
      <c r="F14" s="52">
        <v>91</v>
      </c>
      <c r="G14" s="52">
        <v>117</v>
      </c>
      <c r="H14" s="52">
        <v>160</v>
      </c>
      <c r="I14" s="52">
        <v>179</v>
      </c>
      <c r="J14" s="52">
        <v>37</v>
      </c>
      <c r="K14" s="52">
        <v>168</v>
      </c>
      <c r="L14" s="52">
        <v>55</v>
      </c>
      <c r="M14" s="53">
        <v>95</v>
      </c>
      <c r="N14" s="53">
        <v>68</v>
      </c>
      <c r="O14" s="53">
        <v>158</v>
      </c>
      <c r="P14" s="53">
        <v>108</v>
      </c>
      <c r="Q14" s="53">
        <v>141</v>
      </c>
      <c r="R14" s="53">
        <v>128</v>
      </c>
      <c r="S14" s="54">
        <f t="shared" si="3"/>
        <v>1661</v>
      </c>
      <c r="T14" s="28"/>
    </row>
    <row r="15" spans="2:27" s="4" customFormat="1" ht="29.1" customHeight="1" thickTop="1" thickBot="1">
      <c r="B15" s="55" t="s">
        <v>22</v>
      </c>
      <c r="C15" s="255" t="s">
        <v>35</v>
      </c>
      <c r="D15" s="256"/>
      <c r="E15" s="56">
        <v>130</v>
      </c>
      <c r="F15" s="57">
        <v>61</v>
      </c>
      <c r="G15" s="57">
        <v>47</v>
      </c>
      <c r="H15" s="57">
        <v>59</v>
      </c>
      <c r="I15" s="57">
        <v>108</v>
      </c>
      <c r="J15" s="57">
        <v>33</v>
      </c>
      <c r="K15" s="57">
        <v>67</v>
      </c>
      <c r="L15" s="57">
        <v>26</v>
      </c>
      <c r="M15" s="58">
        <v>30</v>
      </c>
      <c r="N15" s="58">
        <v>33</v>
      </c>
      <c r="O15" s="58">
        <v>138</v>
      </c>
      <c r="P15" s="58">
        <v>79</v>
      </c>
      <c r="Q15" s="58">
        <v>69</v>
      </c>
      <c r="R15" s="58">
        <v>88</v>
      </c>
      <c r="S15" s="54">
        <f t="shared" si="3"/>
        <v>968</v>
      </c>
      <c r="T15" s="28"/>
    </row>
    <row r="16" spans="2:27" ht="29.1" customHeight="1" thickBot="1">
      <c r="B16" s="237" t="s">
        <v>36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8"/>
    </row>
    <row r="17" spans="2:19" ht="29.1" customHeight="1" thickTop="1" thickBot="1">
      <c r="B17" s="259" t="s">
        <v>20</v>
      </c>
      <c r="C17" s="260" t="s">
        <v>37</v>
      </c>
      <c r="D17" s="261"/>
      <c r="E17" s="59">
        <v>815</v>
      </c>
      <c r="F17" s="60">
        <v>684</v>
      </c>
      <c r="G17" s="60">
        <v>904</v>
      </c>
      <c r="H17" s="60">
        <v>1348</v>
      </c>
      <c r="I17" s="60">
        <v>1508</v>
      </c>
      <c r="J17" s="60">
        <v>234</v>
      </c>
      <c r="K17" s="60">
        <v>1106</v>
      </c>
      <c r="L17" s="60">
        <v>378</v>
      </c>
      <c r="M17" s="61">
        <v>600</v>
      </c>
      <c r="N17" s="61">
        <v>667</v>
      </c>
      <c r="O17" s="61">
        <v>1296</v>
      </c>
      <c r="P17" s="61">
        <v>1049</v>
      </c>
      <c r="Q17" s="61">
        <v>1181</v>
      </c>
      <c r="R17" s="61">
        <v>1137</v>
      </c>
      <c r="S17" s="54">
        <f>SUM(E17:R17)</f>
        <v>12907</v>
      </c>
    </row>
    <row r="18" spans="2:19" ht="29.1" customHeight="1" thickTop="1" thickBot="1">
      <c r="B18" s="198"/>
      <c r="C18" s="225" t="s">
        <v>38</v>
      </c>
      <c r="D18" s="226"/>
      <c r="E18" s="62">
        <f t="shared" ref="E18:S18" si="4">E17/E6*100</f>
        <v>56.440443213296398</v>
      </c>
      <c r="F18" s="62">
        <f t="shared" si="4"/>
        <v>61.235452103849596</v>
      </c>
      <c r="G18" s="62">
        <f t="shared" si="4"/>
        <v>55.871446229913467</v>
      </c>
      <c r="H18" s="62">
        <f t="shared" si="4"/>
        <v>56.567352077213599</v>
      </c>
      <c r="I18" s="62">
        <f t="shared" si="4"/>
        <v>63.334733305333891</v>
      </c>
      <c r="J18" s="62">
        <f t="shared" si="4"/>
        <v>48.54771784232365</v>
      </c>
      <c r="K18" s="62">
        <f t="shared" si="4"/>
        <v>59.462365591397848</v>
      </c>
      <c r="L18" s="62">
        <f t="shared" si="4"/>
        <v>50.066225165562919</v>
      </c>
      <c r="M18" s="62">
        <f t="shared" si="4"/>
        <v>55.555555555555557</v>
      </c>
      <c r="N18" s="62">
        <f t="shared" si="4"/>
        <v>60.581289736603082</v>
      </c>
      <c r="O18" s="62">
        <f t="shared" si="4"/>
        <v>57.218543046357617</v>
      </c>
      <c r="P18" s="62">
        <f t="shared" si="4"/>
        <v>59.332579185520359</v>
      </c>
      <c r="Q18" s="62">
        <f t="shared" si="4"/>
        <v>61.255186721991706</v>
      </c>
      <c r="R18" s="63">
        <f t="shared" si="4"/>
        <v>56.315007429420504</v>
      </c>
      <c r="S18" s="64">
        <f t="shared" si="4"/>
        <v>58.137020854916443</v>
      </c>
    </row>
    <row r="19" spans="2:19" ht="29.1" customHeight="1" thickTop="1" thickBot="1">
      <c r="B19" s="230" t="s">
        <v>23</v>
      </c>
      <c r="C19" s="240" t="s">
        <v>39</v>
      </c>
      <c r="D19" s="241"/>
      <c r="E19" s="51">
        <v>0</v>
      </c>
      <c r="F19" s="52">
        <v>755</v>
      </c>
      <c r="G19" s="52">
        <v>838</v>
      </c>
      <c r="H19" s="52">
        <v>1310</v>
      </c>
      <c r="I19" s="52">
        <v>1016</v>
      </c>
      <c r="J19" s="52">
        <v>228</v>
      </c>
      <c r="K19" s="52">
        <v>1085</v>
      </c>
      <c r="L19" s="52">
        <v>422</v>
      </c>
      <c r="M19" s="53">
        <v>635</v>
      </c>
      <c r="N19" s="53">
        <v>515</v>
      </c>
      <c r="O19" s="53">
        <v>0</v>
      </c>
      <c r="P19" s="53">
        <v>1081</v>
      </c>
      <c r="Q19" s="53">
        <v>932</v>
      </c>
      <c r="R19" s="53">
        <v>957</v>
      </c>
      <c r="S19" s="65">
        <f>SUM(E19:R19)</f>
        <v>9774</v>
      </c>
    </row>
    <row r="20" spans="2:19" ht="29.1" customHeight="1" thickTop="1" thickBot="1">
      <c r="B20" s="198"/>
      <c r="C20" s="225" t="s">
        <v>38</v>
      </c>
      <c r="D20" s="226"/>
      <c r="E20" s="62">
        <f t="shared" ref="E20:S20" si="5">E19/E6*100</f>
        <v>0</v>
      </c>
      <c r="F20" s="62">
        <f t="shared" si="5"/>
        <v>67.591763652641006</v>
      </c>
      <c r="G20" s="62">
        <f t="shared" si="5"/>
        <v>51.792336217552538</v>
      </c>
      <c r="H20" s="62">
        <f t="shared" si="5"/>
        <v>54.97272345782627</v>
      </c>
      <c r="I20" s="62">
        <f t="shared" si="5"/>
        <v>42.671146577068455</v>
      </c>
      <c r="J20" s="62">
        <f t="shared" si="5"/>
        <v>47.302904564315348</v>
      </c>
      <c r="K20" s="62">
        <f t="shared" si="5"/>
        <v>58.333333333333336</v>
      </c>
      <c r="L20" s="62">
        <f t="shared" si="5"/>
        <v>55.894039735099334</v>
      </c>
      <c r="M20" s="62">
        <f t="shared" si="5"/>
        <v>58.796296296296291</v>
      </c>
      <c r="N20" s="62">
        <f t="shared" si="5"/>
        <v>46.775658492279746</v>
      </c>
      <c r="O20" s="62">
        <f t="shared" si="5"/>
        <v>0</v>
      </c>
      <c r="P20" s="62">
        <f t="shared" si="5"/>
        <v>61.142533936651589</v>
      </c>
      <c r="Q20" s="62">
        <f t="shared" si="5"/>
        <v>48.3402489626556</v>
      </c>
      <c r="R20" s="63">
        <f t="shared" si="5"/>
        <v>47.399702823179787</v>
      </c>
      <c r="S20" s="64">
        <f t="shared" si="5"/>
        <v>44.025043916940675</v>
      </c>
    </row>
    <row r="21" spans="2:19" s="4" customFormat="1" ht="29.1" customHeight="1" thickTop="1" thickBot="1">
      <c r="B21" s="222" t="s">
        <v>28</v>
      </c>
      <c r="C21" s="223" t="s">
        <v>40</v>
      </c>
      <c r="D21" s="224"/>
      <c r="E21" s="51">
        <v>383</v>
      </c>
      <c r="F21" s="52">
        <v>221</v>
      </c>
      <c r="G21" s="52">
        <v>310</v>
      </c>
      <c r="H21" s="52">
        <v>443</v>
      </c>
      <c r="I21" s="52">
        <v>466</v>
      </c>
      <c r="J21" s="52">
        <v>75</v>
      </c>
      <c r="K21" s="52">
        <v>390</v>
      </c>
      <c r="L21" s="52">
        <v>129</v>
      </c>
      <c r="M21" s="53">
        <v>239</v>
      </c>
      <c r="N21" s="53">
        <v>164</v>
      </c>
      <c r="O21" s="53">
        <v>380</v>
      </c>
      <c r="P21" s="53">
        <v>322</v>
      </c>
      <c r="Q21" s="53">
        <v>393</v>
      </c>
      <c r="R21" s="53">
        <v>285</v>
      </c>
      <c r="S21" s="54">
        <f>SUM(E21:R21)</f>
        <v>4200</v>
      </c>
    </row>
    <row r="22" spans="2:19" ht="29.1" customHeight="1" thickTop="1" thickBot="1">
      <c r="B22" s="198"/>
      <c r="C22" s="225" t="s">
        <v>38</v>
      </c>
      <c r="D22" s="226"/>
      <c r="E22" s="62">
        <f t="shared" ref="E22:S22" si="6">E21/E6*100</f>
        <v>26.523545706371195</v>
      </c>
      <c r="F22" s="62">
        <f t="shared" si="6"/>
        <v>19.785138764547895</v>
      </c>
      <c r="G22" s="62">
        <f t="shared" si="6"/>
        <v>19.15945611866502</v>
      </c>
      <c r="H22" s="62">
        <f t="shared" si="6"/>
        <v>18.590012589173309</v>
      </c>
      <c r="I22" s="62">
        <f t="shared" si="6"/>
        <v>19.571608567828644</v>
      </c>
      <c r="J22" s="62">
        <f t="shared" si="6"/>
        <v>15.560165975103734</v>
      </c>
      <c r="K22" s="62">
        <f t="shared" si="6"/>
        <v>20.967741935483872</v>
      </c>
      <c r="L22" s="62">
        <f t="shared" si="6"/>
        <v>17.086092715231789</v>
      </c>
      <c r="M22" s="62">
        <f t="shared" si="6"/>
        <v>22.12962962962963</v>
      </c>
      <c r="N22" s="62">
        <f t="shared" si="6"/>
        <v>14.895549500454134</v>
      </c>
      <c r="O22" s="62">
        <f t="shared" si="6"/>
        <v>16.777041942604857</v>
      </c>
      <c r="P22" s="62">
        <f t="shared" si="6"/>
        <v>18.212669683257918</v>
      </c>
      <c r="Q22" s="62">
        <f t="shared" si="6"/>
        <v>20.383817427385893</v>
      </c>
      <c r="R22" s="63">
        <f t="shared" si="6"/>
        <v>14.115898959881129</v>
      </c>
      <c r="S22" s="64">
        <f t="shared" si="6"/>
        <v>18.918066753749834</v>
      </c>
    </row>
    <row r="23" spans="2:19" s="4" customFormat="1" ht="29.1" customHeight="1" thickTop="1" thickBot="1">
      <c r="B23" s="222" t="s">
        <v>31</v>
      </c>
      <c r="C23" s="242" t="s">
        <v>41</v>
      </c>
      <c r="D23" s="243"/>
      <c r="E23" s="51">
        <v>58</v>
      </c>
      <c r="F23" s="52">
        <v>67</v>
      </c>
      <c r="G23" s="52">
        <v>85</v>
      </c>
      <c r="H23" s="52">
        <v>145</v>
      </c>
      <c r="I23" s="52">
        <v>36</v>
      </c>
      <c r="J23" s="52">
        <v>14</v>
      </c>
      <c r="K23" s="52">
        <v>63</v>
      </c>
      <c r="L23" s="52">
        <v>12</v>
      </c>
      <c r="M23" s="53">
        <v>121</v>
      </c>
      <c r="N23" s="53">
        <v>38</v>
      </c>
      <c r="O23" s="53">
        <v>72</v>
      </c>
      <c r="P23" s="53">
        <v>42</v>
      </c>
      <c r="Q23" s="53">
        <v>74</v>
      </c>
      <c r="R23" s="53">
        <v>73</v>
      </c>
      <c r="S23" s="54">
        <f>SUM(E23:R23)</f>
        <v>900</v>
      </c>
    </row>
    <row r="24" spans="2:19" ht="29.1" customHeight="1" thickTop="1" thickBot="1">
      <c r="B24" s="198"/>
      <c r="C24" s="225" t="s">
        <v>38</v>
      </c>
      <c r="D24" s="226"/>
      <c r="E24" s="62">
        <f t="shared" ref="E24:S24" si="7">E23/E6*100</f>
        <v>4.0166204986149578</v>
      </c>
      <c r="F24" s="62">
        <f t="shared" si="7"/>
        <v>5.9982094897045659</v>
      </c>
      <c r="G24" s="62">
        <f t="shared" si="7"/>
        <v>5.2533992583436344</v>
      </c>
      <c r="H24" s="62">
        <f t="shared" si="7"/>
        <v>6.0847671002937478</v>
      </c>
      <c r="I24" s="62">
        <f t="shared" si="7"/>
        <v>1.5119697606047877</v>
      </c>
      <c r="J24" s="62">
        <f t="shared" si="7"/>
        <v>2.904564315352697</v>
      </c>
      <c r="K24" s="62">
        <f t="shared" si="7"/>
        <v>3.3870967741935489</v>
      </c>
      <c r="L24" s="62">
        <f t="shared" si="7"/>
        <v>1.5894039735099337</v>
      </c>
      <c r="M24" s="62">
        <f t="shared" si="7"/>
        <v>11.203703703703702</v>
      </c>
      <c r="N24" s="62">
        <f t="shared" si="7"/>
        <v>3.4514078110808359</v>
      </c>
      <c r="O24" s="62">
        <f t="shared" si="7"/>
        <v>3.1788079470198674</v>
      </c>
      <c r="P24" s="62">
        <f t="shared" si="7"/>
        <v>2.3755656108597285</v>
      </c>
      <c r="Q24" s="62">
        <f t="shared" si="7"/>
        <v>3.8381742738589213</v>
      </c>
      <c r="R24" s="63">
        <f t="shared" si="7"/>
        <v>3.6156513125309564</v>
      </c>
      <c r="S24" s="64">
        <f t="shared" si="7"/>
        <v>4.0538714472321065</v>
      </c>
    </row>
    <row r="25" spans="2:19" s="4" customFormat="1" ht="29.1" customHeight="1" thickTop="1" thickBot="1">
      <c r="B25" s="222" t="s">
        <v>42</v>
      </c>
      <c r="C25" s="223" t="s">
        <v>43</v>
      </c>
      <c r="D25" s="224"/>
      <c r="E25" s="66">
        <v>21</v>
      </c>
      <c r="F25" s="53">
        <v>32</v>
      </c>
      <c r="G25" s="53">
        <v>52</v>
      </c>
      <c r="H25" s="53">
        <v>60</v>
      </c>
      <c r="I25" s="53">
        <v>69</v>
      </c>
      <c r="J25" s="53">
        <v>11</v>
      </c>
      <c r="K25" s="53">
        <v>48</v>
      </c>
      <c r="L25" s="53">
        <v>24</v>
      </c>
      <c r="M25" s="53">
        <v>32</v>
      </c>
      <c r="N25" s="53">
        <v>48</v>
      </c>
      <c r="O25" s="53">
        <v>51</v>
      </c>
      <c r="P25" s="53">
        <v>51</v>
      </c>
      <c r="Q25" s="53">
        <v>54</v>
      </c>
      <c r="R25" s="53">
        <v>55</v>
      </c>
      <c r="S25" s="54">
        <f>SUM(E25:R25)</f>
        <v>608</v>
      </c>
    </row>
    <row r="26" spans="2:19" ht="29.1" customHeight="1" thickTop="1" thickBot="1">
      <c r="B26" s="198"/>
      <c r="C26" s="225" t="s">
        <v>38</v>
      </c>
      <c r="D26" s="226"/>
      <c r="E26" s="62">
        <f t="shared" ref="E26:S26" si="8">E25/E6*100</f>
        <v>1.4542936288088644</v>
      </c>
      <c r="F26" s="62">
        <f t="shared" si="8"/>
        <v>2.8648164726947178</v>
      </c>
      <c r="G26" s="62">
        <f t="shared" si="8"/>
        <v>3.2138442521631645</v>
      </c>
      <c r="H26" s="62">
        <f t="shared" si="8"/>
        <v>2.5178346621905159</v>
      </c>
      <c r="I26" s="62">
        <f t="shared" si="8"/>
        <v>2.897942041159177</v>
      </c>
      <c r="J26" s="62">
        <f t="shared" si="8"/>
        <v>2.2821576763485476</v>
      </c>
      <c r="K26" s="62">
        <f t="shared" si="8"/>
        <v>2.5806451612903225</v>
      </c>
      <c r="L26" s="62">
        <f t="shared" si="8"/>
        <v>3.1788079470198674</v>
      </c>
      <c r="M26" s="62">
        <f t="shared" si="8"/>
        <v>2.9629629629629632</v>
      </c>
      <c r="N26" s="62">
        <f t="shared" si="8"/>
        <v>4.3596730245231603</v>
      </c>
      <c r="O26" s="62">
        <f t="shared" si="8"/>
        <v>2.2516556291390728</v>
      </c>
      <c r="P26" s="62">
        <f t="shared" si="8"/>
        <v>2.8846153846153846</v>
      </c>
      <c r="Q26" s="62">
        <f t="shared" si="8"/>
        <v>2.8008298755186725</v>
      </c>
      <c r="R26" s="63">
        <f t="shared" si="8"/>
        <v>2.7241208519068847</v>
      </c>
      <c r="S26" s="64">
        <f t="shared" si="8"/>
        <v>2.7386153776856896</v>
      </c>
    </row>
    <row r="27" spans="2:19" ht="29.1" customHeight="1" thickTop="1" thickBot="1">
      <c r="B27" s="222" t="s">
        <v>44</v>
      </c>
      <c r="C27" s="228" t="s">
        <v>45</v>
      </c>
      <c r="D27" s="229"/>
      <c r="E27" s="66">
        <v>212</v>
      </c>
      <c r="F27" s="53">
        <v>176</v>
      </c>
      <c r="G27" s="53">
        <v>293</v>
      </c>
      <c r="H27" s="53">
        <v>366</v>
      </c>
      <c r="I27" s="53">
        <v>494</v>
      </c>
      <c r="J27" s="53">
        <v>72</v>
      </c>
      <c r="K27" s="53">
        <v>374</v>
      </c>
      <c r="L27" s="53">
        <v>87</v>
      </c>
      <c r="M27" s="53">
        <v>224</v>
      </c>
      <c r="N27" s="53">
        <v>152</v>
      </c>
      <c r="O27" s="53">
        <v>380</v>
      </c>
      <c r="P27" s="53">
        <v>392</v>
      </c>
      <c r="Q27" s="53">
        <v>252</v>
      </c>
      <c r="R27" s="53">
        <v>338</v>
      </c>
      <c r="S27" s="54">
        <f>SUM(E27:R27)</f>
        <v>3812</v>
      </c>
    </row>
    <row r="28" spans="2:19" ht="29.1" customHeight="1" thickTop="1" thickBot="1">
      <c r="B28" s="227"/>
      <c r="C28" s="225" t="s">
        <v>38</v>
      </c>
      <c r="D28" s="226"/>
      <c r="E28" s="62">
        <f>E27/E6*100</f>
        <v>14.681440443213297</v>
      </c>
      <c r="F28" s="62">
        <f t="shared" ref="F28:S28" si="9">F27/F6*100</f>
        <v>15.75649059982095</v>
      </c>
      <c r="G28" s="62">
        <f t="shared" si="9"/>
        <v>18.108776266996291</v>
      </c>
      <c r="H28" s="62">
        <f t="shared" si="9"/>
        <v>15.358791439362149</v>
      </c>
      <c r="I28" s="62">
        <f t="shared" si="9"/>
        <v>20.747585048299033</v>
      </c>
      <c r="J28" s="62">
        <f t="shared" si="9"/>
        <v>14.937759336099585</v>
      </c>
      <c r="K28" s="62">
        <f t="shared" si="9"/>
        <v>20.107526881720432</v>
      </c>
      <c r="L28" s="62">
        <f t="shared" si="9"/>
        <v>11.523178807947019</v>
      </c>
      <c r="M28" s="62">
        <f t="shared" si="9"/>
        <v>20.74074074074074</v>
      </c>
      <c r="N28" s="62">
        <f t="shared" si="9"/>
        <v>13.805631244323344</v>
      </c>
      <c r="O28" s="62">
        <f t="shared" si="9"/>
        <v>16.777041942604857</v>
      </c>
      <c r="P28" s="62">
        <f t="shared" si="9"/>
        <v>22.171945701357465</v>
      </c>
      <c r="Q28" s="62">
        <f t="shared" si="9"/>
        <v>13.070539419087138</v>
      </c>
      <c r="R28" s="62">
        <f t="shared" si="9"/>
        <v>16.74096087171867</v>
      </c>
      <c r="S28" s="62">
        <f t="shared" si="9"/>
        <v>17.17039772983199</v>
      </c>
    </row>
    <row r="29" spans="2:19" ht="29.1" customHeight="1" thickBot="1">
      <c r="B29" s="237" t="s">
        <v>46</v>
      </c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9"/>
    </row>
    <row r="30" spans="2:19" ht="29.1" customHeight="1" thickTop="1" thickBot="1">
      <c r="B30" s="230" t="s">
        <v>20</v>
      </c>
      <c r="C30" s="240" t="s">
        <v>47</v>
      </c>
      <c r="D30" s="241"/>
      <c r="E30" s="51">
        <v>323</v>
      </c>
      <c r="F30" s="52">
        <v>308</v>
      </c>
      <c r="G30" s="52">
        <v>447</v>
      </c>
      <c r="H30" s="52">
        <v>597</v>
      </c>
      <c r="I30" s="52">
        <v>602</v>
      </c>
      <c r="J30" s="52">
        <v>89</v>
      </c>
      <c r="K30" s="52">
        <v>512</v>
      </c>
      <c r="L30" s="52">
        <v>194</v>
      </c>
      <c r="M30" s="53">
        <v>262</v>
      </c>
      <c r="N30" s="53">
        <v>325</v>
      </c>
      <c r="O30" s="53">
        <v>459</v>
      </c>
      <c r="P30" s="53">
        <v>483</v>
      </c>
      <c r="Q30" s="53">
        <v>478</v>
      </c>
      <c r="R30" s="53">
        <v>491</v>
      </c>
      <c r="S30" s="54">
        <f>SUM(E30:R30)</f>
        <v>5570</v>
      </c>
    </row>
    <row r="31" spans="2:19" ht="29.1" customHeight="1" thickTop="1" thickBot="1">
      <c r="B31" s="198"/>
      <c r="C31" s="225" t="s">
        <v>38</v>
      </c>
      <c r="D31" s="226"/>
      <c r="E31" s="62">
        <f t="shared" ref="E31:S31" si="10">E30/E6*100</f>
        <v>22.368421052631579</v>
      </c>
      <c r="F31" s="62">
        <f t="shared" si="10"/>
        <v>27.573858549686658</v>
      </c>
      <c r="G31" s="62">
        <f t="shared" si="10"/>
        <v>27.626699629171821</v>
      </c>
      <c r="H31" s="62">
        <f t="shared" si="10"/>
        <v>25.052454888795634</v>
      </c>
      <c r="I31" s="62">
        <f t="shared" si="10"/>
        <v>25.283494330113399</v>
      </c>
      <c r="J31" s="62">
        <f t="shared" si="10"/>
        <v>18.464730290456433</v>
      </c>
      <c r="K31" s="62">
        <f t="shared" si="10"/>
        <v>27.526881720430108</v>
      </c>
      <c r="L31" s="62">
        <f t="shared" si="10"/>
        <v>25.695364238410594</v>
      </c>
      <c r="M31" s="62">
        <f t="shared" si="10"/>
        <v>24.25925925925926</v>
      </c>
      <c r="N31" s="62">
        <f t="shared" si="10"/>
        <v>29.518619436875564</v>
      </c>
      <c r="O31" s="62">
        <f t="shared" si="10"/>
        <v>20.264900662251655</v>
      </c>
      <c r="P31" s="62">
        <f t="shared" si="10"/>
        <v>27.319004524886875</v>
      </c>
      <c r="Q31" s="62">
        <f t="shared" si="10"/>
        <v>24.792531120331951</v>
      </c>
      <c r="R31" s="63">
        <f t="shared" si="10"/>
        <v>24.318969787023278</v>
      </c>
      <c r="S31" s="64">
        <f t="shared" si="10"/>
        <v>25.088959956758707</v>
      </c>
    </row>
    <row r="32" spans="2:19" ht="29.1" customHeight="1" thickTop="1" thickBot="1">
      <c r="B32" s="222" t="s">
        <v>23</v>
      </c>
      <c r="C32" s="223" t="s">
        <v>48</v>
      </c>
      <c r="D32" s="224"/>
      <c r="E32" s="51">
        <v>431</v>
      </c>
      <c r="F32" s="52">
        <v>322</v>
      </c>
      <c r="G32" s="52">
        <v>461</v>
      </c>
      <c r="H32" s="52">
        <v>642</v>
      </c>
      <c r="I32" s="52">
        <v>679</v>
      </c>
      <c r="J32" s="52">
        <v>160</v>
      </c>
      <c r="K32" s="52">
        <v>514</v>
      </c>
      <c r="L32" s="52">
        <v>234</v>
      </c>
      <c r="M32" s="53">
        <v>316</v>
      </c>
      <c r="N32" s="53">
        <v>309</v>
      </c>
      <c r="O32" s="53">
        <v>600</v>
      </c>
      <c r="P32" s="53">
        <v>494</v>
      </c>
      <c r="Q32" s="53">
        <v>511</v>
      </c>
      <c r="R32" s="53">
        <v>587</v>
      </c>
      <c r="S32" s="54">
        <f>SUM(E32:R32)</f>
        <v>6260</v>
      </c>
    </row>
    <row r="33" spans="2:22" ht="29.1" customHeight="1" thickTop="1" thickBot="1">
      <c r="B33" s="198"/>
      <c r="C33" s="225" t="s">
        <v>38</v>
      </c>
      <c r="D33" s="226"/>
      <c r="E33" s="62">
        <f t="shared" ref="E33:S33" si="11">E32/E6*100</f>
        <v>29.847645429362878</v>
      </c>
      <c r="F33" s="62">
        <f t="shared" si="11"/>
        <v>28.827215756490599</v>
      </c>
      <c r="G33" s="62">
        <f t="shared" si="11"/>
        <v>28.491965389369593</v>
      </c>
      <c r="H33" s="62">
        <f t="shared" si="11"/>
        <v>26.940830885438523</v>
      </c>
      <c r="I33" s="62">
        <f t="shared" si="11"/>
        <v>28.517429651406971</v>
      </c>
      <c r="J33" s="62">
        <f t="shared" si="11"/>
        <v>33.195020746887963</v>
      </c>
      <c r="K33" s="62">
        <f t="shared" si="11"/>
        <v>27.63440860215054</v>
      </c>
      <c r="L33" s="62">
        <f t="shared" si="11"/>
        <v>30.993377483443709</v>
      </c>
      <c r="M33" s="62">
        <f t="shared" si="11"/>
        <v>29.259259259259256</v>
      </c>
      <c r="N33" s="62">
        <f t="shared" si="11"/>
        <v>28.065395095367844</v>
      </c>
      <c r="O33" s="62">
        <f t="shared" si="11"/>
        <v>26.490066225165563</v>
      </c>
      <c r="P33" s="62">
        <f t="shared" si="11"/>
        <v>27.941176470588236</v>
      </c>
      <c r="Q33" s="62">
        <f t="shared" si="11"/>
        <v>26.504149377593361</v>
      </c>
      <c r="R33" s="63">
        <f t="shared" si="11"/>
        <v>29.073798910351663</v>
      </c>
      <c r="S33" s="64">
        <f t="shared" si="11"/>
        <v>28.196928066303318</v>
      </c>
    </row>
    <row r="34" spans="2:22" ht="29.1" customHeight="1" thickTop="1" thickBot="1">
      <c r="B34" s="222" t="s">
        <v>28</v>
      </c>
      <c r="C34" s="223" t="s">
        <v>49</v>
      </c>
      <c r="D34" s="224"/>
      <c r="E34" s="51">
        <v>357</v>
      </c>
      <c r="F34" s="52">
        <v>409</v>
      </c>
      <c r="G34" s="52">
        <v>805</v>
      </c>
      <c r="H34" s="52">
        <v>1278</v>
      </c>
      <c r="I34" s="52">
        <v>1257</v>
      </c>
      <c r="J34" s="52">
        <v>152</v>
      </c>
      <c r="K34" s="52">
        <v>812</v>
      </c>
      <c r="L34" s="52">
        <v>323</v>
      </c>
      <c r="M34" s="53">
        <v>432</v>
      </c>
      <c r="N34" s="53">
        <v>497</v>
      </c>
      <c r="O34" s="53">
        <v>856</v>
      </c>
      <c r="P34" s="53">
        <v>763</v>
      </c>
      <c r="Q34" s="53">
        <v>790</v>
      </c>
      <c r="R34" s="53">
        <v>915</v>
      </c>
      <c r="S34" s="54">
        <f>SUM(E34:R34)</f>
        <v>9646</v>
      </c>
    </row>
    <row r="35" spans="2:22" ht="29.1" customHeight="1" thickTop="1" thickBot="1">
      <c r="B35" s="198"/>
      <c r="C35" s="225" t="s">
        <v>38</v>
      </c>
      <c r="D35" s="226"/>
      <c r="E35" s="62">
        <f t="shared" ref="E35:S35" si="12">E34/E6*100</f>
        <v>24.722991689750693</v>
      </c>
      <c r="F35" s="62">
        <f t="shared" si="12"/>
        <v>36.615935541629362</v>
      </c>
      <c r="G35" s="62">
        <f t="shared" si="12"/>
        <v>49.752781211372067</v>
      </c>
      <c r="H35" s="62">
        <f t="shared" si="12"/>
        <v>53.629878304657993</v>
      </c>
      <c r="I35" s="62">
        <f t="shared" si="12"/>
        <v>52.792944141117182</v>
      </c>
      <c r="J35" s="62">
        <f t="shared" si="12"/>
        <v>31.535269709543567</v>
      </c>
      <c r="K35" s="62">
        <f t="shared" si="12"/>
        <v>43.655913978494624</v>
      </c>
      <c r="L35" s="62">
        <f t="shared" si="12"/>
        <v>42.781456953642383</v>
      </c>
      <c r="M35" s="62">
        <f t="shared" si="12"/>
        <v>40</v>
      </c>
      <c r="N35" s="62">
        <f t="shared" si="12"/>
        <v>45.140781108083559</v>
      </c>
      <c r="O35" s="62">
        <f t="shared" si="12"/>
        <v>37.792494481236204</v>
      </c>
      <c r="P35" s="62">
        <f t="shared" si="12"/>
        <v>43.156108597285069</v>
      </c>
      <c r="Q35" s="62">
        <f t="shared" si="12"/>
        <v>40.975103734439834</v>
      </c>
      <c r="R35" s="63">
        <f t="shared" si="12"/>
        <v>45.319465081723628</v>
      </c>
      <c r="S35" s="64">
        <f t="shared" si="12"/>
        <v>43.448493311112117</v>
      </c>
    </row>
    <row r="36" spans="2:22" ht="29.1" customHeight="1" thickTop="1" thickBot="1">
      <c r="B36" s="222" t="s">
        <v>31</v>
      </c>
      <c r="C36" s="228" t="s">
        <v>50</v>
      </c>
      <c r="D36" s="229"/>
      <c r="E36" s="66">
        <v>257</v>
      </c>
      <c r="F36" s="53">
        <v>253</v>
      </c>
      <c r="G36" s="53">
        <v>411</v>
      </c>
      <c r="H36" s="53">
        <v>369</v>
      </c>
      <c r="I36" s="53">
        <v>645</v>
      </c>
      <c r="J36" s="53">
        <v>94</v>
      </c>
      <c r="K36" s="53">
        <v>417</v>
      </c>
      <c r="L36" s="53">
        <v>150</v>
      </c>
      <c r="M36" s="53">
        <v>185</v>
      </c>
      <c r="N36" s="53">
        <v>161</v>
      </c>
      <c r="O36" s="53">
        <v>372</v>
      </c>
      <c r="P36" s="53">
        <v>378</v>
      </c>
      <c r="Q36" s="53">
        <v>480</v>
      </c>
      <c r="R36" s="53">
        <v>365</v>
      </c>
      <c r="S36" s="54">
        <f>SUM(E36:R36)</f>
        <v>4537</v>
      </c>
    </row>
    <row r="37" spans="2:22" ht="29.1" customHeight="1" thickTop="1" thickBot="1">
      <c r="B37" s="227"/>
      <c r="C37" s="225" t="s">
        <v>38</v>
      </c>
      <c r="D37" s="226"/>
      <c r="E37" s="62">
        <f t="shared" ref="E37:S37" si="13">E36/E6*100</f>
        <v>17.797783933518005</v>
      </c>
      <c r="F37" s="62">
        <f t="shared" si="13"/>
        <v>22.649955237242615</v>
      </c>
      <c r="G37" s="62">
        <f t="shared" si="13"/>
        <v>25.401730531520393</v>
      </c>
      <c r="H37" s="62">
        <f t="shared" si="13"/>
        <v>15.484683172471675</v>
      </c>
      <c r="I37" s="62">
        <f t="shared" si="13"/>
        <v>27.089458210835783</v>
      </c>
      <c r="J37" s="62">
        <f t="shared" si="13"/>
        <v>19.502074688796682</v>
      </c>
      <c r="K37" s="62">
        <f t="shared" si="13"/>
        <v>22.419354838709676</v>
      </c>
      <c r="L37" s="62">
        <f t="shared" si="13"/>
        <v>19.867549668874172</v>
      </c>
      <c r="M37" s="62">
        <f t="shared" si="13"/>
        <v>17.12962962962963</v>
      </c>
      <c r="N37" s="62">
        <f t="shared" si="13"/>
        <v>14.623069936421434</v>
      </c>
      <c r="O37" s="62">
        <f t="shared" si="13"/>
        <v>16.423841059602648</v>
      </c>
      <c r="P37" s="62">
        <f t="shared" si="13"/>
        <v>21.380090497737555</v>
      </c>
      <c r="Q37" s="62">
        <f t="shared" si="13"/>
        <v>24.896265560165975</v>
      </c>
      <c r="R37" s="63">
        <f t="shared" si="13"/>
        <v>18.078256562654779</v>
      </c>
      <c r="S37" s="64">
        <f t="shared" si="13"/>
        <v>20.436016395657852</v>
      </c>
    </row>
    <row r="38" spans="2:22" s="67" customFormat="1" ht="29.1" customHeight="1" thickTop="1" thickBot="1">
      <c r="B38" s="230" t="s">
        <v>42</v>
      </c>
      <c r="C38" s="232" t="s">
        <v>51</v>
      </c>
      <c r="D38" s="233"/>
      <c r="E38" s="66">
        <v>226</v>
      </c>
      <c r="F38" s="53">
        <v>108</v>
      </c>
      <c r="G38" s="53">
        <v>161</v>
      </c>
      <c r="H38" s="53">
        <v>126</v>
      </c>
      <c r="I38" s="53">
        <v>266</v>
      </c>
      <c r="J38" s="53">
        <v>44</v>
      </c>
      <c r="K38" s="53">
        <v>158</v>
      </c>
      <c r="L38" s="53">
        <v>70</v>
      </c>
      <c r="M38" s="53">
        <v>110</v>
      </c>
      <c r="N38" s="53">
        <v>75</v>
      </c>
      <c r="O38" s="53">
        <v>234</v>
      </c>
      <c r="P38" s="53">
        <v>146</v>
      </c>
      <c r="Q38" s="53">
        <v>154</v>
      </c>
      <c r="R38" s="53">
        <v>160</v>
      </c>
      <c r="S38" s="54">
        <f>SUM(E38:R38)</f>
        <v>2038</v>
      </c>
    </row>
    <row r="39" spans="2:22" s="4" customFormat="1" ht="29.1" customHeight="1" thickTop="1" thickBot="1">
      <c r="B39" s="231"/>
      <c r="C39" s="234" t="s">
        <v>38</v>
      </c>
      <c r="D39" s="235"/>
      <c r="E39" s="68">
        <f t="shared" ref="E39:S39" si="14">E38/E6*100</f>
        <v>15.650969529085874</v>
      </c>
      <c r="F39" s="69">
        <f t="shared" si="14"/>
        <v>9.668755595344674</v>
      </c>
      <c r="G39" s="69">
        <f t="shared" si="14"/>
        <v>9.9505562422744127</v>
      </c>
      <c r="H39" s="69">
        <f t="shared" si="14"/>
        <v>5.2874527906000841</v>
      </c>
      <c r="I39" s="69">
        <f t="shared" si="14"/>
        <v>11.171776564468711</v>
      </c>
      <c r="J39" s="69">
        <f t="shared" si="14"/>
        <v>9.1286307053941904</v>
      </c>
      <c r="K39" s="69">
        <f t="shared" si="14"/>
        <v>8.4946236559139781</v>
      </c>
      <c r="L39" s="69">
        <f t="shared" si="14"/>
        <v>9.2715231788079464</v>
      </c>
      <c r="M39" s="69">
        <f t="shared" si="14"/>
        <v>10.185185185185185</v>
      </c>
      <c r="N39" s="69">
        <f t="shared" si="14"/>
        <v>6.8119891008174394</v>
      </c>
      <c r="O39" s="68">
        <f t="shared" si="14"/>
        <v>10.331125827814569</v>
      </c>
      <c r="P39" s="69">
        <f t="shared" si="14"/>
        <v>8.2579185520361982</v>
      </c>
      <c r="Q39" s="69">
        <f t="shared" si="14"/>
        <v>7.9875518672199162</v>
      </c>
      <c r="R39" s="70">
        <f t="shared" si="14"/>
        <v>7.9247152055473</v>
      </c>
      <c r="S39" s="64">
        <f t="shared" si="14"/>
        <v>9.1797666771767048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36" t="s">
        <v>52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7" t="s">
        <v>55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16"/>
    </row>
    <row r="44" spans="2:22" s="4" customFormat="1" ht="42" customHeight="1" thickTop="1" thickBot="1">
      <c r="B44" s="78" t="s">
        <v>20</v>
      </c>
      <c r="C44" s="220" t="s">
        <v>56</v>
      </c>
      <c r="D44" s="221"/>
      <c r="E44" s="59">
        <v>992</v>
      </c>
      <c r="F44" s="59">
        <v>317</v>
      </c>
      <c r="G44" s="59">
        <v>348</v>
      </c>
      <c r="H44" s="59">
        <v>261</v>
      </c>
      <c r="I44" s="59">
        <v>243</v>
      </c>
      <c r="J44" s="59">
        <v>81</v>
      </c>
      <c r="K44" s="59">
        <v>236</v>
      </c>
      <c r="L44" s="59">
        <v>211</v>
      </c>
      <c r="M44" s="59">
        <v>408</v>
      </c>
      <c r="N44" s="59">
        <v>69</v>
      </c>
      <c r="O44" s="59">
        <v>369</v>
      </c>
      <c r="P44" s="59">
        <v>224</v>
      </c>
      <c r="Q44" s="59">
        <v>239</v>
      </c>
      <c r="R44" s="79">
        <v>417</v>
      </c>
      <c r="S44" s="80">
        <f>SUM(E44:R44)</f>
        <v>4415</v>
      </c>
    </row>
    <row r="45" spans="2:22" s="4" customFormat="1" ht="42" customHeight="1" thickTop="1" thickBot="1">
      <c r="B45" s="81"/>
      <c r="C45" s="210" t="s">
        <v>57</v>
      </c>
      <c r="D45" s="211"/>
      <c r="E45" s="82">
        <v>58</v>
      </c>
      <c r="F45" s="52">
        <v>51</v>
      </c>
      <c r="G45" s="52">
        <v>68</v>
      </c>
      <c r="H45" s="52">
        <v>90</v>
      </c>
      <c r="I45" s="52">
        <v>149</v>
      </c>
      <c r="J45" s="52">
        <v>19</v>
      </c>
      <c r="K45" s="52">
        <v>101</v>
      </c>
      <c r="L45" s="52">
        <v>58</v>
      </c>
      <c r="M45" s="53">
        <v>41</v>
      </c>
      <c r="N45" s="53">
        <v>25</v>
      </c>
      <c r="O45" s="53">
        <v>55</v>
      </c>
      <c r="P45" s="53">
        <v>27</v>
      </c>
      <c r="Q45" s="53">
        <v>92</v>
      </c>
      <c r="R45" s="53">
        <v>103</v>
      </c>
      <c r="S45" s="80">
        <f>SUM(E45:R45)</f>
        <v>937</v>
      </c>
    </row>
    <row r="46" spans="2:22" s="4" customFormat="1" ht="42" customHeight="1" thickTop="1" thickBot="1">
      <c r="B46" s="83" t="s">
        <v>23</v>
      </c>
      <c r="C46" s="212" t="s">
        <v>58</v>
      </c>
      <c r="D46" s="213"/>
      <c r="E46" s="84">
        <f>E44+'[1]Stan i struktura II 19'!E46</f>
        <v>3616</v>
      </c>
      <c r="F46" s="84">
        <f>F44+'[1]Stan i struktura II 19'!F46</f>
        <v>819</v>
      </c>
      <c r="G46" s="84">
        <f>G44+'[1]Stan i struktura II 19'!G46</f>
        <v>1070</v>
      </c>
      <c r="H46" s="84">
        <f>H44+'[1]Stan i struktura II 19'!H46</f>
        <v>697</v>
      </c>
      <c r="I46" s="84">
        <f>I44+'[1]Stan i struktura II 19'!I46</f>
        <v>684</v>
      </c>
      <c r="J46" s="84">
        <f>J44+'[1]Stan i struktura II 19'!J46</f>
        <v>457</v>
      </c>
      <c r="K46" s="84">
        <f>K44+'[1]Stan i struktura II 19'!K46</f>
        <v>656</v>
      </c>
      <c r="L46" s="84">
        <f>L44+'[1]Stan i struktura II 19'!L46</f>
        <v>452</v>
      </c>
      <c r="M46" s="84">
        <f>M44+'[1]Stan i struktura II 19'!M46</f>
        <v>929</v>
      </c>
      <c r="N46" s="84">
        <f>N44+'[1]Stan i struktura II 19'!N46</f>
        <v>737</v>
      </c>
      <c r="O46" s="84">
        <f>O44+'[1]Stan i struktura II 19'!O46</f>
        <v>1676</v>
      </c>
      <c r="P46" s="84">
        <f>P44+'[1]Stan i struktura II 19'!P46</f>
        <v>621</v>
      </c>
      <c r="Q46" s="84">
        <f>Q44+'[1]Stan i struktura II 19'!Q46</f>
        <v>761</v>
      </c>
      <c r="R46" s="84">
        <f>R44+'[1]Stan i struktura II 19'!R46</f>
        <v>987</v>
      </c>
      <c r="S46" s="84">
        <f>S44+'[1]Stan i struktura II 19'!S46</f>
        <v>14162</v>
      </c>
      <c r="U46" s="4">
        <f>SUM(E46:R46)</f>
        <v>14162</v>
      </c>
      <c r="V46" s="4">
        <f>SUM(E46:R46)</f>
        <v>14162</v>
      </c>
    </row>
    <row r="47" spans="2:22" s="4" customFormat="1" ht="42" customHeight="1" thickBot="1">
      <c r="B47" s="214" t="s">
        <v>59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6"/>
    </row>
    <row r="48" spans="2:22" s="4" customFormat="1" ht="42" customHeight="1" thickTop="1" thickBot="1">
      <c r="B48" s="217" t="s">
        <v>20</v>
      </c>
      <c r="C48" s="218" t="s">
        <v>60</v>
      </c>
      <c r="D48" s="219"/>
      <c r="E48" s="60">
        <v>15</v>
      </c>
      <c r="F48" s="60">
        <v>11</v>
      </c>
      <c r="G48" s="60">
        <v>12</v>
      </c>
      <c r="H48" s="60">
        <v>17</v>
      </c>
      <c r="I48" s="60">
        <v>11</v>
      </c>
      <c r="J48" s="60">
        <v>3</v>
      </c>
      <c r="K48" s="60">
        <v>44</v>
      </c>
      <c r="L48" s="60">
        <v>9</v>
      </c>
      <c r="M48" s="60">
        <v>2</v>
      </c>
      <c r="N48" s="60">
        <v>15</v>
      </c>
      <c r="O48" s="60">
        <v>6</v>
      </c>
      <c r="P48" s="60">
        <v>5</v>
      </c>
      <c r="Q48" s="60">
        <v>36</v>
      </c>
      <c r="R48" s="61">
        <v>22</v>
      </c>
      <c r="S48" s="85">
        <f>SUM(E48:R48)</f>
        <v>208</v>
      </c>
    </row>
    <row r="49" spans="2:22" ht="42" customHeight="1" thickTop="1" thickBot="1">
      <c r="B49" s="198"/>
      <c r="C49" s="208" t="s">
        <v>61</v>
      </c>
      <c r="D49" s="209"/>
      <c r="E49" s="86">
        <f>E48+'[1]Stan i struktura II 19'!E49</f>
        <v>21</v>
      </c>
      <c r="F49" s="86">
        <f>F48+'[1]Stan i struktura II 19'!F49</f>
        <v>18</v>
      </c>
      <c r="G49" s="86">
        <f>G48+'[1]Stan i struktura II 19'!G49</f>
        <v>19</v>
      </c>
      <c r="H49" s="86">
        <f>H48+'[1]Stan i struktura II 19'!H49</f>
        <v>30</v>
      </c>
      <c r="I49" s="86">
        <f>I48+'[1]Stan i struktura II 19'!I49</f>
        <v>19</v>
      </c>
      <c r="J49" s="86">
        <f>J48+'[1]Stan i struktura II 19'!J49</f>
        <v>4</v>
      </c>
      <c r="K49" s="86">
        <f>K48+'[1]Stan i struktura II 19'!K49</f>
        <v>48</v>
      </c>
      <c r="L49" s="86">
        <f>L48+'[1]Stan i struktura II 19'!L49</f>
        <v>21</v>
      </c>
      <c r="M49" s="86">
        <f>M48+'[1]Stan i struktura II 19'!M49</f>
        <v>2</v>
      </c>
      <c r="N49" s="86">
        <f>N48+'[1]Stan i struktura II 19'!N49</f>
        <v>24</v>
      </c>
      <c r="O49" s="86">
        <f>O48+'[1]Stan i struktura II 19'!O49</f>
        <v>9</v>
      </c>
      <c r="P49" s="86">
        <f>P48+'[1]Stan i struktura II 19'!P49</f>
        <v>10</v>
      </c>
      <c r="Q49" s="86">
        <f>Q48+'[1]Stan i struktura II 19'!Q49</f>
        <v>74</v>
      </c>
      <c r="R49" s="87">
        <f>R48+'[1]Stan i struktura II 19'!R49</f>
        <v>35</v>
      </c>
      <c r="S49" s="88">
        <f>S48+'[1]Stan i struktura II 19'!S49</f>
        <v>334</v>
      </c>
      <c r="U49" s="1">
        <f>SUM(E49:R49)</f>
        <v>334</v>
      </c>
      <c r="V49" s="4">
        <f>SUM(E49:R49)</f>
        <v>334</v>
      </c>
    </row>
    <row r="50" spans="2:22" s="4" customFormat="1" ht="42" customHeight="1" thickTop="1" thickBot="1">
      <c r="B50" s="193" t="s">
        <v>23</v>
      </c>
      <c r="C50" s="206" t="s">
        <v>62</v>
      </c>
      <c r="D50" s="207"/>
      <c r="E50" s="89">
        <v>0</v>
      </c>
      <c r="F50" s="89">
        <v>3</v>
      </c>
      <c r="G50" s="89">
        <v>3</v>
      </c>
      <c r="H50" s="89">
        <v>16</v>
      </c>
      <c r="I50" s="89">
        <v>0</v>
      </c>
      <c r="J50" s="89">
        <v>2</v>
      </c>
      <c r="K50" s="89">
        <v>15</v>
      </c>
      <c r="L50" s="89">
        <v>6</v>
      </c>
      <c r="M50" s="89">
        <v>1</v>
      </c>
      <c r="N50" s="89">
        <v>5</v>
      </c>
      <c r="O50" s="89">
        <v>2</v>
      </c>
      <c r="P50" s="89">
        <v>5</v>
      </c>
      <c r="Q50" s="89">
        <v>23</v>
      </c>
      <c r="R50" s="90">
        <v>5</v>
      </c>
      <c r="S50" s="85">
        <f>SUM(E50:R50)</f>
        <v>86</v>
      </c>
    </row>
    <row r="51" spans="2:22" ht="42" customHeight="1" thickTop="1" thickBot="1">
      <c r="B51" s="198"/>
      <c r="C51" s="208" t="s">
        <v>63</v>
      </c>
      <c r="D51" s="209"/>
      <c r="E51" s="86">
        <f>E50+'[1]Stan i struktura II 19'!E51</f>
        <v>0</v>
      </c>
      <c r="F51" s="86">
        <f>F50+'[1]Stan i struktura II 19'!F51</f>
        <v>5</v>
      </c>
      <c r="G51" s="86">
        <f>G50+'[1]Stan i struktura II 19'!G51</f>
        <v>3</v>
      </c>
      <c r="H51" s="86">
        <f>H50+'[1]Stan i struktura II 19'!H51</f>
        <v>17</v>
      </c>
      <c r="I51" s="86">
        <f>I50+'[1]Stan i struktura II 19'!I51</f>
        <v>0</v>
      </c>
      <c r="J51" s="86">
        <f>J50+'[1]Stan i struktura II 19'!J51</f>
        <v>2</v>
      </c>
      <c r="K51" s="86">
        <f>K50+'[1]Stan i struktura II 19'!K51</f>
        <v>16</v>
      </c>
      <c r="L51" s="86">
        <f>L50+'[1]Stan i struktura II 19'!L51</f>
        <v>8</v>
      </c>
      <c r="M51" s="86">
        <f>M50+'[1]Stan i struktura II 19'!M51</f>
        <v>9</v>
      </c>
      <c r="N51" s="86">
        <f>N50+'[1]Stan i struktura II 19'!N51</f>
        <v>5</v>
      </c>
      <c r="O51" s="86">
        <f>O50+'[1]Stan i struktura II 19'!O51</f>
        <v>9</v>
      </c>
      <c r="P51" s="86">
        <f>P50+'[1]Stan i struktura II 19'!P51</f>
        <v>27</v>
      </c>
      <c r="Q51" s="86">
        <f>Q50+'[1]Stan i struktura II 19'!Q51</f>
        <v>91</v>
      </c>
      <c r="R51" s="87">
        <f>R50+'[1]Stan i struktura II 19'!R51</f>
        <v>18</v>
      </c>
      <c r="S51" s="88">
        <f>S50+'[1]Stan i struktura II 19'!S51</f>
        <v>210</v>
      </c>
      <c r="U51" s="1">
        <f>SUM(E51:R51)</f>
        <v>210</v>
      </c>
      <c r="V51" s="4">
        <f>SUM(E51:R51)</f>
        <v>210</v>
      </c>
    </row>
    <row r="52" spans="2:22" s="4" customFormat="1" ht="42" customHeight="1" thickTop="1" thickBot="1">
      <c r="B52" s="185" t="s">
        <v>28</v>
      </c>
      <c r="C52" s="199" t="s">
        <v>64</v>
      </c>
      <c r="D52" s="200"/>
      <c r="E52" s="51">
        <v>11</v>
      </c>
      <c r="F52" s="52">
        <v>6</v>
      </c>
      <c r="G52" s="52">
        <v>22</v>
      </c>
      <c r="H52" s="52">
        <v>17</v>
      </c>
      <c r="I52" s="53">
        <v>1</v>
      </c>
      <c r="J52" s="52">
        <v>5</v>
      </c>
      <c r="K52" s="53">
        <v>0</v>
      </c>
      <c r="L52" s="52">
        <v>2</v>
      </c>
      <c r="M52" s="53">
        <v>0</v>
      </c>
      <c r="N52" s="53">
        <v>20</v>
      </c>
      <c r="O52" s="53">
        <v>12</v>
      </c>
      <c r="P52" s="52">
        <v>4</v>
      </c>
      <c r="Q52" s="91">
        <v>6</v>
      </c>
      <c r="R52" s="53">
        <v>19</v>
      </c>
      <c r="S52" s="85">
        <f>SUM(E52:R52)</f>
        <v>125</v>
      </c>
    </row>
    <row r="53" spans="2:22" ht="42" customHeight="1" thickTop="1" thickBot="1">
      <c r="B53" s="198"/>
      <c r="C53" s="208" t="s">
        <v>65</v>
      </c>
      <c r="D53" s="209"/>
      <c r="E53" s="86">
        <f>E52+'[1]Stan i struktura II 19'!E53</f>
        <v>22</v>
      </c>
      <c r="F53" s="86">
        <f>F52+'[1]Stan i struktura II 19'!F53</f>
        <v>11</v>
      </c>
      <c r="G53" s="86">
        <f>G52+'[1]Stan i struktura II 19'!G53</f>
        <v>23</v>
      </c>
      <c r="H53" s="86">
        <f>H52+'[1]Stan i struktura II 19'!H53</f>
        <v>26</v>
      </c>
      <c r="I53" s="86">
        <f>I52+'[1]Stan i struktura II 19'!I53</f>
        <v>1</v>
      </c>
      <c r="J53" s="86">
        <f>J52+'[1]Stan i struktura II 19'!J53</f>
        <v>9</v>
      </c>
      <c r="K53" s="86">
        <f>K52+'[1]Stan i struktura II 19'!K53</f>
        <v>0</v>
      </c>
      <c r="L53" s="86">
        <f>L52+'[1]Stan i struktura II 19'!L53</f>
        <v>3</v>
      </c>
      <c r="M53" s="86">
        <f>M52+'[1]Stan i struktura II 19'!M53</f>
        <v>0</v>
      </c>
      <c r="N53" s="86">
        <f>N52+'[1]Stan i struktura II 19'!N53</f>
        <v>32</v>
      </c>
      <c r="O53" s="86">
        <f>O52+'[1]Stan i struktura II 19'!O53</f>
        <v>12</v>
      </c>
      <c r="P53" s="86">
        <f>P52+'[1]Stan i struktura II 19'!P53</f>
        <v>4</v>
      </c>
      <c r="Q53" s="86">
        <f>Q52+'[1]Stan i struktura II 19'!Q53</f>
        <v>6</v>
      </c>
      <c r="R53" s="87">
        <f>R52+'[1]Stan i struktura II 19'!R53</f>
        <v>19</v>
      </c>
      <c r="S53" s="88">
        <f>S52+'[1]Stan i struktura II 19'!S53</f>
        <v>168</v>
      </c>
      <c r="U53" s="1">
        <f>SUM(E53:R53)</f>
        <v>168</v>
      </c>
      <c r="V53" s="4">
        <f>SUM(E53:R53)</f>
        <v>168</v>
      </c>
    </row>
    <row r="54" spans="2:22" s="4" customFormat="1" ht="42" customHeight="1" thickTop="1" thickBot="1">
      <c r="B54" s="185" t="s">
        <v>31</v>
      </c>
      <c r="C54" s="199" t="s">
        <v>66</v>
      </c>
      <c r="D54" s="200"/>
      <c r="E54" s="51">
        <v>6</v>
      </c>
      <c r="F54" s="52">
        <v>10</v>
      </c>
      <c r="G54" s="52">
        <v>2</v>
      </c>
      <c r="H54" s="52">
        <v>12</v>
      </c>
      <c r="I54" s="53">
        <v>3</v>
      </c>
      <c r="J54" s="52">
        <v>0</v>
      </c>
      <c r="K54" s="53">
        <v>1</v>
      </c>
      <c r="L54" s="52">
        <v>1</v>
      </c>
      <c r="M54" s="53">
        <v>0</v>
      </c>
      <c r="N54" s="53">
        <v>0</v>
      </c>
      <c r="O54" s="53">
        <v>4</v>
      </c>
      <c r="P54" s="52">
        <v>4</v>
      </c>
      <c r="Q54" s="91">
        <v>4</v>
      </c>
      <c r="R54" s="53">
        <v>2</v>
      </c>
      <c r="S54" s="85">
        <f>SUM(E54:R54)</f>
        <v>49</v>
      </c>
    </row>
    <row r="55" spans="2:22" s="4" customFormat="1" ht="42" customHeight="1" thickTop="1" thickBot="1">
      <c r="B55" s="198"/>
      <c r="C55" s="201" t="s">
        <v>67</v>
      </c>
      <c r="D55" s="202"/>
      <c r="E55" s="86">
        <f>E54+'[1]Stan i struktura II 19'!E55</f>
        <v>16</v>
      </c>
      <c r="F55" s="86">
        <f>F54+'[1]Stan i struktura II 19'!F55</f>
        <v>14</v>
      </c>
      <c r="G55" s="86">
        <f>G54+'[1]Stan i struktura II 19'!G55</f>
        <v>6</v>
      </c>
      <c r="H55" s="86">
        <f>H54+'[1]Stan i struktura II 19'!H55</f>
        <v>15</v>
      </c>
      <c r="I55" s="86">
        <f>I54+'[1]Stan i struktura II 19'!I55</f>
        <v>10</v>
      </c>
      <c r="J55" s="86">
        <f>J54+'[1]Stan i struktura II 19'!J55</f>
        <v>4</v>
      </c>
      <c r="K55" s="86">
        <f>K54+'[1]Stan i struktura II 19'!K55</f>
        <v>2</v>
      </c>
      <c r="L55" s="86">
        <f>L54+'[1]Stan i struktura II 19'!L55</f>
        <v>5</v>
      </c>
      <c r="M55" s="86">
        <f>M54+'[1]Stan i struktura II 19'!M55</f>
        <v>4</v>
      </c>
      <c r="N55" s="86">
        <f>N54+'[1]Stan i struktura II 19'!N55</f>
        <v>7</v>
      </c>
      <c r="O55" s="86">
        <f>O54+'[1]Stan i struktura II 19'!O55</f>
        <v>12</v>
      </c>
      <c r="P55" s="86">
        <f>P54+'[1]Stan i struktura II 19'!P55</f>
        <v>7</v>
      </c>
      <c r="Q55" s="86">
        <f>Q54+'[1]Stan i struktura II 19'!Q55</f>
        <v>10</v>
      </c>
      <c r="R55" s="87">
        <f>R54+'[1]Stan i struktura II 19'!R55</f>
        <v>5</v>
      </c>
      <c r="S55" s="88">
        <f>S54+'[1]Stan i struktura II 19'!S55</f>
        <v>117</v>
      </c>
      <c r="U55" s="4">
        <f>SUM(E55:R55)</f>
        <v>117</v>
      </c>
      <c r="V55" s="4">
        <f>SUM(E55:R55)</f>
        <v>117</v>
      </c>
    </row>
    <row r="56" spans="2:22" s="4" customFormat="1" ht="42" customHeight="1" thickTop="1" thickBot="1">
      <c r="B56" s="185" t="s">
        <v>42</v>
      </c>
      <c r="C56" s="186" t="s">
        <v>68</v>
      </c>
      <c r="D56" s="187"/>
      <c r="E56" s="92">
        <v>14</v>
      </c>
      <c r="F56" s="92">
        <v>10</v>
      </c>
      <c r="G56" s="92">
        <v>2</v>
      </c>
      <c r="H56" s="92">
        <v>10</v>
      </c>
      <c r="I56" s="92">
        <v>5</v>
      </c>
      <c r="J56" s="92">
        <v>3</v>
      </c>
      <c r="K56" s="92">
        <v>16</v>
      </c>
      <c r="L56" s="92">
        <v>2</v>
      </c>
      <c r="M56" s="92">
        <v>8</v>
      </c>
      <c r="N56" s="92">
        <v>5</v>
      </c>
      <c r="O56" s="92">
        <v>6</v>
      </c>
      <c r="P56" s="92">
        <v>4</v>
      </c>
      <c r="Q56" s="92">
        <v>10</v>
      </c>
      <c r="R56" s="93">
        <v>7</v>
      </c>
      <c r="S56" s="85">
        <f>SUM(E56:R56)</f>
        <v>102</v>
      </c>
    </row>
    <row r="57" spans="2:22" s="4" customFormat="1" ht="42" customHeight="1" thickTop="1" thickBot="1">
      <c r="B57" s="203"/>
      <c r="C57" s="204" t="s">
        <v>69</v>
      </c>
      <c r="D57" s="205"/>
      <c r="E57" s="86">
        <f>E56+'[1]Stan i struktura II 19'!E57</f>
        <v>33</v>
      </c>
      <c r="F57" s="86">
        <f>F56+'[1]Stan i struktura II 19'!F57</f>
        <v>26</v>
      </c>
      <c r="G57" s="86">
        <f>G56+'[1]Stan i struktura II 19'!G57</f>
        <v>7</v>
      </c>
      <c r="H57" s="86">
        <f>H56+'[1]Stan i struktura II 19'!H57</f>
        <v>23</v>
      </c>
      <c r="I57" s="86">
        <f>I56+'[1]Stan i struktura II 19'!I57</f>
        <v>16</v>
      </c>
      <c r="J57" s="86">
        <f>J56+'[1]Stan i struktura II 19'!J57</f>
        <v>9</v>
      </c>
      <c r="K57" s="86">
        <f>K56+'[1]Stan i struktura II 19'!K57</f>
        <v>34</v>
      </c>
      <c r="L57" s="86">
        <f>L56+'[1]Stan i struktura II 19'!L57</f>
        <v>9</v>
      </c>
      <c r="M57" s="86">
        <f>M56+'[1]Stan i struktura II 19'!M57</f>
        <v>21</v>
      </c>
      <c r="N57" s="86">
        <f>N56+'[1]Stan i struktura II 19'!N57</f>
        <v>15</v>
      </c>
      <c r="O57" s="86">
        <f>O56+'[1]Stan i struktura II 19'!O57</f>
        <v>12</v>
      </c>
      <c r="P57" s="86">
        <f>P56+'[1]Stan i struktura II 19'!P57</f>
        <v>13</v>
      </c>
      <c r="Q57" s="86">
        <f>Q56+'[1]Stan i struktura II 19'!Q57</f>
        <v>25</v>
      </c>
      <c r="R57" s="87">
        <f>R56+'[1]Stan i struktura II 19'!R57</f>
        <v>13</v>
      </c>
      <c r="S57" s="88">
        <f>S56+'[1]Stan i struktura II 19'!S57</f>
        <v>256</v>
      </c>
      <c r="U57" s="4">
        <f>SUM(E57:R57)</f>
        <v>256</v>
      </c>
      <c r="V57" s="4">
        <f>SUM(E57:R57)</f>
        <v>256</v>
      </c>
    </row>
    <row r="58" spans="2:22" s="4" customFormat="1" ht="42" customHeight="1" thickTop="1" thickBot="1">
      <c r="B58" s="185" t="s">
        <v>44</v>
      </c>
      <c r="C58" s="186" t="s">
        <v>70</v>
      </c>
      <c r="D58" s="187"/>
      <c r="E58" s="92">
        <v>7</v>
      </c>
      <c r="F58" s="92">
        <v>1</v>
      </c>
      <c r="G58" s="92">
        <v>4</v>
      </c>
      <c r="H58" s="92">
        <v>4</v>
      </c>
      <c r="I58" s="92">
        <v>4</v>
      </c>
      <c r="J58" s="92">
        <v>0</v>
      </c>
      <c r="K58" s="92">
        <v>4</v>
      </c>
      <c r="L58" s="92">
        <v>0</v>
      </c>
      <c r="M58" s="92">
        <v>5</v>
      </c>
      <c r="N58" s="92">
        <v>11</v>
      </c>
      <c r="O58" s="92">
        <v>5</v>
      </c>
      <c r="P58" s="92">
        <v>4</v>
      </c>
      <c r="Q58" s="92">
        <v>0</v>
      </c>
      <c r="R58" s="93">
        <v>6</v>
      </c>
      <c r="S58" s="85">
        <f>SUM(E58:R58)</f>
        <v>55</v>
      </c>
    </row>
    <row r="59" spans="2:22" s="4" customFormat="1" ht="42" customHeight="1" thickTop="1" thickBot="1">
      <c r="B59" s="193"/>
      <c r="C59" s="194" t="s">
        <v>71</v>
      </c>
      <c r="D59" s="195"/>
      <c r="E59" s="86">
        <f>E58+'[1]Stan i struktura II 19'!E59</f>
        <v>7</v>
      </c>
      <c r="F59" s="86">
        <f>F58+'[1]Stan i struktura II 19'!F59</f>
        <v>2</v>
      </c>
      <c r="G59" s="86">
        <f>G58+'[1]Stan i struktura II 19'!G59</f>
        <v>8</v>
      </c>
      <c r="H59" s="86">
        <f>H58+'[1]Stan i struktura II 19'!H59</f>
        <v>9</v>
      </c>
      <c r="I59" s="86">
        <f>I58+'[1]Stan i struktura II 19'!I59</f>
        <v>12</v>
      </c>
      <c r="J59" s="86">
        <f>J58+'[1]Stan i struktura II 19'!J59</f>
        <v>0</v>
      </c>
      <c r="K59" s="86">
        <f>K58+'[1]Stan i struktura II 19'!K59</f>
        <v>7</v>
      </c>
      <c r="L59" s="86">
        <f>L58+'[1]Stan i struktura II 19'!L59</f>
        <v>4</v>
      </c>
      <c r="M59" s="86">
        <f>M58+'[1]Stan i struktura II 19'!M59</f>
        <v>6</v>
      </c>
      <c r="N59" s="86">
        <f>N58+'[1]Stan i struktura II 19'!N59</f>
        <v>23</v>
      </c>
      <c r="O59" s="86">
        <f>O58+'[1]Stan i struktura II 19'!O59</f>
        <v>5</v>
      </c>
      <c r="P59" s="86">
        <f>P58+'[1]Stan i struktura II 19'!P59</f>
        <v>4</v>
      </c>
      <c r="Q59" s="86">
        <f>Q58+'[1]Stan i struktura II 19'!Q59</f>
        <v>1</v>
      </c>
      <c r="R59" s="87">
        <f>R58+'[1]Stan i struktura II 19'!R59</f>
        <v>12</v>
      </c>
      <c r="S59" s="88">
        <f>S58+'[1]Stan i struktura II 19'!S59</f>
        <v>100</v>
      </c>
      <c r="U59" s="4">
        <f>SUM(E59:R59)</f>
        <v>100</v>
      </c>
      <c r="V59" s="4">
        <f>SUM(E59:R59)</f>
        <v>100</v>
      </c>
    </row>
    <row r="60" spans="2:22" s="4" customFormat="1" ht="42" customHeight="1" thickTop="1" thickBot="1">
      <c r="B60" s="184" t="s">
        <v>72</v>
      </c>
      <c r="C60" s="186" t="s">
        <v>73</v>
      </c>
      <c r="D60" s="187"/>
      <c r="E60" s="92">
        <v>32</v>
      </c>
      <c r="F60" s="92">
        <v>16</v>
      </c>
      <c r="G60" s="92">
        <v>33</v>
      </c>
      <c r="H60" s="92">
        <v>44</v>
      </c>
      <c r="I60" s="92">
        <v>29</v>
      </c>
      <c r="J60" s="92">
        <v>9</v>
      </c>
      <c r="K60" s="92">
        <v>153</v>
      </c>
      <c r="L60" s="92">
        <v>10</v>
      </c>
      <c r="M60" s="92">
        <v>28</v>
      </c>
      <c r="N60" s="92">
        <v>5</v>
      </c>
      <c r="O60" s="92">
        <v>49</v>
      </c>
      <c r="P60" s="92">
        <v>30</v>
      </c>
      <c r="Q60" s="92">
        <v>20</v>
      </c>
      <c r="R60" s="93">
        <v>42</v>
      </c>
      <c r="S60" s="85">
        <f>SUM(E60:R60)</f>
        <v>500</v>
      </c>
    </row>
    <row r="61" spans="2:22" s="4" customFormat="1" ht="42" customHeight="1" thickTop="1" thickBot="1">
      <c r="B61" s="184"/>
      <c r="C61" s="196" t="s">
        <v>74</v>
      </c>
      <c r="D61" s="197"/>
      <c r="E61" s="94">
        <f>E60+'[1]Stan i struktura II 19'!E61</f>
        <v>58</v>
      </c>
      <c r="F61" s="94">
        <f>F60+'[1]Stan i struktura II 19'!F61</f>
        <v>35</v>
      </c>
      <c r="G61" s="94">
        <f>G60+'[1]Stan i struktura II 19'!G61</f>
        <v>57</v>
      </c>
      <c r="H61" s="94">
        <f>H60+'[1]Stan i struktura II 19'!H61</f>
        <v>69</v>
      </c>
      <c r="I61" s="94">
        <f>I60+'[1]Stan i struktura II 19'!I61</f>
        <v>67</v>
      </c>
      <c r="J61" s="94">
        <f>J60+'[1]Stan i struktura II 19'!J61</f>
        <v>24</v>
      </c>
      <c r="K61" s="94">
        <f>K60+'[1]Stan i struktura II 19'!K61</f>
        <v>174</v>
      </c>
      <c r="L61" s="94">
        <f>L60+'[1]Stan i struktura II 19'!L61</f>
        <v>42</v>
      </c>
      <c r="M61" s="94">
        <f>M60+'[1]Stan i struktura II 19'!M61</f>
        <v>48</v>
      </c>
      <c r="N61" s="94">
        <f>N60+'[1]Stan i struktura II 19'!N61</f>
        <v>15</v>
      </c>
      <c r="O61" s="94">
        <f>O60+'[1]Stan i struktura II 19'!O61</f>
        <v>110</v>
      </c>
      <c r="P61" s="94">
        <f>P60+'[1]Stan i struktura II 19'!P61</f>
        <v>83</v>
      </c>
      <c r="Q61" s="94">
        <f>Q60+'[1]Stan i struktura II 19'!Q61</f>
        <v>47</v>
      </c>
      <c r="R61" s="95">
        <f>R60+'[1]Stan i struktura II 19'!R61</f>
        <v>87</v>
      </c>
      <c r="S61" s="88">
        <f>S60+'[1]Stan i struktura II 19'!S61</f>
        <v>916</v>
      </c>
      <c r="U61" s="4">
        <f>SUM(E61:R61)</f>
        <v>916</v>
      </c>
      <c r="V61" s="4">
        <f>SUM(E61:R61)</f>
        <v>916</v>
      </c>
    </row>
    <row r="62" spans="2:22" s="4" customFormat="1" ht="42" customHeight="1" thickTop="1" thickBot="1">
      <c r="B62" s="184" t="s">
        <v>75</v>
      </c>
      <c r="C62" s="186" t="s">
        <v>76</v>
      </c>
      <c r="D62" s="187"/>
      <c r="E62" s="92">
        <v>1</v>
      </c>
      <c r="F62" s="92">
        <v>8</v>
      </c>
      <c r="G62" s="92">
        <v>0</v>
      </c>
      <c r="H62" s="92">
        <v>0</v>
      </c>
      <c r="I62" s="92">
        <v>15</v>
      </c>
      <c r="J62" s="92">
        <v>19</v>
      </c>
      <c r="K62" s="92">
        <v>14</v>
      </c>
      <c r="L62" s="92">
        <v>0</v>
      </c>
      <c r="M62" s="92">
        <v>26</v>
      </c>
      <c r="N62" s="92">
        <v>30</v>
      </c>
      <c r="O62" s="92">
        <v>3</v>
      </c>
      <c r="P62" s="92">
        <v>14</v>
      </c>
      <c r="Q62" s="92">
        <v>7</v>
      </c>
      <c r="R62" s="93">
        <v>28</v>
      </c>
      <c r="S62" s="85">
        <f>SUM(E62:R62)</f>
        <v>165</v>
      </c>
    </row>
    <row r="63" spans="2:22" s="4" customFormat="1" ht="42" customHeight="1" thickTop="1" thickBot="1">
      <c r="B63" s="185"/>
      <c r="C63" s="188" t="s">
        <v>77</v>
      </c>
      <c r="D63" s="189"/>
      <c r="E63" s="86">
        <f>E62+'[1]Stan i struktura II 19'!E63</f>
        <v>1</v>
      </c>
      <c r="F63" s="86">
        <f>F62+'[1]Stan i struktura II 19'!F63</f>
        <v>8</v>
      </c>
      <c r="G63" s="86">
        <f>G62+'[1]Stan i struktura II 19'!G63</f>
        <v>0</v>
      </c>
      <c r="H63" s="86">
        <f>H62+'[1]Stan i struktura II 19'!H63</f>
        <v>0</v>
      </c>
      <c r="I63" s="86">
        <f>I62+'[1]Stan i struktura II 19'!I63</f>
        <v>15</v>
      </c>
      <c r="J63" s="86">
        <f>J62+'[1]Stan i struktura II 19'!J63</f>
        <v>19</v>
      </c>
      <c r="K63" s="86">
        <f>K62+'[1]Stan i struktura II 19'!K63</f>
        <v>21</v>
      </c>
      <c r="L63" s="86">
        <f>L62+'[1]Stan i struktura II 19'!L63</f>
        <v>0</v>
      </c>
      <c r="M63" s="86">
        <f>M62+'[1]Stan i struktura II 19'!M63</f>
        <v>26</v>
      </c>
      <c r="N63" s="86">
        <f>N62+'[1]Stan i struktura II 19'!N63</f>
        <v>45</v>
      </c>
      <c r="O63" s="86">
        <f>O62+'[1]Stan i struktura II 19'!O63</f>
        <v>29</v>
      </c>
      <c r="P63" s="86">
        <f>P62+'[1]Stan i struktura II 19'!P63</f>
        <v>15</v>
      </c>
      <c r="Q63" s="86">
        <f>Q62+'[1]Stan i struktura II 19'!Q63</f>
        <v>61</v>
      </c>
      <c r="R63" s="87">
        <f>R62+'[1]Stan i struktura II 19'!R63</f>
        <v>103</v>
      </c>
      <c r="S63" s="88">
        <f>S62+'[1]Stan i struktura II 19'!S63</f>
        <v>343</v>
      </c>
      <c r="U63" s="4">
        <f>SUM(E63:R63)</f>
        <v>343</v>
      </c>
      <c r="V63" s="4">
        <f>SUM(E63:R63)</f>
        <v>343</v>
      </c>
    </row>
    <row r="64" spans="2:22" s="4" customFormat="1" ht="42" customHeight="1" thickTop="1" thickBot="1">
      <c r="B64" s="184" t="s">
        <v>78</v>
      </c>
      <c r="C64" s="186" t="s">
        <v>79</v>
      </c>
      <c r="D64" s="187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5">
        <f>SUM(E64:R64)</f>
        <v>0</v>
      </c>
    </row>
    <row r="65" spans="2:22" ht="42" customHeight="1" thickTop="1" thickBot="1">
      <c r="B65" s="190"/>
      <c r="C65" s="191" t="s">
        <v>80</v>
      </c>
      <c r="D65" s="192"/>
      <c r="E65" s="86">
        <f>E64+'[1]Stan i struktura II 19'!E65</f>
        <v>0</v>
      </c>
      <c r="F65" s="86">
        <f>F64+'[1]Stan i struktura II 19'!F65</f>
        <v>0</v>
      </c>
      <c r="G65" s="86">
        <f>G64+'[1]Stan i struktura II 19'!G65</f>
        <v>0</v>
      </c>
      <c r="H65" s="86">
        <f>H64+'[1]Stan i struktura II 19'!H65</f>
        <v>0</v>
      </c>
      <c r="I65" s="86">
        <f>I64+'[1]Stan i struktura II 19'!I65</f>
        <v>0</v>
      </c>
      <c r="J65" s="86">
        <f>J64+'[1]Stan i struktura II 19'!J65</f>
        <v>0</v>
      </c>
      <c r="K65" s="86">
        <f>K64+'[1]Stan i struktura II 19'!K65</f>
        <v>0</v>
      </c>
      <c r="L65" s="86">
        <f>L64+'[1]Stan i struktura II 19'!L65</f>
        <v>0</v>
      </c>
      <c r="M65" s="86">
        <f>M64+'[1]Stan i struktura II 19'!M65</f>
        <v>0</v>
      </c>
      <c r="N65" s="86">
        <f>N64+'[1]Stan i struktura II 19'!N65</f>
        <v>0</v>
      </c>
      <c r="O65" s="86">
        <f>O64+'[1]Stan i struktura II 19'!O65</f>
        <v>0</v>
      </c>
      <c r="P65" s="86">
        <f>P64+'[1]Stan i struktura II 19'!P65</f>
        <v>0</v>
      </c>
      <c r="Q65" s="86">
        <f>Q64+'[1]Stan i struktura II 19'!Q65</f>
        <v>0</v>
      </c>
      <c r="R65" s="87">
        <f>R64+'[1]Stan i struktura II 19'!R65</f>
        <v>0</v>
      </c>
      <c r="S65" s="88">
        <f>S64+'[1]Stan i struktura II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7" t="s">
        <v>81</v>
      </c>
      <c r="C66" s="179" t="s">
        <v>82</v>
      </c>
      <c r="D66" s="180"/>
      <c r="E66" s="96">
        <f t="shared" ref="E66:R67" si="15">E48+E50+E52+E54+E56+E58+E60+E62+E64</f>
        <v>86</v>
      </c>
      <c r="F66" s="96">
        <f t="shared" si="15"/>
        <v>65</v>
      </c>
      <c r="G66" s="96">
        <f t="shared" si="15"/>
        <v>78</v>
      </c>
      <c r="H66" s="96">
        <f t="shared" si="15"/>
        <v>120</v>
      </c>
      <c r="I66" s="96">
        <f t="shared" si="15"/>
        <v>68</v>
      </c>
      <c r="J66" s="96">
        <f t="shared" si="15"/>
        <v>41</v>
      </c>
      <c r="K66" s="96">
        <f t="shared" si="15"/>
        <v>247</v>
      </c>
      <c r="L66" s="96">
        <f t="shared" si="15"/>
        <v>30</v>
      </c>
      <c r="M66" s="96">
        <f t="shared" si="15"/>
        <v>70</v>
      </c>
      <c r="N66" s="96">
        <f t="shared" si="15"/>
        <v>91</v>
      </c>
      <c r="O66" s="96">
        <f t="shared" si="15"/>
        <v>87</v>
      </c>
      <c r="P66" s="96">
        <f t="shared" si="15"/>
        <v>70</v>
      </c>
      <c r="Q66" s="96">
        <f t="shared" si="15"/>
        <v>106</v>
      </c>
      <c r="R66" s="97">
        <f t="shared" si="15"/>
        <v>131</v>
      </c>
      <c r="S66" s="98">
        <f>SUM(E66:R66)</f>
        <v>1290</v>
      </c>
      <c r="V66" s="4"/>
    </row>
    <row r="67" spans="2:22" ht="45" customHeight="1" thickTop="1" thickBot="1">
      <c r="B67" s="178"/>
      <c r="C67" s="179" t="s">
        <v>83</v>
      </c>
      <c r="D67" s="180"/>
      <c r="E67" s="99">
        <f t="shared" si="15"/>
        <v>158</v>
      </c>
      <c r="F67" s="99">
        <f>F49+F51+F53+F55+F57+F59+F61+F63+F65</f>
        <v>119</v>
      </c>
      <c r="G67" s="99">
        <f t="shared" si="15"/>
        <v>123</v>
      </c>
      <c r="H67" s="99">
        <f t="shared" si="15"/>
        <v>189</v>
      </c>
      <c r="I67" s="99">
        <f t="shared" si="15"/>
        <v>140</v>
      </c>
      <c r="J67" s="99">
        <f t="shared" si="15"/>
        <v>71</v>
      </c>
      <c r="K67" s="99">
        <f t="shared" si="15"/>
        <v>302</v>
      </c>
      <c r="L67" s="99">
        <f t="shared" si="15"/>
        <v>92</v>
      </c>
      <c r="M67" s="99">
        <f t="shared" si="15"/>
        <v>116</v>
      </c>
      <c r="N67" s="99">
        <f t="shared" si="15"/>
        <v>166</v>
      </c>
      <c r="O67" s="99">
        <f t="shared" si="15"/>
        <v>198</v>
      </c>
      <c r="P67" s="99">
        <f t="shared" si="15"/>
        <v>163</v>
      </c>
      <c r="Q67" s="99">
        <f t="shared" si="15"/>
        <v>315</v>
      </c>
      <c r="R67" s="100">
        <f t="shared" si="15"/>
        <v>292</v>
      </c>
      <c r="S67" s="98">
        <f>SUM(E67:R67)</f>
        <v>2444</v>
      </c>
      <c r="V67" s="4"/>
    </row>
    <row r="68" spans="2:22" ht="14.25" customHeight="1">
      <c r="B68" s="181" t="s">
        <v>84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2:22" ht="14.25" customHeight="1">
      <c r="B69" s="182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</row>
    <row r="75" spans="2:22" ht="13.5" thickBot="1"/>
    <row r="76" spans="2:22" ht="26.25" customHeight="1" thickTop="1" thickBot="1">
      <c r="E76" s="101">
        <v>87</v>
      </c>
      <c r="F76" s="101">
        <v>36</v>
      </c>
      <c r="G76" s="101">
        <v>35</v>
      </c>
      <c r="H76" s="101">
        <v>44</v>
      </c>
      <c r="I76" s="101">
        <v>60</v>
      </c>
      <c r="J76" s="101">
        <v>14</v>
      </c>
      <c r="K76" s="101">
        <v>36</v>
      </c>
      <c r="L76" s="101">
        <v>19</v>
      </c>
      <c r="M76" s="101">
        <v>28</v>
      </c>
      <c r="N76" s="101">
        <v>19</v>
      </c>
      <c r="O76" s="101">
        <v>57</v>
      </c>
      <c r="P76" s="101">
        <v>46</v>
      </c>
      <c r="Q76" s="101">
        <v>51</v>
      </c>
      <c r="R76" s="101">
        <v>45</v>
      </c>
      <c r="S76" s="80">
        <f>SUM(E76:R76)</f>
        <v>577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71" t="s">
        <v>85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2:15" ht="24.75" customHeight="1">
      <c r="B2" s="271" t="s">
        <v>86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</row>
    <row r="3" spans="2:15" ht="18.75" thickBot="1">
      <c r="B3" s="1"/>
      <c r="C3" s="102"/>
      <c r="D3" s="102"/>
      <c r="E3" s="102"/>
      <c r="F3" s="102"/>
      <c r="G3" s="102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4" t="s">
        <v>87</v>
      </c>
      <c r="C4" s="276" t="s">
        <v>88</v>
      </c>
      <c r="D4" s="278" t="s">
        <v>89</v>
      </c>
      <c r="E4" s="280" t="s">
        <v>90</v>
      </c>
      <c r="F4" s="102"/>
      <c r="G4" s="274" t="s">
        <v>87</v>
      </c>
      <c r="H4" s="282" t="s">
        <v>91</v>
      </c>
      <c r="I4" s="278" t="s">
        <v>89</v>
      </c>
      <c r="J4" s="280" t="s">
        <v>90</v>
      </c>
      <c r="K4" s="34"/>
      <c r="L4" s="274" t="s">
        <v>87</v>
      </c>
      <c r="M4" s="284" t="s">
        <v>88</v>
      </c>
      <c r="N4" s="278" t="s">
        <v>89</v>
      </c>
      <c r="O4" s="286" t="s">
        <v>90</v>
      </c>
    </row>
    <row r="5" spans="2:15" ht="18.75" customHeight="1" thickTop="1" thickBot="1">
      <c r="B5" s="275"/>
      <c r="C5" s="277"/>
      <c r="D5" s="279"/>
      <c r="E5" s="281"/>
      <c r="F5" s="102"/>
      <c r="G5" s="275"/>
      <c r="H5" s="283"/>
      <c r="I5" s="279"/>
      <c r="J5" s="281"/>
      <c r="K5" s="34"/>
      <c r="L5" s="275"/>
      <c r="M5" s="285"/>
      <c r="N5" s="279"/>
      <c r="O5" s="287"/>
    </row>
    <row r="6" spans="2:15" ht="17.100000000000001" customHeight="1" thickTop="1">
      <c r="B6" s="288" t="s">
        <v>92</v>
      </c>
      <c r="C6" s="289"/>
      <c r="D6" s="289"/>
      <c r="E6" s="292">
        <f>SUM(E8+E19+E27+E34+E41)</f>
        <v>8041</v>
      </c>
      <c r="F6" s="102"/>
      <c r="G6" s="103">
        <v>4</v>
      </c>
      <c r="H6" s="104" t="s">
        <v>93</v>
      </c>
      <c r="I6" s="105" t="s">
        <v>94</v>
      </c>
      <c r="J6" s="106">
        <v>336</v>
      </c>
      <c r="K6" s="34"/>
      <c r="L6" s="107" t="s">
        <v>95</v>
      </c>
      <c r="M6" s="108" t="s">
        <v>96</v>
      </c>
      <c r="N6" s="108" t="s">
        <v>97</v>
      </c>
      <c r="O6" s="109">
        <f>SUM(O7:O17)</f>
        <v>4033</v>
      </c>
    </row>
    <row r="7" spans="2:15" ht="17.100000000000001" customHeight="1" thickBot="1">
      <c r="B7" s="290"/>
      <c r="C7" s="291"/>
      <c r="D7" s="291"/>
      <c r="E7" s="293"/>
      <c r="F7" s="1"/>
      <c r="G7" s="110">
        <v>5</v>
      </c>
      <c r="H7" s="111" t="s">
        <v>98</v>
      </c>
      <c r="I7" s="106" t="s">
        <v>94</v>
      </c>
      <c r="J7" s="106">
        <v>152</v>
      </c>
      <c r="K7" s="1"/>
      <c r="L7" s="110">
        <v>1</v>
      </c>
      <c r="M7" s="111" t="s">
        <v>99</v>
      </c>
      <c r="N7" s="106" t="s">
        <v>94</v>
      </c>
      <c r="O7" s="112">
        <v>85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2561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87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77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247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131</v>
      </c>
      <c r="F10" s="1"/>
      <c r="G10" s="274" t="s">
        <v>87</v>
      </c>
      <c r="H10" s="282" t="s">
        <v>91</v>
      </c>
      <c r="I10" s="278" t="s">
        <v>89</v>
      </c>
      <c r="J10" s="280" t="s">
        <v>90</v>
      </c>
      <c r="K10" s="1"/>
      <c r="L10" s="110">
        <v>4</v>
      </c>
      <c r="M10" s="111" t="s">
        <v>107</v>
      </c>
      <c r="N10" s="106" t="s">
        <v>94</v>
      </c>
      <c r="O10" s="106">
        <v>132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76</v>
      </c>
      <c r="F11" s="1"/>
      <c r="G11" s="302"/>
      <c r="H11" s="303"/>
      <c r="I11" s="304"/>
      <c r="J11" s="305"/>
      <c r="K11" s="1"/>
      <c r="L11" s="110">
        <v>5</v>
      </c>
      <c r="M11" s="111" t="s">
        <v>109</v>
      </c>
      <c r="N11" s="106" t="s">
        <v>94</v>
      </c>
      <c r="O11" s="106">
        <v>229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156</v>
      </c>
      <c r="F12" s="1"/>
      <c r="G12" s="306" t="s">
        <v>112</v>
      </c>
      <c r="H12" s="307"/>
      <c r="I12" s="307"/>
      <c r="J12" s="308">
        <f>SUM(J14+J23+J33+J41+O6+O19+O30)</f>
        <v>14160</v>
      </c>
      <c r="K12" s="1"/>
      <c r="L12" s="110" t="s">
        <v>44</v>
      </c>
      <c r="M12" s="111" t="s">
        <v>113</v>
      </c>
      <c r="N12" s="106" t="s">
        <v>94</v>
      </c>
      <c r="O12" s="106">
        <v>676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133</v>
      </c>
      <c r="F13" s="122"/>
      <c r="G13" s="290"/>
      <c r="H13" s="291"/>
      <c r="I13" s="291"/>
      <c r="J13" s="309"/>
      <c r="K13" s="122"/>
      <c r="L13" s="110">
        <v>7</v>
      </c>
      <c r="M13" s="111" t="s">
        <v>115</v>
      </c>
      <c r="N13" s="106" t="s">
        <v>103</v>
      </c>
      <c r="O13" s="106">
        <v>105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194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1618</v>
      </c>
      <c r="K14" s="1"/>
      <c r="L14" s="110">
        <v>8</v>
      </c>
      <c r="M14" s="111" t="s">
        <v>118</v>
      </c>
      <c r="N14" s="106" t="s">
        <v>103</v>
      </c>
      <c r="O14" s="106">
        <v>108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350</v>
      </c>
      <c r="F15" s="123"/>
      <c r="G15" s="110">
        <v>1</v>
      </c>
      <c r="H15" s="111" t="s">
        <v>120</v>
      </c>
      <c r="I15" s="106" t="s">
        <v>103</v>
      </c>
      <c r="J15" s="118">
        <v>67</v>
      </c>
      <c r="K15" s="1"/>
      <c r="L15" s="110">
        <v>9</v>
      </c>
      <c r="M15" s="111" t="s">
        <v>121</v>
      </c>
      <c r="N15" s="106" t="s">
        <v>103</v>
      </c>
      <c r="O15" s="106">
        <v>99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63</v>
      </c>
      <c r="K16" s="1"/>
      <c r="L16" s="110"/>
      <c r="M16" s="111"/>
      <c r="N16" s="106"/>
      <c r="O16" s="106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1444</v>
      </c>
      <c r="F17" s="123"/>
      <c r="G17" s="110">
        <v>3</v>
      </c>
      <c r="H17" s="111" t="s">
        <v>125</v>
      </c>
      <c r="I17" s="106" t="s">
        <v>103</v>
      </c>
      <c r="J17" s="118">
        <v>159</v>
      </c>
      <c r="K17" s="1"/>
      <c r="L17" s="130">
        <v>10</v>
      </c>
      <c r="M17" s="131" t="s">
        <v>126</v>
      </c>
      <c r="N17" s="132" t="s">
        <v>124</v>
      </c>
      <c r="O17" s="134">
        <v>2265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321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2383</v>
      </c>
      <c r="F19" s="123"/>
      <c r="G19" s="110">
        <v>5</v>
      </c>
      <c r="H19" s="111" t="s">
        <v>127</v>
      </c>
      <c r="I19" s="106" t="s">
        <v>111</v>
      </c>
      <c r="J19" s="118">
        <v>565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1928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253</v>
      </c>
      <c r="F20" s="123"/>
      <c r="G20" s="110">
        <v>6</v>
      </c>
      <c r="H20" s="111" t="s">
        <v>131</v>
      </c>
      <c r="I20" s="106" t="s">
        <v>94</v>
      </c>
      <c r="J20" s="118">
        <v>390</v>
      </c>
      <c r="K20" s="1"/>
      <c r="L20" s="110">
        <v>1</v>
      </c>
      <c r="M20" s="111" t="s">
        <v>132</v>
      </c>
      <c r="N20" s="106" t="s">
        <v>103</v>
      </c>
      <c r="O20" s="106">
        <v>100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911</v>
      </c>
      <c r="F21" s="123"/>
      <c r="G21" s="110">
        <v>7</v>
      </c>
      <c r="H21" s="111" t="s">
        <v>134</v>
      </c>
      <c r="I21" s="106" t="s">
        <v>103</v>
      </c>
      <c r="J21" s="118">
        <v>53</v>
      </c>
      <c r="K21" s="1"/>
      <c r="L21" s="110">
        <v>2</v>
      </c>
      <c r="M21" s="111" t="s">
        <v>135</v>
      </c>
      <c r="N21" s="106" t="s">
        <v>111</v>
      </c>
      <c r="O21" s="106">
        <v>70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269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108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167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2381</v>
      </c>
      <c r="K23" s="1"/>
      <c r="L23" s="110">
        <v>4</v>
      </c>
      <c r="M23" s="111" t="s">
        <v>141</v>
      </c>
      <c r="N23" s="106" t="s">
        <v>94</v>
      </c>
      <c r="O23" s="106">
        <v>169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554</v>
      </c>
      <c r="F24" s="123"/>
      <c r="G24" s="110">
        <v>1</v>
      </c>
      <c r="H24" s="111" t="s">
        <v>143</v>
      </c>
      <c r="I24" s="106" t="s">
        <v>94</v>
      </c>
      <c r="J24" s="118">
        <v>126</v>
      </c>
      <c r="K24" s="1"/>
      <c r="L24" s="110">
        <v>5</v>
      </c>
      <c r="M24" s="111" t="s">
        <v>144</v>
      </c>
      <c r="N24" s="106" t="s">
        <v>103</v>
      </c>
      <c r="O24" s="106">
        <v>204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229</v>
      </c>
      <c r="F25" s="123"/>
      <c r="G25" s="110">
        <v>2</v>
      </c>
      <c r="H25" s="111" t="s">
        <v>146</v>
      </c>
      <c r="I25" s="106" t="s">
        <v>103</v>
      </c>
      <c r="J25" s="118">
        <v>117</v>
      </c>
      <c r="K25" s="1"/>
      <c r="L25" s="110">
        <v>6</v>
      </c>
      <c r="M25" s="111" t="s">
        <v>147</v>
      </c>
      <c r="N25" s="106" t="s">
        <v>94</v>
      </c>
      <c r="O25" s="106">
        <v>647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573</v>
      </c>
      <c r="K26" s="1"/>
      <c r="L26" s="110">
        <v>7</v>
      </c>
      <c r="M26" s="111" t="s">
        <v>149</v>
      </c>
      <c r="N26" s="106" t="s">
        <v>103</v>
      </c>
      <c r="O26" s="106">
        <v>56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482</v>
      </c>
      <c r="F27" s="123"/>
      <c r="G27" s="110">
        <v>4</v>
      </c>
      <c r="H27" s="111" t="s">
        <v>151</v>
      </c>
      <c r="I27" s="106" t="s">
        <v>103</v>
      </c>
      <c r="J27" s="118">
        <v>205</v>
      </c>
      <c r="K27" s="1"/>
      <c r="L27" s="110">
        <v>8</v>
      </c>
      <c r="M27" s="111" t="s">
        <v>152</v>
      </c>
      <c r="N27" s="106" t="s">
        <v>103</v>
      </c>
      <c r="O27" s="106">
        <v>164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116</v>
      </c>
      <c r="F28" s="123"/>
      <c r="G28" s="110">
        <v>5</v>
      </c>
      <c r="H28" s="111" t="s">
        <v>151</v>
      </c>
      <c r="I28" s="106" t="s">
        <v>111</v>
      </c>
      <c r="J28" s="118">
        <v>884</v>
      </c>
      <c r="K28" s="1"/>
      <c r="L28" s="110">
        <v>9</v>
      </c>
      <c r="M28" s="111" t="s">
        <v>152</v>
      </c>
      <c r="N28" s="106" t="s">
        <v>111</v>
      </c>
      <c r="O28" s="106">
        <v>410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54</v>
      </c>
      <c r="F29" s="123"/>
      <c r="G29" s="110">
        <v>6</v>
      </c>
      <c r="H29" s="111" t="s">
        <v>155</v>
      </c>
      <c r="I29" s="106" t="s">
        <v>94</v>
      </c>
      <c r="J29" s="118">
        <v>195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76</v>
      </c>
      <c r="F30" s="123"/>
      <c r="G30" s="110">
        <v>7</v>
      </c>
      <c r="H30" s="111" t="s">
        <v>157</v>
      </c>
      <c r="I30" s="106" t="s">
        <v>103</v>
      </c>
      <c r="J30" s="118">
        <v>165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2019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89</v>
      </c>
      <c r="F31" s="123"/>
      <c r="G31" s="110">
        <v>8</v>
      </c>
      <c r="H31" s="111" t="s">
        <v>160</v>
      </c>
      <c r="I31" s="106" t="s">
        <v>103</v>
      </c>
      <c r="J31" s="118">
        <v>116</v>
      </c>
      <c r="K31" s="1"/>
      <c r="L31" s="110">
        <v>1</v>
      </c>
      <c r="M31" s="111" t="s">
        <v>161</v>
      </c>
      <c r="N31" s="106" t="s">
        <v>103</v>
      </c>
      <c r="O31" s="106">
        <v>152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147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236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1080</v>
      </c>
      <c r="K33" s="1"/>
      <c r="L33" s="110">
        <v>3</v>
      </c>
      <c r="M33" s="111" t="s">
        <v>164</v>
      </c>
      <c r="N33" s="106" t="s">
        <v>103</v>
      </c>
      <c r="O33" s="106">
        <v>53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1860</v>
      </c>
      <c r="F34" s="123"/>
      <c r="G34" s="110">
        <v>1</v>
      </c>
      <c r="H34" s="111" t="s">
        <v>167</v>
      </c>
      <c r="I34" s="106" t="s">
        <v>103</v>
      </c>
      <c r="J34" s="118">
        <v>96</v>
      </c>
      <c r="K34" s="1"/>
      <c r="L34" s="110">
        <v>4</v>
      </c>
      <c r="M34" s="111" t="s">
        <v>168</v>
      </c>
      <c r="N34" s="106" t="s">
        <v>94</v>
      </c>
      <c r="O34" s="106">
        <v>661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442</v>
      </c>
      <c r="F35" s="123"/>
      <c r="G35" s="110">
        <v>2</v>
      </c>
      <c r="H35" s="111" t="s">
        <v>170</v>
      </c>
      <c r="I35" s="106" t="s">
        <v>103</v>
      </c>
      <c r="J35" s="118">
        <v>133</v>
      </c>
      <c r="K35" s="1"/>
      <c r="L35" s="110">
        <v>5</v>
      </c>
      <c r="M35" s="111" t="s">
        <v>171</v>
      </c>
      <c r="N35" s="106" t="s">
        <v>111</v>
      </c>
      <c r="O35" s="106">
        <v>30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611</v>
      </c>
      <c r="F36" s="123"/>
      <c r="G36" s="110">
        <v>3</v>
      </c>
      <c r="H36" s="111" t="s">
        <v>173</v>
      </c>
      <c r="I36" s="106" t="s">
        <v>103</v>
      </c>
      <c r="J36" s="118">
        <v>98</v>
      </c>
      <c r="K36" s="1"/>
      <c r="L36" s="110">
        <v>6</v>
      </c>
      <c r="M36" s="111" t="s">
        <v>174</v>
      </c>
      <c r="N36" s="106" t="s">
        <v>103</v>
      </c>
      <c r="O36" s="106">
        <v>63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148</v>
      </c>
      <c r="F37" s="123"/>
      <c r="G37" s="110">
        <v>4</v>
      </c>
      <c r="H37" s="111" t="s">
        <v>176</v>
      </c>
      <c r="I37" s="106" t="s">
        <v>103</v>
      </c>
      <c r="J37" s="118">
        <v>67</v>
      </c>
      <c r="K37" s="1"/>
      <c r="L37" s="110">
        <v>7</v>
      </c>
      <c r="M37" s="111" t="s">
        <v>177</v>
      </c>
      <c r="N37" s="106" t="s">
        <v>103</v>
      </c>
      <c r="O37" s="106">
        <v>91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538</v>
      </c>
      <c r="F38" s="123"/>
      <c r="G38" s="110">
        <v>5</v>
      </c>
      <c r="H38" s="111" t="s">
        <v>179</v>
      </c>
      <c r="I38" s="106" t="s">
        <v>94</v>
      </c>
      <c r="J38" s="118">
        <v>601</v>
      </c>
      <c r="K38" s="1"/>
      <c r="L38" s="110">
        <v>8</v>
      </c>
      <c r="M38" s="111" t="s">
        <v>180</v>
      </c>
      <c r="N38" s="106" t="s">
        <v>103</v>
      </c>
      <c r="O38" s="106">
        <v>119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121</v>
      </c>
      <c r="F39" s="123"/>
      <c r="G39" s="110">
        <v>6</v>
      </c>
      <c r="H39" s="111" t="s">
        <v>182</v>
      </c>
      <c r="I39" s="106" t="s">
        <v>94</v>
      </c>
      <c r="J39" s="118">
        <v>85</v>
      </c>
      <c r="K39" s="1"/>
      <c r="L39" s="110">
        <v>9</v>
      </c>
      <c r="M39" s="111" t="s">
        <v>183</v>
      </c>
      <c r="N39" s="106" t="s">
        <v>103</v>
      </c>
      <c r="O39" s="106">
        <v>171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443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755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1101</v>
      </c>
      <c r="K41" s="1"/>
      <c r="L41" s="145"/>
      <c r="M41" s="146"/>
      <c r="N41" s="147"/>
      <c r="O41" s="148"/>
    </row>
    <row r="42" spans="2:15" ht="17.100000000000001" customHeight="1" thickTop="1">
      <c r="B42" s="110">
        <v>1</v>
      </c>
      <c r="C42" s="111" t="s">
        <v>184</v>
      </c>
      <c r="D42" s="106" t="s">
        <v>103</v>
      </c>
      <c r="E42" s="118">
        <v>103</v>
      </c>
      <c r="F42" s="123"/>
      <c r="G42" s="110">
        <v>1</v>
      </c>
      <c r="H42" s="111" t="s">
        <v>185</v>
      </c>
      <c r="I42" s="106" t="s">
        <v>94</v>
      </c>
      <c r="J42" s="118">
        <v>300</v>
      </c>
      <c r="K42" s="1"/>
      <c r="L42" s="294" t="s">
        <v>186</v>
      </c>
      <c r="M42" s="295"/>
      <c r="N42" s="298" t="s">
        <v>187</v>
      </c>
      <c r="O42" s="300">
        <f>SUM(E8+E19+E27+E34+E41+J14+J23+J33+J41+O6+O19+O30)</f>
        <v>22201</v>
      </c>
    </row>
    <row r="43" spans="2:15" ht="17.100000000000001" customHeight="1" thickBot="1">
      <c r="B43" s="110">
        <v>2</v>
      </c>
      <c r="C43" s="111" t="s">
        <v>188</v>
      </c>
      <c r="D43" s="106" t="s">
        <v>94</v>
      </c>
      <c r="E43" s="118">
        <v>90</v>
      </c>
      <c r="F43" s="123"/>
      <c r="G43" s="110">
        <v>2</v>
      </c>
      <c r="H43" s="111" t="s">
        <v>189</v>
      </c>
      <c r="I43" s="106" t="s">
        <v>94</v>
      </c>
      <c r="J43" s="118">
        <v>173</v>
      </c>
      <c r="K43" s="1"/>
      <c r="L43" s="296"/>
      <c r="M43" s="297"/>
      <c r="N43" s="299"/>
      <c r="O43" s="301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74</v>
      </c>
      <c r="F44" s="123"/>
      <c r="G44" s="149">
        <v>3</v>
      </c>
      <c r="H44" s="150" t="s">
        <v>191</v>
      </c>
      <c r="I44" s="151" t="s">
        <v>94</v>
      </c>
      <c r="J44" s="117">
        <v>628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163" customWidth="1"/>
    <col min="2" max="3" width="9.140625" style="163" customWidth="1"/>
    <col min="4" max="4" width="4.85546875" style="163" customWidth="1"/>
    <col min="5" max="6" width="9.140625" style="163" customWidth="1"/>
    <col min="7" max="7" width="7.140625" style="163" customWidth="1"/>
    <col min="8" max="8" width="16.85546875" style="163" customWidth="1"/>
    <col min="9" max="9" width="7.5703125" style="163" customWidth="1"/>
    <col min="10" max="10" width="6.5703125" style="163" customWidth="1"/>
    <col min="11" max="11" width="8.7109375" style="163" customWidth="1"/>
    <col min="12" max="12" width="11.5703125" style="163" customWidth="1"/>
    <col min="13" max="28" width="9.140625" style="163" customWidth="1"/>
    <col min="29" max="16384" width="9.140625" style="176"/>
  </cols>
  <sheetData>
    <row r="1" spans="1:32" s="165" customFormat="1" ht="12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32" s="165" customFormat="1" ht="12.75">
      <c r="A2" s="163"/>
      <c r="B2" s="163" t="s">
        <v>193</v>
      </c>
      <c r="C2" s="163" t="s">
        <v>194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2" s="165" customFormat="1" ht="12.75">
      <c r="A3" s="163"/>
      <c r="B3" s="163" t="s">
        <v>195</v>
      </c>
      <c r="C3" s="163">
        <v>24862</v>
      </c>
      <c r="D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32" s="165" customFormat="1" ht="12.75">
      <c r="A4" s="163"/>
      <c r="B4" s="163" t="s">
        <v>196</v>
      </c>
      <c r="C4" s="163">
        <v>23660</v>
      </c>
      <c r="D4" s="163"/>
      <c r="H4" s="163" t="s">
        <v>197</v>
      </c>
      <c r="I4" s="165">
        <v>74</v>
      </c>
      <c r="J4" s="165">
        <f t="shared" ref="J4:J9" si="0">K4+K10</f>
        <v>74</v>
      </c>
      <c r="K4" s="163">
        <v>33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2" s="165" customFormat="1" ht="12.75">
      <c r="A5" s="163"/>
      <c r="B5" s="163" t="s">
        <v>198</v>
      </c>
      <c r="C5" s="163">
        <v>22865</v>
      </c>
      <c r="D5" s="163"/>
      <c r="E5" s="163"/>
      <c r="F5" s="163" t="s">
        <v>199</v>
      </c>
      <c r="H5" s="163" t="s">
        <v>200</v>
      </c>
      <c r="I5" s="165">
        <v>0</v>
      </c>
      <c r="J5" s="165">
        <f t="shared" si="0"/>
        <v>0</v>
      </c>
      <c r="K5" s="163">
        <v>0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2" s="165" customFormat="1" ht="12.75">
      <c r="A6" s="163"/>
      <c r="B6" s="163" t="s">
        <v>201</v>
      </c>
      <c r="C6" s="163">
        <v>21868</v>
      </c>
      <c r="D6" s="163"/>
      <c r="E6" s="163" t="s">
        <v>202</v>
      </c>
      <c r="F6" s="163">
        <v>6132</v>
      </c>
      <c r="H6" s="165" t="s">
        <v>203</v>
      </c>
      <c r="I6" s="165">
        <v>0</v>
      </c>
      <c r="J6" s="165">
        <f t="shared" si="0"/>
        <v>0</v>
      </c>
      <c r="K6" s="165">
        <v>0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2" s="165" customFormat="1" ht="12.75">
      <c r="A7" s="163"/>
      <c r="B7" s="163" t="s">
        <v>204</v>
      </c>
      <c r="C7" s="163">
        <v>21835</v>
      </c>
      <c r="D7" s="163"/>
      <c r="E7" s="163" t="s">
        <v>205</v>
      </c>
      <c r="F7" s="163">
        <v>4495</v>
      </c>
      <c r="H7" s="166" t="s">
        <v>206</v>
      </c>
      <c r="I7" s="165">
        <v>17</v>
      </c>
      <c r="J7" s="165">
        <f t="shared" si="0"/>
        <v>17</v>
      </c>
      <c r="K7" s="163">
        <v>10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2" s="165" customFormat="1" ht="12.75">
      <c r="A8" s="163"/>
      <c r="B8" s="163" t="s">
        <v>207</v>
      </c>
      <c r="C8" s="163">
        <v>21768</v>
      </c>
      <c r="D8" s="163"/>
      <c r="E8" s="163" t="s">
        <v>208</v>
      </c>
      <c r="F8" s="163">
        <v>3009</v>
      </c>
      <c r="H8" s="165" t="s">
        <v>209</v>
      </c>
      <c r="I8" s="165">
        <v>14</v>
      </c>
      <c r="J8" s="165">
        <f t="shared" si="0"/>
        <v>26</v>
      </c>
      <c r="K8" s="163">
        <v>14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2" s="165" customFormat="1" ht="12.75">
      <c r="A9" s="163"/>
      <c r="B9" s="163" t="s">
        <v>210</v>
      </c>
      <c r="C9" s="163">
        <v>21627</v>
      </c>
      <c r="D9" s="163"/>
      <c r="E9" s="163" t="s">
        <v>211</v>
      </c>
      <c r="F9" s="163">
        <v>5315</v>
      </c>
      <c r="H9" s="165" t="s">
        <v>212</v>
      </c>
      <c r="I9" s="165">
        <v>1</v>
      </c>
      <c r="J9" s="165">
        <f t="shared" si="0"/>
        <v>1</v>
      </c>
      <c r="K9" s="163">
        <v>0</v>
      </c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2" s="165" customFormat="1" ht="12.75">
      <c r="A10" s="163"/>
      <c r="B10" s="163" t="s">
        <v>213</v>
      </c>
      <c r="C10" s="163">
        <v>21375</v>
      </c>
      <c r="D10" s="163"/>
      <c r="E10" s="163" t="s">
        <v>214</v>
      </c>
      <c r="F10" s="163">
        <v>4616</v>
      </c>
      <c r="K10" s="165">
        <v>41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32" s="165" customFormat="1" ht="12.75">
      <c r="A11" s="163"/>
      <c r="B11" s="163" t="s">
        <v>215</v>
      </c>
      <c r="C11" s="163">
        <v>21683</v>
      </c>
      <c r="D11" s="163"/>
      <c r="E11" s="163" t="s">
        <v>195</v>
      </c>
      <c r="F11" s="163">
        <v>4626</v>
      </c>
      <c r="K11" s="165">
        <v>0</v>
      </c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32" s="165" customFormat="1" ht="12.75">
      <c r="A12" s="163"/>
      <c r="B12" s="163" t="s">
        <v>216</v>
      </c>
      <c r="C12" s="163">
        <v>22201</v>
      </c>
      <c r="D12" s="163"/>
      <c r="E12" s="163"/>
      <c r="F12" s="163"/>
      <c r="K12" s="165">
        <v>0</v>
      </c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2" s="165" customFormat="1" ht="12.75">
      <c r="A13" s="163"/>
      <c r="B13" s="163" t="s">
        <v>217</v>
      </c>
      <c r="C13" s="163">
        <v>23734</v>
      </c>
      <c r="D13" s="163"/>
      <c r="E13" s="163" t="s">
        <v>213</v>
      </c>
      <c r="F13" s="163">
        <v>5981</v>
      </c>
      <c r="K13" s="165">
        <v>7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32" s="165" customFormat="1" ht="12.75">
      <c r="A14" s="163"/>
      <c r="B14" s="163" t="s">
        <v>218</v>
      </c>
      <c r="C14" s="163">
        <v>23346</v>
      </c>
      <c r="D14" s="163"/>
      <c r="E14" s="163" t="s">
        <v>215</v>
      </c>
      <c r="F14" s="163">
        <v>4154</v>
      </c>
      <c r="K14" s="165">
        <v>12</v>
      </c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32" s="165" customFormat="1" ht="12.75">
      <c r="A15" s="163"/>
      <c r="B15" s="163" t="s">
        <v>219</v>
      </c>
      <c r="C15" s="163">
        <v>22201</v>
      </c>
      <c r="D15" s="163"/>
      <c r="E15" s="163" t="s">
        <v>216</v>
      </c>
      <c r="F15" s="163">
        <v>3176</v>
      </c>
      <c r="J15" s="163"/>
      <c r="K15" s="165">
        <v>1</v>
      </c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32" s="165" customFormat="1" ht="12.75">
      <c r="A16" s="163"/>
      <c r="B16" s="163"/>
      <c r="E16" s="163" t="s">
        <v>217</v>
      </c>
      <c r="F16" s="163">
        <v>5397</v>
      </c>
      <c r="H16" s="163"/>
      <c r="I16" s="163"/>
      <c r="J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F16" s="167"/>
    </row>
    <row r="17" spans="1:32" s="165" customFormat="1" ht="12.75">
      <c r="A17" s="163"/>
      <c r="B17" s="163"/>
      <c r="C17" s="163"/>
      <c r="D17" s="163"/>
      <c r="E17" s="163" t="s">
        <v>218</v>
      </c>
      <c r="F17" s="163">
        <v>4350</v>
      </c>
      <c r="H17" s="163"/>
      <c r="I17" s="163"/>
      <c r="J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F17" s="167"/>
    </row>
    <row r="18" spans="1:32" s="165" customFormat="1" ht="12.75">
      <c r="A18" s="163"/>
      <c r="B18" s="163"/>
      <c r="C18" s="163"/>
      <c r="D18" s="163"/>
      <c r="E18" s="163" t="s">
        <v>219</v>
      </c>
      <c r="F18" s="163">
        <v>4415</v>
      </c>
      <c r="H18" s="163"/>
      <c r="I18" s="168"/>
      <c r="J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F18" s="167"/>
    </row>
    <row r="19" spans="1:32" s="165" customFormat="1" ht="12.75">
      <c r="A19" s="163"/>
      <c r="B19" s="163"/>
      <c r="C19" s="163"/>
      <c r="D19" s="163"/>
      <c r="G19" s="163"/>
      <c r="H19" s="163"/>
      <c r="I19" s="163"/>
      <c r="J19" s="163"/>
      <c r="K19" s="169">
        <f>K22+K23+K24+K25+K26+K27+K28+K29+K30+K31+K32+K33+K34</f>
        <v>0.99994405332222469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F19" s="167"/>
    </row>
    <row r="20" spans="1:32" s="165" customFormat="1" ht="12.75">
      <c r="A20" s="163"/>
      <c r="B20" s="163"/>
      <c r="C20" s="163"/>
      <c r="D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F20" s="167"/>
    </row>
    <row r="21" spans="1:32" s="165" customFormat="1" ht="12.75">
      <c r="A21" s="163"/>
      <c r="B21" s="163"/>
      <c r="C21" s="163"/>
      <c r="D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F21" s="167"/>
    </row>
    <row r="22" spans="1:32" s="165" customFormat="1" ht="12.75">
      <c r="A22" s="163"/>
      <c r="B22" s="163">
        <v>1661</v>
      </c>
      <c r="C22" s="163"/>
      <c r="D22" s="163"/>
      <c r="E22" s="163"/>
      <c r="F22" s="163"/>
      <c r="G22" s="163"/>
      <c r="H22" s="163"/>
      <c r="I22" s="163"/>
      <c r="J22" s="170" t="s">
        <v>220</v>
      </c>
      <c r="K22" s="167">
        <f t="shared" ref="K22:K34" si="1">B22/B$36</f>
        <v>0.34596958966881902</v>
      </c>
      <c r="L22" s="171">
        <f t="shared" ref="L22:L34" si="2">B22/B$36</f>
        <v>0.34596958966881902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F22" s="167"/>
    </row>
    <row r="23" spans="1:32" s="165" customFormat="1" ht="12.75">
      <c r="A23" s="163"/>
      <c r="B23" s="163">
        <v>227</v>
      </c>
      <c r="C23" s="163"/>
      <c r="D23" s="163"/>
      <c r="E23" s="163"/>
      <c r="F23" s="163"/>
      <c r="G23" s="163"/>
      <c r="H23" s="163"/>
      <c r="I23" s="163"/>
      <c r="J23" s="170" t="s">
        <v>221</v>
      </c>
      <c r="K23" s="167">
        <f t="shared" si="1"/>
        <v>4.7281816288273278E-2</v>
      </c>
      <c r="L23" s="172">
        <f t="shared" si="2"/>
        <v>4.7281816288273278E-2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F23" s="167"/>
    </row>
    <row r="24" spans="1:32" s="165" customFormat="1" ht="12.75">
      <c r="A24" s="163"/>
      <c r="B24" s="163">
        <v>49</v>
      </c>
      <c r="C24" s="163"/>
      <c r="D24" s="163"/>
      <c r="E24" s="163"/>
      <c r="F24" s="163"/>
      <c r="G24" s="163"/>
      <c r="H24" s="163"/>
      <c r="I24" s="163"/>
      <c r="J24" s="170" t="s">
        <v>222</v>
      </c>
      <c r="K24" s="167">
        <f t="shared" si="1"/>
        <v>1.0206207040199958E-2</v>
      </c>
      <c r="L24" s="172">
        <f t="shared" si="2"/>
        <v>1.0206207040199958E-2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F24" s="167"/>
    </row>
    <row r="25" spans="1:32" s="165" customFormat="1" ht="12.75" customHeight="1">
      <c r="A25" s="163"/>
      <c r="B25" s="163">
        <v>208</v>
      </c>
      <c r="C25" s="163"/>
      <c r="D25" s="163"/>
      <c r="E25" s="163"/>
      <c r="F25" s="163"/>
      <c r="G25" s="163"/>
      <c r="H25" s="163"/>
      <c r="J25" s="173" t="s">
        <v>223</v>
      </c>
      <c r="K25" s="167">
        <f t="shared" si="1"/>
        <v>4.3324307435950844E-2</v>
      </c>
      <c r="L25" s="172">
        <f t="shared" si="2"/>
        <v>4.3324307435950844E-2</v>
      </c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F25" s="167"/>
    </row>
    <row r="26" spans="1:32" s="165" customFormat="1" ht="12.75" customHeight="1">
      <c r="A26" s="163"/>
      <c r="B26" s="163">
        <v>86</v>
      </c>
      <c r="C26" s="163"/>
      <c r="D26" s="163"/>
      <c r="E26" s="163"/>
      <c r="F26" s="163"/>
      <c r="G26" s="163"/>
      <c r="H26" s="163"/>
      <c r="I26" s="163"/>
      <c r="J26" s="170" t="s">
        <v>224</v>
      </c>
      <c r="K26" s="167">
        <f t="shared" si="1"/>
        <v>1.7912934805248908E-2</v>
      </c>
      <c r="L26" s="171">
        <f t="shared" si="2"/>
        <v>1.7912934805248908E-2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F26" s="167"/>
    </row>
    <row r="27" spans="1:32" s="165" customFormat="1" ht="12.75">
      <c r="A27" s="163"/>
      <c r="B27" s="163">
        <v>55</v>
      </c>
      <c r="C27" s="163"/>
      <c r="D27" s="163"/>
      <c r="E27" s="163"/>
      <c r="F27" s="163"/>
      <c r="G27" s="163"/>
      <c r="H27" s="163"/>
      <c r="I27" s="163"/>
      <c r="J27" s="173" t="s">
        <v>225</v>
      </c>
      <c r="K27" s="167">
        <v>1.14E-2</v>
      </c>
      <c r="L27" s="174">
        <f t="shared" si="2"/>
        <v>1.1455946677775464E-2</v>
      </c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F27" s="167"/>
    </row>
    <row r="28" spans="1:32" s="165" customFormat="1" ht="12.75">
      <c r="A28" s="163"/>
      <c r="B28" s="163">
        <v>500</v>
      </c>
      <c r="C28" s="163"/>
      <c r="D28" s="163"/>
      <c r="E28" s="163"/>
      <c r="F28" s="163"/>
      <c r="G28" s="163"/>
      <c r="H28" s="163"/>
      <c r="I28" s="163"/>
      <c r="J28" s="173" t="s">
        <v>226</v>
      </c>
      <c r="K28" s="167">
        <f t="shared" si="1"/>
        <v>0.10414496979795876</v>
      </c>
      <c r="L28" s="172">
        <f t="shared" si="2"/>
        <v>0.10414496979795876</v>
      </c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F28" s="167"/>
    </row>
    <row r="29" spans="1:32" s="165" customFormat="1" ht="12.75">
      <c r="A29" s="163"/>
      <c r="B29" s="163">
        <v>165</v>
      </c>
      <c r="C29" s="163"/>
      <c r="D29" s="163"/>
      <c r="E29" s="163"/>
      <c r="F29" s="163"/>
      <c r="G29" s="163"/>
      <c r="H29" s="163"/>
      <c r="I29" s="163"/>
      <c r="J29" s="173" t="s">
        <v>227</v>
      </c>
      <c r="K29" s="167">
        <f t="shared" si="1"/>
        <v>3.4367840033326387E-2</v>
      </c>
      <c r="L29" s="172">
        <f t="shared" si="2"/>
        <v>3.4367840033326387E-2</v>
      </c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F29" s="167"/>
    </row>
    <row r="30" spans="1:32" s="165" customFormat="1" ht="12.75">
      <c r="A30" s="163"/>
      <c r="B30" s="163">
        <v>141</v>
      </c>
      <c r="C30" s="163"/>
      <c r="D30" s="163"/>
      <c r="E30" s="163"/>
      <c r="F30" s="163"/>
      <c r="G30" s="163"/>
      <c r="H30" s="163"/>
      <c r="I30" s="163"/>
      <c r="J30" s="173" t="s">
        <v>228</v>
      </c>
      <c r="K30" s="167">
        <f t="shared" si="1"/>
        <v>2.936888148302437E-2</v>
      </c>
      <c r="L30" s="172">
        <f t="shared" si="2"/>
        <v>2.936888148302437E-2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32" s="165" customFormat="1" ht="12.75">
      <c r="A31" s="163"/>
      <c r="B31" s="163">
        <v>968</v>
      </c>
      <c r="C31" s="163"/>
      <c r="D31" s="163"/>
      <c r="E31" s="163"/>
      <c r="F31" s="163"/>
      <c r="G31" s="163"/>
      <c r="H31" s="163"/>
      <c r="I31" s="163"/>
      <c r="J31" s="173" t="s">
        <v>229</v>
      </c>
      <c r="K31" s="167">
        <f t="shared" si="1"/>
        <v>0.20162466152884817</v>
      </c>
      <c r="L31" s="172">
        <f t="shared" si="2"/>
        <v>0.20162466152884817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32" s="165" customFormat="1" ht="12.75">
      <c r="A32" s="163"/>
      <c r="B32" s="163">
        <v>445</v>
      </c>
      <c r="C32" s="163"/>
      <c r="D32" s="163"/>
      <c r="E32" s="163"/>
      <c r="F32" s="163"/>
      <c r="G32" s="163"/>
      <c r="H32" s="163"/>
      <c r="I32" s="163"/>
      <c r="J32" s="173" t="s">
        <v>230</v>
      </c>
      <c r="K32" s="167">
        <f t="shared" si="1"/>
        <v>9.2689023120183289E-2</v>
      </c>
      <c r="L32" s="172">
        <f t="shared" si="2"/>
        <v>9.2689023120183289E-2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28" s="165" customFormat="1" ht="12.75">
      <c r="A33" s="163"/>
      <c r="B33" s="163">
        <v>20</v>
      </c>
      <c r="C33" s="163"/>
      <c r="D33" s="163"/>
      <c r="E33" s="163"/>
      <c r="F33" s="163"/>
      <c r="G33" s="163"/>
      <c r="H33" s="163"/>
      <c r="I33" s="163"/>
      <c r="J33" s="173" t="s">
        <v>231</v>
      </c>
      <c r="K33" s="167">
        <f t="shared" si="1"/>
        <v>4.1657987919183504E-3</v>
      </c>
      <c r="L33" s="171">
        <f t="shared" si="2"/>
        <v>4.1657987919183504E-3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8" s="165" customFormat="1" ht="12.75">
      <c r="A34" s="163"/>
      <c r="B34" s="163">
        <v>276</v>
      </c>
      <c r="C34" s="163"/>
      <c r="D34" s="163"/>
      <c r="E34" s="163"/>
      <c r="F34" s="163"/>
      <c r="G34" s="163"/>
      <c r="H34" s="163"/>
      <c r="I34" s="163"/>
      <c r="J34" s="173" t="s">
        <v>232</v>
      </c>
      <c r="K34" s="167">
        <f t="shared" si="1"/>
        <v>5.7488023328473234E-2</v>
      </c>
      <c r="L34" s="172">
        <f t="shared" si="2"/>
        <v>5.7488023328473234E-2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s="165" customFormat="1" ht="12.75">
      <c r="A35" s="163"/>
      <c r="C35" s="163"/>
      <c r="D35" s="163"/>
      <c r="E35" s="163"/>
      <c r="F35" s="163"/>
      <c r="G35" s="163"/>
      <c r="H35" s="163"/>
      <c r="I35" s="163"/>
      <c r="J35" s="17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s="165" customFormat="1" ht="12.75">
      <c r="A36" s="163"/>
      <c r="B36" s="163">
        <v>4801</v>
      </c>
      <c r="C36" s="163"/>
      <c r="D36" s="163"/>
      <c r="E36" s="163"/>
      <c r="F36" s="163"/>
      <c r="G36" s="163"/>
      <c r="H36" s="163"/>
      <c r="I36" s="163"/>
      <c r="J36" s="173"/>
      <c r="K36" s="167">
        <v>1</v>
      </c>
      <c r="L36" s="172">
        <f>B36/B$36</f>
        <v>1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s="165" customFormat="1" ht="12.75">
      <c r="A37" s="163"/>
      <c r="C37" s="163"/>
      <c r="D37" s="163"/>
      <c r="E37" s="163"/>
      <c r="F37" s="163"/>
      <c r="G37" s="163"/>
      <c r="H37" s="163"/>
      <c r="I37" s="163"/>
      <c r="J37" s="163"/>
      <c r="K37" s="175"/>
      <c r="L37" s="175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s="165" customFormat="1" ht="12.75">
      <c r="A38" s="163"/>
      <c r="B38" s="163">
        <f>SUM(B22:B34)</f>
        <v>4801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7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s="165" customFormat="1" ht="12.7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7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28" s="165" customFormat="1" ht="12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7"/>
      <c r="N40" s="310" t="s">
        <v>233</v>
      </c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</row>
    <row r="41" spans="1:28" s="165" customFormat="1" ht="12.75" customHeight="1">
      <c r="M41" s="167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</row>
    <row r="42" spans="1:28" s="165" customFormat="1" ht="12.75">
      <c r="M42" s="167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8" s="165" customFormat="1" ht="12.75">
      <c r="M43" s="167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28" s="165" customFormat="1" ht="12.75">
      <c r="M44" s="16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28" s="165" customFormat="1" ht="12.75">
      <c r="M45" s="167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8" s="165" customFormat="1" ht="12.75">
      <c r="M46" s="16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28" s="165" customFormat="1" ht="12.75">
      <c r="M47" s="167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8" s="165" customFormat="1" ht="12.75">
      <c r="M48" s="167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28" s="165" customFormat="1" ht="12.75">
      <c r="M49" s="167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1:28" s="165" customFormat="1" ht="12.75">
      <c r="M50" s="167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8" s="165" customFormat="1" ht="12.75">
      <c r="M51" s="167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1:28" s="165" customFormat="1" ht="12.75">
      <c r="M52" s="167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8" s="165" customFormat="1" ht="12.75">
      <c r="M53" s="175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1:28" s="165" customFormat="1" ht="12.75"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s="165" customFormat="1" ht="12.75">
      <c r="M55" s="163"/>
      <c r="N55" s="163"/>
      <c r="O55" s="163"/>
      <c r="P55" s="172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1:28" s="165" customFormat="1" ht="12.75">
      <c r="M56" s="163"/>
      <c r="N56" s="163"/>
      <c r="O56" s="163"/>
      <c r="P56" s="174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1:28" s="165" customFormat="1" ht="12.7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72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1:28" s="165" customFormat="1" ht="12.7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72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1:28" s="165" customFormat="1" ht="12.7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74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1:28" s="165" customFormat="1" ht="12.7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71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1:28" s="165" customFormat="1" ht="12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72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  <row r="62" spans="1:28">
      <c r="P62" s="172"/>
    </row>
    <row r="63" spans="1:28">
      <c r="P63" s="172"/>
    </row>
    <row r="64" spans="1:28">
      <c r="P64" s="172"/>
    </row>
    <row r="65" spans="16:16">
      <c r="P65" s="172"/>
    </row>
    <row r="66" spans="16:16">
      <c r="P66" s="174"/>
    </row>
    <row r="67" spans="16:16">
      <c r="P67" s="172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62" customWidth="1"/>
    <col min="2" max="2" width="4.7109375" style="162" customWidth="1"/>
    <col min="3" max="3" width="25" style="162" customWidth="1"/>
    <col min="4" max="4" width="26.28515625" style="162" customWidth="1"/>
    <col min="5" max="5" width="13.28515625" style="371" customWidth="1"/>
    <col min="6" max="8" width="12.28515625" style="371" customWidth="1"/>
    <col min="9" max="9" width="13" style="371" customWidth="1"/>
    <col min="10" max="10" width="12.42578125" style="371" customWidth="1"/>
    <col min="11" max="11" width="12.5703125" style="436" customWidth="1"/>
    <col min="12" max="12" width="12.28515625" style="371" customWidth="1"/>
    <col min="13" max="13" width="12.140625" style="436" customWidth="1"/>
    <col min="14" max="15" width="12.28515625" style="371" customWidth="1"/>
    <col min="16" max="16" width="12.28515625" style="436" customWidth="1"/>
    <col min="17" max="17" width="12.85546875" style="371" customWidth="1"/>
    <col min="18" max="18" width="13.42578125" style="371" customWidth="1"/>
    <col min="19" max="19" width="15.85546875" style="371" customWidth="1"/>
    <col min="20" max="20" width="10.7109375" style="162" bestFit="1" customWidth="1"/>
    <col min="21" max="16384" width="9.140625" style="162"/>
  </cols>
  <sheetData>
    <row r="2" spans="2:20" ht="42" customHeight="1">
      <c r="B2" s="312"/>
      <c r="C2" s="313"/>
      <c r="D2" s="314"/>
      <c r="E2" s="315" t="s">
        <v>234</v>
      </c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2"/>
      <c r="Q2" s="312"/>
      <c r="R2" s="317"/>
      <c r="S2" s="318"/>
    </row>
    <row r="3" spans="2:20" ht="48.75" customHeight="1">
      <c r="B3" s="319" t="s">
        <v>235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</row>
    <row r="4" spans="2:20" ht="42" customHeight="1" thickBot="1">
      <c r="B4" s="320" t="s">
        <v>236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2:20" ht="40.5" customHeight="1" thickBot="1">
      <c r="B5" s="322" t="s">
        <v>1</v>
      </c>
      <c r="C5" s="323" t="s">
        <v>2</v>
      </c>
      <c r="D5" s="324" t="s">
        <v>3</v>
      </c>
      <c r="E5" s="325" t="s">
        <v>237</v>
      </c>
      <c r="F5" s="326" t="s">
        <v>238</v>
      </c>
      <c r="G5" s="327" t="s">
        <v>6</v>
      </c>
      <c r="H5" s="327" t="s">
        <v>7</v>
      </c>
      <c r="I5" s="327" t="s">
        <v>8</v>
      </c>
      <c r="J5" s="327" t="s">
        <v>9</v>
      </c>
      <c r="K5" s="327" t="s">
        <v>10</v>
      </c>
      <c r="L5" s="327" t="s">
        <v>11</v>
      </c>
      <c r="M5" s="327" t="s">
        <v>12</v>
      </c>
      <c r="N5" s="327" t="s">
        <v>13</v>
      </c>
      <c r="O5" s="327" t="s">
        <v>239</v>
      </c>
      <c r="P5" s="327" t="s">
        <v>240</v>
      </c>
      <c r="Q5" s="327" t="s">
        <v>16</v>
      </c>
      <c r="R5" s="327" t="s">
        <v>17</v>
      </c>
      <c r="S5" s="328" t="s">
        <v>18</v>
      </c>
    </row>
    <row r="6" spans="2:20" ht="24" customHeight="1" thickBot="1">
      <c r="B6" s="329"/>
      <c r="C6" s="330" t="s">
        <v>241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</row>
    <row r="7" spans="2:20" ht="24" customHeight="1" thickBot="1">
      <c r="B7" s="331" t="s">
        <v>20</v>
      </c>
      <c r="C7" s="332" t="s">
        <v>242</v>
      </c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4"/>
    </row>
    <row r="8" spans="2:20" ht="24" customHeight="1" thickBot="1">
      <c r="B8" s="335"/>
      <c r="C8" s="336" t="s">
        <v>243</v>
      </c>
      <c r="D8" s="337"/>
      <c r="E8" s="338">
        <v>136</v>
      </c>
      <c r="F8" s="338">
        <v>152</v>
      </c>
      <c r="G8" s="339">
        <v>214</v>
      </c>
      <c r="H8" s="339">
        <v>267</v>
      </c>
      <c r="I8" s="339">
        <v>288</v>
      </c>
      <c r="J8" s="340">
        <v>51</v>
      </c>
      <c r="K8" s="339">
        <v>271</v>
      </c>
      <c r="L8" s="339">
        <v>97</v>
      </c>
      <c r="M8" s="339">
        <v>117</v>
      </c>
      <c r="N8" s="339">
        <v>158</v>
      </c>
      <c r="O8" s="339">
        <v>188</v>
      </c>
      <c r="P8" s="339">
        <v>229</v>
      </c>
      <c r="Q8" s="339">
        <v>213</v>
      </c>
      <c r="R8" s="341">
        <v>239</v>
      </c>
      <c r="S8" s="342">
        <f>SUM(E8:R8)</f>
        <v>2620</v>
      </c>
    </row>
    <row r="9" spans="2:20" ht="24" customHeight="1" thickBot="1">
      <c r="B9" s="335"/>
      <c r="C9" s="343" t="s">
        <v>244</v>
      </c>
      <c r="D9" s="344"/>
      <c r="E9" s="345">
        <v>406</v>
      </c>
      <c r="F9" s="345">
        <v>312</v>
      </c>
      <c r="G9" s="345">
        <v>468</v>
      </c>
      <c r="H9" s="345">
        <v>686</v>
      </c>
      <c r="I9" s="345">
        <v>673</v>
      </c>
      <c r="J9" s="340">
        <v>105</v>
      </c>
      <c r="K9" s="345">
        <v>497</v>
      </c>
      <c r="L9" s="345">
        <v>199</v>
      </c>
      <c r="M9" s="345">
        <v>310</v>
      </c>
      <c r="N9" s="345">
        <v>322</v>
      </c>
      <c r="O9" s="345">
        <v>610</v>
      </c>
      <c r="P9" s="345">
        <v>516</v>
      </c>
      <c r="Q9" s="345">
        <v>547</v>
      </c>
      <c r="R9" s="346">
        <v>535</v>
      </c>
      <c r="S9" s="342">
        <f>SUM(E9:R9)</f>
        <v>6186</v>
      </c>
      <c r="T9" s="347"/>
    </row>
    <row r="10" spans="2:20" ht="24" customHeight="1" thickBot="1">
      <c r="B10" s="335"/>
      <c r="C10" s="348" t="s">
        <v>245</v>
      </c>
      <c r="D10" s="336"/>
      <c r="E10" s="349">
        <v>368</v>
      </c>
      <c r="F10" s="349">
        <v>250</v>
      </c>
      <c r="G10" s="349">
        <v>342</v>
      </c>
      <c r="H10" s="349">
        <v>573</v>
      </c>
      <c r="I10" s="349">
        <v>557</v>
      </c>
      <c r="J10" s="340">
        <v>115</v>
      </c>
      <c r="K10" s="349">
        <v>419</v>
      </c>
      <c r="L10" s="349">
        <v>166</v>
      </c>
      <c r="M10" s="349">
        <v>254</v>
      </c>
      <c r="N10" s="349">
        <v>244</v>
      </c>
      <c r="O10" s="349">
        <v>673</v>
      </c>
      <c r="P10" s="349">
        <v>382</v>
      </c>
      <c r="Q10" s="345">
        <v>499</v>
      </c>
      <c r="R10" s="350">
        <v>480</v>
      </c>
      <c r="S10" s="342">
        <f>SUM(E10:R10)</f>
        <v>5322</v>
      </c>
      <c r="T10" s="347"/>
    </row>
    <row r="11" spans="2:20" ht="24" customHeight="1" thickBot="1">
      <c r="B11" s="335"/>
      <c r="C11" s="348" t="s">
        <v>246</v>
      </c>
      <c r="D11" s="336"/>
      <c r="E11" s="351">
        <v>246</v>
      </c>
      <c r="F11" s="351">
        <v>174</v>
      </c>
      <c r="G11" s="351">
        <v>283</v>
      </c>
      <c r="H11" s="351">
        <v>428</v>
      </c>
      <c r="I11" s="351">
        <v>398</v>
      </c>
      <c r="J11" s="352">
        <v>95</v>
      </c>
      <c r="K11" s="351">
        <v>318</v>
      </c>
      <c r="L11" s="351">
        <v>135</v>
      </c>
      <c r="M11" s="351">
        <v>194</v>
      </c>
      <c r="N11" s="351">
        <v>188</v>
      </c>
      <c r="O11" s="351">
        <v>384</v>
      </c>
      <c r="P11" s="351">
        <v>305</v>
      </c>
      <c r="Q11" s="349">
        <v>337</v>
      </c>
      <c r="R11" s="353">
        <v>350</v>
      </c>
      <c r="S11" s="342">
        <f>SUM(E11:R11)</f>
        <v>3835</v>
      </c>
      <c r="T11" s="347"/>
    </row>
    <row r="12" spans="2:20" ht="24" customHeight="1" thickBot="1">
      <c r="B12" s="354"/>
      <c r="C12" s="355" t="s">
        <v>247</v>
      </c>
      <c r="D12" s="356"/>
      <c r="E12" s="357">
        <v>288</v>
      </c>
      <c r="F12" s="357">
        <v>229</v>
      </c>
      <c r="G12" s="352">
        <v>311</v>
      </c>
      <c r="H12" s="352">
        <v>429</v>
      </c>
      <c r="I12" s="352">
        <v>465</v>
      </c>
      <c r="J12" s="358">
        <v>116</v>
      </c>
      <c r="K12" s="352">
        <v>355</v>
      </c>
      <c r="L12" s="352">
        <v>158</v>
      </c>
      <c r="M12" s="359">
        <v>205</v>
      </c>
      <c r="N12" s="359">
        <v>189</v>
      </c>
      <c r="O12" s="359">
        <v>410</v>
      </c>
      <c r="P12" s="359">
        <v>336</v>
      </c>
      <c r="Q12" s="351">
        <v>332</v>
      </c>
      <c r="R12" s="359">
        <v>415</v>
      </c>
      <c r="S12" s="342">
        <f>SUM(E12:R12)</f>
        <v>4238</v>
      </c>
      <c r="T12" s="347"/>
    </row>
    <row r="13" spans="2:20" ht="24" customHeight="1" thickBot="1">
      <c r="B13" s="360" t="s">
        <v>248</v>
      </c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1"/>
      <c r="T13" s="347"/>
    </row>
    <row r="14" spans="2:20" ht="24" customHeight="1" thickBot="1">
      <c r="B14" s="362">
        <v>2</v>
      </c>
      <c r="C14" s="363" t="s">
        <v>249</v>
      </c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4"/>
      <c r="T14" s="347"/>
    </row>
    <row r="15" spans="2:20" ht="24" customHeight="1" thickBot="1">
      <c r="B15" s="364"/>
      <c r="C15" s="365" t="s">
        <v>250</v>
      </c>
      <c r="D15" s="336"/>
      <c r="E15" s="349">
        <v>297</v>
      </c>
      <c r="F15" s="349">
        <v>125</v>
      </c>
      <c r="G15" s="340">
        <v>125</v>
      </c>
      <c r="H15" s="340">
        <v>188</v>
      </c>
      <c r="I15" s="340">
        <v>231</v>
      </c>
      <c r="J15" s="351">
        <v>38</v>
      </c>
      <c r="K15" s="340">
        <v>145</v>
      </c>
      <c r="L15" s="340">
        <v>48</v>
      </c>
      <c r="M15" s="366">
        <v>98</v>
      </c>
      <c r="N15" s="366">
        <v>98</v>
      </c>
      <c r="O15" s="366">
        <v>480</v>
      </c>
      <c r="P15" s="366">
        <v>165</v>
      </c>
      <c r="Q15" s="366">
        <v>186</v>
      </c>
      <c r="R15" s="366">
        <v>134</v>
      </c>
      <c r="S15" s="342">
        <f>SUM(E15:R15)</f>
        <v>2358</v>
      </c>
      <c r="T15" s="347"/>
    </row>
    <row r="16" spans="2:20" ht="24" customHeight="1" thickBot="1">
      <c r="B16" s="364" t="s">
        <v>22</v>
      </c>
      <c r="C16" s="365" t="s">
        <v>251</v>
      </c>
      <c r="D16" s="336"/>
      <c r="E16" s="349">
        <v>311</v>
      </c>
      <c r="F16" s="349">
        <v>239</v>
      </c>
      <c r="G16" s="340">
        <v>287</v>
      </c>
      <c r="H16" s="340">
        <v>543</v>
      </c>
      <c r="I16" s="340">
        <v>516</v>
      </c>
      <c r="J16" s="340">
        <v>90</v>
      </c>
      <c r="K16" s="340">
        <v>314</v>
      </c>
      <c r="L16" s="340">
        <v>116</v>
      </c>
      <c r="M16" s="366">
        <v>203</v>
      </c>
      <c r="N16" s="366">
        <v>223</v>
      </c>
      <c r="O16" s="366">
        <v>543</v>
      </c>
      <c r="P16" s="366">
        <v>369</v>
      </c>
      <c r="Q16" s="366">
        <v>460</v>
      </c>
      <c r="R16" s="366">
        <v>484</v>
      </c>
      <c r="S16" s="342">
        <f>SUM(E16:R16)</f>
        <v>4698</v>
      </c>
      <c r="T16" s="347"/>
    </row>
    <row r="17" spans="2:20" s="371" customFormat="1" ht="24" customHeight="1" thickBot="1">
      <c r="B17" s="367" t="s">
        <v>22</v>
      </c>
      <c r="C17" s="368" t="s">
        <v>252</v>
      </c>
      <c r="D17" s="369"/>
      <c r="E17" s="349">
        <v>176</v>
      </c>
      <c r="F17" s="349">
        <v>123</v>
      </c>
      <c r="G17" s="340">
        <v>212</v>
      </c>
      <c r="H17" s="340">
        <v>188</v>
      </c>
      <c r="I17" s="340">
        <v>227</v>
      </c>
      <c r="J17" s="351">
        <v>37</v>
      </c>
      <c r="K17" s="340">
        <v>157</v>
      </c>
      <c r="L17" s="340">
        <v>68</v>
      </c>
      <c r="M17" s="366">
        <v>105</v>
      </c>
      <c r="N17" s="366">
        <v>104</v>
      </c>
      <c r="O17" s="366">
        <v>275</v>
      </c>
      <c r="P17" s="366">
        <v>146</v>
      </c>
      <c r="Q17" s="366">
        <v>156</v>
      </c>
      <c r="R17" s="366">
        <v>197</v>
      </c>
      <c r="S17" s="342">
        <f>SUM(E17:R17)</f>
        <v>2171</v>
      </c>
      <c r="T17" s="370"/>
    </row>
    <row r="18" spans="2:20" s="371" customFormat="1" ht="24" customHeight="1" thickBot="1">
      <c r="B18" s="367"/>
      <c r="C18" s="372" t="s">
        <v>253</v>
      </c>
      <c r="D18" s="373"/>
      <c r="E18" s="357">
        <v>279</v>
      </c>
      <c r="F18" s="357">
        <v>272</v>
      </c>
      <c r="G18" s="352">
        <v>493</v>
      </c>
      <c r="H18" s="352">
        <v>752</v>
      </c>
      <c r="I18" s="352">
        <v>679</v>
      </c>
      <c r="J18" s="340">
        <v>152</v>
      </c>
      <c r="K18" s="352">
        <v>594</v>
      </c>
      <c r="L18" s="352">
        <v>270</v>
      </c>
      <c r="M18" s="359">
        <v>360</v>
      </c>
      <c r="N18" s="359">
        <v>351</v>
      </c>
      <c r="O18" s="359">
        <v>446</v>
      </c>
      <c r="P18" s="359">
        <v>550</v>
      </c>
      <c r="Q18" s="359">
        <v>546</v>
      </c>
      <c r="R18" s="366">
        <v>596</v>
      </c>
      <c r="S18" s="342">
        <f>SUM(E18:R18)</f>
        <v>6340</v>
      </c>
      <c r="T18" s="370"/>
    </row>
    <row r="19" spans="2:20" s="371" customFormat="1" ht="24" customHeight="1" thickBot="1">
      <c r="B19" s="374"/>
      <c r="C19" s="375" t="s">
        <v>254</v>
      </c>
      <c r="D19" s="376"/>
      <c r="E19" s="377">
        <v>381</v>
      </c>
      <c r="F19" s="377">
        <v>358</v>
      </c>
      <c r="G19" s="358">
        <v>501</v>
      </c>
      <c r="H19" s="358">
        <v>712</v>
      </c>
      <c r="I19" s="358">
        <v>728</v>
      </c>
      <c r="J19" s="351">
        <v>165</v>
      </c>
      <c r="K19" s="358">
        <v>650</v>
      </c>
      <c r="L19" s="358">
        <v>253</v>
      </c>
      <c r="M19" s="378">
        <v>314</v>
      </c>
      <c r="N19" s="378">
        <v>325</v>
      </c>
      <c r="O19" s="378">
        <v>521</v>
      </c>
      <c r="P19" s="378">
        <v>538</v>
      </c>
      <c r="Q19" s="378">
        <v>580</v>
      </c>
      <c r="R19" s="378">
        <v>608</v>
      </c>
      <c r="S19" s="342">
        <f>SUM(E19:R19)</f>
        <v>6634</v>
      </c>
      <c r="T19" s="370"/>
    </row>
    <row r="20" spans="2:20" ht="24" customHeight="1" thickBot="1">
      <c r="B20" s="379" t="s">
        <v>255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</row>
    <row r="21" spans="2:20" ht="24" customHeight="1" thickBot="1">
      <c r="B21" s="331">
        <v>3</v>
      </c>
      <c r="C21" s="381" t="s">
        <v>256</v>
      </c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3"/>
    </row>
    <row r="22" spans="2:20" ht="24" customHeight="1" thickBot="1">
      <c r="B22" s="384"/>
      <c r="C22" s="348" t="s">
        <v>257</v>
      </c>
      <c r="D22" s="336"/>
      <c r="E22" s="351">
        <v>272</v>
      </c>
      <c r="F22" s="351">
        <v>191</v>
      </c>
      <c r="G22" s="351">
        <v>268</v>
      </c>
      <c r="H22" s="351">
        <v>372</v>
      </c>
      <c r="I22" s="351">
        <v>452</v>
      </c>
      <c r="J22" s="351">
        <v>85</v>
      </c>
      <c r="K22" s="351">
        <v>321</v>
      </c>
      <c r="L22" s="351">
        <v>117</v>
      </c>
      <c r="M22" s="351">
        <v>175</v>
      </c>
      <c r="N22" s="351">
        <v>175</v>
      </c>
      <c r="O22" s="351">
        <v>461</v>
      </c>
      <c r="P22" s="351">
        <v>305</v>
      </c>
      <c r="Q22" s="351">
        <v>401</v>
      </c>
      <c r="R22" s="353">
        <v>382</v>
      </c>
      <c r="S22" s="385">
        <f t="shared" ref="S22:S28" si="0">SUM(E22:R22)</f>
        <v>3977</v>
      </c>
    </row>
    <row r="23" spans="2:20" ht="24" customHeight="1" thickBot="1">
      <c r="B23" s="386"/>
      <c r="C23" s="348" t="s">
        <v>258</v>
      </c>
      <c r="D23" s="336"/>
      <c r="E23" s="349">
        <v>310</v>
      </c>
      <c r="F23" s="349">
        <v>273</v>
      </c>
      <c r="G23" s="340">
        <v>412</v>
      </c>
      <c r="H23" s="340">
        <v>600</v>
      </c>
      <c r="I23" s="340">
        <v>601</v>
      </c>
      <c r="J23" s="340">
        <v>122</v>
      </c>
      <c r="K23" s="340">
        <v>493</v>
      </c>
      <c r="L23" s="340">
        <v>203</v>
      </c>
      <c r="M23" s="366">
        <v>244</v>
      </c>
      <c r="N23" s="366">
        <v>308</v>
      </c>
      <c r="O23" s="366">
        <v>497</v>
      </c>
      <c r="P23" s="366">
        <v>396</v>
      </c>
      <c r="Q23" s="366">
        <v>515</v>
      </c>
      <c r="R23" s="366">
        <v>520</v>
      </c>
      <c r="S23" s="385">
        <f t="shared" si="0"/>
        <v>5494</v>
      </c>
    </row>
    <row r="24" spans="2:20" ht="24" customHeight="1" thickBot="1">
      <c r="B24" s="386"/>
      <c r="C24" s="348" t="s">
        <v>259</v>
      </c>
      <c r="D24" s="336"/>
      <c r="E24" s="351">
        <v>220</v>
      </c>
      <c r="F24" s="351">
        <v>198</v>
      </c>
      <c r="G24" s="351">
        <v>277</v>
      </c>
      <c r="H24" s="351">
        <v>408</v>
      </c>
      <c r="I24" s="351">
        <v>349</v>
      </c>
      <c r="J24" s="351">
        <v>76</v>
      </c>
      <c r="K24" s="351">
        <v>283</v>
      </c>
      <c r="L24" s="351">
        <v>153</v>
      </c>
      <c r="M24" s="351">
        <v>170</v>
      </c>
      <c r="N24" s="351">
        <v>176</v>
      </c>
      <c r="O24" s="351">
        <v>387</v>
      </c>
      <c r="P24" s="351">
        <v>242</v>
      </c>
      <c r="Q24" s="351">
        <v>350</v>
      </c>
      <c r="R24" s="353">
        <v>317</v>
      </c>
      <c r="S24" s="385">
        <f t="shared" si="0"/>
        <v>3606</v>
      </c>
    </row>
    <row r="25" spans="2:20" s="371" customFormat="1" ht="24" customHeight="1" thickBot="1">
      <c r="B25" s="387"/>
      <c r="C25" s="388" t="s">
        <v>260</v>
      </c>
      <c r="D25" s="389"/>
      <c r="E25" s="349">
        <v>223</v>
      </c>
      <c r="F25" s="349">
        <v>167</v>
      </c>
      <c r="G25" s="340">
        <v>281</v>
      </c>
      <c r="H25" s="340">
        <v>489</v>
      </c>
      <c r="I25" s="340">
        <v>379</v>
      </c>
      <c r="J25" s="340">
        <v>81</v>
      </c>
      <c r="K25" s="340">
        <v>316</v>
      </c>
      <c r="L25" s="340">
        <v>130</v>
      </c>
      <c r="M25" s="366">
        <v>155</v>
      </c>
      <c r="N25" s="366">
        <v>206</v>
      </c>
      <c r="O25" s="366">
        <v>365</v>
      </c>
      <c r="P25" s="366">
        <v>297</v>
      </c>
      <c r="Q25" s="366">
        <v>317</v>
      </c>
      <c r="R25" s="366">
        <v>348</v>
      </c>
      <c r="S25" s="385">
        <f t="shared" si="0"/>
        <v>3754</v>
      </c>
    </row>
    <row r="26" spans="2:20" ht="24" customHeight="1" thickBot="1">
      <c r="B26" s="386"/>
      <c r="C26" s="348" t="s">
        <v>261</v>
      </c>
      <c r="D26" s="336"/>
      <c r="E26" s="351">
        <v>182</v>
      </c>
      <c r="F26" s="351">
        <v>114</v>
      </c>
      <c r="G26" s="351">
        <v>134</v>
      </c>
      <c r="H26" s="351">
        <v>210</v>
      </c>
      <c r="I26" s="351">
        <v>197</v>
      </c>
      <c r="J26" s="351">
        <v>57</v>
      </c>
      <c r="K26" s="351">
        <v>161</v>
      </c>
      <c r="L26" s="351">
        <v>73</v>
      </c>
      <c r="M26" s="351">
        <v>111</v>
      </c>
      <c r="N26" s="351">
        <v>83</v>
      </c>
      <c r="O26" s="351">
        <v>206</v>
      </c>
      <c r="P26" s="351">
        <v>210</v>
      </c>
      <c r="Q26" s="351">
        <v>151</v>
      </c>
      <c r="R26" s="353">
        <v>181</v>
      </c>
      <c r="S26" s="385">
        <f t="shared" si="0"/>
        <v>2070</v>
      </c>
    </row>
    <row r="27" spans="2:20" s="371" customFormat="1" ht="24" customHeight="1" thickBot="1">
      <c r="B27" s="387"/>
      <c r="C27" s="388" t="s">
        <v>262</v>
      </c>
      <c r="D27" s="389"/>
      <c r="E27" s="349">
        <v>83</v>
      </c>
      <c r="F27" s="349">
        <v>55</v>
      </c>
      <c r="G27" s="340">
        <v>57</v>
      </c>
      <c r="H27" s="340">
        <v>72</v>
      </c>
      <c r="I27" s="340">
        <v>88</v>
      </c>
      <c r="J27" s="340">
        <v>20</v>
      </c>
      <c r="K27" s="340">
        <v>55</v>
      </c>
      <c r="L27" s="340">
        <v>33</v>
      </c>
      <c r="M27" s="366">
        <v>70</v>
      </c>
      <c r="N27" s="366">
        <v>55</v>
      </c>
      <c r="O27" s="366">
        <v>108</v>
      </c>
      <c r="P27" s="366">
        <v>66</v>
      </c>
      <c r="Q27" s="366">
        <v>56</v>
      </c>
      <c r="R27" s="366">
        <v>78</v>
      </c>
      <c r="S27" s="385">
        <f t="shared" si="0"/>
        <v>896</v>
      </c>
    </row>
    <row r="28" spans="2:20" ht="24" customHeight="1" thickBot="1">
      <c r="B28" s="390"/>
      <c r="C28" s="391" t="s">
        <v>263</v>
      </c>
      <c r="D28" s="392"/>
      <c r="E28" s="393">
        <v>154</v>
      </c>
      <c r="F28" s="393">
        <v>119</v>
      </c>
      <c r="G28" s="393">
        <v>189</v>
      </c>
      <c r="H28" s="393">
        <v>232</v>
      </c>
      <c r="I28" s="393">
        <v>315</v>
      </c>
      <c r="J28" s="393">
        <v>41</v>
      </c>
      <c r="K28" s="393">
        <v>231</v>
      </c>
      <c r="L28" s="393">
        <v>46</v>
      </c>
      <c r="M28" s="393">
        <v>155</v>
      </c>
      <c r="N28" s="393">
        <v>98</v>
      </c>
      <c r="O28" s="393">
        <v>241</v>
      </c>
      <c r="P28" s="393">
        <v>252</v>
      </c>
      <c r="Q28" s="393">
        <v>138</v>
      </c>
      <c r="R28" s="394">
        <v>193</v>
      </c>
      <c r="S28" s="385">
        <f t="shared" si="0"/>
        <v>2404</v>
      </c>
    </row>
    <row r="29" spans="2:20" s="371" customFormat="1" ht="24" customHeight="1" thickBot="1">
      <c r="B29" s="360" t="s">
        <v>264</v>
      </c>
      <c r="C29" s="360"/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</row>
    <row r="30" spans="2:20" s="371" customFormat="1" ht="24" customHeight="1" thickBot="1">
      <c r="B30" s="395" t="s">
        <v>31</v>
      </c>
      <c r="C30" s="396" t="s">
        <v>265</v>
      </c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8"/>
    </row>
    <row r="31" spans="2:20" ht="24" customHeight="1" thickBot="1">
      <c r="B31" s="386"/>
      <c r="C31" s="348" t="s">
        <v>266</v>
      </c>
      <c r="D31" s="336"/>
      <c r="E31" s="399">
        <v>309</v>
      </c>
      <c r="F31" s="399">
        <v>178</v>
      </c>
      <c r="G31" s="399">
        <v>191</v>
      </c>
      <c r="H31" s="399">
        <v>219</v>
      </c>
      <c r="I31" s="399">
        <v>284</v>
      </c>
      <c r="J31" s="399">
        <v>70</v>
      </c>
      <c r="K31" s="399">
        <v>237</v>
      </c>
      <c r="L31" s="399">
        <v>95</v>
      </c>
      <c r="M31" s="399">
        <v>143</v>
      </c>
      <c r="N31" s="399">
        <v>122</v>
      </c>
      <c r="O31" s="399">
        <v>300</v>
      </c>
      <c r="P31" s="399">
        <v>222</v>
      </c>
      <c r="Q31" s="399">
        <v>284</v>
      </c>
      <c r="R31" s="400">
        <v>328</v>
      </c>
      <c r="S31" s="385">
        <f t="shared" ref="S31:S36" si="1">SUM(E31:R31)</f>
        <v>2982</v>
      </c>
    </row>
    <row r="32" spans="2:20" s="371" customFormat="1" ht="24" customHeight="1" thickBot="1">
      <c r="B32" s="387"/>
      <c r="C32" s="388" t="s">
        <v>267</v>
      </c>
      <c r="D32" s="389"/>
      <c r="E32" s="399">
        <v>402</v>
      </c>
      <c r="F32" s="350">
        <v>262</v>
      </c>
      <c r="G32" s="366">
        <v>314</v>
      </c>
      <c r="H32" s="366">
        <v>426</v>
      </c>
      <c r="I32" s="366">
        <v>414</v>
      </c>
      <c r="J32" s="366">
        <v>166</v>
      </c>
      <c r="K32" s="366">
        <v>407</v>
      </c>
      <c r="L32" s="366">
        <v>175</v>
      </c>
      <c r="M32" s="366">
        <v>242</v>
      </c>
      <c r="N32" s="366">
        <v>197</v>
      </c>
      <c r="O32" s="366">
        <v>525</v>
      </c>
      <c r="P32" s="366">
        <v>410</v>
      </c>
      <c r="Q32" s="366">
        <v>481</v>
      </c>
      <c r="R32" s="366">
        <v>426</v>
      </c>
      <c r="S32" s="385">
        <f t="shared" si="1"/>
        <v>4847</v>
      </c>
    </row>
    <row r="33" spans="1:19" ht="24" customHeight="1" thickBot="1">
      <c r="B33" s="386"/>
      <c r="C33" s="355" t="s">
        <v>268</v>
      </c>
      <c r="D33" s="356"/>
      <c r="E33" s="338">
        <v>257</v>
      </c>
      <c r="F33" s="357">
        <v>184</v>
      </c>
      <c r="G33" s="401">
        <v>269</v>
      </c>
      <c r="H33" s="401">
        <v>334</v>
      </c>
      <c r="I33" s="401">
        <v>374</v>
      </c>
      <c r="J33" s="401">
        <v>62</v>
      </c>
      <c r="K33" s="401">
        <v>343</v>
      </c>
      <c r="L33" s="401">
        <v>136</v>
      </c>
      <c r="M33" s="401">
        <v>203</v>
      </c>
      <c r="N33" s="401">
        <v>205</v>
      </c>
      <c r="O33" s="357">
        <v>389</v>
      </c>
      <c r="P33" s="401">
        <v>280</v>
      </c>
      <c r="Q33" s="401">
        <v>335</v>
      </c>
      <c r="R33" s="402">
        <v>303</v>
      </c>
      <c r="S33" s="385">
        <f t="shared" si="1"/>
        <v>3674</v>
      </c>
    </row>
    <row r="34" spans="1:19" ht="24" customHeight="1" thickBot="1">
      <c r="B34" s="386"/>
      <c r="C34" s="388" t="s">
        <v>269</v>
      </c>
      <c r="D34" s="389"/>
      <c r="E34" s="357">
        <v>230</v>
      </c>
      <c r="F34" s="338">
        <v>180</v>
      </c>
      <c r="G34" s="403">
        <v>219</v>
      </c>
      <c r="H34" s="403">
        <v>399</v>
      </c>
      <c r="I34" s="403">
        <v>348</v>
      </c>
      <c r="J34" s="403">
        <v>69</v>
      </c>
      <c r="K34" s="403">
        <v>362</v>
      </c>
      <c r="L34" s="403">
        <v>114</v>
      </c>
      <c r="M34" s="403">
        <v>180</v>
      </c>
      <c r="N34" s="403">
        <v>173</v>
      </c>
      <c r="O34" s="338">
        <v>392</v>
      </c>
      <c r="P34" s="403">
        <v>285</v>
      </c>
      <c r="Q34" s="403">
        <v>300</v>
      </c>
      <c r="R34" s="404">
        <v>298</v>
      </c>
      <c r="S34" s="385">
        <f t="shared" si="1"/>
        <v>3549</v>
      </c>
    </row>
    <row r="35" spans="1:19" ht="24" customHeight="1" thickBot="1">
      <c r="B35" s="386"/>
      <c r="C35" s="405" t="s">
        <v>270</v>
      </c>
      <c r="D35" s="406"/>
      <c r="E35" s="338">
        <v>150</v>
      </c>
      <c r="F35" s="407">
        <v>161</v>
      </c>
      <c r="G35" s="408">
        <v>312</v>
      </c>
      <c r="H35" s="408">
        <v>392</v>
      </c>
      <c r="I35" s="408">
        <v>382</v>
      </c>
      <c r="J35" s="408">
        <v>58</v>
      </c>
      <c r="K35" s="408">
        <v>254</v>
      </c>
      <c r="L35" s="408">
        <v>108</v>
      </c>
      <c r="M35" s="408">
        <v>142</v>
      </c>
      <c r="N35" s="408">
        <v>133</v>
      </c>
      <c r="O35" s="407">
        <v>383</v>
      </c>
      <c r="P35" s="408">
        <v>266</v>
      </c>
      <c r="Q35" s="408">
        <v>264</v>
      </c>
      <c r="R35" s="409">
        <v>273</v>
      </c>
      <c r="S35" s="385">
        <f t="shared" si="1"/>
        <v>3278</v>
      </c>
    </row>
    <row r="36" spans="1:19" ht="24" customHeight="1" thickBot="1">
      <c r="B36" s="410"/>
      <c r="C36" s="411" t="s">
        <v>271</v>
      </c>
      <c r="D36" s="412"/>
      <c r="E36" s="413">
        <v>96</v>
      </c>
      <c r="F36" s="413">
        <v>152</v>
      </c>
      <c r="G36" s="414">
        <v>313</v>
      </c>
      <c r="H36" s="414">
        <v>613</v>
      </c>
      <c r="I36" s="414">
        <v>579</v>
      </c>
      <c r="J36" s="414">
        <v>57</v>
      </c>
      <c r="K36" s="414">
        <v>257</v>
      </c>
      <c r="L36" s="414">
        <v>127</v>
      </c>
      <c r="M36" s="414">
        <v>170</v>
      </c>
      <c r="N36" s="414">
        <v>271</v>
      </c>
      <c r="O36" s="413">
        <v>276</v>
      </c>
      <c r="P36" s="414">
        <v>305</v>
      </c>
      <c r="Q36" s="414">
        <v>264</v>
      </c>
      <c r="R36" s="415">
        <v>391</v>
      </c>
      <c r="S36" s="385">
        <f t="shared" si="1"/>
        <v>3871</v>
      </c>
    </row>
    <row r="37" spans="1:19" ht="24" customHeight="1" thickBot="1">
      <c r="B37" s="416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</row>
    <row r="38" spans="1:19" ht="39" customHeight="1" thickBot="1">
      <c r="B38" s="418" t="s">
        <v>42</v>
      </c>
      <c r="C38" s="419" t="s">
        <v>272</v>
      </c>
      <c r="D38" s="420"/>
      <c r="E38" s="421">
        <v>1444</v>
      </c>
      <c r="F38" s="421">
        <v>1117</v>
      </c>
      <c r="G38" s="421">
        <v>1618</v>
      </c>
      <c r="H38" s="421">
        <v>2383</v>
      </c>
      <c r="I38" s="421">
        <v>2381</v>
      </c>
      <c r="J38" s="421">
        <v>482</v>
      </c>
      <c r="K38" s="421">
        <v>1860</v>
      </c>
      <c r="L38" s="421">
        <v>755</v>
      </c>
      <c r="M38" s="421">
        <v>1080</v>
      </c>
      <c r="N38" s="421">
        <v>1101</v>
      </c>
      <c r="O38" s="421">
        <v>2265</v>
      </c>
      <c r="P38" s="421">
        <v>1768</v>
      </c>
      <c r="Q38" s="421">
        <v>1928</v>
      </c>
      <c r="R38" s="422">
        <v>2019</v>
      </c>
      <c r="S38" s="423">
        <f>SUM(E38:R38)</f>
        <v>22201</v>
      </c>
    </row>
    <row r="39" spans="1:19" ht="15" customHeight="1">
      <c r="B39" s="424"/>
      <c r="C39" s="425"/>
      <c r="D39" s="425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</row>
    <row r="40" spans="1:19" ht="14.25" customHeight="1">
      <c r="B40" s="426"/>
      <c r="E40" s="427">
        <f t="shared" ref="E40:R40" si="2">E8+E9+E10+E11+E12</f>
        <v>1444</v>
      </c>
      <c r="F40" s="427">
        <f t="shared" si="2"/>
        <v>1117</v>
      </c>
      <c r="G40" s="427">
        <f t="shared" si="2"/>
        <v>1618</v>
      </c>
      <c r="H40" s="427">
        <f t="shared" si="2"/>
        <v>2383</v>
      </c>
      <c r="I40" s="427">
        <f t="shared" si="2"/>
        <v>2381</v>
      </c>
      <c r="J40" s="427">
        <f t="shared" si="2"/>
        <v>482</v>
      </c>
      <c r="K40" s="427">
        <f t="shared" si="2"/>
        <v>1860</v>
      </c>
      <c r="L40" s="427">
        <f t="shared" si="2"/>
        <v>755</v>
      </c>
      <c r="M40" s="427">
        <f t="shared" si="2"/>
        <v>1080</v>
      </c>
      <c r="N40" s="427">
        <f t="shared" si="2"/>
        <v>1101</v>
      </c>
      <c r="O40" s="427">
        <f t="shared" si="2"/>
        <v>2265</v>
      </c>
      <c r="P40" s="427">
        <f t="shared" si="2"/>
        <v>1768</v>
      </c>
      <c r="Q40" s="427">
        <f t="shared" si="2"/>
        <v>1928</v>
      </c>
      <c r="R40" s="427">
        <f t="shared" si="2"/>
        <v>2019</v>
      </c>
      <c r="S40" s="427">
        <f>SUM(E40:R40)</f>
        <v>22201</v>
      </c>
    </row>
    <row r="41" spans="1:19" ht="14.25" customHeight="1">
      <c r="B41" s="426"/>
      <c r="E41" s="427">
        <f t="shared" ref="E41:R41" si="3">E15+E16+E17+E18+E19</f>
        <v>1444</v>
      </c>
      <c r="F41" s="427">
        <f t="shared" si="3"/>
        <v>1117</v>
      </c>
      <c r="G41" s="427">
        <f t="shared" si="3"/>
        <v>1618</v>
      </c>
      <c r="H41" s="427">
        <f t="shared" si="3"/>
        <v>2383</v>
      </c>
      <c r="I41" s="427">
        <f t="shared" si="3"/>
        <v>2381</v>
      </c>
      <c r="J41" s="427">
        <f t="shared" si="3"/>
        <v>482</v>
      </c>
      <c r="K41" s="427">
        <f t="shared" si="3"/>
        <v>1860</v>
      </c>
      <c r="L41" s="427">
        <f t="shared" si="3"/>
        <v>755</v>
      </c>
      <c r="M41" s="427">
        <f t="shared" si="3"/>
        <v>1080</v>
      </c>
      <c r="N41" s="427">
        <f t="shared" si="3"/>
        <v>1101</v>
      </c>
      <c r="O41" s="427">
        <f t="shared" si="3"/>
        <v>2265</v>
      </c>
      <c r="P41" s="427">
        <f t="shared" si="3"/>
        <v>1768</v>
      </c>
      <c r="Q41" s="427">
        <f t="shared" si="3"/>
        <v>1928</v>
      </c>
      <c r="R41" s="427">
        <f t="shared" si="3"/>
        <v>2019</v>
      </c>
      <c r="S41" s="427">
        <f>SUM(E41:R41)</f>
        <v>22201</v>
      </c>
    </row>
    <row r="42" spans="1:19" ht="15.75">
      <c r="A42" s="162" t="s">
        <v>22</v>
      </c>
      <c r="B42" s="428"/>
      <c r="C42" s="429"/>
      <c r="D42" s="430"/>
      <c r="E42" s="431">
        <f t="shared" ref="E42:R42" si="4">E22+E23+E24+E25+E26+E27+E28</f>
        <v>1444</v>
      </c>
      <c r="F42" s="431">
        <f t="shared" si="4"/>
        <v>1117</v>
      </c>
      <c r="G42" s="431">
        <f t="shared" si="4"/>
        <v>1618</v>
      </c>
      <c r="H42" s="431">
        <f t="shared" si="4"/>
        <v>2383</v>
      </c>
      <c r="I42" s="431">
        <f t="shared" si="4"/>
        <v>2381</v>
      </c>
      <c r="J42" s="431">
        <f t="shared" si="4"/>
        <v>482</v>
      </c>
      <c r="K42" s="431">
        <f t="shared" si="4"/>
        <v>1860</v>
      </c>
      <c r="L42" s="431">
        <f t="shared" si="4"/>
        <v>755</v>
      </c>
      <c r="M42" s="431">
        <f t="shared" si="4"/>
        <v>1080</v>
      </c>
      <c r="N42" s="431">
        <f t="shared" si="4"/>
        <v>1101</v>
      </c>
      <c r="O42" s="431">
        <f t="shared" si="4"/>
        <v>2265</v>
      </c>
      <c r="P42" s="431">
        <f t="shared" si="4"/>
        <v>1768</v>
      </c>
      <c r="Q42" s="431">
        <f t="shared" si="4"/>
        <v>1928</v>
      </c>
      <c r="R42" s="431">
        <f t="shared" si="4"/>
        <v>2019</v>
      </c>
      <c r="S42" s="427">
        <f>SUM(E42:R42)</f>
        <v>22201</v>
      </c>
    </row>
    <row r="43" spans="1:19" ht="15.75">
      <c r="B43" s="428"/>
      <c r="C43" s="432"/>
      <c r="D43" s="433"/>
      <c r="E43" s="434">
        <f t="shared" ref="E43:R43" si="5">E31+E32+E33+E34+E35+E36</f>
        <v>1444</v>
      </c>
      <c r="F43" s="434">
        <f t="shared" si="5"/>
        <v>1117</v>
      </c>
      <c r="G43" s="434">
        <f t="shared" si="5"/>
        <v>1618</v>
      </c>
      <c r="H43" s="434">
        <f t="shared" si="5"/>
        <v>2383</v>
      </c>
      <c r="I43" s="434">
        <f t="shared" si="5"/>
        <v>2381</v>
      </c>
      <c r="J43" s="434">
        <f t="shared" si="5"/>
        <v>482</v>
      </c>
      <c r="K43" s="434">
        <f t="shared" si="5"/>
        <v>1860</v>
      </c>
      <c r="L43" s="434">
        <f t="shared" si="5"/>
        <v>755</v>
      </c>
      <c r="M43" s="434">
        <f t="shared" si="5"/>
        <v>1080</v>
      </c>
      <c r="N43" s="434">
        <f t="shared" si="5"/>
        <v>1101</v>
      </c>
      <c r="O43" s="434">
        <f t="shared" si="5"/>
        <v>2265</v>
      </c>
      <c r="P43" s="434">
        <f t="shared" si="5"/>
        <v>1768</v>
      </c>
      <c r="Q43" s="434">
        <f t="shared" si="5"/>
        <v>1928</v>
      </c>
      <c r="R43" s="434">
        <f t="shared" si="5"/>
        <v>2019</v>
      </c>
      <c r="S43" s="427">
        <f>SUM(E43:R43)</f>
        <v>22201</v>
      </c>
    </row>
    <row r="44" spans="1:19">
      <c r="B44" s="435"/>
    </row>
    <row r="45" spans="1:19">
      <c r="S45" s="437">
        <f>S8+S9+S10+S11+S12</f>
        <v>22201</v>
      </c>
    </row>
    <row r="46" spans="1:19">
      <c r="S46" s="437">
        <f>S15+S16+S17+S18+S19</f>
        <v>22201</v>
      </c>
    </row>
    <row r="47" spans="1:19">
      <c r="S47" s="438">
        <f>S22+S23+S24+S25+S26+S27+S28</f>
        <v>22201</v>
      </c>
    </row>
    <row r="48" spans="1:19">
      <c r="S48" s="439">
        <f>S31+S32+S33+S34+S35+S36</f>
        <v>22201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III 19</vt:lpstr>
      <vt:lpstr>Gminy III.19</vt:lpstr>
      <vt:lpstr>Wykresy III 19</vt:lpstr>
      <vt:lpstr>Zał. I kw. 19</vt:lpstr>
      <vt:lpstr>'Gminy III.19'!Obszar_wydruku</vt:lpstr>
      <vt:lpstr>'Stan i struktura III 19'!Obszar_wydruku</vt:lpstr>
      <vt:lpstr>'Wykresy III 19'!Obszar_wydruku</vt:lpstr>
      <vt:lpstr>'Zał. I kw.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2019-04-08T11:22:08Z</cp:lastPrinted>
  <dcterms:created xsi:type="dcterms:W3CDTF">2019-04-08T10:30:12Z</dcterms:created>
  <dcterms:modified xsi:type="dcterms:W3CDTF">2019-04-09T10:06:23Z</dcterms:modified>
</cp:coreProperties>
</file>