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985"/>
  </bookViews>
  <sheets>
    <sheet name="Stan i struktura V 19" sheetId="1" r:id="rId1"/>
    <sheet name="Gminy V.19" sheetId="2" r:id="rId2"/>
    <sheet name="Wykresy V 19" sheetId="3" r:id="rId3"/>
  </sheets>
  <externalReferences>
    <externalReference r:id="rId4"/>
    <externalReference r:id="rId5"/>
  </externalReferences>
  <definedNames>
    <definedName name="_xlnm.Print_Area" localSheetId="1">'Gminy V.19'!$B$1:$O$46</definedName>
    <definedName name="_xlnm.Print_Area" localSheetId="0">'Stan i struktura V 19'!$B$2:$S$68</definedName>
    <definedName name="_xlnm.Print_Area" localSheetId="2">'Wykresy V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O42" i="2" s="1"/>
  <c r="E34" i="2"/>
  <c r="J33" i="2"/>
  <c r="J12" i="2" s="1"/>
  <c r="O30" i="2"/>
  <c r="E27" i="2"/>
  <c r="J23" i="2"/>
  <c r="O19" i="2"/>
  <c r="E19" i="2"/>
  <c r="J14" i="2"/>
  <c r="E8" i="2"/>
  <c r="E6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V61" i="1" l="1"/>
  <c r="V7" i="1"/>
  <c r="E9" i="1"/>
  <c r="I9" i="1"/>
  <c r="M9" i="1"/>
  <c r="Q9" i="1"/>
  <c r="U46" i="1"/>
  <c r="U51" i="1"/>
  <c r="U55" i="1"/>
  <c r="U59" i="1"/>
  <c r="U63" i="1"/>
  <c r="G8" i="1"/>
  <c r="O8" i="1"/>
  <c r="V53" i="1"/>
  <c r="V57" i="1"/>
  <c r="V65" i="1"/>
  <c r="F9" i="1"/>
  <c r="J9" i="1"/>
  <c r="N9" i="1"/>
  <c r="R9" i="1"/>
  <c r="K8" i="1"/>
  <c r="V49" i="1"/>
  <c r="E67" i="1"/>
  <c r="S67" i="1" s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<sst xmlns="http://schemas.openxmlformats.org/spreadsheetml/2006/main" count="406" uniqueCount="234">
  <si>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MAJU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</si>
  <si>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</si>
  <si>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</si>
  <si>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</si>
  <si>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</si>
  <si>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</si>
  <si>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</si>
  <si>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</si>
  <si>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</si>
  <si>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</si>
  <si>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</si>
  <si>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</si>
  <si>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</si>
  <si>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</si>
  <si>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</si>
  <si>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</si>
  <si>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</si>
  <si>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</si>
  <si>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</si>
  <si>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</si>
  <si>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</si>
  <si>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</si>
  <si>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</si>
  <si>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</si>
  <si>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</si>
  <si>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</si>
  <si>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</si>
  <si>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</si>
  <si>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</si>
  <si>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</si>
  <si>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</si>
  <si>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</si>
  <si>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</si>
  <si>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</si>
  <si>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</si>
  <si>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</si>
  <si>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</si>
  <si>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</si>
  <si>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</si>
  <si>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</si>
  <si>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</si>
  <si>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</si>
  <si>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</si>
  <si>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</si>
  <si>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</si>
  <si>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</si>
  <si>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</si>
  <si>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</si>
  <si>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</si>
  <si>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</si>
  <si>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</si>
  <si>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</si>
  <si>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</si>
  <si>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</si>
  <si>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</si>
  <si>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</si>
  <si>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</si>
  <si>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</si>
  <si>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</si>
  <si>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</si>
  <si>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</si>
  <si>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</si>
  <si>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</si>
  <si>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</si>
  <si>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</si>
  <si>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</si>
  <si>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</si>
  <si>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</si>
  <si>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</si>
  <si>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</si>
  <si>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</si>
  <si>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</si>
  <si>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</si>
  <si>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</si>
  <si>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</si>
  <si>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</si>
  <si>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</si>
  <si>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</si>
  <si>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</si>
  <si>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</si>
  <si>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</si>
  <si>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</si>
  <si>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</si>
  <si>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</si>
  <si>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2019 r. jest podawany przez GUS z miesięcznym opóżnieniem</t>
  </si>
  <si>
    <t>Liczba  bezrobotnych w układzie powiatowych urzędów pracy i gmin woj. lubuskiego zarejestrowanych</t>
  </si>
  <si>
    <t>na koniec maja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</si>
  <si>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</si>
  <si>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</si>
  <si>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</si>
  <si>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</si>
  <si>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</si>
  <si>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</si>
  <si>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</si>
  <si>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</si>
  <si>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</si>
  <si>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</si>
  <si>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</si>
  <si>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</si>
  <si>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</si>
  <si>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</si>
  <si>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</si>
  <si>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</si>
  <si>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</si>
  <si>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</si>
  <si>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</si>
  <si>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</si>
  <si>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</si>
  <si>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</si>
  <si>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</si>
  <si>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</si>
  <si>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</si>
  <si>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</si>
  <si>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</si>
  <si>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</si>
  <si>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</si>
  <si>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</si>
  <si>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</si>
  <si>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</si>
  <si>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</si>
  <si>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</si>
  <si>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</si>
  <si>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</si>
  <si>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</si>
  <si>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</si>
  <si>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</si>
  <si>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</si>
  <si>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</si>
  <si>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</si>
  <si>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</si>
  <si>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</si>
  <si>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</si>
  <si>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</si>
  <si>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</si>
  <si>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</si>
  <si>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</si>
  <si>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</si>
  <si>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</si>
  <si>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</si>
  <si>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</si>
  <si>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</si>
  <si>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</si>
  <si>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</si>
  <si>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</si>
  <si>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</si>
  <si>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</si>
  <si>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</si>
  <si>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</si>
  <si>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</si>
  <si>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</si>
  <si>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</si>
  <si>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</si>
  <si>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</si>
  <si>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</si>
  <si>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</si>
  <si>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</si>
  <si>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</si>
  <si>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</si>
  <si>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</si>
  <si>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</si>
  <si>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</si>
  <si>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</si>
  <si>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</si>
  <si>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</si>
  <si>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</si>
  <si>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</si>
  <si>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</si>
  <si>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</si>
  <si>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</si>
  <si>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</si>
  <si>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</si>
  <si>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</si>
  <si>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</si>
  <si>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</si>
  <si>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</si>
  <si>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</si>
  <si>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</si>
  <si>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</si>
  <si>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</si>
  <si>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</si>
  <si>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</si>
  <si>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</si>
  <si>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</si>
  <si>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</si>
  <si>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</si>
  <si>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</si>
  <si>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</si>
  <si>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</si>
  <si>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</si>
  <si>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</si>
  <si>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</si>
  <si>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</si>
  <si>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</si>
  <si>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</si>
  <si>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</si>
  <si>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 2018r.</t>
  </si>
  <si>
    <t>VI 2018r.</t>
  </si>
  <si>
    <t>Podjęcia pracy poza miejscem zamieszkania w ramach bonu na zasiedlenie</t>
  </si>
  <si>
    <t>VII 2018r.</t>
  </si>
  <si>
    <t>oferty pracy</t>
  </si>
  <si>
    <t>Podjęcia pracy w ramach bonu zatrudnieniowego</t>
  </si>
  <si>
    <t>VIII 2018r.</t>
  </si>
  <si>
    <t>XII 2017r.</t>
  </si>
  <si>
    <t>Podjęcie pracy w ramach refundacji składek na ubezpieczenie społeczne</t>
  </si>
  <si>
    <t>IX 2018r.</t>
  </si>
  <si>
    <t>I 2018r.</t>
  </si>
  <si>
    <t>Podjęcia pracy w ramach dofinansowania wynagrodzenia za zatrudnienie skierowanego 
bezrobotnego powyżej 50 r. życia</t>
  </si>
  <si>
    <t>X 2018r.</t>
  </si>
  <si>
    <t>II 2018r.</t>
  </si>
  <si>
    <t>Rozpoczęcie szkolenia w ramach bonu szkoleniowego</t>
  </si>
  <si>
    <t>XI 2018r.</t>
  </si>
  <si>
    <t>III 2018r.</t>
  </si>
  <si>
    <t>Rozpoczęcie stażu w ramach bonu stażowego</t>
  </si>
  <si>
    <t>XII 2018r.</t>
  </si>
  <si>
    <t>IV 2018r.</t>
  </si>
  <si>
    <t>I 2019r.</t>
  </si>
  <si>
    <t>II 2019r.</t>
  </si>
  <si>
    <t>III 2019r.</t>
  </si>
  <si>
    <t>IV 2019r.</t>
  </si>
  <si>
    <t>V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</si>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</sst>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2018r. do V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19'!$B$3:$B$15</c:f>
              <c:strCache>
                <c:ptCount val="13"/>
                <c:pt idx="0">
                  <c:v>V 2018r.</c:v>
                </c:pt>
                <c:pt idx="1">
                  <c:v>VI 2018r.</c:v>
                </c:pt>
                <c:pt idx="2">
                  <c:v>VII 2018r.</c:v>
                </c:pt>
                <c:pt idx="3">
                  <c:v>VIII 2018r.</c:v>
                </c:pt>
                <c:pt idx="4">
                  <c:v>IX 2018r.</c:v>
                </c:pt>
                <c:pt idx="5">
                  <c:v>X 2018r.</c:v>
                </c:pt>
                <c:pt idx="6">
                  <c:v>XI 2018r.</c:v>
                </c:pt>
                <c:pt idx="7">
                  <c:v>XII 2018r.</c:v>
                </c:pt>
                <c:pt idx="8">
                  <c:v>I 2019r.</c:v>
                </c:pt>
                <c:pt idx="9">
                  <c:v>II 2019r.</c:v>
                </c:pt>
                <c:pt idx="10">
                  <c:v>III 2019r.</c:v>
                </c:pt>
                <c:pt idx="11">
                  <c:v>IV 2019r.</c:v>
                </c:pt>
                <c:pt idx="12">
                  <c:v>V 2019r.</c:v>
                </c:pt>
              </c:strCache>
            </c:strRef>
          </c:cat>
          <c:val>
            <c:numRef>
              <c:f>'Wykresy V 19'!$C$3:$C$15</c:f>
              <c:numCache>
                <c:formatCode>General</c:formatCode>
                <c:ptCount val="13"/>
                <c:pt idx="0">
                  <c:v>22865</c:v>
                </c:pt>
                <c:pt idx="1">
                  <c:v>21868</c:v>
                </c:pt>
                <c:pt idx="2">
                  <c:v>21835</c:v>
                </c:pt>
                <c:pt idx="3">
                  <c:v>21768</c:v>
                </c:pt>
                <c:pt idx="4">
                  <c:v>21627</c:v>
                </c:pt>
                <c:pt idx="5">
                  <c:v>21375</c:v>
                </c:pt>
                <c:pt idx="6">
                  <c:v>21683</c:v>
                </c:pt>
                <c:pt idx="7">
                  <c:v>22201</c:v>
                </c:pt>
                <c:pt idx="8">
                  <c:v>23734</c:v>
                </c:pt>
                <c:pt idx="9">
                  <c:v>23346</c:v>
                </c:pt>
                <c:pt idx="10">
                  <c:v>22201</c:v>
                </c:pt>
                <c:pt idx="11">
                  <c:v>20828</c:v>
                </c:pt>
                <c:pt idx="12">
                  <c:v>20211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3684728"/>
        <c:axId val="273680416"/>
      </c:barChart>
      <c:catAx>
        <c:axId val="27368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680416"/>
        <c:crossesAt val="19000"/>
        <c:auto val="1"/>
        <c:lblAlgn val="ctr"/>
        <c:lblOffset val="100"/>
        <c:noMultiLvlLbl val="0"/>
      </c:catAx>
      <c:valAx>
        <c:axId val="273680416"/>
        <c:scaling>
          <c:orientation val="minMax"/>
          <c:max val="25000"/>
          <c:min val="19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684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 19'!$I$4:$I$9</c:f>
              <c:numCache>
                <c:formatCode>General</c:formatCode>
                <c:ptCount val="6"/>
                <c:pt idx="0">
                  <c:v>121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32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3687080"/>
        <c:axId val="273681200"/>
      </c:barChart>
      <c:catAx>
        <c:axId val="27368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681200"/>
        <c:crosses val="autoZero"/>
        <c:auto val="1"/>
        <c:lblAlgn val="ctr"/>
        <c:lblOffset val="100"/>
        <c:noMultiLvlLbl val="0"/>
      </c:catAx>
      <c:valAx>
        <c:axId val="27368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687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2017r. do V 2018r. oraz od XII 2018r. do V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19'!$E$6:$E$18</c:f>
              <c:strCache>
                <c:ptCount val="13"/>
                <c:pt idx="0">
                  <c:v>XII 2017r.</c:v>
                </c:pt>
                <c:pt idx="1">
                  <c:v>I 2018r.</c:v>
                </c:pt>
                <c:pt idx="2">
                  <c:v>II 2018r.</c:v>
                </c:pt>
                <c:pt idx="3">
                  <c:v>III 2018r.</c:v>
                </c:pt>
                <c:pt idx="4">
                  <c:v>IV 2018r.</c:v>
                </c:pt>
                <c:pt idx="5">
                  <c:v>V 2018r.</c:v>
                </c:pt>
                <c:pt idx="7">
                  <c:v>XII 2018r.</c:v>
                </c:pt>
                <c:pt idx="8">
                  <c:v>I 2019r.</c:v>
                </c:pt>
                <c:pt idx="9">
                  <c:v>II 2019r.</c:v>
                </c:pt>
                <c:pt idx="10">
                  <c:v>III 2019r.</c:v>
                </c:pt>
                <c:pt idx="11">
                  <c:v>IV 2019r.</c:v>
                </c:pt>
                <c:pt idx="12">
                  <c:v>V 2019r.</c:v>
                </c:pt>
              </c:strCache>
            </c:strRef>
          </c:cat>
          <c:val>
            <c:numRef>
              <c:f>'Wykresy V 19'!$F$6:$F$18</c:f>
              <c:numCache>
                <c:formatCode>General</c:formatCode>
                <c:ptCount val="13"/>
                <c:pt idx="0">
                  <c:v>3009</c:v>
                </c:pt>
                <c:pt idx="1">
                  <c:v>5315</c:v>
                </c:pt>
                <c:pt idx="2">
                  <c:v>4616</c:v>
                </c:pt>
                <c:pt idx="3">
                  <c:v>4626</c:v>
                </c:pt>
                <c:pt idx="4">
                  <c:v>3744</c:v>
                </c:pt>
                <c:pt idx="5">
                  <c:v>4443</c:v>
                </c:pt>
                <c:pt idx="7">
                  <c:v>3176</c:v>
                </c:pt>
                <c:pt idx="8">
                  <c:v>5397</c:v>
                </c:pt>
                <c:pt idx="9">
                  <c:v>4350</c:v>
                </c:pt>
                <c:pt idx="10">
                  <c:v>4415</c:v>
                </c:pt>
                <c:pt idx="11">
                  <c:v>4133</c:v>
                </c:pt>
                <c:pt idx="12">
                  <c:v>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3687864"/>
        <c:axId val="273681984"/>
        <c:axId val="0"/>
      </c:bar3DChart>
      <c:catAx>
        <c:axId val="2736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681984"/>
        <c:crosses val="autoZero"/>
        <c:auto val="1"/>
        <c:lblAlgn val="ctr"/>
        <c:lblOffset val="100"/>
        <c:noMultiLvlLbl val="0"/>
      </c:catAx>
      <c:valAx>
        <c:axId val="273681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68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276745855486003"/>
                  <c:y val="-0.170947998687664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0177759831303139"/>
                  <c:y val="-3.08841863517052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4770935684321501"/>
                  <c:y val="0.146189632545931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4995401215873656E-2"/>
                  <c:y val="0.13380938320209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8.3688224869327338E-2"/>
                  <c:y val="0.147553149606299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2188684747739865"/>
                  <c:y val="0.14871292650918619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9332615474347765E-2"/>
                  <c:y val="0.10515748031496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574074074074075"/>
                  <c:y val="-2.20080380577427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5253045292415365E-2"/>
                  <c:y val="-8.23731955380578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707539762657872"/>
                  <c:y val="-3.40549540682414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705408618794446E-2"/>
                  <c:y val="-3.614599737532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19'!$K$22:$K$34</c:f>
              <c:numCache>
                <c:formatCode>0.00%</c:formatCode>
                <c:ptCount val="13"/>
                <c:pt idx="0">
                  <c:v>0.35630461922596757</c:v>
                </c:pt>
                <c:pt idx="1">
                  <c:v>3.870162297128589E-2</c:v>
                </c:pt>
                <c:pt idx="2">
                  <c:v>1.8227215980024969E-2</c:v>
                </c:pt>
                <c:pt idx="3">
                  <c:v>3.5455680399500623E-2</c:v>
                </c:pt>
                <c:pt idx="4">
                  <c:v>8.988764044943821E-3</c:v>
                </c:pt>
                <c:pt idx="5">
                  <c:v>9.2384519350811479E-3</c:v>
                </c:pt>
                <c:pt idx="6">
                  <c:v>6.6167290886392005E-2</c:v>
                </c:pt>
                <c:pt idx="7">
                  <c:v>2.6466916354556804E-2</c:v>
                </c:pt>
                <c:pt idx="8">
                  <c:v>3.4706616729088639E-2</c:v>
                </c:pt>
                <c:pt idx="9">
                  <c:v>0.23670411985018727</c:v>
                </c:pt>
                <c:pt idx="10">
                  <c:v>8.9138576779026216E-2</c:v>
                </c:pt>
                <c:pt idx="11">
                  <c:v>5.7428214731585518E-3</c:v>
                </c:pt>
                <c:pt idx="12">
                  <c:v>7.415730337078652E-2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V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</sheetNames>
    <sheetDataSet>
      <sheetData sheetId="0"/>
      <sheetData sheetId="1"/>
      <sheetData sheetId="2"/>
      <sheetData sheetId="3">
        <row r="6">
          <cell r="E6">
            <v>1410</v>
          </cell>
          <cell r="F6">
            <v>1042</v>
          </cell>
          <cell r="G6">
            <v>1524</v>
          </cell>
          <cell r="H6">
            <v>2271</v>
          </cell>
          <cell r="I6">
            <v>2235</v>
          </cell>
          <cell r="J6">
            <v>469</v>
          </cell>
          <cell r="K6">
            <v>1658</v>
          </cell>
          <cell r="L6">
            <v>686</v>
          </cell>
          <cell r="M6">
            <v>1054</v>
          </cell>
          <cell r="N6">
            <v>1024</v>
          </cell>
          <cell r="O6">
            <v>2145</v>
          </cell>
          <cell r="P6">
            <v>1701</v>
          </cell>
          <cell r="Q6">
            <v>1814</v>
          </cell>
          <cell r="R6">
            <v>1795</v>
          </cell>
          <cell r="S6">
            <v>20828</v>
          </cell>
        </row>
        <row r="46">
          <cell r="E46">
            <v>4750</v>
          </cell>
          <cell r="F46">
            <v>955</v>
          </cell>
          <cell r="G46">
            <v>1344</v>
          </cell>
          <cell r="H46">
            <v>909</v>
          </cell>
          <cell r="I46">
            <v>926</v>
          </cell>
          <cell r="J46">
            <v>593</v>
          </cell>
          <cell r="K46">
            <v>833</v>
          </cell>
          <cell r="L46">
            <v>554</v>
          </cell>
          <cell r="M46">
            <v>1207</v>
          </cell>
          <cell r="N46">
            <v>905</v>
          </cell>
          <cell r="O46">
            <v>2091</v>
          </cell>
          <cell r="P46">
            <v>987</v>
          </cell>
          <cell r="Q46">
            <v>925</v>
          </cell>
          <cell r="R46">
            <v>1316</v>
          </cell>
          <cell r="S46">
            <v>18295</v>
          </cell>
        </row>
        <row r="49">
          <cell r="E49">
            <v>34</v>
          </cell>
          <cell r="F49">
            <v>24</v>
          </cell>
          <cell r="G49">
            <v>34</v>
          </cell>
          <cell r="H49">
            <v>39</v>
          </cell>
          <cell r="I49">
            <v>32</v>
          </cell>
          <cell r="J49">
            <v>8</v>
          </cell>
          <cell r="K49">
            <v>55</v>
          </cell>
          <cell r="L49">
            <v>28</v>
          </cell>
          <cell r="M49">
            <v>3</v>
          </cell>
          <cell r="N49">
            <v>33</v>
          </cell>
          <cell r="O49">
            <v>18</v>
          </cell>
          <cell r="P49">
            <v>11</v>
          </cell>
          <cell r="Q49">
            <v>109</v>
          </cell>
          <cell r="R49">
            <v>59</v>
          </cell>
          <cell r="S49">
            <v>487</v>
          </cell>
        </row>
        <row r="51">
          <cell r="E51">
            <v>4</v>
          </cell>
          <cell r="F51">
            <v>7</v>
          </cell>
          <cell r="G51">
            <v>18</v>
          </cell>
          <cell r="H51">
            <v>27</v>
          </cell>
          <cell r="I51">
            <v>56</v>
          </cell>
          <cell r="J51">
            <v>9</v>
          </cell>
          <cell r="K51">
            <v>29</v>
          </cell>
          <cell r="L51">
            <v>18</v>
          </cell>
          <cell r="M51">
            <v>11</v>
          </cell>
          <cell r="N51">
            <v>13</v>
          </cell>
          <cell r="O51">
            <v>9</v>
          </cell>
          <cell r="P51">
            <v>29</v>
          </cell>
          <cell r="Q51">
            <v>108</v>
          </cell>
          <cell r="R51">
            <v>22</v>
          </cell>
          <cell r="S51">
            <v>360</v>
          </cell>
        </row>
        <row r="53">
          <cell r="E53">
            <v>31</v>
          </cell>
          <cell r="F53">
            <v>17</v>
          </cell>
          <cell r="G53">
            <v>36</v>
          </cell>
          <cell r="H53">
            <v>29</v>
          </cell>
          <cell r="I53">
            <v>15</v>
          </cell>
          <cell r="J53">
            <v>17</v>
          </cell>
          <cell r="K53">
            <v>0</v>
          </cell>
          <cell r="L53">
            <v>8</v>
          </cell>
          <cell r="M53">
            <v>0</v>
          </cell>
          <cell r="N53">
            <v>43</v>
          </cell>
          <cell r="O53">
            <v>25</v>
          </cell>
          <cell r="P53">
            <v>11</v>
          </cell>
          <cell r="Q53">
            <v>17</v>
          </cell>
          <cell r="R53">
            <v>44</v>
          </cell>
          <cell r="S53">
            <v>293</v>
          </cell>
        </row>
        <row r="55">
          <cell r="E55">
            <v>27</v>
          </cell>
          <cell r="F55">
            <v>24</v>
          </cell>
          <cell r="G55">
            <v>8</v>
          </cell>
          <cell r="H55">
            <v>24</v>
          </cell>
          <cell r="I55">
            <v>12</v>
          </cell>
          <cell r="J55">
            <v>7</v>
          </cell>
          <cell r="K55">
            <v>4</v>
          </cell>
          <cell r="L55">
            <v>14</v>
          </cell>
          <cell r="M55">
            <v>6</v>
          </cell>
          <cell r="N55">
            <v>7</v>
          </cell>
          <cell r="O55">
            <v>20</v>
          </cell>
          <cell r="P55">
            <v>9</v>
          </cell>
          <cell r="Q55">
            <v>16</v>
          </cell>
          <cell r="R55">
            <v>9</v>
          </cell>
          <cell r="S55">
            <v>187</v>
          </cell>
        </row>
        <row r="57">
          <cell r="E57">
            <v>35</v>
          </cell>
          <cell r="F57">
            <v>30</v>
          </cell>
          <cell r="G57">
            <v>11</v>
          </cell>
          <cell r="H57">
            <v>30</v>
          </cell>
          <cell r="I57">
            <v>26</v>
          </cell>
          <cell r="J57">
            <v>10</v>
          </cell>
          <cell r="K57">
            <v>49</v>
          </cell>
          <cell r="L57">
            <v>13</v>
          </cell>
          <cell r="M57">
            <v>27</v>
          </cell>
          <cell r="N57">
            <v>20</v>
          </cell>
          <cell r="O57">
            <v>18</v>
          </cell>
          <cell r="P57">
            <v>13</v>
          </cell>
          <cell r="Q57">
            <v>34</v>
          </cell>
          <cell r="R57">
            <v>20</v>
          </cell>
          <cell r="S57">
            <v>336</v>
          </cell>
        </row>
        <row r="59">
          <cell r="E59">
            <v>10</v>
          </cell>
          <cell r="F59">
            <v>5</v>
          </cell>
          <cell r="G59">
            <v>16</v>
          </cell>
          <cell r="H59">
            <v>12</v>
          </cell>
          <cell r="I59">
            <v>40</v>
          </cell>
          <cell r="J59">
            <v>0</v>
          </cell>
          <cell r="K59">
            <v>22</v>
          </cell>
          <cell r="L59">
            <v>4</v>
          </cell>
          <cell r="M59">
            <v>9</v>
          </cell>
          <cell r="N59">
            <v>26</v>
          </cell>
          <cell r="O59">
            <v>8</v>
          </cell>
          <cell r="P59">
            <v>7</v>
          </cell>
          <cell r="Q59">
            <v>9</v>
          </cell>
          <cell r="R59">
            <v>15</v>
          </cell>
          <cell r="S59">
            <v>183</v>
          </cell>
        </row>
        <row r="61">
          <cell r="E61">
            <v>81</v>
          </cell>
          <cell r="F61">
            <v>50</v>
          </cell>
          <cell r="G61">
            <v>78</v>
          </cell>
          <cell r="H61">
            <v>120</v>
          </cell>
          <cell r="I61">
            <v>109</v>
          </cell>
          <cell r="J61">
            <v>33</v>
          </cell>
          <cell r="K61">
            <v>219</v>
          </cell>
          <cell r="L61">
            <v>59</v>
          </cell>
          <cell r="M61">
            <v>63</v>
          </cell>
          <cell r="N61">
            <v>24</v>
          </cell>
          <cell r="O61">
            <v>155</v>
          </cell>
          <cell r="P61">
            <v>104</v>
          </cell>
          <cell r="Q61">
            <v>61</v>
          </cell>
          <cell r="R61">
            <v>140</v>
          </cell>
          <cell r="S61">
            <v>1296</v>
          </cell>
        </row>
        <row r="63">
          <cell r="E63">
            <v>1</v>
          </cell>
          <cell r="F63">
            <v>20</v>
          </cell>
          <cell r="G63">
            <v>1</v>
          </cell>
          <cell r="H63">
            <v>0</v>
          </cell>
          <cell r="I63">
            <v>35</v>
          </cell>
          <cell r="J63">
            <v>19</v>
          </cell>
          <cell r="K63">
            <v>67</v>
          </cell>
          <cell r="L63">
            <v>14</v>
          </cell>
          <cell r="M63">
            <v>27</v>
          </cell>
          <cell r="N63">
            <v>47</v>
          </cell>
          <cell r="O63">
            <v>31</v>
          </cell>
          <cell r="P63">
            <v>15</v>
          </cell>
          <cell r="Q63">
            <v>68</v>
          </cell>
          <cell r="R63">
            <v>178</v>
          </cell>
          <cell r="S63">
            <v>523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 19"/>
    </sheetNames>
    <sheetDataSet>
      <sheetData sheetId="0">
        <row r="3">
          <cell r="B3" t="str">
            <v>V 2018r.</v>
          </cell>
          <cell r="C3">
            <v>22865</v>
          </cell>
        </row>
        <row r="4">
          <cell r="B4" t="str">
            <v>VI 2018r.</v>
          </cell>
          <cell r="C4">
            <v>21868</v>
          </cell>
          <cell r="H4" t="str">
            <v>Podjęcia pracy poza miejscem zamieszkania w ramach bonu na zasiedlenie</v>
          </cell>
          <cell r="I4">
            <v>121</v>
          </cell>
        </row>
        <row r="5">
          <cell r="B5" t="str">
            <v>VII 2018r.</v>
          </cell>
          <cell r="C5">
            <v>21835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VIII 2018r.</v>
          </cell>
          <cell r="C6">
            <v>21768</v>
          </cell>
          <cell r="E6" t="str">
            <v>XII 2017r.</v>
          </cell>
          <cell r="F6">
            <v>3009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IX 2018r.</v>
          </cell>
          <cell r="C7">
            <v>21627</v>
          </cell>
          <cell r="E7" t="str">
            <v>I 2018r.</v>
          </cell>
          <cell r="F7">
            <v>5315</v>
          </cell>
          <cell r="H7" t="str">
            <v>Podjęcia pracy w ramach dofinansowania wynagrodzenia za zatrudnienie skierowanego 
bezrobotnego powyżej 50 r. życia</v>
          </cell>
          <cell r="I7">
            <v>32</v>
          </cell>
        </row>
        <row r="8">
          <cell r="B8" t="str">
            <v>X 2018r.</v>
          </cell>
          <cell r="C8">
            <v>21375</v>
          </cell>
          <cell r="E8" t="str">
            <v>II 2018r.</v>
          </cell>
          <cell r="F8">
            <v>4616</v>
          </cell>
          <cell r="H8" t="str">
            <v>Rozpoczęcie szkolenia w ramach bonu szkoleniowego</v>
          </cell>
          <cell r="I8">
            <v>32</v>
          </cell>
        </row>
        <row r="9">
          <cell r="B9" t="str">
            <v>XI 2018r.</v>
          </cell>
          <cell r="C9">
            <v>21683</v>
          </cell>
          <cell r="E9" t="str">
            <v>III 2018r.</v>
          </cell>
          <cell r="F9">
            <v>4626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XII 2018r.</v>
          </cell>
          <cell r="C10">
            <v>22201</v>
          </cell>
          <cell r="E10" t="str">
            <v>IV 2018r.</v>
          </cell>
          <cell r="F10">
            <v>3744</v>
          </cell>
        </row>
        <row r="11">
          <cell r="B11" t="str">
            <v>I 2019r.</v>
          </cell>
          <cell r="C11">
            <v>23734</v>
          </cell>
          <cell r="E11" t="str">
            <v>V 2018r.</v>
          </cell>
          <cell r="F11">
            <v>4443</v>
          </cell>
        </row>
        <row r="12">
          <cell r="B12" t="str">
            <v>II 2019r.</v>
          </cell>
          <cell r="C12">
            <v>23346</v>
          </cell>
        </row>
        <row r="13">
          <cell r="B13" t="str">
            <v>III 2019r.</v>
          </cell>
          <cell r="C13">
            <v>22201</v>
          </cell>
          <cell r="E13" t="str">
            <v>XII 2018r.</v>
          </cell>
          <cell r="F13">
            <v>3176</v>
          </cell>
        </row>
        <row r="14">
          <cell r="B14" t="str">
            <v>IV 2019r.</v>
          </cell>
          <cell r="C14">
            <v>20828</v>
          </cell>
          <cell r="E14" t="str">
            <v>I 2019r.</v>
          </cell>
          <cell r="F14">
            <v>5397</v>
          </cell>
        </row>
        <row r="15">
          <cell r="B15" t="str">
            <v>V 2019r.</v>
          </cell>
          <cell r="C15">
            <v>20211</v>
          </cell>
          <cell r="E15" t="str">
            <v>II 2019r.</v>
          </cell>
          <cell r="F15">
            <v>4350</v>
          </cell>
        </row>
        <row r="16">
          <cell r="E16" t="str">
            <v>III 2019r.</v>
          </cell>
          <cell r="F16">
            <v>4415</v>
          </cell>
        </row>
        <row r="17">
          <cell r="E17" t="str">
            <v>IV 2019r.</v>
          </cell>
          <cell r="F17">
            <v>4133</v>
          </cell>
        </row>
        <row r="18">
          <cell r="E18" t="str">
            <v>V 2019r.</v>
          </cell>
          <cell r="F18">
            <v>4267</v>
          </cell>
        </row>
        <row r="22">
          <cell r="J22" t="str">
            <v>Praca niesubsydiowana</v>
          </cell>
          <cell r="K22">
            <v>0.35630461922596757</v>
          </cell>
        </row>
        <row r="23">
          <cell r="J23" t="str">
            <v>Podjęcie działalności gospodarczej i inna praca</v>
          </cell>
          <cell r="K23">
            <v>3.870162297128589E-2</v>
          </cell>
        </row>
        <row r="24">
          <cell r="J24" t="str">
            <v>Podjęcie pracy w ramach refund. kosztów zatrud. bezrobotnego</v>
          </cell>
          <cell r="K24">
            <v>1.8227215980024969E-2</v>
          </cell>
        </row>
        <row r="25">
          <cell r="J25" t="str">
            <v>Prace interwencyjne</v>
          </cell>
          <cell r="K25">
            <v>3.5455680399500623E-2</v>
          </cell>
        </row>
        <row r="26">
          <cell r="J26" t="str">
            <v>Roboty publiczne</v>
          </cell>
          <cell r="K26">
            <v>8.988764044943821E-3</v>
          </cell>
        </row>
        <row r="27">
          <cell r="J27" t="str">
            <v>Szkolenia</v>
          </cell>
          <cell r="K27">
            <v>9.2384519350811479E-3</v>
          </cell>
        </row>
        <row r="28">
          <cell r="J28" t="str">
            <v>Staże</v>
          </cell>
          <cell r="K28">
            <v>6.6167290886392005E-2</v>
          </cell>
        </row>
        <row r="29">
          <cell r="J29" t="str">
            <v>Praca społecznie użyteczna</v>
          </cell>
          <cell r="K29">
            <v>2.6466916354556804E-2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3.4706616729088639E-2</v>
          </cell>
        </row>
        <row r="31">
          <cell r="J31" t="str">
            <v>Niepotwierdzenie gotowości do pracy</v>
          </cell>
          <cell r="K31">
            <v>0.23670411985018727</v>
          </cell>
        </row>
        <row r="32">
          <cell r="J32" t="str">
            <v>Dobrowolna rezygnacja ze statusu bezrobotnego</v>
          </cell>
          <cell r="K32">
            <v>8.9138576779026216E-2</v>
          </cell>
        </row>
        <row r="33">
          <cell r="J33" t="str">
            <v>Nabycie praw emerytalnych lub rentowych</v>
          </cell>
          <cell r="K33">
            <v>5.7428214731585518E-3</v>
          </cell>
        </row>
        <row r="34">
          <cell r="J34" t="str">
            <v>Inne</v>
          </cell>
          <cell r="K34">
            <v>7.415730337078652E-2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2.4</v>
      </c>
      <c r="F5" s="15">
        <v>4</v>
      </c>
      <c r="G5" s="15">
        <v>8.9</v>
      </c>
      <c r="H5" s="15">
        <v>11.3</v>
      </c>
      <c r="I5" s="15">
        <v>8</v>
      </c>
      <c r="J5" s="15">
        <v>2.8</v>
      </c>
      <c r="K5" s="15">
        <v>9.6</v>
      </c>
      <c r="L5" s="15">
        <v>5.9</v>
      </c>
      <c r="M5" s="15">
        <v>4.3</v>
      </c>
      <c r="N5" s="15">
        <v>7.5</v>
      </c>
      <c r="O5" s="15">
        <v>3.2</v>
      </c>
      <c r="P5" s="15">
        <v>6.4</v>
      </c>
      <c r="Q5" s="15">
        <v>8.6</v>
      </c>
      <c r="R5" s="16">
        <v>5.3</v>
      </c>
      <c r="S5" s="17">
        <v>5.4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1357</v>
      </c>
      <c r="F6" s="20">
        <v>967</v>
      </c>
      <c r="G6" s="20">
        <v>1462</v>
      </c>
      <c r="H6" s="20">
        <v>2219</v>
      </c>
      <c r="I6" s="20">
        <v>2172</v>
      </c>
      <c r="J6" s="20">
        <v>439</v>
      </c>
      <c r="K6" s="20">
        <v>1569</v>
      </c>
      <c r="L6" s="20">
        <v>661</v>
      </c>
      <c r="M6" s="20">
        <v>1067</v>
      </c>
      <c r="N6" s="20">
        <v>998</v>
      </c>
      <c r="O6" s="20">
        <v>2085</v>
      </c>
      <c r="P6" s="20">
        <v>1676</v>
      </c>
      <c r="Q6" s="20">
        <v>1773</v>
      </c>
      <c r="R6" s="21">
        <v>1766</v>
      </c>
      <c r="S6" s="22">
        <f>SUM(E6:R6)</f>
        <v>20211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IV 19'!E6</f>
        <v>1410</v>
      </c>
      <c r="F7" s="25">
        <f>'[1]Stan i struktura IV 19'!F6</f>
        <v>1042</v>
      </c>
      <c r="G7" s="25">
        <f>'[1]Stan i struktura IV 19'!G6</f>
        <v>1524</v>
      </c>
      <c r="H7" s="25">
        <f>'[1]Stan i struktura IV 19'!H6</f>
        <v>2271</v>
      </c>
      <c r="I7" s="25">
        <f>'[1]Stan i struktura IV 19'!I6</f>
        <v>2235</v>
      </c>
      <c r="J7" s="25">
        <f>'[1]Stan i struktura IV 19'!J6</f>
        <v>469</v>
      </c>
      <c r="K7" s="25">
        <f>'[1]Stan i struktura IV 19'!K6</f>
        <v>1658</v>
      </c>
      <c r="L7" s="25">
        <f>'[1]Stan i struktura IV 19'!L6</f>
        <v>686</v>
      </c>
      <c r="M7" s="25">
        <f>'[1]Stan i struktura IV 19'!M6</f>
        <v>1054</v>
      </c>
      <c r="N7" s="25">
        <f>'[1]Stan i struktura IV 19'!N6</f>
        <v>1024</v>
      </c>
      <c r="O7" s="25">
        <f>'[1]Stan i struktura IV 19'!O6</f>
        <v>2145</v>
      </c>
      <c r="P7" s="25">
        <f>'[1]Stan i struktura IV 19'!P6</f>
        <v>1701</v>
      </c>
      <c r="Q7" s="25">
        <f>'[1]Stan i struktura IV 19'!Q6</f>
        <v>1814</v>
      </c>
      <c r="R7" s="26">
        <f>'[1]Stan i struktura IV 19'!R6</f>
        <v>1795</v>
      </c>
      <c r="S7" s="27">
        <f>'[1]Stan i struktura IV 19'!S6</f>
        <v>20828</v>
      </c>
      <c r="T7" s="28"/>
      <c r="V7" s="29">
        <f>SUM(E7:R7)</f>
        <v>20828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-53</v>
      </c>
      <c r="F8" s="31">
        <f t="shared" si="0"/>
        <v>-75</v>
      </c>
      <c r="G8" s="31">
        <f t="shared" si="0"/>
        <v>-62</v>
      </c>
      <c r="H8" s="31">
        <f t="shared" si="0"/>
        <v>-52</v>
      </c>
      <c r="I8" s="31">
        <f t="shared" si="0"/>
        <v>-63</v>
      </c>
      <c r="J8" s="31">
        <f t="shared" si="0"/>
        <v>-30</v>
      </c>
      <c r="K8" s="31">
        <f t="shared" si="0"/>
        <v>-89</v>
      </c>
      <c r="L8" s="31">
        <f t="shared" si="0"/>
        <v>-25</v>
      </c>
      <c r="M8" s="31">
        <f t="shared" si="0"/>
        <v>13</v>
      </c>
      <c r="N8" s="31">
        <f t="shared" si="0"/>
        <v>-26</v>
      </c>
      <c r="O8" s="31">
        <f t="shared" si="0"/>
        <v>-60</v>
      </c>
      <c r="P8" s="31">
        <f t="shared" si="0"/>
        <v>-25</v>
      </c>
      <c r="Q8" s="31">
        <f t="shared" si="0"/>
        <v>-41</v>
      </c>
      <c r="R8" s="32">
        <f t="shared" si="0"/>
        <v>-29</v>
      </c>
      <c r="S8" s="33">
        <f t="shared" si="0"/>
        <v>-617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96.241134751773046</v>
      </c>
      <c r="F9" s="36">
        <f t="shared" si="1"/>
        <v>92.80230326295586</v>
      </c>
      <c r="G9" s="36">
        <f t="shared" si="1"/>
        <v>95.931758530183728</v>
      </c>
      <c r="H9" s="36">
        <f t="shared" si="1"/>
        <v>97.710259797446071</v>
      </c>
      <c r="I9" s="36">
        <f t="shared" si="1"/>
        <v>97.181208053691265</v>
      </c>
      <c r="J9" s="36">
        <f t="shared" si="1"/>
        <v>93.603411513859285</v>
      </c>
      <c r="K9" s="36">
        <f t="shared" si="1"/>
        <v>94.632086851628472</v>
      </c>
      <c r="L9" s="36">
        <f t="shared" si="1"/>
        <v>96.35568513119533</v>
      </c>
      <c r="M9" s="36">
        <f t="shared" si="1"/>
        <v>101.23339658444024</v>
      </c>
      <c r="N9" s="36">
        <f t="shared" si="1"/>
        <v>97.4609375</v>
      </c>
      <c r="O9" s="36">
        <f t="shared" si="1"/>
        <v>97.2027972027972</v>
      </c>
      <c r="P9" s="36">
        <f t="shared" si="1"/>
        <v>98.530276308054084</v>
      </c>
      <c r="Q9" s="36">
        <f t="shared" si="1"/>
        <v>97.739801543550158</v>
      </c>
      <c r="R9" s="37">
        <f t="shared" si="1"/>
        <v>98.384401114206128</v>
      </c>
      <c r="S9" s="38">
        <f t="shared" si="1"/>
        <v>97.037641636258883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358</v>
      </c>
      <c r="F10" s="42">
        <v>154</v>
      </c>
      <c r="G10" s="43">
        <v>223</v>
      </c>
      <c r="H10" s="43">
        <v>261</v>
      </c>
      <c r="I10" s="43">
        <v>345</v>
      </c>
      <c r="J10" s="43">
        <v>95</v>
      </c>
      <c r="K10" s="43">
        <v>264</v>
      </c>
      <c r="L10" s="43">
        <v>122</v>
      </c>
      <c r="M10" s="44">
        <v>174</v>
      </c>
      <c r="N10" s="44">
        <v>127</v>
      </c>
      <c r="O10" s="44">
        <v>405</v>
      </c>
      <c r="P10" s="44">
        <v>230</v>
      </c>
      <c r="Q10" s="44">
        <v>300</v>
      </c>
      <c r="R10" s="44">
        <v>330</v>
      </c>
      <c r="S10" s="45">
        <f>SUM(E10:R10)</f>
        <v>3388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15.921787709497206</v>
      </c>
      <c r="F11" s="47">
        <f t="shared" si="2"/>
        <v>20.129870129870131</v>
      </c>
      <c r="G11" s="47">
        <f t="shared" si="2"/>
        <v>15.695067264573993</v>
      </c>
      <c r="H11" s="47">
        <f t="shared" si="2"/>
        <v>20.306513409961685</v>
      </c>
      <c r="I11" s="47">
        <f t="shared" si="2"/>
        <v>16.521739130434781</v>
      </c>
      <c r="J11" s="47">
        <f t="shared" si="2"/>
        <v>21.052631578947366</v>
      </c>
      <c r="K11" s="47">
        <f t="shared" si="2"/>
        <v>11.363636363636363</v>
      </c>
      <c r="L11" s="47">
        <f t="shared" si="2"/>
        <v>19.672131147540984</v>
      </c>
      <c r="M11" s="47">
        <f t="shared" si="2"/>
        <v>18.96551724137931</v>
      </c>
      <c r="N11" s="47">
        <f t="shared" si="2"/>
        <v>11.023622047244094</v>
      </c>
      <c r="O11" s="47">
        <f t="shared" si="2"/>
        <v>16.049382716049383</v>
      </c>
      <c r="P11" s="47">
        <f t="shared" si="2"/>
        <v>20.434782608695652</v>
      </c>
      <c r="Q11" s="47">
        <f t="shared" si="2"/>
        <v>15</v>
      </c>
      <c r="R11" s="48">
        <f t="shared" si="2"/>
        <v>18.787878787878785</v>
      </c>
      <c r="S11" s="49">
        <f t="shared" si="2"/>
        <v>16.912632821723729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411</v>
      </c>
      <c r="F12" s="43">
        <v>229</v>
      </c>
      <c r="G12" s="43">
        <v>285</v>
      </c>
      <c r="H12" s="43">
        <v>313</v>
      </c>
      <c r="I12" s="43">
        <v>408</v>
      </c>
      <c r="J12" s="43">
        <v>125</v>
      </c>
      <c r="K12" s="43">
        <v>353</v>
      </c>
      <c r="L12" s="43">
        <v>147</v>
      </c>
      <c r="M12" s="44">
        <v>161</v>
      </c>
      <c r="N12" s="44">
        <v>153</v>
      </c>
      <c r="O12" s="44">
        <v>465</v>
      </c>
      <c r="P12" s="44">
        <v>255</v>
      </c>
      <c r="Q12" s="44">
        <v>341</v>
      </c>
      <c r="R12" s="44">
        <v>359</v>
      </c>
      <c r="S12" s="45">
        <f>SUM(E12:R12)</f>
        <v>4005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163</v>
      </c>
      <c r="F13" s="52">
        <v>86</v>
      </c>
      <c r="G13" s="52">
        <v>140</v>
      </c>
      <c r="H13" s="52">
        <v>155</v>
      </c>
      <c r="I13" s="52">
        <v>183</v>
      </c>
      <c r="J13" s="52">
        <v>46</v>
      </c>
      <c r="K13" s="52">
        <v>157</v>
      </c>
      <c r="L13" s="52">
        <v>84</v>
      </c>
      <c r="M13" s="53">
        <v>88</v>
      </c>
      <c r="N13" s="53">
        <v>76</v>
      </c>
      <c r="O13" s="53">
        <v>223</v>
      </c>
      <c r="P13" s="53">
        <v>118</v>
      </c>
      <c r="Q13" s="53">
        <v>159</v>
      </c>
      <c r="R13" s="53">
        <v>155</v>
      </c>
      <c r="S13" s="54">
        <f t="shared" ref="S13:S15" si="3">SUM(E13:R13)</f>
        <v>1833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129</v>
      </c>
      <c r="F14" s="52">
        <v>63</v>
      </c>
      <c r="G14" s="52">
        <v>94</v>
      </c>
      <c r="H14" s="52">
        <v>123</v>
      </c>
      <c r="I14" s="52">
        <v>154</v>
      </c>
      <c r="J14" s="52">
        <v>34</v>
      </c>
      <c r="K14" s="52">
        <v>147</v>
      </c>
      <c r="L14" s="52">
        <v>62</v>
      </c>
      <c r="M14" s="53">
        <v>82</v>
      </c>
      <c r="N14" s="53">
        <v>62</v>
      </c>
      <c r="O14" s="53">
        <v>152</v>
      </c>
      <c r="P14" s="53">
        <v>104</v>
      </c>
      <c r="Q14" s="53">
        <v>107</v>
      </c>
      <c r="R14" s="53">
        <v>114</v>
      </c>
      <c r="S14" s="54">
        <f t="shared" si="3"/>
        <v>1427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112</v>
      </c>
      <c r="F15" s="57">
        <v>69</v>
      </c>
      <c r="G15" s="57">
        <v>52</v>
      </c>
      <c r="H15" s="57">
        <v>64</v>
      </c>
      <c r="I15" s="57">
        <v>89</v>
      </c>
      <c r="J15" s="57">
        <v>44</v>
      </c>
      <c r="K15" s="57">
        <v>73</v>
      </c>
      <c r="L15" s="57">
        <v>38</v>
      </c>
      <c r="M15" s="58">
        <v>37</v>
      </c>
      <c r="N15" s="58">
        <v>39</v>
      </c>
      <c r="O15" s="58">
        <v>115</v>
      </c>
      <c r="P15" s="58">
        <v>72</v>
      </c>
      <c r="Q15" s="58">
        <v>75</v>
      </c>
      <c r="R15" s="58">
        <v>69</v>
      </c>
      <c r="S15" s="54">
        <f t="shared" si="3"/>
        <v>948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818</v>
      </c>
      <c r="F17" s="60">
        <v>618</v>
      </c>
      <c r="G17" s="60">
        <v>858</v>
      </c>
      <c r="H17" s="60">
        <v>1282</v>
      </c>
      <c r="I17" s="60">
        <v>1386</v>
      </c>
      <c r="J17" s="60">
        <v>222</v>
      </c>
      <c r="K17" s="60">
        <v>989</v>
      </c>
      <c r="L17" s="60">
        <v>333</v>
      </c>
      <c r="M17" s="61">
        <v>601</v>
      </c>
      <c r="N17" s="61">
        <v>626</v>
      </c>
      <c r="O17" s="61">
        <v>1213</v>
      </c>
      <c r="P17" s="61">
        <v>1013</v>
      </c>
      <c r="Q17" s="61">
        <v>1104</v>
      </c>
      <c r="R17" s="61">
        <v>1006</v>
      </c>
      <c r="S17" s="54">
        <f>SUM(E17:R17)</f>
        <v>12069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60.280029476787035</v>
      </c>
      <c r="F18" s="62">
        <f t="shared" si="4"/>
        <v>63.908996897621506</v>
      </c>
      <c r="G18" s="62">
        <f t="shared" si="4"/>
        <v>58.686730506155946</v>
      </c>
      <c r="H18" s="62">
        <f t="shared" si="4"/>
        <v>57.773771969355572</v>
      </c>
      <c r="I18" s="62">
        <f t="shared" si="4"/>
        <v>63.812154696132595</v>
      </c>
      <c r="J18" s="62">
        <f t="shared" si="4"/>
        <v>50.569476082004563</v>
      </c>
      <c r="K18" s="62">
        <f t="shared" si="4"/>
        <v>63.033779477374118</v>
      </c>
      <c r="L18" s="62">
        <f t="shared" si="4"/>
        <v>50.378214826021186</v>
      </c>
      <c r="M18" s="62">
        <f t="shared" si="4"/>
        <v>56.326148078725403</v>
      </c>
      <c r="N18" s="62">
        <f t="shared" si="4"/>
        <v>62.725450901803605</v>
      </c>
      <c r="O18" s="62">
        <f t="shared" si="4"/>
        <v>58.177458033573139</v>
      </c>
      <c r="P18" s="62">
        <f t="shared" si="4"/>
        <v>60.441527446300711</v>
      </c>
      <c r="Q18" s="62">
        <f t="shared" si="4"/>
        <v>62.267343485617602</v>
      </c>
      <c r="R18" s="63">
        <f t="shared" si="4"/>
        <v>56.964892412231031</v>
      </c>
      <c r="S18" s="64">
        <f t="shared" si="4"/>
        <v>59.715006679530944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651</v>
      </c>
      <c r="G19" s="52">
        <v>734</v>
      </c>
      <c r="H19" s="52">
        <v>1233</v>
      </c>
      <c r="I19" s="52">
        <v>916</v>
      </c>
      <c r="J19" s="52">
        <v>209</v>
      </c>
      <c r="K19" s="52">
        <v>914</v>
      </c>
      <c r="L19" s="52">
        <v>371</v>
      </c>
      <c r="M19" s="53">
        <v>625</v>
      </c>
      <c r="N19" s="53">
        <v>454</v>
      </c>
      <c r="O19" s="53">
        <v>0</v>
      </c>
      <c r="P19" s="53">
        <v>1005</v>
      </c>
      <c r="Q19" s="53">
        <v>859</v>
      </c>
      <c r="R19" s="53">
        <v>853</v>
      </c>
      <c r="S19" s="65">
        <f>SUM(E19:R19)</f>
        <v>8824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67.321613236814898</v>
      </c>
      <c r="G20" s="62">
        <f t="shared" si="5"/>
        <v>50.205198358413128</v>
      </c>
      <c r="H20" s="62">
        <f t="shared" si="5"/>
        <v>55.565570076611081</v>
      </c>
      <c r="I20" s="62">
        <f t="shared" si="5"/>
        <v>42.173112338858196</v>
      </c>
      <c r="J20" s="62">
        <f t="shared" si="5"/>
        <v>47.608200455580871</v>
      </c>
      <c r="K20" s="62">
        <f t="shared" si="5"/>
        <v>58.253664754620779</v>
      </c>
      <c r="L20" s="62">
        <f t="shared" si="5"/>
        <v>56.127080181543121</v>
      </c>
      <c r="M20" s="62">
        <f t="shared" si="5"/>
        <v>58.575445173383322</v>
      </c>
      <c r="N20" s="62">
        <f t="shared" si="5"/>
        <v>45.490981963927858</v>
      </c>
      <c r="O20" s="62">
        <f t="shared" si="5"/>
        <v>0</v>
      </c>
      <c r="P20" s="62">
        <f t="shared" si="5"/>
        <v>59.964200477326969</v>
      </c>
      <c r="Q20" s="62">
        <f t="shared" si="5"/>
        <v>48.448956570783977</v>
      </c>
      <c r="R20" s="63">
        <f t="shared" si="5"/>
        <v>48.30124575311438</v>
      </c>
      <c r="S20" s="64">
        <f t="shared" si="5"/>
        <v>43.659393399633863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356</v>
      </c>
      <c r="F21" s="52">
        <v>212</v>
      </c>
      <c r="G21" s="52">
        <v>304</v>
      </c>
      <c r="H21" s="52">
        <v>434</v>
      </c>
      <c r="I21" s="52">
        <v>431</v>
      </c>
      <c r="J21" s="52">
        <v>73</v>
      </c>
      <c r="K21" s="52">
        <v>344</v>
      </c>
      <c r="L21" s="52">
        <v>113</v>
      </c>
      <c r="M21" s="53">
        <v>204</v>
      </c>
      <c r="N21" s="53">
        <v>134</v>
      </c>
      <c r="O21" s="53">
        <v>377</v>
      </c>
      <c r="P21" s="53">
        <v>274</v>
      </c>
      <c r="Q21" s="53">
        <v>367</v>
      </c>
      <c r="R21" s="53">
        <v>261</v>
      </c>
      <c r="S21" s="54">
        <f>SUM(E21:R21)</f>
        <v>3884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26.234340456890198</v>
      </c>
      <c r="F22" s="62">
        <f t="shared" si="6"/>
        <v>21.923474663908994</v>
      </c>
      <c r="G22" s="62">
        <f t="shared" si="6"/>
        <v>20.79343365253078</v>
      </c>
      <c r="H22" s="62">
        <f t="shared" si="6"/>
        <v>19.558359621451103</v>
      </c>
      <c r="I22" s="62">
        <f t="shared" si="6"/>
        <v>19.843462246777165</v>
      </c>
      <c r="J22" s="62">
        <f t="shared" si="6"/>
        <v>16.62870159453303</v>
      </c>
      <c r="K22" s="62">
        <f t="shared" si="6"/>
        <v>21.924792861695348</v>
      </c>
      <c r="L22" s="62">
        <f t="shared" si="6"/>
        <v>17.095310136157337</v>
      </c>
      <c r="M22" s="62">
        <f t="shared" si="6"/>
        <v>19.119025304592316</v>
      </c>
      <c r="N22" s="62">
        <f t="shared" si="6"/>
        <v>13.426853707414828</v>
      </c>
      <c r="O22" s="62">
        <f t="shared" si="6"/>
        <v>18.081534772182252</v>
      </c>
      <c r="P22" s="62">
        <f t="shared" si="6"/>
        <v>16.348448687350835</v>
      </c>
      <c r="Q22" s="62">
        <f t="shared" si="6"/>
        <v>20.699379582628314</v>
      </c>
      <c r="R22" s="63">
        <f t="shared" si="6"/>
        <v>14.779161947904869</v>
      </c>
      <c r="S22" s="64">
        <f t="shared" si="6"/>
        <v>19.217257928850625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51</v>
      </c>
      <c r="F23" s="52">
        <v>61</v>
      </c>
      <c r="G23" s="52">
        <v>82</v>
      </c>
      <c r="H23" s="52">
        <v>138</v>
      </c>
      <c r="I23" s="52">
        <v>44</v>
      </c>
      <c r="J23" s="52">
        <v>14</v>
      </c>
      <c r="K23" s="52">
        <v>60</v>
      </c>
      <c r="L23" s="52">
        <v>11</v>
      </c>
      <c r="M23" s="53">
        <v>103</v>
      </c>
      <c r="N23" s="53">
        <v>37</v>
      </c>
      <c r="O23" s="53">
        <v>80</v>
      </c>
      <c r="P23" s="53">
        <v>44</v>
      </c>
      <c r="Q23" s="53">
        <v>69</v>
      </c>
      <c r="R23" s="53">
        <v>63</v>
      </c>
      <c r="S23" s="54">
        <f>SUM(E23:R23)</f>
        <v>857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3.7582903463522479</v>
      </c>
      <c r="F24" s="62">
        <f t="shared" si="7"/>
        <v>6.3081695966907967</v>
      </c>
      <c r="G24" s="62">
        <f t="shared" si="7"/>
        <v>5.6087551299589604</v>
      </c>
      <c r="H24" s="62">
        <f t="shared" si="7"/>
        <v>6.219017575484453</v>
      </c>
      <c r="I24" s="62">
        <f t="shared" si="7"/>
        <v>2.0257826887661143</v>
      </c>
      <c r="J24" s="62">
        <f t="shared" si="7"/>
        <v>3.1890660592255129</v>
      </c>
      <c r="K24" s="62">
        <f t="shared" si="7"/>
        <v>3.8240917782026771</v>
      </c>
      <c r="L24" s="62">
        <f t="shared" si="7"/>
        <v>1.6641452344931922</v>
      </c>
      <c r="M24" s="62">
        <f t="shared" si="7"/>
        <v>9.6532333645735715</v>
      </c>
      <c r="N24" s="62">
        <f t="shared" si="7"/>
        <v>3.707414829659319</v>
      </c>
      <c r="O24" s="62">
        <f t="shared" si="7"/>
        <v>3.8369304556354913</v>
      </c>
      <c r="P24" s="62">
        <f t="shared" si="7"/>
        <v>2.6252983293556085</v>
      </c>
      <c r="Q24" s="62">
        <f t="shared" si="7"/>
        <v>3.8917089678511001</v>
      </c>
      <c r="R24" s="63">
        <f t="shared" si="7"/>
        <v>3.5673839184597962</v>
      </c>
      <c r="S24" s="64">
        <f t="shared" si="7"/>
        <v>4.2402652021176586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24</v>
      </c>
      <c r="F25" s="53">
        <v>18</v>
      </c>
      <c r="G25" s="53">
        <v>38</v>
      </c>
      <c r="H25" s="53">
        <v>44</v>
      </c>
      <c r="I25" s="53">
        <v>41</v>
      </c>
      <c r="J25" s="53">
        <v>8</v>
      </c>
      <c r="K25" s="53">
        <v>32</v>
      </c>
      <c r="L25" s="53">
        <v>14</v>
      </c>
      <c r="M25" s="53">
        <v>27</v>
      </c>
      <c r="N25" s="53">
        <v>26</v>
      </c>
      <c r="O25" s="53">
        <v>38</v>
      </c>
      <c r="P25" s="53">
        <v>47</v>
      </c>
      <c r="Q25" s="53">
        <v>39</v>
      </c>
      <c r="R25" s="53">
        <v>48</v>
      </c>
      <c r="S25" s="54">
        <f>SUM(E25:R25)</f>
        <v>444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1.7686072218128224</v>
      </c>
      <c r="F26" s="62">
        <f t="shared" si="8"/>
        <v>1.8614270941054809</v>
      </c>
      <c r="G26" s="62">
        <f t="shared" si="8"/>
        <v>2.5991792065663475</v>
      </c>
      <c r="H26" s="62">
        <f t="shared" si="8"/>
        <v>1.9828751689950428</v>
      </c>
      <c r="I26" s="62">
        <f t="shared" si="8"/>
        <v>1.8876611418047882</v>
      </c>
      <c r="J26" s="62">
        <f t="shared" si="8"/>
        <v>1.8223234624145785</v>
      </c>
      <c r="K26" s="62">
        <f t="shared" si="8"/>
        <v>2.0395156150414278</v>
      </c>
      <c r="L26" s="62">
        <f t="shared" si="8"/>
        <v>2.118003025718608</v>
      </c>
      <c r="M26" s="62">
        <f t="shared" si="8"/>
        <v>2.5304592314901591</v>
      </c>
      <c r="N26" s="62">
        <f t="shared" si="8"/>
        <v>2.6052104208416833</v>
      </c>
      <c r="O26" s="62">
        <f t="shared" si="8"/>
        <v>1.8225419664268585</v>
      </c>
      <c r="P26" s="62">
        <f t="shared" si="8"/>
        <v>2.8042959427207634</v>
      </c>
      <c r="Q26" s="62">
        <f t="shared" si="8"/>
        <v>2.1996615905245349</v>
      </c>
      <c r="R26" s="63">
        <f t="shared" si="8"/>
        <v>2.7180067950169877</v>
      </c>
      <c r="S26" s="64">
        <f t="shared" si="8"/>
        <v>2.1968235119489385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204</v>
      </c>
      <c r="F27" s="53">
        <v>130</v>
      </c>
      <c r="G27" s="53">
        <v>265</v>
      </c>
      <c r="H27" s="53">
        <v>349</v>
      </c>
      <c r="I27" s="53">
        <v>452</v>
      </c>
      <c r="J27" s="53">
        <v>71</v>
      </c>
      <c r="K27" s="53">
        <v>308</v>
      </c>
      <c r="L27" s="53">
        <v>92</v>
      </c>
      <c r="M27" s="53">
        <v>233</v>
      </c>
      <c r="N27" s="53">
        <v>144</v>
      </c>
      <c r="O27" s="53">
        <v>337</v>
      </c>
      <c r="P27" s="53">
        <v>371</v>
      </c>
      <c r="Q27" s="53">
        <v>252</v>
      </c>
      <c r="R27" s="53">
        <v>330</v>
      </c>
      <c r="S27" s="54">
        <f>SUM(E27:R27)</f>
        <v>3538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15.033161385408992</v>
      </c>
      <c r="F28" s="62">
        <f t="shared" ref="F28:S28" si="9">F27/F6*100</f>
        <v>13.443640124095142</v>
      </c>
      <c r="G28" s="62">
        <f t="shared" si="9"/>
        <v>18.125854993160054</v>
      </c>
      <c r="H28" s="62">
        <f t="shared" si="9"/>
        <v>15.727805317710681</v>
      </c>
      <c r="I28" s="62">
        <f t="shared" si="9"/>
        <v>20.810313075506446</v>
      </c>
      <c r="J28" s="62">
        <f t="shared" si="9"/>
        <v>16.173120728929387</v>
      </c>
      <c r="K28" s="62">
        <f t="shared" si="9"/>
        <v>19.630337794773741</v>
      </c>
      <c r="L28" s="62">
        <f t="shared" si="9"/>
        <v>13.918305597579424</v>
      </c>
      <c r="M28" s="62">
        <f t="shared" si="9"/>
        <v>21.836925960637302</v>
      </c>
      <c r="N28" s="62">
        <f t="shared" si="9"/>
        <v>14.428857715430862</v>
      </c>
      <c r="O28" s="62">
        <f t="shared" si="9"/>
        <v>16.163069544364507</v>
      </c>
      <c r="P28" s="62">
        <f t="shared" si="9"/>
        <v>22.136038186157517</v>
      </c>
      <c r="Q28" s="62">
        <f t="shared" si="9"/>
        <v>14.213197969543149</v>
      </c>
      <c r="R28" s="62">
        <f t="shared" si="9"/>
        <v>18.68629671574179</v>
      </c>
      <c r="S28" s="62">
        <f t="shared" si="9"/>
        <v>17.50531888575528</v>
      </c>
    </row>
    <row r="29" spans="2:19" ht="29.1" customHeight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287</v>
      </c>
      <c r="F30" s="52">
        <v>249</v>
      </c>
      <c r="G30" s="52">
        <v>402</v>
      </c>
      <c r="H30" s="52">
        <v>551</v>
      </c>
      <c r="I30" s="52">
        <v>515</v>
      </c>
      <c r="J30" s="52">
        <v>76</v>
      </c>
      <c r="K30" s="52">
        <v>425</v>
      </c>
      <c r="L30" s="52">
        <v>179</v>
      </c>
      <c r="M30" s="53">
        <v>269</v>
      </c>
      <c r="N30" s="53">
        <v>286</v>
      </c>
      <c r="O30" s="53">
        <v>412</v>
      </c>
      <c r="P30" s="53">
        <v>464</v>
      </c>
      <c r="Q30" s="53">
        <v>439</v>
      </c>
      <c r="R30" s="53">
        <v>474</v>
      </c>
      <c r="S30" s="54">
        <f>SUM(E30:R30)</f>
        <v>5028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21.149594694178333</v>
      </c>
      <c r="F31" s="62">
        <f t="shared" si="10"/>
        <v>25.749741468459153</v>
      </c>
      <c r="G31" s="62">
        <f t="shared" si="10"/>
        <v>27.49658002735978</v>
      </c>
      <c r="H31" s="62">
        <f t="shared" si="10"/>
        <v>24.831004957187922</v>
      </c>
      <c r="I31" s="62">
        <f t="shared" si="10"/>
        <v>23.710865561694291</v>
      </c>
      <c r="J31" s="62">
        <f t="shared" si="10"/>
        <v>17.312072892938495</v>
      </c>
      <c r="K31" s="62">
        <f t="shared" si="10"/>
        <v>27.087316762268959</v>
      </c>
      <c r="L31" s="62">
        <f t="shared" si="10"/>
        <v>27.080181543116488</v>
      </c>
      <c r="M31" s="62">
        <f t="shared" si="10"/>
        <v>25.210871602624181</v>
      </c>
      <c r="N31" s="62">
        <f t="shared" si="10"/>
        <v>28.657314629258519</v>
      </c>
      <c r="O31" s="62">
        <f t="shared" si="10"/>
        <v>19.760191846522783</v>
      </c>
      <c r="P31" s="62">
        <f t="shared" si="10"/>
        <v>27.684964200477324</v>
      </c>
      <c r="Q31" s="62">
        <f t="shared" si="10"/>
        <v>24.760293288212072</v>
      </c>
      <c r="R31" s="63">
        <f t="shared" si="10"/>
        <v>26.840317100792753</v>
      </c>
      <c r="S31" s="64">
        <f t="shared" si="10"/>
        <v>24.877541932610956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425</v>
      </c>
      <c r="F32" s="52">
        <v>292</v>
      </c>
      <c r="G32" s="52">
        <v>408</v>
      </c>
      <c r="H32" s="52">
        <v>589</v>
      </c>
      <c r="I32" s="52">
        <v>590</v>
      </c>
      <c r="J32" s="52">
        <v>163</v>
      </c>
      <c r="K32" s="52">
        <v>444</v>
      </c>
      <c r="L32" s="52">
        <v>215</v>
      </c>
      <c r="M32" s="53">
        <v>305</v>
      </c>
      <c r="N32" s="53">
        <v>287</v>
      </c>
      <c r="O32" s="53">
        <v>572</v>
      </c>
      <c r="P32" s="53">
        <v>458</v>
      </c>
      <c r="Q32" s="53">
        <v>475</v>
      </c>
      <c r="R32" s="53">
        <v>510</v>
      </c>
      <c r="S32" s="54">
        <f>SUM(E32:R32)</f>
        <v>5733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31.319086219602067</v>
      </c>
      <c r="F33" s="62">
        <f t="shared" si="11"/>
        <v>30.196483971044469</v>
      </c>
      <c r="G33" s="62">
        <f t="shared" si="11"/>
        <v>27.906976744186046</v>
      </c>
      <c r="H33" s="62">
        <f t="shared" si="11"/>
        <v>26.543488057683639</v>
      </c>
      <c r="I33" s="62">
        <f t="shared" si="11"/>
        <v>27.163904235727436</v>
      </c>
      <c r="J33" s="62">
        <f t="shared" si="11"/>
        <v>37.129840546697039</v>
      </c>
      <c r="K33" s="62">
        <f t="shared" si="11"/>
        <v>28.298279158699806</v>
      </c>
      <c r="L33" s="62">
        <f t="shared" si="11"/>
        <v>32.526475037821484</v>
      </c>
      <c r="M33" s="62">
        <f t="shared" si="11"/>
        <v>28.58481724461106</v>
      </c>
      <c r="N33" s="62">
        <f t="shared" si="11"/>
        <v>28.757515030060119</v>
      </c>
      <c r="O33" s="62">
        <f t="shared" si="11"/>
        <v>27.434052757793765</v>
      </c>
      <c r="P33" s="62">
        <f t="shared" si="11"/>
        <v>27.326968973747018</v>
      </c>
      <c r="Q33" s="62">
        <f t="shared" si="11"/>
        <v>26.790750141003951</v>
      </c>
      <c r="R33" s="63">
        <f t="shared" si="11"/>
        <v>28.878822197055491</v>
      </c>
      <c r="S33" s="64">
        <f t="shared" si="11"/>
        <v>28.36574142793528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360</v>
      </c>
      <c r="F34" s="52">
        <v>391</v>
      </c>
      <c r="G34" s="52">
        <v>726</v>
      </c>
      <c r="H34" s="52">
        <v>1214</v>
      </c>
      <c r="I34" s="52">
        <v>1180</v>
      </c>
      <c r="J34" s="52">
        <v>138</v>
      </c>
      <c r="K34" s="52">
        <v>710</v>
      </c>
      <c r="L34" s="52">
        <v>289</v>
      </c>
      <c r="M34" s="53">
        <v>425</v>
      </c>
      <c r="N34" s="53">
        <v>487</v>
      </c>
      <c r="O34" s="53">
        <v>823</v>
      </c>
      <c r="P34" s="53">
        <v>756</v>
      </c>
      <c r="Q34" s="53">
        <v>765</v>
      </c>
      <c r="R34" s="53">
        <v>837</v>
      </c>
      <c r="S34" s="54">
        <f>SUM(E34:R34)</f>
        <v>9101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26.529108327192336</v>
      </c>
      <c r="F35" s="62">
        <f t="shared" si="12"/>
        <v>40.434332988624611</v>
      </c>
      <c r="G35" s="62">
        <f t="shared" si="12"/>
        <v>49.658002735978116</v>
      </c>
      <c r="H35" s="62">
        <f t="shared" si="12"/>
        <v>54.709328526363223</v>
      </c>
      <c r="I35" s="62">
        <f t="shared" si="12"/>
        <v>54.327808471454873</v>
      </c>
      <c r="J35" s="62">
        <f t="shared" si="12"/>
        <v>31.435079726651484</v>
      </c>
      <c r="K35" s="62">
        <f t="shared" si="12"/>
        <v>45.251752708731672</v>
      </c>
      <c r="L35" s="62">
        <f t="shared" si="12"/>
        <v>43.721633888048409</v>
      </c>
      <c r="M35" s="62">
        <f t="shared" si="12"/>
        <v>39.831302717900655</v>
      </c>
      <c r="N35" s="62">
        <f t="shared" si="12"/>
        <v>48.797595190380761</v>
      </c>
      <c r="O35" s="62">
        <f t="shared" si="12"/>
        <v>39.47242206235012</v>
      </c>
      <c r="P35" s="62">
        <f t="shared" si="12"/>
        <v>45.107398568019093</v>
      </c>
      <c r="Q35" s="62">
        <f t="shared" si="12"/>
        <v>43.147208121827411</v>
      </c>
      <c r="R35" s="63">
        <f t="shared" si="12"/>
        <v>47.395243488108719</v>
      </c>
      <c r="S35" s="64">
        <f t="shared" si="12"/>
        <v>45.029934194250657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274</v>
      </c>
      <c r="F36" s="53">
        <v>235</v>
      </c>
      <c r="G36" s="53">
        <v>404</v>
      </c>
      <c r="H36" s="53">
        <v>330</v>
      </c>
      <c r="I36" s="53">
        <v>618</v>
      </c>
      <c r="J36" s="53">
        <v>76</v>
      </c>
      <c r="K36" s="53">
        <v>372</v>
      </c>
      <c r="L36" s="53">
        <v>125</v>
      </c>
      <c r="M36" s="53">
        <v>185</v>
      </c>
      <c r="N36" s="53">
        <v>162</v>
      </c>
      <c r="O36" s="53">
        <v>365</v>
      </c>
      <c r="P36" s="53">
        <v>365</v>
      </c>
      <c r="Q36" s="53">
        <v>454</v>
      </c>
      <c r="R36" s="53">
        <v>357</v>
      </c>
      <c r="S36" s="54">
        <f>SUM(E36:R36)</f>
        <v>4322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20.191599115696391</v>
      </c>
      <c r="F37" s="62">
        <f t="shared" si="13"/>
        <v>24.301964839710443</v>
      </c>
      <c r="G37" s="62">
        <f t="shared" si="13"/>
        <v>27.63337893296854</v>
      </c>
      <c r="H37" s="62">
        <f t="shared" si="13"/>
        <v>14.87156376746282</v>
      </c>
      <c r="I37" s="62">
        <f t="shared" si="13"/>
        <v>28.453038674033149</v>
      </c>
      <c r="J37" s="62">
        <f t="shared" si="13"/>
        <v>17.312072892938495</v>
      </c>
      <c r="K37" s="62">
        <f t="shared" si="13"/>
        <v>23.709369024856596</v>
      </c>
      <c r="L37" s="62">
        <f t="shared" si="13"/>
        <v>18.910741301059002</v>
      </c>
      <c r="M37" s="62">
        <f t="shared" si="13"/>
        <v>17.33833177132146</v>
      </c>
      <c r="N37" s="62">
        <f t="shared" si="13"/>
        <v>16.23246492985972</v>
      </c>
      <c r="O37" s="62">
        <f t="shared" si="13"/>
        <v>17.505995203836928</v>
      </c>
      <c r="P37" s="62">
        <f t="shared" si="13"/>
        <v>21.778042959427207</v>
      </c>
      <c r="Q37" s="62">
        <f t="shared" si="13"/>
        <v>25.606316976875355</v>
      </c>
      <c r="R37" s="63">
        <f t="shared" si="13"/>
        <v>20.215175537938844</v>
      </c>
      <c r="S37" s="64">
        <f t="shared" si="13"/>
        <v>21.384394636584041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210</v>
      </c>
      <c r="F38" s="53">
        <v>113</v>
      </c>
      <c r="G38" s="53">
        <v>147</v>
      </c>
      <c r="H38" s="53">
        <v>112</v>
      </c>
      <c r="I38" s="53">
        <v>252</v>
      </c>
      <c r="J38" s="53">
        <v>35</v>
      </c>
      <c r="K38" s="53">
        <v>155</v>
      </c>
      <c r="L38" s="53">
        <v>83</v>
      </c>
      <c r="M38" s="53">
        <v>107</v>
      </c>
      <c r="N38" s="53">
        <v>68</v>
      </c>
      <c r="O38" s="53">
        <v>224</v>
      </c>
      <c r="P38" s="53">
        <v>135</v>
      </c>
      <c r="Q38" s="53">
        <v>143</v>
      </c>
      <c r="R38" s="53">
        <v>122</v>
      </c>
      <c r="S38" s="54">
        <f>SUM(E38:R38)</f>
        <v>1906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15.475313190862197</v>
      </c>
      <c r="F39" s="69">
        <f t="shared" si="14"/>
        <v>11.685625646328852</v>
      </c>
      <c r="G39" s="69">
        <f t="shared" si="14"/>
        <v>10.054719562243502</v>
      </c>
      <c r="H39" s="69">
        <f t="shared" si="14"/>
        <v>5.0473186119873814</v>
      </c>
      <c r="I39" s="69">
        <f t="shared" si="14"/>
        <v>11.602209944751381</v>
      </c>
      <c r="J39" s="69">
        <f t="shared" si="14"/>
        <v>7.9726651480637818</v>
      </c>
      <c r="K39" s="69">
        <f t="shared" si="14"/>
        <v>9.8789037603569145</v>
      </c>
      <c r="L39" s="69">
        <f t="shared" si="14"/>
        <v>12.556732223903177</v>
      </c>
      <c r="M39" s="69">
        <f t="shared" si="14"/>
        <v>10.028116213683223</v>
      </c>
      <c r="N39" s="69">
        <f t="shared" si="14"/>
        <v>6.8136272545090177</v>
      </c>
      <c r="O39" s="68">
        <f t="shared" si="14"/>
        <v>10.743405275779375</v>
      </c>
      <c r="P39" s="69">
        <f t="shared" si="14"/>
        <v>8.0548926014319804</v>
      </c>
      <c r="Q39" s="69">
        <f t="shared" si="14"/>
        <v>8.0654258319232941</v>
      </c>
      <c r="R39" s="70">
        <f t="shared" si="14"/>
        <v>6.9082672706681763</v>
      </c>
      <c r="S39" s="64">
        <f t="shared" si="14"/>
        <v>9.4305081391321561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986</v>
      </c>
      <c r="F44" s="59">
        <v>469</v>
      </c>
      <c r="G44" s="59">
        <v>174</v>
      </c>
      <c r="H44" s="59">
        <v>224</v>
      </c>
      <c r="I44" s="59">
        <v>161</v>
      </c>
      <c r="J44" s="59">
        <v>72</v>
      </c>
      <c r="K44" s="59">
        <v>108</v>
      </c>
      <c r="L44" s="59">
        <v>98</v>
      </c>
      <c r="M44" s="59">
        <v>410</v>
      </c>
      <c r="N44" s="59">
        <v>502</v>
      </c>
      <c r="O44" s="59">
        <v>400</v>
      </c>
      <c r="P44" s="59">
        <v>170</v>
      </c>
      <c r="Q44" s="59">
        <v>168</v>
      </c>
      <c r="R44" s="79">
        <v>325</v>
      </c>
      <c r="S44" s="80">
        <f>SUM(E44:R44)</f>
        <v>4267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54</v>
      </c>
      <c r="F45" s="52">
        <v>19</v>
      </c>
      <c r="G45" s="52">
        <v>45</v>
      </c>
      <c r="H45" s="52">
        <v>59</v>
      </c>
      <c r="I45" s="52">
        <v>62</v>
      </c>
      <c r="J45" s="52">
        <v>11</v>
      </c>
      <c r="K45" s="52">
        <v>30</v>
      </c>
      <c r="L45" s="52">
        <v>42</v>
      </c>
      <c r="M45" s="53">
        <v>56</v>
      </c>
      <c r="N45" s="53">
        <v>15</v>
      </c>
      <c r="O45" s="53">
        <v>40</v>
      </c>
      <c r="P45" s="53">
        <v>30</v>
      </c>
      <c r="Q45" s="53">
        <v>70</v>
      </c>
      <c r="R45" s="53">
        <v>101</v>
      </c>
      <c r="S45" s="80">
        <f>SUM(E45:R45)</f>
        <v>634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IV 19'!E46</f>
        <v>5736</v>
      </c>
      <c r="F46" s="84">
        <f>F44+'[1]Stan i struktura IV 19'!F46</f>
        <v>1424</v>
      </c>
      <c r="G46" s="84">
        <f>G44+'[1]Stan i struktura IV 19'!G46</f>
        <v>1518</v>
      </c>
      <c r="H46" s="84">
        <f>H44+'[1]Stan i struktura IV 19'!H46</f>
        <v>1133</v>
      </c>
      <c r="I46" s="84">
        <f>I44+'[1]Stan i struktura IV 19'!I46</f>
        <v>1087</v>
      </c>
      <c r="J46" s="84">
        <f>J44+'[1]Stan i struktura IV 19'!J46</f>
        <v>665</v>
      </c>
      <c r="K46" s="84">
        <f>K44+'[1]Stan i struktura IV 19'!K46</f>
        <v>941</v>
      </c>
      <c r="L46" s="84">
        <f>L44+'[1]Stan i struktura IV 19'!L46</f>
        <v>652</v>
      </c>
      <c r="M46" s="84">
        <f>M44+'[1]Stan i struktura IV 19'!M46</f>
        <v>1617</v>
      </c>
      <c r="N46" s="84">
        <f>N44+'[1]Stan i struktura IV 19'!N46</f>
        <v>1407</v>
      </c>
      <c r="O46" s="84">
        <f>O44+'[1]Stan i struktura IV 19'!O46</f>
        <v>2491</v>
      </c>
      <c r="P46" s="84">
        <f>P44+'[1]Stan i struktura IV 19'!P46</f>
        <v>1157</v>
      </c>
      <c r="Q46" s="84">
        <f>Q44+'[1]Stan i struktura IV 19'!Q46</f>
        <v>1093</v>
      </c>
      <c r="R46" s="85">
        <f>R44+'[1]Stan i struktura IV 19'!R46</f>
        <v>1641</v>
      </c>
      <c r="S46" s="86">
        <f>S44+'[1]Stan i struktura IV 19'!S46</f>
        <v>22562</v>
      </c>
      <c r="U46" s="4">
        <f>SUM(E46:R46)</f>
        <v>22562</v>
      </c>
      <c r="V46" s="4">
        <f>SUM(E46:R46)</f>
        <v>22562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12</v>
      </c>
      <c r="F48" s="60">
        <v>8</v>
      </c>
      <c r="G48" s="60">
        <v>14</v>
      </c>
      <c r="H48" s="60">
        <v>7</v>
      </c>
      <c r="I48" s="60">
        <v>4</v>
      </c>
      <c r="J48" s="60">
        <v>3</v>
      </c>
      <c r="K48" s="60">
        <v>3</v>
      </c>
      <c r="L48" s="60">
        <v>9</v>
      </c>
      <c r="M48" s="60">
        <v>0</v>
      </c>
      <c r="N48" s="60">
        <v>6</v>
      </c>
      <c r="O48" s="60">
        <v>38</v>
      </c>
      <c r="P48" s="60">
        <v>1</v>
      </c>
      <c r="Q48" s="60">
        <v>11</v>
      </c>
      <c r="R48" s="61">
        <v>26</v>
      </c>
      <c r="S48" s="87">
        <f>SUM(E48:R48)</f>
        <v>142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IV 19'!E49</f>
        <v>46</v>
      </c>
      <c r="F49" s="88">
        <f>F48+'[1]Stan i struktura IV 19'!F49</f>
        <v>32</v>
      </c>
      <c r="G49" s="88">
        <f>G48+'[1]Stan i struktura IV 19'!G49</f>
        <v>48</v>
      </c>
      <c r="H49" s="88">
        <f>H48+'[1]Stan i struktura IV 19'!H49</f>
        <v>46</v>
      </c>
      <c r="I49" s="88">
        <f>I48+'[1]Stan i struktura IV 19'!I49</f>
        <v>36</v>
      </c>
      <c r="J49" s="88">
        <f>J48+'[1]Stan i struktura IV 19'!J49</f>
        <v>11</v>
      </c>
      <c r="K49" s="88">
        <f>K48+'[1]Stan i struktura IV 19'!K49</f>
        <v>58</v>
      </c>
      <c r="L49" s="88">
        <f>L48+'[1]Stan i struktura IV 19'!L49</f>
        <v>37</v>
      </c>
      <c r="M49" s="88">
        <f>M48+'[1]Stan i struktura IV 19'!M49</f>
        <v>3</v>
      </c>
      <c r="N49" s="88">
        <f>N48+'[1]Stan i struktura IV 19'!N49</f>
        <v>39</v>
      </c>
      <c r="O49" s="88">
        <f>O48+'[1]Stan i struktura IV 19'!O49</f>
        <v>56</v>
      </c>
      <c r="P49" s="88">
        <f>P48+'[1]Stan i struktura IV 19'!P49</f>
        <v>12</v>
      </c>
      <c r="Q49" s="88">
        <f>Q48+'[1]Stan i struktura IV 19'!Q49</f>
        <v>120</v>
      </c>
      <c r="R49" s="89">
        <f>R48+'[1]Stan i struktura IV 19'!R49</f>
        <v>85</v>
      </c>
      <c r="S49" s="86">
        <f>S48+'[1]Stan i struktura IV 19'!S49</f>
        <v>629</v>
      </c>
      <c r="U49" s="1">
        <f>SUM(E49:R49)</f>
        <v>629</v>
      </c>
      <c r="V49" s="4">
        <f>SUM(E49:R49)</f>
        <v>629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1</v>
      </c>
      <c r="F50" s="90">
        <v>0</v>
      </c>
      <c r="G50" s="90">
        <v>9</v>
      </c>
      <c r="H50" s="90">
        <v>1</v>
      </c>
      <c r="I50" s="90">
        <v>2</v>
      </c>
      <c r="J50" s="90">
        <v>0</v>
      </c>
      <c r="K50" s="90">
        <v>1</v>
      </c>
      <c r="L50" s="90">
        <v>4</v>
      </c>
      <c r="M50" s="90">
        <v>0</v>
      </c>
      <c r="N50" s="90">
        <v>0</v>
      </c>
      <c r="O50" s="90">
        <v>1</v>
      </c>
      <c r="P50" s="90">
        <v>3</v>
      </c>
      <c r="Q50" s="90">
        <v>13</v>
      </c>
      <c r="R50" s="91">
        <v>1</v>
      </c>
      <c r="S50" s="87">
        <f>SUM(E50:R50)</f>
        <v>36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IV 19'!E51</f>
        <v>5</v>
      </c>
      <c r="F51" s="88">
        <f>F50+'[1]Stan i struktura IV 19'!F51</f>
        <v>7</v>
      </c>
      <c r="G51" s="88">
        <f>G50+'[1]Stan i struktura IV 19'!G51</f>
        <v>27</v>
      </c>
      <c r="H51" s="88">
        <f>H50+'[1]Stan i struktura IV 19'!H51</f>
        <v>28</v>
      </c>
      <c r="I51" s="88">
        <f>I50+'[1]Stan i struktura IV 19'!I51</f>
        <v>58</v>
      </c>
      <c r="J51" s="88">
        <f>J50+'[1]Stan i struktura IV 19'!J51</f>
        <v>9</v>
      </c>
      <c r="K51" s="88">
        <f>K50+'[1]Stan i struktura IV 19'!K51</f>
        <v>30</v>
      </c>
      <c r="L51" s="88">
        <f>L50+'[1]Stan i struktura IV 19'!L51</f>
        <v>22</v>
      </c>
      <c r="M51" s="88">
        <f>M50+'[1]Stan i struktura IV 19'!M51</f>
        <v>11</v>
      </c>
      <c r="N51" s="88">
        <f>N50+'[1]Stan i struktura IV 19'!N51</f>
        <v>13</v>
      </c>
      <c r="O51" s="88">
        <f>O50+'[1]Stan i struktura IV 19'!O51</f>
        <v>10</v>
      </c>
      <c r="P51" s="88">
        <f>P50+'[1]Stan i struktura IV 19'!P51</f>
        <v>32</v>
      </c>
      <c r="Q51" s="88">
        <f>Q50+'[1]Stan i struktura IV 19'!Q51</f>
        <v>121</v>
      </c>
      <c r="R51" s="89">
        <f>R50+'[1]Stan i struktura IV 19'!R51</f>
        <v>23</v>
      </c>
      <c r="S51" s="86">
        <f>S50+'[1]Stan i struktura IV 19'!S51</f>
        <v>396</v>
      </c>
      <c r="U51" s="1">
        <f>SUM(E51:R51)</f>
        <v>396</v>
      </c>
      <c r="V51" s="4">
        <f>SUM(E51:R51)</f>
        <v>396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6</v>
      </c>
      <c r="F52" s="52">
        <v>8</v>
      </c>
      <c r="G52" s="52">
        <v>12</v>
      </c>
      <c r="H52" s="52">
        <v>7</v>
      </c>
      <c r="I52" s="53">
        <v>14</v>
      </c>
      <c r="J52" s="52">
        <v>4</v>
      </c>
      <c r="K52" s="53">
        <v>0</v>
      </c>
      <c r="L52" s="52">
        <v>2</v>
      </c>
      <c r="M52" s="53">
        <v>2</v>
      </c>
      <c r="N52" s="53">
        <v>4</v>
      </c>
      <c r="O52" s="53">
        <v>9</v>
      </c>
      <c r="P52" s="52">
        <v>5</v>
      </c>
      <c r="Q52" s="92">
        <v>8</v>
      </c>
      <c r="R52" s="53">
        <v>2</v>
      </c>
      <c r="S52" s="87">
        <f>SUM(E52:R52)</f>
        <v>83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IV 19'!E53</f>
        <v>37</v>
      </c>
      <c r="F53" s="88">
        <f>F52+'[1]Stan i struktura IV 19'!F53</f>
        <v>25</v>
      </c>
      <c r="G53" s="88">
        <f>G52+'[1]Stan i struktura IV 19'!G53</f>
        <v>48</v>
      </c>
      <c r="H53" s="88">
        <f>H52+'[1]Stan i struktura IV 19'!H53</f>
        <v>36</v>
      </c>
      <c r="I53" s="88">
        <f>I52+'[1]Stan i struktura IV 19'!I53</f>
        <v>29</v>
      </c>
      <c r="J53" s="88">
        <f>J52+'[1]Stan i struktura IV 19'!J53</f>
        <v>21</v>
      </c>
      <c r="K53" s="88">
        <f>K52+'[1]Stan i struktura IV 19'!K53</f>
        <v>0</v>
      </c>
      <c r="L53" s="88">
        <f>L52+'[1]Stan i struktura IV 19'!L53</f>
        <v>10</v>
      </c>
      <c r="M53" s="88">
        <f>M52+'[1]Stan i struktura IV 19'!M53</f>
        <v>2</v>
      </c>
      <c r="N53" s="88">
        <f>N52+'[1]Stan i struktura IV 19'!N53</f>
        <v>47</v>
      </c>
      <c r="O53" s="88">
        <f>O52+'[1]Stan i struktura IV 19'!O53</f>
        <v>34</v>
      </c>
      <c r="P53" s="88">
        <f>P52+'[1]Stan i struktura IV 19'!P53</f>
        <v>16</v>
      </c>
      <c r="Q53" s="88">
        <f>Q52+'[1]Stan i struktura IV 19'!Q53</f>
        <v>25</v>
      </c>
      <c r="R53" s="89">
        <f>R52+'[1]Stan i struktura IV 19'!R53</f>
        <v>46</v>
      </c>
      <c r="S53" s="86">
        <f>S52+'[1]Stan i struktura IV 19'!S53</f>
        <v>376</v>
      </c>
      <c r="U53" s="1">
        <f>SUM(E53:R53)</f>
        <v>376</v>
      </c>
      <c r="V53" s="4">
        <f>SUM(E53:R53)</f>
        <v>376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9</v>
      </c>
      <c r="F54" s="52">
        <v>4</v>
      </c>
      <c r="G54" s="52">
        <v>8</v>
      </c>
      <c r="H54" s="52">
        <v>10</v>
      </c>
      <c r="I54" s="53">
        <v>1</v>
      </c>
      <c r="J54" s="52">
        <v>3</v>
      </c>
      <c r="K54" s="53">
        <v>0</v>
      </c>
      <c r="L54" s="52">
        <v>3</v>
      </c>
      <c r="M54" s="53">
        <v>0</v>
      </c>
      <c r="N54" s="53">
        <v>1</v>
      </c>
      <c r="O54" s="53">
        <v>15</v>
      </c>
      <c r="P54" s="52">
        <v>5</v>
      </c>
      <c r="Q54" s="92">
        <v>7</v>
      </c>
      <c r="R54" s="53">
        <v>7</v>
      </c>
      <c r="S54" s="87">
        <f>SUM(E54:R54)</f>
        <v>73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IV 19'!E55</f>
        <v>36</v>
      </c>
      <c r="F55" s="88">
        <f>F54+'[1]Stan i struktura IV 19'!F55</f>
        <v>28</v>
      </c>
      <c r="G55" s="88">
        <f>G54+'[1]Stan i struktura IV 19'!G55</f>
        <v>16</v>
      </c>
      <c r="H55" s="88">
        <f>H54+'[1]Stan i struktura IV 19'!H55</f>
        <v>34</v>
      </c>
      <c r="I55" s="88">
        <f>I54+'[1]Stan i struktura IV 19'!I55</f>
        <v>13</v>
      </c>
      <c r="J55" s="88">
        <f>J54+'[1]Stan i struktura IV 19'!J55</f>
        <v>10</v>
      </c>
      <c r="K55" s="88">
        <f>K54+'[1]Stan i struktura IV 19'!K55</f>
        <v>4</v>
      </c>
      <c r="L55" s="88">
        <f>L54+'[1]Stan i struktura IV 19'!L55</f>
        <v>17</v>
      </c>
      <c r="M55" s="88">
        <f>M54+'[1]Stan i struktura IV 19'!M55</f>
        <v>6</v>
      </c>
      <c r="N55" s="88">
        <f>N54+'[1]Stan i struktura IV 19'!N55</f>
        <v>8</v>
      </c>
      <c r="O55" s="88">
        <f>O54+'[1]Stan i struktura IV 19'!O55</f>
        <v>35</v>
      </c>
      <c r="P55" s="88">
        <f>P54+'[1]Stan i struktura IV 19'!P55</f>
        <v>14</v>
      </c>
      <c r="Q55" s="88">
        <f>Q54+'[1]Stan i struktura IV 19'!Q55</f>
        <v>23</v>
      </c>
      <c r="R55" s="89">
        <f>R54+'[1]Stan i struktura IV 19'!R55</f>
        <v>16</v>
      </c>
      <c r="S55" s="86">
        <f>S54+'[1]Stan i struktura IV 19'!S55</f>
        <v>260</v>
      </c>
      <c r="U55" s="4">
        <f>SUM(E55:R55)</f>
        <v>260</v>
      </c>
      <c r="V55" s="4">
        <f>SUM(E55:R55)</f>
        <v>260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6</v>
      </c>
      <c r="F56" s="93">
        <v>3</v>
      </c>
      <c r="G56" s="93">
        <v>3</v>
      </c>
      <c r="H56" s="93">
        <v>7</v>
      </c>
      <c r="I56" s="93">
        <v>8</v>
      </c>
      <c r="J56" s="93">
        <v>2</v>
      </c>
      <c r="K56" s="93">
        <v>6</v>
      </c>
      <c r="L56" s="93">
        <v>4</v>
      </c>
      <c r="M56" s="93">
        <v>4</v>
      </c>
      <c r="N56" s="93">
        <v>3</v>
      </c>
      <c r="O56" s="93">
        <v>8</v>
      </c>
      <c r="P56" s="93">
        <v>0</v>
      </c>
      <c r="Q56" s="93">
        <v>13</v>
      </c>
      <c r="R56" s="94">
        <v>5</v>
      </c>
      <c r="S56" s="87">
        <f>SUM(E56:R56)</f>
        <v>72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IV 19'!E57</f>
        <v>41</v>
      </c>
      <c r="F57" s="88">
        <f>F56+'[1]Stan i struktura IV 19'!F57</f>
        <v>33</v>
      </c>
      <c r="G57" s="88">
        <f>G56+'[1]Stan i struktura IV 19'!G57</f>
        <v>14</v>
      </c>
      <c r="H57" s="88">
        <f>H56+'[1]Stan i struktura IV 19'!H57</f>
        <v>37</v>
      </c>
      <c r="I57" s="88">
        <f>I56+'[1]Stan i struktura IV 19'!I57</f>
        <v>34</v>
      </c>
      <c r="J57" s="88">
        <f>J56+'[1]Stan i struktura IV 19'!J57</f>
        <v>12</v>
      </c>
      <c r="K57" s="88">
        <f>K56+'[1]Stan i struktura IV 19'!K57</f>
        <v>55</v>
      </c>
      <c r="L57" s="88">
        <f>L56+'[1]Stan i struktura IV 19'!L57</f>
        <v>17</v>
      </c>
      <c r="M57" s="88">
        <f>M56+'[1]Stan i struktura IV 19'!M57</f>
        <v>31</v>
      </c>
      <c r="N57" s="88">
        <f>N56+'[1]Stan i struktura IV 19'!N57</f>
        <v>23</v>
      </c>
      <c r="O57" s="88">
        <f>O56+'[1]Stan i struktura IV 19'!O57</f>
        <v>26</v>
      </c>
      <c r="P57" s="88">
        <f>P56+'[1]Stan i struktura IV 19'!P57</f>
        <v>13</v>
      </c>
      <c r="Q57" s="88">
        <f>Q56+'[1]Stan i struktura IV 19'!Q57</f>
        <v>47</v>
      </c>
      <c r="R57" s="89">
        <f>R56+'[1]Stan i struktura IV 19'!R57</f>
        <v>25</v>
      </c>
      <c r="S57" s="86">
        <f>S56+'[1]Stan i struktura IV 19'!S57</f>
        <v>408</v>
      </c>
      <c r="U57" s="4">
        <f>SUM(E57:R57)</f>
        <v>408</v>
      </c>
      <c r="V57" s="4">
        <f>SUM(E57:R57)</f>
        <v>408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6</v>
      </c>
      <c r="F58" s="93">
        <v>1</v>
      </c>
      <c r="G58" s="93">
        <v>7</v>
      </c>
      <c r="H58" s="93">
        <v>1</v>
      </c>
      <c r="I58" s="93">
        <v>0</v>
      </c>
      <c r="J58" s="93">
        <v>1</v>
      </c>
      <c r="K58" s="93">
        <v>3</v>
      </c>
      <c r="L58" s="93">
        <v>2</v>
      </c>
      <c r="M58" s="93">
        <v>1</v>
      </c>
      <c r="N58" s="93">
        <v>3</v>
      </c>
      <c r="O58" s="93">
        <v>1</v>
      </c>
      <c r="P58" s="93">
        <v>3</v>
      </c>
      <c r="Q58" s="93">
        <v>3</v>
      </c>
      <c r="R58" s="94">
        <v>5</v>
      </c>
      <c r="S58" s="87">
        <f>SUM(E58:R58)</f>
        <v>37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IV 19'!E59</f>
        <v>16</v>
      </c>
      <c r="F59" s="88">
        <f>F58+'[1]Stan i struktura IV 19'!F59</f>
        <v>6</v>
      </c>
      <c r="G59" s="88">
        <f>G58+'[1]Stan i struktura IV 19'!G59</f>
        <v>23</v>
      </c>
      <c r="H59" s="88">
        <f>H58+'[1]Stan i struktura IV 19'!H59</f>
        <v>13</v>
      </c>
      <c r="I59" s="88">
        <f>I58+'[1]Stan i struktura IV 19'!I59</f>
        <v>40</v>
      </c>
      <c r="J59" s="88">
        <f>J58+'[1]Stan i struktura IV 19'!J59</f>
        <v>1</v>
      </c>
      <c r="K59" s="88">
        <f>K58+'[1]Stan i struktura IV 19'!K59</f>
        <v>25</v>
      </c>
      <c r="L59" s="88">
        <f>L58+'[1]Stan i struktura IV 19'!L59</f>
        <v>6</v>
      </c>
      <c r="M59" s="88">
        <f>M58+'[1]Stan i struktura IV 19'!M59</f>
        <v>10</v>
      </c>
      <c r="N59" s="88">
        <f>N58+'[1]Stan i struktura IV 19'!N59</f>
        <v>29</v>
      </c>
      <c r="O59" s="88">
        <f>O58+'[1]Stan i struktura IV 19'!O59</f>
        <v>9</v>
      </c>
      <c r="P59" s="88">
        <f>P58+'[1]Stan i struktura IV 19'!P59</f>
        <v>10</v>
      </c>
      <c r="Q59" s="88">
        <f>Q58+'[1]Stan i struktura IV 19'!Q59</f>
        <v>12</v>
      </c>
      <c r="R59" s="89">
        <f>R58+'[1]Stan i struktura IV 19'!R59</f>
        <v>20</v>
      </c>
      <c r="S59" s="86">
        <f>S58+'[1]Stan i struktura IV 19'!S59</f>
        <v>220</v>
      </c>
      <c r="U59" s="4">
        <f>SUM(E59:R59)</f>
        <v>220</v>
      </c>
      <c r="V59" s="4">
        <f>SUM(E59:R59)</f>
        <v>220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19</v>
      </c>
      <c r="F60" s="93">
        <v>9</v>
      </c>
      <c r="G60" s="93">
        <v>13</v>
      </c>
      <c r="H60" s="93">
        <v>30</v>
      </c>
      <c r="I60" s="93">
        <v>46</v>
      </c>
      <c r="J60" s="93">
        <v>2</v>
      </c>
      <c r="K60" s="93">
        <v>52</v>
      </c>
      <c r="L60" s="93">
        <v>10</v>
      </c>
      <c r="M60" s="93">
        <v>8</v>
      </c>
      <c r="N60" s="93">
        <v>2</v>
      </c>
      <c r="O60" s="93">
        <v>24</v>
      </c>
      <c r="P60" s="93">
        <v>12</v>
      </c>
      <c r="Q60" s="93">
        <v>10</v>
      </c>
      <c r="R60" s="94">
        <v>28</v>
      </c>
      <c r="S60" s="87">
        <f>SUM(E60:R60)</f>
        <v>265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IV 19'!E61</f>
        <v>100</v>
      </c>
      <c r="F61" s="95">
        <f>F60+'[1]Stan i struktura IV 19'!F61</f>
        <v>59</v>
      </c>
      <c r="G61" s="95">
        <f>G60+'[1]Stan i struktura IV 19'!G61</f>
        <v>91</v>
      </c>
      <c r="H61" s="95">
        <f>H60+'[1]Stan i struktura IV 19'!H61</f>
        <v>150</v>
      </c>
      <c r="I61" s="95">
        <f>I60+'[1]Stan i struktura IV 19'!I61</f>
        <v>155</v>
      </c>
      <c r="J61" s="95">
        <f>J60+'[1]Stan i struktura IV 19'!J61</f>
        <v>35</v>
      </c>
      <c r="K61" s="95">
        <f>K60+'[1]Stan i struktura IV 19'!K61</f>
        <v>271</v>
      </c>
      <c r="L61" s="95">
        <f>L60+'[1]Stan i struktura IV 19'!L61</f>
        <v>69</v>
      </c>
      <c r="M61" s="95">
        <f>M60+'[1]Stan i struktura IV 19'!M61</f>
        <v>71</v>
      </c>
      <c r="N61" s="95">
        <f>N60+'[1]Stan i struktura IV 19'!N61</f>
        <v>26</v>
      </c>
      <c r="O61" s="95">
        <f>O60+'[1]Stan i struktura IV 19'!O61</f>
        <v>179</v>
      </c>
      <c r="P61" s="95">
        <f>P60+'[1]Stan i struktura IV 19'!P61</f>
        <v>116</v>
      </c>
      <c r="Q61" s="95">
        <f>Q60+'[1]Stan i struktura IV 19'!Q61</f>
        <v>71</v>
      </c>
      <c r="R61" s="96">
        <f>R60+'[1]Stan i struktura IV 19'!R61</f>
        <v>168</v>
      </c>
      <c r="S61" s="86">
        <f>S60+'[1]Stan i struktura IV 19'!S61</f>
        <v>1561</v>
      </c>
      <c r="U61" s="4">
        <f>SUM(E61:R61)</f>
        <v>1561</v>
      </c>
      <c r="V61" s="4">
        <f>SUM(E61:R61)</f>
        <v>1561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2</v>
      </c>
      <c r="G62" s="93">
        <v>14</v>
      </c>
      <c r="H62" s="93">
        <v>10</v>
      </c>
      <c r="I62" s="93">
        <v>3</v>
      </c>
      <c r="J62" s="93">
        <v>5</v>
      </c>
      <c r="K62" s="93">
        <v>9</v>
      </c>
      <c r="L62" s="93">
        <v>2</v>
      </c>
      <c r="M62" s="93">
        <v>0</v>
      </c>
      <c r="N62" s="93">
        <v>3</v>
      </c>
      <c r="O62" s="93">
        <v>27</v>
      </c>
      <c r="P62" s="93">
        <v>1</v>
      </c>
      <c r="Q62" s="93">
        <v>4</v>
      </c>
      <c r="R62" s="94">
        <v>26</v>
      </c>
      <c r="S62" s="87">
        <f>SUM(E62:R62)</f>
        <v>106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IV 19'!E63</f>
        <v>1</v>
      </c>
      <c r="F63" s="88">
        <f>F62+'[1]Stan i struktura IV 19'!F63</f>
        <v>22</v>
      </c>
      <c r="G63" s="88">
        <f>G62+'[1]Stan i struktura IV 19'!G63</f>
        <v>15</v>
      </c>
      <c r="H63" s="88">
        <f>H62+'[1]Stan i struktura IV 19'!H63</f>
        <v>10</v>
      </c>
      <c r="I63" s="88">
        <f>I62+'[1]Stan i struktura IV 19'!I63</f>
        <v>38</v>
      </c>
      <c r="J63" s="88">
        <f>J62+'[1]Stan i struktura IV 19'!J63</f>
        <v>24</v>
      </c>
      <c r="K63" s="88">
        <f>K62+'[1]Stan i struktura IV 19'!K63</f>
        <v>76</v>
      </c>
      <c r="L63" s="88">
        <f>L62+'[1]Stan i struktura IV 19'!L63</f>
        <v>16</v>
      </c>
      <c r="M63" s="88">
        <f>M62+'[1]Stan i struktura IV 19'!M63</f>
        <v>27</v>
      </c>
      <c r="N63" s="88">
        <f>N62+'[1]Stan i struktura IV 19'!N63</f>
        <v>50</v>
      </c>
      <c r="O63" s="88">
        <f>O62+'[1]Stan i struktura IV 19'!O63</f>
        <v>58</v>
      </c>
      <c r="P63" s="88">
        <f>P62+'[1]Stan i struktura IV 19'!P63</f>
        <v>16</v>
      </c>
      <c r="Q63" s="88">
        <f>Q62+'[1]Stan i struktura IV 19'!Q63</f>
        <v>72</v>
      </c>
      <c r="R63" s="89">
        <f>R62+'[1]Stan i struktura IV 19'!R63</f>
        <v>204</v>
      </c>
      <c r="S63" s="86">
        <f>S62+'[1]Stan i struktura IV 19'!S63</f>
        <v>629</v>
      </c>
      <c r="U63" s="4">
        <f>SUM(E63:R63)</f>
        <v>629</v>
      </c>
      <c r="V63" s="4">
        <f>SUM(E63:R63)</f>
        <v>629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IV 19'!E65</f>
        <v>0</v>
      </c>
      <c r="F65" s="88">
        <f>F64+'[1]Stan i struktura IV 19'!F65</f>
        <v>0</v>
      </c>
      <c r="G65" s="88">
        <f>G64+'[1]Stan i struktura IV 19'!G65</f>
        <v>0</v>
      </c>
      <c r="H65" s="88">
        <f>H64+'[1]Stan i struktura IV 19'!H65</f>
        <v>0</v>
      </c>
      <c r="I65" s="88">
        <f>I64+'[1]Stan i struktura IV 19'!I65</f>
        <v>0</v>
      </c>
      <c r="J65" s="88">
        <f>J64+'[1]Stan i struktura IV 19'!J65</f>
        <v>0</v>
      </c>
      <c r="K65" s="88">
        <f>K64+'[1]Stan i struktura IV 19'!K65</f>
        <v>0</v>
      </c>
      <c r="L65" s="88">
        <f>L64+'[1]Stan i struktura IV 19'!L65</f>
        <v>0</v>
      </c>
      <c r="M65" s="88">
        <f>M64+'[1]Stan i struktura IV 19'!M65</f>
        <v>0</v>
      </c>
      <c r="N65" s="88">
        <f>N64+'[1]Stan i struktura IV 19'!N65</f>
        <v>0</v>
      </c>
      <c r="O65" s="88">
        <f>O64+'[1]Stan i struktura IV 19'!O65</f>
        <v>0</v>
      </c>
      <c r="P65" s="88">
        <f>P64+'[1]Stan i struktura IV 19'!P65</f>
        <v>0</v>
      </c>
      <c r="Q65" s="88">
        <f>Q64+'[1]Stan i struktura IV 19'!Q65</f>
        <v>0</v>
      </c>
      <c r="R65" s="89">
        <f>R64+'[1]Stan i struktura IV 19'!R65</f>
        <v>0</v>
      </c>
      <c r="S65" s="86">
        <f>S64+'[1]Stan i struktura IV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59</v>
      </c>
      <c r="F66" s="97">
        <f t="shared" si="15"/>
        <v>35</v>
      </c>
      <c r="G66" s="97">
        <f t="shared" si="15"/>
        <v>80</v>
      </c>
      <c r="H66" s="97">
        <f t="shared" si="15"/>
        <v>73</v>
      </c>
      <c r="I66" s="97">
        <f t="shared" si="15"/>
        <v>78</v>
      </c>
      <c r="J66" s="97">
        <f t="shared" si="15"/>
        <v>20</v>
      </c>
      <c r="K66" s="97">
        <f t="shared" si="15"/>
        <v>74</v>
      </c>
      <c r="L66" s="97">
        <f t="shared" si="15"/>
        <v>36</v>
      </c>
      <c r="M66" s="97">
        <f t="shared" si="15"/>
        <v>15</v>
      </c>
      <c r="N66" s="97">
        <f t="shared" si="15"/>
        <v>22</v>
      </c>
      <c r="O66" s="97">
        <f t="shared" si="15"/>
        <v>123</v>
      </c>
      <c r="P66" s="97">
        <f t="shared" si="15"/>
        <v>30</v>
      </c>
      <c r="Q66" s="97">
        <f t="shared" si="15"/>
        <v>69</v>
      </c>
      <c r="R66" s="98">
        <f t="shared" si="15"/>
        <v>100</v>
      </c>
      <c r="S66" s="99">
        <f>SUM(E66:R66)</f>
        <v>814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282</v>
      </c>
      <c r="F67" s="100">
        <f>F49+F51+F53+F55+F57+F59+F61+F63+F65</f>
        <v>212</v>
      </c>
      <c r="G67" s="100">
        <f t="shared" si="15"/>
        <v>282</v>
      </c>
      <c r="H67" s="100">
        <f t="shared" si="15"/>
        <v>354</v>
      </c>
      <c r="I67" s="100">
        <f t="shared" si="15"/>
        <v>403</v>
      </c>
      <c r="J67" s="100">
        <f t="shared" si="15"/>
        <v>123</v>
      </c>
      <c r="K67" s="100">
        <f t="shared" si="15"/>
        <v>519</v>
      </c>
      <c r="L67" s="100">
        <f t="shared" si="15"/>
        <v>194</v>
      </c>
      <c r="M67" s="100">
        <f t="shared" si="15"/>
        <v>161</v>
      </c>
      <c r="N67" s="100">
        <f t="shared" si="15"/>
        <v>235</v>
      </c>
      <c r="O67" s="100">
        <f t="shared" si="15"/>
        <v>407</v>
      </c>
      <c r="P67" s="100">
        <f t="shared" si="15"/>
        <v>229</v>
      </c>
      <c r="Q67" s="100">
        <f t="shared" si="15"/>
        <v>491</v>
      </c>
      <c r="R67" s="101">
        <f t="shared" si="15"/>
        <v>587</v>
      </c>
      <c r="S67" s="99">
        <f>SUM(E67:R67)</f>
        <v>4479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57</v>
      </c>
      <c r="F76" s="102">
        <v>31</v>
      </c>
      <c r="G76" s="102">
        <v>35</v>
      </c>
      <c r="H76" s="102">
        <v>53</v>
      </c>
      <c r="I76" s="102">
        <v>57</v>
      </c>
      <c r="J76" s="102">
        <v>20</v>
      </c>
      <c r="K76" s="102">
        <v>30</v>
      </c>
      <c r="L76" s="102">
        <v>24</v>
      </c>
      <c r="M76" s="102">
        <v>33</v>
      </c>
      <c r="N76" s="102">
        <v>14</v>
      </c>
      <c r="O76" s="102">
        <v>65</v>
      </c>
      <c r="P76" s="102">
        <v>47</v>
      </c>
      <c r="Q76" s="102">
        <v>45</v>
      </c>
      <c r="R76" s="102">
        <v>62</v>
      </c>
      <c r="S76" s="80">
        <f>SUM(E76:R76)</f>
        <v>573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425781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7212</v>
      </c>
      <c r="F6" s="103"/>
      <c r="G6" s="104">
        <v>4</v>
      </c>
      <c r="H6" s="105" t="s">
        <v>93</v>
      </c>
      <c r="I6" s="106" t="s">
        <v>94</v>
      </c>
      <c r="J6" s="107">
        <v>304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3761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136</v>
      </c>
      <c r="K7" s="1"/>
      <c r="L7" s="111">
        <v>1</v>
      </c>
      <c r="M7" s="112" t="s">
        <v>99</v>
      </c>
      <c r="N7" s="107" t="s">
        <v>94</v>
      </c>
      <c r="O7" s="113">
        <v>81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2324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78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58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224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97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141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69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235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141</v>
      </c>
      <c r="F12" s="1"/>
      <c r="G12" s="273" t="s">
        <v>112</v>
      </c>
      <c r="H12" s="274"/>
      <c r="I12" s="274"/>
      <c r="J12" s="277">
        <f>SUM(J14+J23+J33+J41+O6+O19+O30)</f>
        <v>12999</v>
      </c>
      <c r="K12" s="1"/>
      <c r="L12" s="111" t="s">
        <v>44</v>
      </c>
      <c r="M12" s="112" t="s">
        <v>113</v>
      </c>
      <c r="N12" s="107" t="s">
        <v>94</v>
      </c>
      <c r="O12" s="107">
        <v>630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120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89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177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1462</v>
      </c>
      <c r="K14" s="1"/>
      <c r="L14" s="111">
        <v>8</v>
      </c>
      <c r="M14" s="112" t="s">
        <v>118</v>
      </c>
      <c r="N14" s="107" t="s">
        <v>103</v>
      </c>
      <c r="O14" s="107">
        <v>100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305</v>
      </c>
      <c r="F15" s="124"/>
      <c r="G15" s="111">
        <v>1</v>
      </c>
      <c r="H15" s="112" t="s">
        <v>120</v>
      </c>
      <c r="I15" s="107" t="s">
        <v>103</v>
      </c>
      <c r="J15" s="119">
        <v>62</v>
      </c>
      <c r="K15" s="1"/>
      <c r="L15" s="111">
        <v>9</v>
      </c>
      <c r="M15" s="112" t="s">
        <v>121</v>
      </c>
      <c r="N15" s="107" t="s">
        <v>103</v>
      </c>
      <c r="O15" s="107">
        <v>98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60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1357</v>
      </c>
      <c r="F17" s="124"/>
      <c r="G17" s="111">
        <v>3</v>
      </c>
      <c r="H17" s="112" t="s">
        <v>125</v>
      </c>
      <c r="I17" s="107" t="s">
        <v>103</v>
      </c>
      <c r="J17" s="119">
        <v>126</v>
      </c>
      <c r="K17" s="1"/>
      <c r="L17" s="131">
        <v>10</v>
      </c>
      <c r="M17" s="132" t="s">
        <v>126</v>
      </c>
      <c r="N17" s="133" t="s">
        <v>124</v>
      </c>
      <c r="O17" s="135">
        <v>2085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302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2219</v>
      </c>
      <c r="F19" s="124"/>
      <c r="G19" s="111">
        <v>5</v>
      </c>
      <c r="H19" s="112" t="s">
        <v>127</v>
      </c>
      <c r="I19" s="107" t="s">
        <v>111</v>
      </c>
      <c r="J19" s="119">
        <v>548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1773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229</v>
      </c>
      <c r="F20" s="124"/>
      <c r="G20" s="111">
        <v>6</v>
      </c>
      <c r="H20" s="112" t="s">
        <v>131</v>
      </c>
      <c r="I20" s="107" t="s">
        <v>94</v>
      </c>
      <c r="J20" s="119">
        <v>319</v>
      </c>
      <c r="K20" s="1"/>
      <c r="L20" s="111">
        <v>1</v>
      </c>
      <c r="M20" s="112" t="s">
        <v>132</v>
      </c>
      <c r="N20" s="107" t="s">
        <v>103</v>
      </c>
      <c r="O20" s="107">
        <v>86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848</v>
      </c>
      <c r="F21" s="124"/>
      <c r="G21" s="111">
        <v>7</v>
      </c>
      <c r="H21" s="112" t="s">
        <v>134</v>
      </c>
      <c r="I21" s="107" t="s">
        <v>103</v>
      </c>
      <c r="J21" s="119">
        <v>45</v>
      </c>
      <c r="K21" s="1"/>
      <c r="L21" s="111">
        <v>2</v>
      </c>
      <c r="M21" s="112" t="s">
        <v>135</v>
      </c>
      <c r="N21" s="107" t="s">
        <v>111</v>
      </c>
      <c r="O21" s="107">
        <v>53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267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104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151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2172</v>
      </c>
      <c r="K23" s="1"/>
      <c r="L23" s="111">
        <v>4</v>
      </c>
      <c r="M23" s="112" t="s">
        <v>141</v>
      </c>
      <c r="N23" s="107" t="s">
        <v>94</v>
      </c>
      <c r="O23" s="107">
        <v>169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516</v>
      </c>
      <c r="F24" s="124"/>
      <c r="G24" s="111">
        <v>1</v>
      </c>
      <c r="H24" s="112" t="s">
        <v>143</v>
      </c>
      <c r="I24" s="107" t="s">
        <v>94</v>
      </c>
      <c r="J24" s="119">
        <v>111</v>
      </c>
      <c r="K24" s="1"/>
      <c r="L24" s="111">
        <v>5</v>
      </c>
      <c r="M24" s="112" t="s">
        <v>144</v>
      </c>
      <c r="N24" s="107" t="s">
        <v>103</v>
      </c>
      <c r="O24" s="107">
        <v>171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208</v>
      </c>
      <c r="F25" s="124"/>
      <c r="G25" s="111">
        <v>2</v>
      </c>
      <c r="H25" s="112" t="s">
        <v>146</v>
      </c>
      <c r="I25" s="107" t="s">
        <v>103</v>
      </c>
      <c r="J25" s="119">
        <v>106</v>
      </c>
      <c r="K25" s="1"/>
      <c r="L25" s="111">
        <v>6</v>
      </c>
      <c r="M25" s="112" t="s">
        <v>147</v>
      </c>
      <c r="N25" s="107" t="s">
        <v>94</v>
      </c>
      <c r="O25" s="107">
        <v>618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525</v>
      </c>
      <c r="K26" s="1"/>
      <c r="L26" s="111">
        <v>7</v>
      </c>
      <c r="M26" s="112" t="s">
        <v>149</v>
      </c>
      <c r="N26" s="107" t="s">
        <v>103</v>
      </c>
      <c r="O26" s="107">
        <v>53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439</v>
      </c>
      <c r="F27" s="124"/>
      <c r="G27" s="111">
        <v>4</v>
      </c>
      <c r="H27" s="112" t="s">
        <v>151</v>
      </c>
      <c r="I27" s="107" t="s">
        <v>103</v>
      </c>
      <c r="J27" s="119">
        <v>180</v>
      </c>
      <c r="K27" s="1"/>
      <c r="L27" s="111">
        <v>8</v>
      </c>
      <c r="M27" s="112" t="s">
        <v>152</v>
      </c>
      <c r="N27" s="107" t="s">
        <v>103</v>
      </c>
      <c r="O27" s="107">
        <v>145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101</v>
      </c>
      <c r="F28" s="124"/>
      <c r="G28" s="111">
        <v>5</v>
      </c>
      <c r="H28" s="112" t="s">
        <v>151</v>
      </c>
      <c r="I28" s="107" t="s">
        <v>111</v>
      </c>
      <c r="J28" s="119">
        <v>812</v>
      </c>
      <c r="K28" s="1"/>
      <c r="L28" s="111">
        <v>9</v>
      </c>
      <c r="M28" s="112" t="s">
        <v>152</v>
      </c>
      <c r="N28" s="107" t="s">
        <v>111</v>
      </c>
      <c r="O28" s="107">
        <v>374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59</v>
      </c>
      <c r="F29" s="124"/>
      <c r="G29" s="111">
        <v>6</v>
      </c>
      <c r="H29" s="112" t="s">
        <v>155</v>
      </c>
      <c r="I29" s="107" t="s">
        <v>94</v>
      </c>
      <c r="J29" s="119">
        <v>179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62</v>
      </c>
      <c r="F30" s="124"/>
      <c r="G30" s="111">
        <v>7</v>
      </c>
      <c r="H30" s="112" t="s">
        <v>157</v>
      </c>
      <c r="I30" s="107" t="s">
        <v>94</v>
      </c>
      <c r="J30" s="119">
        <v>152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1766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66</v>
      </c>
      <c r="F31" s="124"/>
      <c r="G31" s="111">
        <v>8</v>
      </c>
      <c r="H31" s="112" t="s">
        <v>160</v>
      </c>
      <c r="I31" s="107" t="s">
        <v>103</v>
      </c>
      <c r="J31" s="119">
        <v>107</v>
      </c>
      <c r="K31" s="1"/>
      <c r="L31" s="111">
        <v>1</v>
      </c>
      <c r="M31" s="112" t="s">
        <v>161</v>
      </c>
      <c r="N31" s="107" t="s">
        <v>103</v>
      </c>
      <c r="O31" s="107">
        <v>154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151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215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1067</v>
      </c>
      <c r="K33" s="1"/>
      <c r="L33" s="111">
        <v>3</v>
      </c>
      <c r="M33" s="112" t="s">
        <v>164</v>
      </c>
      <c r="N33" s="107" t="s">
        <v>103</v>
      </c>
      <c r="O33" s="107">
        <v>42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1569</v>
      </c>
      <c r="F34" s="124"/>
      <c r="G34" s="111">
        <v>1</v>
      </c>
      <c r="H34" s="112" t="s">
        <v>167</v>
      </c>
      <c r="I34" s="107" t="s">
        <v>103</v>
      </c>
      <c r="J34" s="119">
        <v>93</v>
      </c>
      <c r="K34" s="1"/>
      <c r="L34" s="111">
        <v>4</v>
      </c>
      <c r="M34" s="112" t="s">
        <v>168</v>
      </c>
      <c r="N34" s="107" t="s">
        <v>94</v>
      </c>
      <c r="O34" s="107">
        <v>610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393</v>
      </c>
      <c r="F35" s="124"/>
      <c r="G35" s="111">
        <v>2</v>
      </c>
      <c r="H35" s="112" t="s">
        <v>170</v>
      </c>
      <c r="I35" s="107" t="s">
        <v>103</v>
      </c>
      <c r="J35" s="119">
        <v>129</v>
      </c>
      <c r="K35" s="1"/>
      <c r="L35" s="111">
        <v>5</v>
      </c>
      <c r="M35" s="112" t="s">
        <v>171</v>
      </c>
      <c r="N35" s="107" t="s">
        <v>111</v>
      </c>
      <c r="O35" s="107">
        <v>24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509</v>
      </c>
      <c r="F36" s="124"/>
      <c r="G36" s="111">
        <v>3</v>
      </c>
      <c r="H36" s="112" t="s">
        <v>173</v>
      </c>
      <c r="I36" s="107" t="s">
        <v>103</v>
      </c>
      <c r="J36" s="119">
        <v>98</v>
      </c>
      <c r="K36" s="1"/>
      <c r="L36" s="111">
        <v>6</v>
      </c>
      <c r="M36" s="112" t="s">
        <v>174</v>
      </c>
      <c r="N36" s="107" t="s">
        <v>103</v>
      </c>
      <c r="O36" s="107">
        <v>57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119</v>
      </c>
      <c r="F37" s="124"/>
      <c r="G37" s="111">
        <v>4</v>
      </c>
      <c r="H37" s="112" t="s">
        <v>176</v>
      </c>
      <c r="I37" s="107" t="s">
        <v>103</v>
      </c>
      <c r="J37" s="119">
        <v>72</v>
      </c>
      <c r="K37" s="1"/>
      <c r="L37" s="111">
        <v>7</v>
      </c>
      <c r="M37" s="112" t="s">
        <v>177</v>
      </c>
      <c r="N37" s="107" t="s">
        <v>103</v>
      </c>
      <c r="O37" s="107">
        <v>69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454</v>
      </c>
      <c r="F38" s="124"/>
      <c r="G38" s="111">
        <v>5</v>
      </c>
      <c r="H38" s="112" t="s">
        <v>179</v>
      </c>
      <c r="I38" s="107" t="s">
        <v>94</v>
      </c>
      <c r="J38" s="119">
        <v>599</v>
      </c>
      <c r="K38" s="1"/>
      <c r="L38" s="111">
        <v>8</v>
      </c>
      <c r="M38" s="112" t="s">
        <v>180</v>
      </c>
      <c r="N38" s="107" t="s">
        <v>103</v>
      </c>
      <c r="O38" s="107">
        <v>111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94</v>
      </c>
      <c r="F39" s="124"/>
      <c r="G39" s="111">
        <v>6</v>
      </c>
      <c r="H39" s="112" t="s">
        <v>182</v>
      </c>
      <c r="I39" s="107" t="s">
        <v>94</v>
      </c>
      <c r="J39" s="119">
        <v>76</v>
      </c>
      <c r="K39" s="1"/>
      <c r="L39" s="111">
        <v>9</v>
      </c>
      <c r="M39" s="112" t="s">
        <v>183</v>
      </c>
      <c r="N39" s="107" t="s">
        <v>103</v>
      </c>
      <c r="O39" s="107">
        <v>134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350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661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998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92</v>
      </c>
      <c r="F42" s="124"/>
      <c r="G42" s="111">
        <v>1</v>
      </c>
      <c r="H42" s="112" t="s">
        <v>185</v>
      </c>
      <c r="I42" s="107" t="s">
        <v>94</v>
      </c>
      <c r="J42" s="119">
        <v>249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20211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72</v>
      </c>
      <c r="F43" s="124"/>
      <c r="G43" s="111">
        <v>2</v>
      </c>
      <c r="H43" s="112" t="s">
        <v>189</v>
      </c>
      <c r="I43" s="107" t="s">
        <v>94</v>
      </c>
      <c r="J43" s="119">
        <v>152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57</v>
      </c>
      <c r="F44" s="124"/>
      <c r="G44" s="150">
        <v>3</v>
      </c>
      <c r="H44" s="151" t="s">
        <v>191</v>
      </c>
      <c r="I44" s="152" t="s">
        <v>94</v>
      </c>
      <c r="J44" s="118">
        <v>597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16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1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22865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21868</v>
      </c>
      <c r="D4" s="296"/>
      <c r="H4" s="296" t="s">
        <v>197</v>
      </c>
      <c r="I4" s="298">
        <v>121</v>
      </c>
      <c r="J4" s="298">
        <f t="shared" ref="J4:J9" si="0">K4+K10</f>
        <v>121</v>
      </c>
      <c r="K4" s="296">
        <v>26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21835</v>
      </c>
      <c r="D5" s="296"/>
      <c r="E5" s="296"/>
      <c r="F5" s="296" t="s">
        <v>199</v>
      </c>
      <c r="H5" s="296" t="s">
        <v>200</v>
      </c>
      <c r="I5" s="298">
        <v>0</v>
      </c>
      <c r="J5" s="298">
        <f t="shared" si="0"/>
        <v>0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21768</v>
      </c>
      <c r="D6" s="296"/>
      <c r="E6" s="296" t="s">
        <v>202</v>
      </c>
      <c r="F6" s="296">
        <v>3009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21627</v>
      </c>
      <c r="D7" s="296"/>
      <c r="E7" s="296" t="s">
        <v>205</v>
      </c>
      <c r="F7" s="296">
        <v>5315</v>
      </c>
      <c r="H7" s="299" t="s">
        <v>206</v>
      </c>
      <c r="I7" s="298">
        <v>32</v>
      </c>
      <c r="J7" s="298">
        <f t="shared" si="0"/>
        <v>32</v>
      </c>
      <c r="K7" s="296">
        <v>5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21375</v>
      </c>
      <c r="D8" s="296"/>
      <c r="E8" s="296" t="s">
        <v>208</v>
      </c>
      <c r="F8" s="296">
        <v>4616</v>
      </c>
      <c r="H8" s="298" t="s">
        <v>209</v>
      </c>
      <c r="I8" s="298">
        <v>32</v>
      </c>
      <c r="J8" s="298">
        <f t="shared" si="0"/>
        <v>32</v>
      </c>
      <c r="K8" s="296">
        <v>9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21683</v>
      </c>
      <c r="D9" s="296"/>
      <c r="E9" s="296" t="s">
        <v>211</v>
      </c>
      <c r="F9" s="296">
        <v>4626</v>
      </c>
      <c r="H9" s="298" t="s">
        <v>212</v>
      </c>
      <c r="I9" s="298">
        <v>1</v>
      </c>
      <c r="J9" s="298">
        <f t="shared" si="0"/>
        <v>1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22201</v>
      </c>
      <c r="D10" s="296"/>
      <c r="E10" s="296" t="s">
        <v>214</v>
      </c>
      <c r="F10" s="296">
        <v>3744</v>
      </c>
      <c r="K10" s="298">
        <v>95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23734</v>
      </c>
      <c r="D11" s="296"/>
      <c r="E11" s="296" t="s">
        <v>195</v>
      </c>
      <c r="F11" s="296">
        <v>4443</v>
      </c>
      <c r="K11" s="298">
        <v>0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23346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22201</v>
      </c>
      <c r="D13" s="296"/>
      <c r="E13" s="296" t="s">
        <v>213</v>
      </c>
      <c r="F13" s="296">
        <v>3176</v>
      </c>
      <c r="K13" s="298">
        <v>27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20828</v>
      </c>
      <c r="D14" s="296"/>
      <c r="E14" s="296" t="s">
        <v>215</v>
      </c>
      <c r="F14" s="296">
        <v>5397</v>
      </c>
      <c r="K14" s="298">
        <v>23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219</v>
      </c>
      <c r="C15" s="296">
        <v>20211</v>
      </c>
      <c r="D15" s="296"/>
      <c r="E15" s="296" t="s">
        <v>216</v>
      </c>
      <c r="F15" s="296">
        <v>4350</v>
      </c>
      <c r="J15" s="296"/>
      <c r="K15" s="298">
        <v>1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4415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4133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4267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0.99999999999999989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/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1427</v>
      </c>
      <c r="C22" s="296"/>
      <c r="D22" s="296"/>
      <c r="E22" s="296"/>
      <c r="F22" s="296"/>
      <c r="G22" s="296"/>
      <c r="H22" s="296"/>
      <c r="I22" s="296"/>
      <c r="J22" s="303" t="s">
        <v>220</v>
      </c>
      <c r="K22" s="300">
        <f t="shared" ref="K22:K34" si="1">B22/B$36</f>
        <v>0.35630461922596757</v>
      </c>
      <c r="L22" s="304">
        <f t="shared" ref="L22:L34" si="2">B22/B$36</f>
        <v>0.35630461922596757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155</v>
      </c>
      <c r="C23" s="296"/>
      <c r="D23" s="296"/>
      <c r="E23" s="296"/>
      <c r="F23" s="296"/>
      <c r="G23" s="296"/>
      <c r="H23" s="296"/>
      <c r="I23" s="296"/>
      <c r="J23" s="303" t="s">
        <v>221</v>
      </c>
      <c r="K23" s="300">
        <f t="shared" si="1"/>
        <v>3.870162297128589E-2</v>
      </c>
      <c r="L23" s="305">
        <f t="shared" si="2"/>
        <v>3.870162297128589E-2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73</v>
      </c>
      <c r="C24" s="296"/>
      <c r="D24" s="296"/>
      <c r="E24" s="296"/>
      <c r="F24" s="296"/>
      <c r="G24" s="296"/>
      <c r="H24" s="296"/>
      <c r="I24" s="296"/>
      <c r="J24" s="303" t="s">
        <v>222</v>
      </c>
      <c r="K24" s="300">
        <f t="shared" si="1"/>
        <v>1.8227215980024969E-2</v>
      </c>
      <c r="L24" s="305">
        <f t="shared" si="2"/>
        <v>1.8227215980024969E-2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142</v>
      </c>
      <c r="C25" s="296"/>
      <c r="D25" s="296"/>
      <c r="E25" s="296"/>
      <c r="F25" s="296"/>
      <c r="G25" s="296"/>
      <c r="H25" s="296"/>
      <c r="J25" s="306" t="s">
        <v>223</v>
      </c>
      <c r="K25" s="300">
        <f t="shared" si="1"/>
        <v>3.5455680399500623E-2</v>
      </c>
      <c r="L25" s="305">
        <f t="shared" si="2"/>
        <v>3.5455680399500623E-2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36</v>
      </c>
      <c r="C26" s="296"/>
      <c r="D26" s="296"/>
      <c r="E26" s="296"/>
      <c r="F26" s="296"/>
      <c r="G26" s="296"/>
      <c r="H26" s="296"/>
      <c r="I26" s="296"/>
      <c r="J26" s="303" t="s">
        <v>224</v>
      </c>
      <c r="K26" s="300">
        <f t="shared" si="1"/>
        <v>8.988764044943821E-3</v>
      </c>
      <c r="L26" s="304">
        <f t="shared" si="2"/>
        <v>8.988764044943821E-3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37</v>
      </c>
      <c r="C27" s="296"/>
      <c r="D27" s="296"/>
      <c r="E27" s="296"/>
      <c r="F27" s="296"/>
      <c r="G27" s="296"/>
      <c r="H27" s="296"/>
      <c r="I27" s="296"/>
      <c r="J27" s="306" t="s">
        <v>225</v>
      </c>
      <c r="K27" s="300">
        <f t="shared" si="1"/>
        <v>9.2384519350811479E-3</v>
      </c>
      <c r="L27" s="304">
        <f t="shared" si="2"/>
        <v>9.2384519350811479E-3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265</v>
      </c>
      <c r="C28" s="296"/>
      <c r="D28" s="296"/>
      <c r="E28" s="296"/>
      <c r="F28" s="296"/>
      <c r="G28" s="296"/>
      <c r="H28" s="296"/>
      <c r="I28" s="296"/>
      <c r="J28" s="306" t="s">
        <v>226</v>
      </c>
      <c r="K28" s="300">
        <f t="shared" si="1"/>
        <v>6.6167290886392005E-2</v>
      </c>
      <c r="L28" s="305">
        <f t="shared" si="2"/>
        <v>6.6167290886392005E-2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106</v>
      </c>
      <c r="C29" s="296"/>
      <c r="D29" s="296"/>
      <c r="E29" s="296"/>
      <c r="F29" s="296"/>
      <c r="G29" s="296"/>
      <c r="H29" s="296"/>
      <c r="I29" s="296"/>
      <c r="J29" s="306" t="s">
        <v>227</v>
      </c>
      <c r="K29" s="300">
        <f t="shared" si="1"/>
        <v>2.6466916354556804E-2</v>
      </c>
      <c r="L29" s="305">
        <f t="shared" si="2"/>
        <v>2.6466916354556804E-2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0"/>
    </row>
    <row r="30" spans="1:32" s="298" customFormat="1" ht="12.75">
      <c r="A30" s="296"/>
      <c r="B30" s="296">
        <v>139</v>
      </c>
      <c r="C30" s="296"/>
      <c r="D30" s="296"/>
      <c r="E30" s="296"/>
      <c r="F30" s="296"/>
      <c r="G30" s="296"/>
      <c r="H30" s="296"/>
      <c r="I30" s="296"/>
      <c r="J30" s="306" t="s">
        <v>228</v>
      </c>
      <c r="K30" s="300">
        <f t="shared" si="1"/>
        <v>3.4706616729088639E-2</v>
      </c>
      <c r="L30" s="305">
        <f t="shared" si="2"/>
        <v>3.4706616729088639E-2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948</v>
      </c>
      <c r="C31" s="296"/>
      <c r="D31" s="296"/>
      <c r="E31" s="296"/>
      <c r="F31" s="296"/>
      <c r="G31" s="296"/>
      <c r="H31" s="296"/>
      <c r="I31" s="296"/>
      <c r="J31" s="306" t="s">
        <v>229</v>
      </c>
      <c r="K31" s="300">
        <f t="shared" si="1"/>
        <v>0.23670411985018727</v>
      </c>
      <c r="L31" s="305">
        <f t="shared" si="2"/>
        <v>0.23670411985018727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357</v>
      </c>
      <c r="C32" s="296"/>
      <c r="D32" s="296"/>
      <c r="E32" s="296"/>
      <c r="F32" s="296"/>
      <c r="G32" s="296"/>
      <c r="H32" s="296"/>
      <c r="I32" s="296"/>
      <c r="J32" s="306" t="s">
        <v>230</v>
      </c>
      <c r="K32" s="300">
        <f t="shared" si="1"/>
        <v>8.9138576779026216E-2</v>
      </c>
      <c r="L32" s="305">
        <f t="shared" si="2"/>
        <v>8.9138576779026216E-2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23</v>
      </c>
      <c r="C33" s="296"/>
      <c r="D33" s="296"/>
      <c r="E33" s="296"/>
      <c r="F33" s="296"/>
      <c r="G33" s="296"/>
      <c r="H33" s="296"/>
      <c r="I33" s="296"/>
      <c r="J33" s="306" t="s">
        <v>231</v>
      </c>
      <c r="K33" s="300">
        <f t="shared" si="1"/>
        <v>5.7428214731585518E-3</v>
      </c>
      <c r="L33" s="304">
        <f t="shared" si="2"/>
        <v>5.7428214731585518E-3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297</v>
      </c>
      <c r="C34" s="296"/>
      <c r="D34" s="296"/>
      <c r="E34" s="296"/>
      <c r="F34" s="296"/>
      <c r="G34" s="296"/>
      <c r="H34" s="296"/>
      <c r="I34" s="296"/>
      <c r="J34" s="306" t="s">
        <v>232</v>
      </c>
      <c r="K34" s="300">
        <f t="shared" si="1"/>
        <v>7.415730337078652E-2</v>
      </c>
      <c r="L34" s="305">
        <f t="shared" si="2"/>
        <v>7.415730337078652E-2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4005</v>
      </c>
      <c r="C36" s="296"/>
      <c r="D36" s="296"/>
      <c r="E36" s="296"/>
      <c r="F36" s="296"/>
      <c r="G36" s="296"/>
      <c r="H36" s="296"/>
      <c r="I36" s="296"/>
      <c r="J36" s="306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7"/>
      <c r="L37" s="307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4005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08" t="s">
        <v>233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298" customFormat="1" ht="12.75" customHeight="1">
      <c r="M41" s="300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7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0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0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0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 19</vt:lpstr>
      <vt:lpstr>Gminy V.19</vt:lpstr>
      <vt:lpstr>Wykresy V 19</vt:lpstr>
      <vt:lpstr>'Gminy V.19'!Obszar_wydruku</vt:lpstr>
      <vt:lpstr>'Stan i struktura V 19'!Obszar_wydruku</vt:lpstr>
      <vt:lpstr>'Wykresy V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2019-06-10T05:57:02Z</dcterms:created>
  <dcterms:modified xsi:type="dcterms:W3CDTF">2019-06-10T06:21:19Z</dcterms:modified>
</cp:coreProperties>
</file>