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nowinka\Documents\MELDUNEK\Miesięczna\"/>
    </mc:Choice>
  </mc:AlternateContent>
  <bookViews>
    <workbookView xWindow="0" yWindow="0" windowWidth="28800" windowHeight="12435" activeTab="2"/>
  </bookViews>
  <sheets>
    <sheet name="Stan i struktura II 19" sheetId="4" r:id="rId1"/>
    <sheet name="Gminy II.19" sheetId="2" r:id="rId2"/>
    <sheet name="Wykresy II 19" sheetId="3" r:id="rId3"/>
  </sheets>
  <externalReferences>
    <externalReference r:id="rId4"/>
  </externalReferences>
  <definedNames>
    <definedName name="_xlnm.Print_Area" localSheetId="1">'Gminy II.19'!$B$1:$O$46</definedName>
    <definedName name="_xlnm.Print_Area" localSheetId="0">'Stan i struktura II 19'!$B$2:$S$68</definedName>
    <definedName name="_xlnm.Print_Area" localSheetId="2">'Wykresy II 19'!$N$1:$AB$41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6" i="4" l="1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S66" i="4" s="1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U65" i="4" s="1"/>
  <c r="S64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U63" i="4" s="1"/>
  <c r="S62" i="4"/>
  <c r="S63" i="4" s="1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U61" i="4" s="1"/>
  <c r="S60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U59" i="4" s="1"/>
  <c r="S58" i="4"/>
  <c r="S59" i="4" s="1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U57" i="4" s="1"/>
  <c r="S56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U55" i="4" s="1"/>
  <c r="S54" i="4"/>
  <c r="S55" i="4" s="1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U53" i="4" s="1"/>
  <c r="S52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U51" i="4" s="1"/>
  <c r="S50" i="4"/>
  <c r="S51" i="4" s="1"/>
  <c r="S49" i="4"/>
  <c r="R49" i="4"/>
  <c r="R67" i="4" s="1"/>
  <c r="Q49" i="4"/>
  <c r="Q67" i="4" s="1"/>
  <c r="P49" i="4"/>
  <c r="P67" i="4" s="1"/>
  <c r="O49" i="4"/>
  <c r="O67" i="4" s="1"/>
  <c r="N49" i="4"/>
  <c r="N67" i="4" s="1"/>
  <c r="M49" i="4"/>
  <c r="M67" i="4" s="1"/>
  <c r="L49" i="4"/>
  <c r="L67" i="4" s="1"/>
  <c r="K49" i="4"/>
  <c r="K67" i="4" s="1"/>
  <c r="J49" i="4"/>
  <c r="J67" i="4" s="1"/>
  <c r="I49" i="4"/>
  <c r="I67" i="4" s="1"/>
  <c r="H49" i="4"/>
  <c r="H67" i="4" s="1"/>
  <c r="G49" i="4"/>
  <c r="G67" i="4" s="1"/>
  <c r="F49" i="4"/>
  <c r="F67" i="4" s="1"/>
  <c r="E49" i="4"/>
  <c r="U49" i="4" s="1"/>
  <c r="S48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V46" i="4" s="1"/>
  <c r="S45" i="4"/>
  <c r="S44" i="4"/>
  <c r="S46" i="4" s="1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S38" i="4"/>
  <c r="S39" i="4" s="1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S36" i="4"/>
  <c r="S37" i="4" s="1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S34" i="4"/>
  <c r="S35" i="4" s="1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S32" i="4"/>
  <c r="S33" i="4" s="1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S30" i="4"/>
  <c r="S31" i="4" s="1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S27" i="4"/>
  <c r="S28" i="4" s="1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S25" i="4"/>
  <c r="S26" i="4" s="1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S23" i="4"/>
  <c r="S24" i="4" s="1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S21" i="4"/>
  <c r="S22" i="4" s="1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S19" i="4"/>
  <c r="S20" i="4" s="1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S17" i="4"/>
  <c r="S18" i="4" s="1"/>
  <c r="S15" i="4"/>
  <c r="S14" i="4"/>
  <c r="S13" i="4"/>
  <c r="S12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S10" i="4"/>
  <c r="S11" i="4" s="1"/>
  <c r="R9" i="4"/>
  <c r="N9" i="4"/>
  <c r="J9" i="4"/>
  <c r="F9" i="4"/>
  <c r="R7" i="4"/>
  <c r="R8" i="4" s="1"/>
  <c r="Q7" i="4"/>
  <c r="Q9" i="4" s="1"/>
  <c r="P7" i="4"/>
  <c r="P8" i="4" s="1"/>
  <c r="O7" i="4"/>
  <c r="O9" i="4" s="1"/>
  <c r="N7" i="4"/>
  <c r="N8" i="4" s="1"/>
  <c r="M7" i="4"/>
  <c r="M9" i="4" s="1"/>
  <c r="L7" i="4"/>
  <c r="L8" i="4" s="1"/>
  <c r="K7" i="4"/>
  <c r="K9" i="4" s="1"/>
  <c r="J7" i="4"/>
  <c r="J8" i="4" s="1"/>
  <c r="I7" i="4"/>
  <c r="I8" i="4" s="1"/>
  <c r="H7" i="4"/>
  <c r="H8" i="4" s="1"/>
  <c r="G7" i="4"/>
  <c r="G9" i="4" s="1"/>
  <c r="F7" i="4"/>
  <c r="F8" i="4" s="1"/>
  <c r="E7" i="4"/>
  <c r="E9" i="4" s="1"/>
  <c r="S6" i="4"/>
  <c r="M8" i="4" l="1"/>
  <c r="V51" i="4"/>
  <c r="V59" i="4"/>
  <c r="V63" i="4"/>
  <c r="S7" i="4"/>
  <c r="S9" i="4" s="1"/>
  <c r="G8" i="4"/>
  <c r="K8" i="4"/>
  <c r="O8" i="4"/>
  <c r="S8" i="4"/>
  <c r="H9" i="4"/>
  <c r="L9" i="4"/>
  <c r="P9" i="4"/>
  <c r="V49" i="4"/>
  <c r="V53" i="4"/>
  <c r="V57" i="4"/>
  <c r="V61" i="4"/>
  <c r="V65" i="4"/>
  <c r="E67" i="4"/>
  <c r="S67" i="4" s="1"/>
  <c r="E8" i="4"/>
  <c r="Q8" i="4"/>
  <c r="V55" i="4"/>
  <c r="V7" i="4"/>
  <c r="I9" i="4"/>
  <c r="U46" i="4"/>
  <c r="B38" i="3" l="1"/>
  <c r="L36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L25" i="3"/>
  <c r="K25" i="3"/>
  <c r="L24" i="3"/>
  <c r="K24" i="3"/>
  <c r="L23" i="3"/>
  <c r="K23" i="3"/>
  <c r="K19" i="3" s="1"/>
  <c r="L22" i="3"/>
  <c r="K22" i="3"/>
  <c r="J9" i="3"/>
  <c r="J8" i="3"/>
  <c r="J7" i="3"/>
  <c r="J6" i="3"/>
  <c r="J5" i="3"/>
  <c r="J4" i="3"/>
  <c r="J41" i="2" l="1"/>
  <c r="E41" i="2"/>
  <c r="E34" i="2"/>
  <c r="E6" i="2" s="1"/>
  <c r="J33" i="2"/>
  <c r="O30" i="2"/>
  <c r="E27" i="2"/>
  <c r="J23" i="2"/>
  <c r="J12" i="2" s="1"/>
  <c r="O19" i="2"/>
  <c r="E19" i="2"/>
  <c r="J14" i="2"/>
  <c r="E8" i="2"/>
  <c r="O42" i="2" s="1"/>
  <c r="O6" i="2"/>
</calcChain>
</file>

<file path=xl/sharedStrings.xml><?xml version="1.0" encoding="utf-8"?>
<sst xmlns="http://schemas.openxmlformats.org/spreadsheetml/2006/main" count="406" uniqueCount="234">
  <si>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</si>
  <si>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</si>
  <si>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</si>
  <si>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</si>
  <si>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</si>
  <si>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</si>
  <si>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</si>
  <si>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</si>
  <si>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</si>
  <si>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</si>
  <si>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</si>
  <si>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</si>
  <si>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</si>
  <si>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</si>
  <si>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</si>
  <si>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</si>
  <si>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</si>
  <si>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</si>
  <si>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</si>
  <si>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</si>
  <si>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</si>
  <si>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</si>
  <si>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</si>
  <si>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</si>
  <si>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</si>
  <si>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</si>
  <si>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</si>
  <si>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</si>
  <si>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</si>
  <si>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</si>
  <si>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</si>
  <si>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</si>
  <si>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</si>
  <si>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</si>
  <si>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</si>
  <si>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</si>
  <si>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</si>
  <si>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</si>
  <si>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</si>
  <si>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</si>
  <si>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</si>
  <si>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</si>
  <si>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</si>
  <si>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</si>
  <si>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</si>
  <si>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</si>
  <si>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</si>
  <si>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</si>
  <si>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</si>
  <si>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</si>
  <si>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</si>
  <si>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</si>
  <si>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</si>
  <si>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</si>
  <si>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</si>
  <si>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</si>
  <si>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</si>
  <si>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</si>
  <si>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</si>
  <si>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</si>
  <si>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</si>
  <si>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</si>
  <si>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</si>
  <si>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</si>
  <si>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</si>
  <si>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</si>
  <si>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</si>
  <si>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</si>
  <si>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</si>
  <si>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</si>
  <si>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</si>
  <si>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</si>
  <si>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</si>
  <si>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</si>
  <si>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</si>
  <si>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</si>
  <si>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</si>
  <si>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</si>
  <si>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</si>
  <si>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</si>
  <si>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</si>
  <si>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</si>
  <si>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Liczba  bezrobotnych w układzie powiatowych urzędów pracy i gmin woj. lubuskiego zarejestrowanych</t>
  </si>
  <si>
    <t>na koniec lutego 2019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</si>
  <si>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</si>
  <si>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</si>
  <si>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</si>
  <si>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</si>
  <si>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</si>
  <si>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</si>
  <si>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</si>
  <si>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</si>
  <si>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</si>
  <si>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</si>
  <si>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</si>
  <si>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</si>
  <si>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</si>
  <si>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</si>
  <si>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</si>
  <si>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</si>
  <si>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</si>
  <si>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</si>
  <si>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</si>
  <si>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</si>
  <si>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</si>
  <si>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</si>
  <si>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</si>
  <si>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</si>
  <si>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</si>
  <si>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</si>
  <si>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</si>
  <si>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</si>
  <si>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</si>
  <si>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</si>
  <si>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</si>
  <si>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</si>
  <si>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</si>
  <si>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</si>
  <si>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</si>
  <si>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</si>
  <si>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</si>
  <si>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</si>
  <si>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</si>
  <si>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</si>
  <si>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</si>
  <si>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</si>
  <si>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</si>
  <si>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</si>
  <si>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</si>
  <si>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</si>
  <si>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</si>
  <si>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</si>
  <si>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</si>
  <si>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</si>
  <si>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</si>
  <si>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</si>
  <si>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</si>
  <si>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</si>
  <si>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</si>
  <si>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</si>
  <si>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</si>
  <si>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</si>
  <si>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</si>
  <si>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</si>
  <si>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</si>
  <si>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</si>
  <si>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</si>
  <si>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</si>
  <si>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</si>
  <si>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</si>
  <si>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</si>
  <si>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</si>
  <si>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</si>
  <si>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</si>
  <si>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</si>
  <si>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</si>
  <si>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</si>
  <si>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</si>
  <si>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</si>
  <si>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</si>
  <si>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</si>
  <si>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</si>
  <si>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</si>
  <si>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</si>
  <si>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</si>
  <si>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</si>
  <si>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</si>
  <si>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</si>
  <si>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</si>
  <si>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</si>
  <si>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</si>
  <si>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</si>
  <si>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</si>
  <si>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</si>
  <si>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</si>
  <si>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</si>
  <si>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</si>
  <si>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</si>
  <si>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</si>
  <si>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</si>
  <si>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</si>
  <si>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</si>
  <si>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</si>
  <si>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</si>
  <si>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</si>
  <si>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</si>
  <si>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</si>
  <si>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</si>
  <si>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</si>
  <si>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</si>
  <si>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</si>
  <si>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</si>
  <si>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II 2018r.</t>
  </si>
  <si>
    <t>III 2018r.</t>
  </si>
  <si>
    <t>Podjęcia pracy poza miejscem zamieszkania w ramach bonu na zasiedlenie</t>
  </si>
  <si>
    <t>IV 2018r.</t>
  </si>
  <si>
    <t>oferty pracy</t>
  </si>
  <si>
    <t>Podjęcia pracy w ramach bonu zatrudnieniowego</t>
  </si>
  <si>
    <t>V 2018r.</t>
  </si>
  <si>
    <t>IX 2017r.</t>
  </si>
  <si>
    <t>Podjęcie pracy w ramach refundacji składek na ubezpieczenie społeczne</t>
  </si>
  <si>
    <t>VI 2018r.</t>
  </si>
  <si>
    <t>X 2017r.</t>
  </si>
  <si>
    <t>Podjęcia pracy w ramach dofinansowania wynagrodzenia za zatrudnienie skierowanego 
bezrobotnego powyżej 50 r. życia</t>
  </si>
  <si>
    <t>VII 2018r.</t>
  </si>
  <si>
    <t>XI 2017r.</t>
  </si>
  <si>
    <t>Rozpoczęcie szkolenia w ramach bonu szkoleniowego</t>
  </si>
  <si>
    <t>VIII 2018r.</t>
  </si>
  <si>
    <t>XII 2017r.</t>
  </si>
  <si>
    <t>Rozpoczęcie stażu w ramach bonu stażowego</t>
  </si>
  <si>
    <t>IX 2018r.</t>
  </si>
  <si>
    <t>I 2018r.</t>
  </si>
  <si>
    <t>X 2018r.</t>
  </si>
  <si>
    <t>XI 2018r.</t>
  </si>
  <si>
    <t>XII 2018r.</t>
  </si>
  <si>
    <t>I 2019r.</t>
  </si>
  <si>
    <t>II 2019r.</t>
  </si>
  <si>
    <t>Praca niesubsydiowana</t>
  </si>
  <si>
    <t>Podjęcie działalności gospodarczej i inna praca</t>
  </si>
  <si>
    <t>Podjęcie pracy w ramach refund. kosztów zatrud. bezrobotnego</t>
  </si>
  <si>
    <t>Prace 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</si>
  <si>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</si>
  <si>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</si>
  <si>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</si>
  <si>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</si>
  <si>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</si>
  <si>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</si>
  <si>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</si>
  <si>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</si>
  <si>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</si>
  <si>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</si>
  <si>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 xml:space="preserve">INFORMACJA O STANIE I STRUKTURZE BEZROBOCIA W WOJ. LUBUSKIM W LUTYM 2019 R.   </t>
  </si>
  <si>
    <t>Stopa bezrobocia za styczeń 2019 r.*</t>
  </si>
  <si>
    <t>*  wskaźnik stopy bezrobocia za luty 2019 r. jest podawany przez GUS z miesięcznym opóżnieniem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</si>
</sst>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4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indexed="17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6" fillId="0" borderId="0"/>
    <xf numFmtId="43" fontId="1" fillId="0" borderId="0" applyFont="0" applyFill="0" applyBorder="0" applyAlignment="0" applyProtection="0"/>
  </cellStyleXfs>
  <cellXfs count="3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vertical="center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5" xfId="0" applyFont="1" applyBorder="1"/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6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2" xfId="0" applyNumberFormat="1" applyFont="1" applyFill="1" applyBorder="1" applyAlignment="1">
      <alignment horizontal="center" vertical="center" wrapText="1"/>
    </xf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9" fillId="0" borderId="0" xfId="0" applyFont="1"/>
    <xf numFmtId="0" fontId="4" fillId="0" borderId="25" xfId="0" applyFont="1" applyBorder="1" applyAlignment="1">
      <alignment horizontal="center"/>
    </xf>
    <xf numFmtId="0" fontId="4" fillId="0" borderId="44" xfId="0" applyFont="1" applyBorder="1" applyAlignment="1" applyProtection="1">
      <alignment horizontal="left"/>
    </xf>
    <xf numFmtId="165" fontId="4" fillId="0" borderId="44" xfId="0" applyNumberFormat="1" applyFont="1" applyBorder="1" applyProtection="1"/>
    <xf numFmtId="165" fontId="4" fillId="0" borderId="27" xfId="0" applyNumberFormat="1" applyFont="1" applyBorder="1" applyProtection="1"/>
    <xf numFmtId="0" fontId="3" fillId="6" borderId="25" xfId="0" applyFont="1" applyFill="1" applyBorder="1" applyAlignment="1">
      <alignment horizontal="center"/>
    </xf>
    <xf numFmtId="0" fontId="3" fillId="6" borderId="44" xfId="0" applyFont="1" applyFill="1" applyBorder="1" applyAlignment="1" applyProtection="1">
      <alignment horizontal="left"/>
    </xf>
    <xf numFmtId="165" fontId="3" fillId="6" borderId="62" xfId="0" applyNumberFormat="1" applyFont="1" applyFill="1" applyBorder="1" applyAlignment="1" applyProtection="1">
      <alignment horizontal="right"/>
    </xf>
    <xf numFmtId="0" fontId="4" fillId="0" borderId="45" xfId="0" applyFont="1" applyBorder="1" applyAlignment="1">
      <alignment horizontal="center"/>
    </xf>
    <xf numFmtId="0" fontId="4" fillId="0" borderId="27" xfId="0" applyFont="1" applyBorder="1" applyAlignment="1" applyProtection="1">
      <alignment horizontal="left"/>
    </xf>
    <xf numFmtId="165" fontId="4" fillId="0" borderId="27" xfId="0" applyNumberFormat="1" applyFont="1" applyBorder="1" applyAlignment="1"/>
    <xf numFmtId="0" fontId="3" fillId="6" borderId="44" xfId="0" applyFont="1" applyFill="1" applyBorder="1" applyAlignment="1" applyProtection="1">
      <alignment horizontal="center"/>
    </xf>
    <xf numFmtId="0" fontId="4" fillId="0" borderId="4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5" fontId="4" fillId="0" borderId="32" xfId="0" applyNumberFormat="1" applyFont="1" applyBorder="1" applyProtection="1"/>
    <xf numFmtId="165" fontId="4" fillId="0" borderId="66" xfId="0" applyNumberFormat="1" applyFont="1" applyBorder="1" applyProtection="1"/>
    <xf numFmtId="165" fontId="4" fillId="0" borderId="67" xfId="0" applyNumberFormat="1" applyFont="1" applyBorder="1" applyProtection="1"/>
    <xf numFmtId="0" fontId="4" fillId="0" borderId="34" xfId="0" applyFont="1" applyBorder="1" applyAlignment="1">
      <alignment horizontal="center"/>
    </xf>
    <xf numFmtId="0" fontId="4" fillId="0" borderId="34" xfId="0" applyFont="1" applyBorder="1" applyAlignment="1" applyProtection="1">
      <alignment horizontal="left"/>
    </xf>
    <xf numFmtId="165" fontId="4" fillId="0" borderId="34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3" fillId="6" borderId="44" xfId="0" applyNumberFormat="1" applyFont="1" applyFill="1" applyBorder="1" applyProtection="1"/>
    <xf numFmtId="165" fontId="3" fillId="6" borderId="62" xfId="0" applyNumberFormat="1" applyFont="1" applyFill="1" applyBorder="1" applyProtection="1"/>
    <xf numFmtId="0" fontId="4" fillId="0" borderId="26" xfId="0" applyFont="1" applyBorder="1" applyAlignment="1">
      <alignment horizontal="center"/>
    </xf>
    <xf numFmtId="0" fontId="4" fillId="0" borderId="48" xfId="0" applyFont="1" applyBorder="1" applyAlignment="1" applyProtection="1">
      <alignment horizontal="left"/>
    </xf>
    <xf numFmtId="165" fontId="4" fillId="0" borderId="48" xfId="0" applyNumberFormat="1" applyFont="1" applyBorder="1" applyProtection="1"/>
    <xf numFmtId="165" fontId="4" fillId="0" borderId="73" xfId="0" applyNumberFormat="1" applyFont="1" applyBorder="1" applyProtection="1"/>
    <xf numFmtId="0" fontId="4" fillId="7" borderId="74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5" fontId="4" fillId="7" borderId="7" xfId="0" applyNumberFormat="1" applyFont="1" applyFill="1" applyBorder="1" applyProtection="1"/>
    <xf numFmtId="165" fontId="4" fillId="7" borderId="67" xfId="0" applyNumberFormat="1" applyFont="1" applyFill="1" applyBorder="1" applyProtection="1"/>
    <xf numFmtId="0" fontId="4" fillId="8" borderId="27" xfId="0" applyNumberFormat="1" applyFont="1" applyFill="1" applyBorder="1" applyAlignment="1">
      <alignment horizontal="right" vertical="center"/>
    </xf>
    <xf numFmtId="165" fontId="4" fillId="0" borderId="62" xfId="0" applyNumberFormat="1" applyFont="1" applyBorder="1" applyProtection="1"/>
    <xf numFmtId="0" fontId="34" fillId="0" borderId="0" xfId="0" applyFont="1" applyBorder="1" applyAlignment="1">
      <alignment horizontal="center"/>
    </xf>
    <xf numFmtId="0" fontId="3" fillId="6" borderId="45" xfId="0" applyFont="1" applyFill="1" applyBorder="1" applyAlignment="1">
      <alignment horizontal="center"/>
    </xf>
    <xf numFmtId="0" fontId="3" fillId="6" borderId="27" xfId="0" applyFont="1" applyFill="1" applyBorder="1" applyAlignment="1" applyProtection="1">
      <alignment horizontal="left"/>
    </xf>
    <xf numFmtId="165" fontId="3" fillId="6" borderId="27" xfId="0" applyNumberFormat="1" applyFont="1" applyFill="1" applyBorder="1" applyProtection="1"/>
    <xf numFmtId="165" fontId="3" fillId="6" borderId="73" xfId="0" applyNumberFormat="1" applyFont="1" applyFill="1" applyBorder="1" applyProtection="1"/>
    <xf numFmtId="165" fontId="3" fillId="6" borderId="67" xfId="0" applyNumberFormat="1" applyFont="1" applyFill="1" applyBorder="1" applyProtection="1"/>
    <xf numFmtId="165" fontId="4" fillId="0" borderId="28" xfId="0" applyNumberFormat="1" applyFont="1" applyBorder="1" applyProtection="1"/>
    <xf numFmtId="165" fontId="4" fillId="0" borderId="75" xfId="0" applyNumberFormat="1" applyFont="1" applyBorder="1" applyAlignment="1" applyProtection="1">
      <alignment horizontal="center"/>
    </xf>
    <xf numFmtId="165" fontId="4" fillId="0" borderId="76" xfId="0" applyNumberFormat="1" applyFont="1" applyBorder="1" applyProtection="1"/>
    <xf numFmtId="0" fontId="4" fillId="0" borderId="7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65" fontId="4" fillId="0" borderId="57" xfId="0" applyNumberFormat="1" applyFont="1" applyBorder="1" applyProtection="1"/>
    <xf numFmtId="165" fontId="4" fillId="0" borderId="58" xfId="0" applyNumberFormat="1" applyFont="1" applyBorder="1" applyProtection="1"/>
    <xf numFmtId="0" fontId="4" fillId="0" borderId="29" xfId="0" applyFont="1" applyBorder="1" applyAlignment="1">
      <alignment horizontal="center"/>
    </xf>
    <xf numFmtId="0" fontId="4" fillId="0" borderId="84" xfId="0" applyFont="1" applyBorder="1" applyAlignment="1" applyProtection="1">
      <alignment horizontal="left"/>
    </xf>
    <xf numFmtId="165" fontId="4" fillId="0" borderId="84" xfId="0" applyNumberFormat="1" applyFont="1" applyBorder="1" applyProtection="1"/>
    <xf numFmtId="0" fontId="2" fillId="0" borderId="3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 applyProtection="1">
      <alignment horizontal="left"/>
    </xf>
    <xf numFmtId="165" fontId="35" fillId="0" borderId="0" xfId="0" applyNumberFormat="1" applyFont="1" applyBorder="1" applyProtection="1"/>
    <xf numFmtId="0" fontId="0" fillId="0" borderId="0" xfId="0" applyBorder="1"/>
    <xf numFmtId="0" fontId="37" fillId="0" borderId="0" xfId="1" applyFont="1"/>
    <xf numFmtId="0" fontId="38" fillId="0" borderId="0" xfId="1" applyFont="1"/>
    <xf numFmtId="0" fontId="39" fillId="0" borderId="0" xfId="1" applyFont="1"/>
    <xf numFmtId="0" fontId="37" fillId="0" borderId="0" xfId="1" applyFont="1" applyAlignment="1"/>
    <xf numFmtId="10" fontId="37" fillId="0" borderId="0" xfId="1" applyNumberFormat="1" applyFont="1" applyBorder="1" applyAlignment="1">
      <alignment horizontal="right"/>
    </xf>
    <xf numFmtId="0" fontId="40" fillId="0" borderId="0" xfId="1" applyFont="1"/>
    <xf numFmtId="10" fontId="39" fillId="0" borderId="0" xfId="1" applyNumberFormat="1" applyFont="1"/>
    <xf numFmtId="0" fontId="37" fillId="0" borderId="0" xfId="1" applyFont="1" applyBorder="1" applyAlignment="1">
      <alignment horizontal="right"/>
    </xf>
    <xf numFmtId="166" fontId="41" fillId="0" borderId="0" xfId="2" applyNumberFormat="1" applyFont="1" applyBorder="1" applyAlignment="1">
      <alignment horizontal="right"/>
    </xf>
    <xf numFmtId="166" fontId="37" fillId="0" borderId="0" xfId="2" applyNumberFormat="1" applyFont="1" applyBorder="1" applyAlignment="1">
      <alignment horizontal="right"/>
    </xf>
    <xf numFmtId="0" fontId="37" fillId="0" borderId="0" xfId="1" applyFont="1" applyFill="1" applyBorder="1" applyAlignment="1">
      <alignment horizontal="right"/>
    </xf>
    <xf numFmtId="166" fontId="42" fillId="0" borderId="0" xfId="2" applyNumberFormat="1" applyFont="1" applyBorder="1" applyAlignment="1">
      <alignment horizontal="right"/>
    </xf>
    <xf numFmtId="10" fontId="37" fillId="0" borderId="0" xfId="1" applyNumberFormat="1" applyFont="1"/>
    <xf numFmtId="0" fontId="36" fillId="0" borderId="0" xfId="1"/>
    <xf numFmtId="0" fontId="3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3" fillId="0" borderId="4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4" fillId="0" borderId="4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16" fillId="0" borderId="28" xfId="0" applyFont="1" applyFill="1" applyBorder="1" applyAlignment="1">
      <alignment horizontal="left" vertical="center" wrapText="1" indent="2"/>
    </xf>
    <xf numFmtId="0" fontId="16" fillId="0" borderId="22" xfId="0" applyFont="1" applyFill="1" applyBorder="1" applyAlignment="1">
      <alignment horizontal="left" vertical="center" wrapText="1" indent="2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24" fillId="0" borderId="26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15" fillId="0" borderId="30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left" vertical="center" wrapText="1" indent="1"/>
    </xf>
    <xf numFmtId="0" fontId="11" fillId="3" borderId="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1"/>
    </xf>
    <xf numFmtId="0" fontId="15" fillId="0" borderId="22" xfId="0" applyFont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33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165" fontId="28" fillId="0" borderId="61" xfId="0" applyNumberFormat="1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14" fillId="4" borderId="78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0" fontId="14" fillId="4" borderId="80" xfId="0" applyFont="1" applyFill="1" applyBorder="1" applyAlignment="1">
      <alignment horizontal="center" vertical="center" wrapText="1"/>
    </xf>
    <xf numFmtId="0" fontId="14" fillId="4" borderId="81" xfId="0" applyFont="1" applyFill="1" applyBorder="1" applyAlignment="1">
      <alignment horizontal="center" vertical="center" wrapText="1"/>
    </xf>
    <xf numFmtId="165" fontId="4" fillId="4" borderId="60" xfId="0" applyNumberFormat="1" applyFont="1" applyFill="1" applyBorder="1" applyAlignment="1" applyProtection="1">
      <alignment horizontal="center" vertical="center" wrapText="1"/>
    </xf>
    <xf numFmtId="165" fontId="4" fillId="4" borderId="82" xfId="0" applyNumberFormat="1" applyFont="1" applyFill="1" applyBorder="1" applyAlignment="1" applyProtection="1">
      <alignment horizontal="center" vertical="center" wrapText="1"/>
    </xf>
    <xf numFmtId="165" fontId="30" fillId="4" borderId="61" xfId="0" applyNumberFormat="1" applyFont="1" applyFill="1" applyBorder="1" applyAlignment="1" applyProtection="1">
      <alignment horizontal="center" vertical="center" wrapText="1"/>
      <protection locked="0"/>
    </xf>
    <xf numFmtId="165" fontId="30" fillId="4" borderId="8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8" xfId="0" applyFont="1" applyBorder="1" applyAlignment="1">
      <alignment wrapText="1"/>
    </xf>
    <xf numFmtId="0" fontId="32" fillId="0" borderId="50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165" fontId="28" fillId="0" borderId="72" xfId="0" applyNumberFormat="1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5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2" fillId="0" borderId="55" xfId="0" applyFont="1" applyBorder="1" applyAlignment="1">
      <alignment wrapText="1"/>
    </xf>
    <xf numFmtId="0" fontId="2" fillId="0" borderId="3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0" fontId="37" fillId="9" borderId="0" xfId="1" applyFont="1" applyFill="1" applyAlignment="1">
      <alignment vertical="center"/>
    </xf>
    <xf numFmtId="0" fontId="36" fillId="0" borderId="0" xfId="1" applyAlignment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II 2018r. do II 2019r.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7892755576742886E-3"/>
                  <c:y val="-1.481496062992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40708168264957E-3"/>
                  <c:y val="-1.220078740157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43455580578525E-3"/>
                  <c:y val="-6.94520997375335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028991939682E-3"/>
                  <c:y val="-3.8671259842519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6599323831911E-3"/>
                  <c:y val="8.7962598425196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II 19'!$B$3:$B$15</c:f>
              <c:strCache>
                <c:ptCount val="13"/>
                <c:pt idx="0">
                  <c:v>II 2018r.</c:v>
                </c:pt>
                <c:pt idx="1">
                  <c:v>III 2018r.</c:v>
                </c:pt>
                <c:pt idx="2">
                  <c:v>IV 2018r.</c:v>
                </c:pt>
                <c:pt idx="3">
                  <c:v>V 2018r.</c:v>
                </c:pt>
                <c:pt idx="4">
                  <c:v>VI 2018r.</c:v>
                </c:pt>
                <c:pt idx="5">
                  <c:v>VII 2018r.</c:v>
                </c:pt>
                <c:pt idx="6">
                  <c:v>VIII 2018r.</c:v>
                </c:pt>
                <c:pt idx="7">
                  <c:v>IX 2018r.</c:v>
                </c:pt>
                <c:pt idx="8">
                  <c:v>X 2018r.</c:v>
                </c:pt>
                <c:pt idx="9">
                  <c:v>XI 2018r.</c:v>
                </c:pt>
                <c:pt idx="10">
                  <c:v>XII 2018r.</c:v>
                </c:pt>
                <c:pt idx="11">
                  <c:v>I 2019r.</c:v>
                </c:pt>
                <c:pt idx="12">
                  <c:v>II 2019r.</c:v>
                </c:pt>
              </c:strCache>
            </c:strRef>
          </c:cat>
          <c:val>
            <c:numRef>
              <c:f>'Wykresy II 19'!$C$3:$C$15</c:f>
              <c:numCache>
                <c:formatCode>General</c:formatCode>
                <c:ptCount val="13"/>
                <c:pt idx="0">
                  <c:v>26136</c:v>
                </c:pt>
                <c:pt idx="1">
                  <c:v>24862</c:v>
                </c:pt>
                <c:pt idx="2">
                  <c:v>23660</c:v>
                </c:pt>
                <c:pt idx="3">
                  <c:v>22865</c:v>
                </c:pt>
                <c:pt idx="4">
                  <c:v>21868</c:v>
                </c:pt>
                <c:pt idx="5">
                  <c:v>21835</c:v>
                </c:pt>
                <c:pt idx="6">
                  <c:v>21768</c:v>
                </c:pt>
                <c:pt idx="7">
                  <c:v>21627</c:v>
                </c:pt>
                <c:pt idx="8">
                  <c:v>21375</c:v>
                </c:pt>
                <c:pt idx="9">
                  <c:v>21683</c:v>
                </c:pt>
                <c:pt idx="10">
                  <c:v>22201</c:v>
                </c:pt>
                <c:pt idx="11">
                  <c:v>23734</c:v>
                </c:pt>
                <c:pt idx="12">
                  <c:v>23346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59457568"/>
        <c:axId val="259458688"/>
      </c:barChart>
      <c:catAx>
        <c:axId val="25945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9458688"/>
        <c:crossesAt val="20000"/>
        <c:auto val="1"/>
        <c:lblAlgn val="ctr"/>
        <c:lblOffset val="100"/>
        <c:noMultiLvlLbl val="0"/>
      </c:catAx>
      <c:valAx>
        <c:axId val="259458688"/>
        <c:scaling>
          <c:orientation val="minMax"/>
          <c:max val="28000"/>
          <c:min val="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945756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II 19'!$J$3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II 19'!$H$4:$H$9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II 19'!$I$4:$I$9</c:f>
              <c:numCache>
                <c:formatCode>General</c:formatCode>
                <c:ptCount val="6"/>
                <c:pt idx="0">
                  <c:v>41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12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64945872"/>
        <c:axId val="264951472"/>
      </c:barChart>
      <c:catAx>
        <c:axId val="264945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64951472"/>
        <c:crosses val="autoZero"/>
        <c:auto val="1"/>
        <c:lblAlgn val="ctr"/>
        <c:lblOffset val="100"/>
        <c:noMultiLvlLbl val="0"/>
      </c:catAx>
      <c:valAx>
        <c:axId val="264951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494587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IX 2017r. do II 2018r. oraz od IX 2018r. do II 2019r.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II 19'!$E$6:$E$18</c:f>
              <c:strCache>
                <c:ptCount val="13"/>
                <c:pt idx="0">
                  <c:v>IX 2017r.</c:v>
                </c:pt>
                <c:pt idx="1">
                  <c:v>X 2017r.</c:v>
                </c:pt>
                <c:pt idx="2">
                  <c:v>XI 2017r.</c:v>
                </c:pt>
                <c:pt idx="3">
                  <c:v>XII 2017r.</c:v>
                </c:pt>
                <c:pt idx="4">
                  <c:v>I 2018r.</c:v>
                </c:pt>
                <c:pt idx="5">
                  <c:v>II 2018r.</c:v>
                </c:pt>
                <c:pt idx="7">
                  <c:v>IX 2018r.</c:v>
                </c:pt>
                <c:pt idx="8">
                  <c:v>X 2018r.</c:v>
                </c:pt>
                <c:pt idx="9">
                  <c:v>XI 2018r.</c:v>
                </c:pt>
                <c:pt idx="10">
                  <c:v>XII 2018r.</c:v>
                </c:pt>
                <c:pt idx="11">
                  <c:v>I 2019r.</c:v>
                </c:pt>
                <c:pt idx="12">
                  <c:v>II 2019r.</c:v>
                </c:pt>
              </c:strCache>
            </c:strRef>
          </c:cat>
          <c:val>
            <c:numRef>
              <c:f>'Wykresy II 19'!$F$6:$F$18</c:f>
              <c:numCache>
                <c:formatCode>General</c:formatCode>
                <c:ptCount val="13"/>
                <c:pt idx="0">
                  <c:v>4985</c:v>
                </c:pt>
                <c:pt idx="1">
                  <c:v>6132</c:v>
                </c:pt>
                <c:pt idx="2">
                  <c:v>4495</c:v>
                </c:pt>
                <c:pt idx="3">
                  <c:v>3009</c:v>
                </c:pt>
                <c:pt idx="4">
                  <c:v>5315</c:v>
                </c:pt>
                <c:pt idx="5">
                  <c:v>4616</c:v>
                </c:pt>
                <c:pt idx="7">
                  <c:v>3788</c:v>
                </c:pt>
                <c:pt idx="8">
                  <c:v>5981</c:v>
                </c:pt>
                <c:pt idx="9">
                  <c:v>4154</c:v>
                </c:pt>
                <c:pt idx="10">
                  <c:v>3176</c:v>
                </c:pt>
                <c:pt idx="11">
                  <c:v>5397</c:v>
                </c:pt>
                <c:pt idx="12">
                  <c:v>4350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186161440"/>
        <c:axId val="186162560"/>
        <c:axId val="0"/>
      </c:bar3DChart>
      <c:catAx>
        <c:axId val="18616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186162560"/>
        <c:crosses val="autoZero"/>
        <c:auto val="1"/>
        <c:lblAlgn val="ctr"/>
        <c:lblOffset val="100"/>
        <c:noMultiLvlLbl val="0"/>
      </c:catAx>
      <c:valAx>
        <c:axId val="1861625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186161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lutym 2019r.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5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414675729636361"/>
          <c:y val="0.32270209973753283"/>
          <c:w val="0.49209166161922069"/>
          <c:h val="0.3958333333333333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3.0758014222580106E-3"/>
                  <c:y val="-7.64288057742782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295926150256848"/>
                  <c:y val="-0.1709479986876640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5753976265787289"/>
                  <c:y val="-3.088418635170603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61083069744487"/>
                      <c:h val="0.1940452755905511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7.933328846714674E-2"/>
                  <c:y val="0.1211896325459317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84626601162033"/>
                      <c:h val="0.13812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2.0588644368171927E-2"/>
                  <c:y val="0.1338093832020995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0932925051035293"/>
                  <c:y val="0.1475531496062990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6012B3B-946B-4EDD-BBEC-605A9A3F07F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141EAF79-7421-483D-B030-5B8183CA5F3A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3099295047701"/>
                      <c:h val="9.233567908156005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9.6245821836373063E-2"/>
                  <c:y val="0.10704625984251953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5.9389595531327839E-2"/>
                  <c:y val="0.128469816272965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2160968660968662"/>
                  <c:y val="-1.784137139107611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7.0951050990421066E-2"/>
                  <c:y val="-6.570652887139107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5416941472059581"/>
                  <c:y val="-2.5721620734908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5.0074029207887475E-3"/>
                  <c:y val="-4.86459973753281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0948852547277733"/>
                  <c:y val="-7.4106955380577433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II 19'!$J$22:$J$34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II 19'!$K$22:$K$34</c:f>
              <c:numCache>
                <c:formatCode>0.00%</c:formatCode>
                <c:ptCount val="13"/>
                <c:pt idx="0">
                  <c:v>0.3813873117748704</c:v>
                </c:pt>
                <c:pt idx="1">
                  <c:v>2.9128610219698838E-2</c:v>
                </c:pt>
                <c:pt idx="2">
                  <c:v>8.8866946432979519E-3</c:v>
                </c:pt>
                <c:pt idx="3">
                  <c:v>2.4191557640088866E-2</c:v>
                </c:pt>
                <c:pt idx="4">
                  <c:v>1.9800000000000002E-2</c:v>
                </c:pt>
                <c:pt idx="5">
                  <c:v>9.6272525302394472E-3</c:v>
                </c:pt>
                <c:pt idx="6">
                  <c:v>8.3929893853369533E-2</c:v>
                </c:pt>
                <c:pt idx="7">
                  <c:v>4.3939767958528761E-2</c:v>
                </c:pt>
                <c:pt idx="8">
                  <c:v>2.7894347074796346E-2</c:v>
                </c:pt>
                <c:pt idx="9">
                  <c:v>0.21229326092322884</c:v>
                </c:pt>
                <c:pt idx="10">
                  <c:v>9.1088620093804001E-2</c:v>
                </c:pt>
                <c:pt idx="11">
                  <c:v>7.4055788694149596E-3</c:v>
                </c:pt>
                <c:pt idx="12">
                  <c:v>6.0478894100222169E-2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123825</xdr:rowOff>
    </xdr:from>
    <xdr:to>
      <xdr:col>27</xdr:col>
      <xdr:colOff>581026</xdr:colOff>
      <xdr:row>38</xdr:row>
      <xdr:rowOff>95250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9r/Arkusz%20robocz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9"/>
      <sheetName val="Stan i struktura II 19"/>
    </sheetNames>
    <sheetDataSet>
      <sheetData sheetId="0">
        <row r="6">
          <cell r="E6">
            <v>1615</v>
          </cell>
          <cell r="F6">
            <v>1238</v>
          </cell>
          <cell r="G6">
            <v>1696</v>
          </cell>
          <cell r="H6">
            <v>2554</v>
          </cell>
          <cell r="I6">
            <v>2503</v>
          </cell>
          <cell r="J6">
            <v>485</v>
          </cell>
          <cell r="K6">
            <v>2065</v>
          </cell>
          <cell r="L6">
            <v>793</v>
          </cell>
          <cell r="M6">
            <v>1145</v>
          </cell>
          <cell r="N6">
            <v>1203</v>
          </cell>
          <cell r="O6">
            <v>2454</v>
          </cell>
          <cell r="P6">
            <v>1787</v>
          </cell>
          <cell r="Q6">
            <v>2107</v>
          </cell>
          <cell r="R6">
            <v>2098</v>
          </cell>
        </row>
        <row r="46">
          <cell r="E46">
            <v>2056</v>
          </cell>
          <cell r="F46">
            <v>309</v>
          </cell>
          <cell r="G46">
            <v>409</v>
          </cell>
          <cell r="H46">
            <v>224</v>
          </cell>
          <cell r="I46">
            <v>146</v>
          </cell>
          <cell r="J46">
            <v>213</v>
          </cell>
          <cell r="K46">
            <v>76</v>
          </cell>
          <cell r="L46">
            <v>129</v>
          </cell>
          <cell r="M46">
            <v>107</v>
          </cell>
          <cell r="N46">
            <v>242</v>
          </cell>
          <cell r="O46">
            <v>843</v>
          </cell>
          <cell r="P46">
            <v>125</v>
          </cell>
          <cell r="Q46">
            <v>323</v>
          </cell>
          <cell r="R46">
            <v>195</v>
          </cell>
          <cell r="S46">
            <v>5397</v>
          </cell>
        </row>
        <row r="49">
          <cell r="E49">
            <v>3</v>
          </cell>
          <cell r="F49">
            <v>1</v>
          </cell>
          <cell r="G49">
            <v>0</v>
          </cell>
          <cell r="H49">
            <v>4</v>
          </cell>
          <cell r="I49">
            <v>1</v>
          </cell>
          <cell r="J49">
            <v>1</v>
          </cell>
          <cell r="K49">
            <v>2</v>
          </cell>
          <cell r="L49">
            <v>5</v>
          </cell>
          <cell r="M49">
            <v>0</v>
          </cell>
          <cell r="N49">
            <v>3</v>
          </cell>
          <cell r="O49">
            <v>1</v>
          </cell>
          <cell r="P49">
            <v>1</v>
          </cell>
          <cell r="Q49">
            <v>5</v>
          </cell>
          <cell r="R49">
            <v>1</v>
          </cell>
          <cell r="S49">
            <v>28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1</v>
          </cell>
          <cell r="L51">
            <v>0</v>
          </cell>
          <cell r="M51">
            <v>6</v>
          </cell>
          <cell r="N51">
            <v>0</v>
          </cell>
          <cell r="O51">
            <v>5</v>
          </cell>
          <cell r="P51">
            <v>14</v>
          </cell>
          <cell r="Q51">
            <v>18</v>
          </cell>
          <cell r="R51">
            <v>0</v>
          </cell>
          <cell r="S51">
            <v>44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1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2</v>
          </cell>
        </row>
        <row r="55">
          <cell r="E55">
            <v>1</v>
          </cell>
          <cell r="F55">
            <v>1</v>
          </cell>
          <cell r="G55">
            <v>3</v>
          </cell>
          <cell r="H55">
            <v>3</v>
          </cell>
          <cell r="I55">
            <v>2</v>
          </cell>
          <cell r="J55">
            <v>2</v>
          </cell>
          <cell r="K55">
            <v>0</v>
          </cell>
          <cell r="L55">
            <v>3</v>
          </cell>
          <cell r="M55">
            <v>3</v>
          </cell>
          <cell r="N55">
            <v>4</v>
          </cell>
          <cell r="O55">
            <v>3</v>
          </cell>
          <cell r="P55">
            <v>2</v>
          </cell>
          <cell r="Q55">
            <v>3</v>
          </cell>
          <cell r="R55">
            <v>2</v>
          </cell>
          <cell r="S55">
            <v>32</v>
          </cell>
        </row>
        <row r="57">
          <cell r="E57">
            <v>11</v>
          </cell>
          <cell r="F57">
            <v>13</v>
          </cell>
          <cell r="G57">
            <v>3</v>
          </cell>
          <cell r="H57">
            <v>6</v>
          </cell>
          <cell r="I57">
            <v>7</v>
          </cell>
          <cell r="J57">
            <v>4</v>
          </cell>
          <cell r="K57">
            <v>8</v>
          </cell>
          <cell r="L57">
            <v>4</v>
          </cell>
          <cell r="M57">
            <v>7</v>
          </cell>
          <cell r="N57">
            <v>3</v>
          </cell>
          <cell r="O57">
            <v>0</v>
          </cell>
          <cell r="P57">
            <v>5</v>
          </cell>
          <cell r="Q57">
            <v>3</v>
          </cell>
          <cell r="R57">
            <v>3</v>
          </cell>
          <cell r="S57">
            <v>77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1</v>
          </cell>
          <cell r="I59">
            <v>0</v>
          </cell>
          <cell r="J59">
            <v>0</v>
          </cell>
          <cell r="K59">
            <v>0</v>
          </cell>
          <cell r="L59">
            <v>2</v>
          </cell>
          <cell r="M59">
            <v>0</v>
          </cell>
          <cell r="N59">
            <v>3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6</v>
          </cell>
        </row>
        <row r="61">
          <cell r="E61">
            <v>10</v>
          </cell>
          <cell r="F61">
            <v>5</v>
          </cell>
          <cell r="G61">
            <v>0</v>
          </cell>
          <cell r="H61">
            <v>4</v>
          </cell>
          <cell r="I61">
            <v>7</v>
          </cell>
          <cell r="J61">
            <v>4</v>
          </cell>
          <cell r="K61">
            <v>2</v>
          </cell>
          <cell r="L61">
            <v>11</v>
          </cell>
          <cell r="M61">
            <v>0</v>
          </cell>
          <cell r="N61">
            <v>5</v>
          </cell>
          <cell r="O61">
            <v>14</v>
          </cell>
          <cell r="P61">
            <v>10</v>
          </cell>
          <cell r="Q61">
            <v>3</v>
          </cell>
          <cell r="R61">
            <v>1</v>
          </cell>
          <cell r="S61">
            <v>76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261" t="s">
        <v>231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3"/>
    </row>
    <row r="3" spans="2:27" ht="45" customHeight="1" thickTop="1" thickBot="1">
      <c r="B3" s="6" t="s">
        <v>0</v>
      </c>
      <c r="C3" s="7" t="s">
        <v>1</v>
      </c>
      <c r="D3" s="8" t="s">
        <v>2</v>
      </c>
      <c r="E3" s="9" t="s">
        <v>3</v>
      </c>
      <c r="F3" s="10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1" t="s">
        <v>12</v>
      </c>
      <c r="O3" s="11" t="s">
        <v>13</v>
      </c>
      <c r="P3" s="11" t="s">
        <v>14</v>
      </c>
      <c r="Q3" s="11" t="s">
        <v>15</v>
      </c>
      <c r="R3" s="12" t="s">
        <v>16</v>
      </c>
      <c r="S3" s="13" t="s">
        <v>17</v>
      </c>
    </row>
    <row r="4" spans="2:27" ht="29.1" customHeight="1" thickBot="1">
      <c r="B4" s="226" t="s">
        <v>18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64"/>
    </row>
    <row r="5" spans="2:27" ht="29.1" customHeight="1" thickTop="1" thickBot="1">
      <c r="B5" s="14" t="s">
        <v>19</v>
      </c>
      <c r="C5" s="265" t="s">
        <v>232</v>
      </c>
      <c r="D5" s="266"/>
      <c r="E5" s="15">
        <v>2.8</v>
      </c>
      <c r="F5" s="15">
        <v>4.8</v>
      </c>
      <c r="G5" s="15">
        <v>9.8000000000000007</v>
      </c>
      <c r="H5" s="15">
        <v>12.5</v>
      </c>
      <c r="I5" s="15">
        <v>8.9</v>
      </c>
      <c r="J5" s="15">
        <v>2.9</v>
      </c>
      <c r="K5" s="15">
        <v>11.7</v>
      </c>
      <c r="L5" s="15">
        <v>6.7</v>
      </c>
      <c r="M5" s="15">
        <v>4.5999999999999996</v>
      </c>
      <c r="N5" s="15">
        <v>8.6999999999999993</v>
      </c>
      <c r="O5" s="15">
        <v>3.6</v>
      </c>
      <c r="P5" s="15">
        <v>6.7</v>
      </c>
      <c r="Q5" s="15">
        <v>9.9</v>
      </c>
      <c r="R5" s="16">
        <v>6.2</v>
      </c>
      <c r="S5" s="17">
        <v>6.2</v>
      </c>
      <c r="T5" s="1" t="s">
        <v>20</v>
      </c>
    </row>
    <row r="6" spans="2:27" s="4" customFormat="1" ht="28.5" customHeight="1" thickTop="1" thickBot="1">
      <c r="B6" s="18" t="s">
        <v>21</v>
      </c>
      <c r="C6" s="267" t="s">
        <v>22</v>
      </c>
      <c r="D6" s="268"/>
      <c r="E6" s="19">
        <v>1569</v>
      </c>
      <c r="F6" s="20">
        <v>1188</v>
      </c>
      <c r="G6" s="20">
        <v>1689</v>
      </c>
      <c r="H6" s="20">
        <v>2521</v>
      </c>
      <c r="I6" s="20">
        <v>2464</v>
      </c>
      <c r="J6" s="20">
        <v>523</v>
      </c>
      <c r="K6" s="20">
        <v>2091</v>
      </c>
      <c r="L6" s="20">
        <v>781</v>
      </c>
      <c r="M6" s="20">
        <v>1129</v>
      </c>
      <c r="N6" s="20">
        <v>1175</v>
      </c>
      <c r="O6" s="20">
        <v>2376</v>
      </c>
      <c r="P6" s="20">
        <v>1821</v>
      </c>
      <c r="Q6" s="20">
        <v>2002</v>
      </c>
      <c r="R6" s="21">
        <v>2017</v>
      </c>
      <c r="S6" s="22">
        <f>SUM(E6:R6)</f>
        <v>23346</v>
      </c>
    </row>
    <row r="7" spans="2:27" s="4" customFormat="1" ht="29.1" customHeight="1" thickTop="1" thickBot="1">
      <c r="B7" s="23"/>
      <c r="C7" s="269" t="s">
        <v>23</v>
      </c>
      <c r="D7" s="269"/>
      <c r="E7" s="24">
        <f>'[1]Stan i struktura I 19'!E6</f>
        <v>1615</v>
      </c>
      <c r="F7" s="24">
        <f>'[1]Stan i struktura I 19'!F6</f>
        <v>1238</v>
      </c>
      <c r="G7" s="24">
        <f>'[1]Stan i struktura I 19'!G6</f>
        <v>1696</v>
      </c>
      <c r="H7" s="24">
        <f>'[1]Stan i struktura I 19'!H6</f>
        <v>2554</v>
      </c>
      <c r="I7" s="24">
        <f>'[1]Stan i struktura I 19'!I6</f>
        <v>2503</v>
      </c>
      <c r="J7" s="24">
        <f>'[1]Stan i struktura I 19'!J6</f>
        <v>485</v>
      </c>
      <c r="K7" s="24">
        <f>'[1]Stan i struktura I 19'!K6</f>
        <v>2065</v>
      </c>
      <c r="L7" s="24">
        <f>'[1]Stan i struktura I 19'!L6</f>
        <v>793</v>
      </c>
      <c r="M7" s="24">
        <f>'[1]Stan i struktura I 19'!M6</f>
        <v>1145</v>
      </c>
      <c r="N7" s="24">
        <f>'[1]Stan i struktura I 19'!N6</f>
        <v>1203</v>
      </c>
      <c r="O7" s="24">
        <f>'[1]Stan i struktura I 19'!O6</f>
        <v>2454</v>
      </c>
      <c r="P7" s="24">
        <f>'[1]Stan i struktura I 19'!P6</f>
        <v>1787</v>
      </c>
      <c r="Q7" s="24">
        <f>'[1]Stan i struktura I 19'!Q6</f>
        <v>2107</v>
      </c>
      <c r="R7" s="25">
        <f>'[1]Stan i struktura I 19'!R6</f>
        <v>2098</v>
      </c>
      <c r="S7" s="26">
        <f>SUM(E7:R7)</f>
        <v>23743</v>
      </c>
      <c r="T7" s="27"/>
      <c r="V7" s="28">
        <f>SUM(E7:R7)</f>
        <v>23743</v>
      </c>
    </row>
    <row r="8" spans="2:27" ht="29.1" customHeight="1" thickTop="1" thickBot="1">
      <c r="B8" s="29"/>
      <c r="C8" s="254" t="s">
        <v>24</v>
      </c>
      <c r="D8" s="240"/>
      <c r="E8" s="30">
        <f t="shared" ref="E8:S8" si="0">E6-E7</f>
        <v>-46</v>
      </c>
      <c r="F8" s="30">
        <f t="shared" si="0"/>
        <v>-50</v>
      </c>
      <c r="G8" s="30">
        <f t="shared" si="0"/>
        <v>-7</v>
      </c>
      <c r="H8" s="30">
        <f t="shared" si="0"/>
        <v>-33</v>
      </c>
      <c r="I8" s="30">
        <f t="shared" si="0"/>
        <v>-39</v>
      </c>
      <c r="J8" s="30">
        <f t="shared" si="0"/>
        <v>38</v>
      </c>
      <c r="K8" s="30">
        <f t="shared" si="0"/>
        <v>26</v>
      </c>
      <c r="L8" s="30">
        <f t="shared" si="0"/>
        <v>-12</v>
      </c>
      <c r="M8" s="30">
        <f t="shared" si="0"/>
        <v>-16</v>
      </c>
      <c r="N8" s="30">
        <f t="shared" si="0"/>
        <v>-28</v>
      </c>
      <c r="O8" s="30">
        <f t="shared" si="0"/>
        <v>-78</v>
      </c>
      <c r="P8" s="30">
        <f t="shared" si="0"/>
        <v>34</v>
      </c>
      <c r="Q8" s="30">
        <f t="shared" si="0"/>
        <v>-105</v>
      </c>
      <c r="R8" s="31">
        <f t="shared" si="0"/>
        <v>-81</v>
      </c>
      <c r="S8" s="32">
        <f t="shared" si="0"/>
        <v>-397</v>
      </c>
      <c r="T8" s="33"/>
    </row>
    <row r="9" spans="2:27" ht="29.1" customHeight="1" thickTop="1" thickBot="1">
      <c r="B9" s="34"/>
      <c r="C9" s="250" t="s">
        <v>25</v>
      </c>
      <c r="D9" s="251"/>
      <c r="E9" s="35">
        <f t="shared" ref="E9:S9" si="1">E6/E7*100</f>
        <v>97.151702786377712</v>
      </c>
      <c r="F9" s="35">
        <f t="shared" si="1"/>
        <v>95.961227786752829</v>
      </c>
      <c r="G9" s="35">
        <f t="shared" si="1"/>
        <v>99.587264150943398</v>
      </c>
      <c r="H9" s="35">
        <f t="shared" si="1"/>
        <v>98.707909162098673</v>
      </c>
      <c r="I9" s="35">
        <f t="shared" si="1"/>
        <v>98.441869756292448</v>
      </c>
      <c r="J9" s="35">
        <f t="shared" si="1"/>
        <v>107.83505154639175</v>
      </c>
      <c r="K9" s="35">
        <f t="shared" si="1"/>
        <v>101.25907990314771</v>
      </c>
      <c r="L9" s="35">
        <f t="shared" si="1"/>
        <v>98.486759142496851</v>
      </c>
      <c r="M9" s="35">
        <f t="shared" si="1"/>
        <v>98.602620087336248</v>
      </c>
      <c r="N9" s="35">
        <f t="shared" si="1"/>
        <v>97.672485453034085</v>
      </c>
      <c r="O9" s="35">
        <f t="shared" si="1"/>
        <v>96.821515892420535</v>
      </c>
      <c r="P9" s="35">
        <f t="shared" si="1"/>
        <v>101.90263010632346</v>
      </c>
      <c r="Q9" s="35">
        <f t="shared" si="1"/>
        <v>95.016611295681059</v>
      </c>
      <c r="R9" s="36">
        <f t="shared" si="1"/>
        <v>96.139180171591988</v>
      </c>
      <c r="S9" s="37">
        <f t="shared" si="1"/>
        <v>98.327928231478751</v>
      </c>
      <c r="T9" s="33"/>
      <c r="AA9" s="38"/>
    </row>
    <row r="10" spans="2:27" s="4" customFormat="1" ht="29.1" customHeight="1" thickTop="1" thickBot="1">
      <c r="B10" s="39" t="s">
        <v>26</v>
      </c>
      <c r="C10" s="252" t="s">
        <v>27</v>
      </c>
      <c r="D10" s="253"/>
      <c r="E10" s="40">
        <v>388</v>
      </c>
      <c r="F10" s="41">
        <v>204</v>
      </c>
      <c r="G10" s="42">
        <v>216</v>
      </c>
      <c r="H10" s="42">
        <v>261</v>
      </c>
      <c r="I10" s="42">
        <v>350</v>
      </c>
      <c r="J10" s="42">
        <v>127</v>
      </c>
      <c r="K10" s="42">
        <v>304</v>
      </c>
      <c r="L10" s="42">
        <v>113</v>
      </c>
      <c r="M10" s="43">
        <v>174</v>
      </c>
      <c r="N10" s="43">
        <v>134</v>
      </c>
      <c r="O10" s="43">
        <v>362</v>
      </c>
      <c r="P10" s="43">
        <v>326</v>
      </c>
      <c r="Q10" s="43">
        <v>366</v>
      </c>
      <c r="R10" s="43">
        <v>329</v>
      </c>
      <c r="S10" s="44">
        <f>SUM(E10:R10)</f>
        <v>3654</v>
      </c>
      <c r="T10" s="27"/>
    </row>
    <row r="11" spans="2:27" ht="29.1" customHeight="1" thickTop="1" thickBot="1">
      <c r="B11" s="45"/>
      <c r="C11" s="254" t="s">
        <v>28</v>
      </c>
      <c r="D11" s="240"/>
      <c r="E11" s="46">
        <f t="shared" ref="E11:S11" si="2">E76/E10*100</f>
        <v>17.783505154639176</v>
      </c>
      <c r="F11" s="46">
        <f t="shared" si="2"/>
        <v>25.490196078431371</v>
      </c>
      <c r="G11" s="46">
        <f t="shared" si="2"/>
        <v>16.203703703703702</v>
      </c>
      <c r="H11" s="46">
        <f t="shared" si="2"/>
        <v>18.390804597701148</v>
      </c>
      <c r="I11" s="46">
        <f t="shared" si="2"/>
        <v>16</v>
      </c>
      <c r="J11" s="46">
        <f t="shared" si="2"/>
        <v>30.708661417322837</v>
      </c>
      <c r="K11" s="46">
        <f t="shared" si="2"/>
        <v>9.5394736842105274</v>
      </c>
      <c r="L11" s="46">
        <f t="shared" si="2"/>
        <v>22.123893805309734</v>
      </c>
      <c r="M11" s="46">
        <f t="shared" si="2"/>
        <v>22.413793103448278</v>
      </c>
      <c r="N11" s="46">
        <f t="shared" si="2"/>
        <v>25.373134328358208</v>
      </c>
      <c r="O11" s="46">
        <f t="shared" si="2"/>
        <v>25.966850828729282</v>
      </c>
      <c r="P11" s="46">
        <f t="shared" si="2"/>
        <v>17.177914110429448</v>
      </c>
      <c r="Q11" s="46">
        <f t="shared" si="2"/>
        <v>13.934426229508196</v>
      </c>
      <c r="R11" s="47">
        <f t="shared" si="2"/>
        <v>18.541033434650455</v>
      </c>
      <c r="S11" s="48">
        <f t="shared" si="2"/>
        <v>18.828680897646414</v>
      </c>
      <c r="T11" s="33"/>
    </row>
    <row r="12" spans="2:27" ht="29.1" customHeight="1" thickTop="1" thickBot="1">
      <c r="B12" s="49" t="s">
        <v>29</v>
      </c>
      <c r="C12" s="255" t="s">
        <v>30</v>
      </c>
      <c r="D12" s="256"/>
      <c r="E12" s="40">
        <v>434</v>
      </c>
      <c r="F12" s="42">
        <v>254</v>
      </c>
      <c r="G12" s="42">
        <v>223</v>
      </c>
      <c r="H12" s="42">
        <v>294</v>
      </c>
      <c r="I12" s="42">
        <v>389</v>
      </c>
      <c r="J12" s="42">
        <v>89</v>
      </c>
      <c r="K12" s="42">
        <v>278</v>
      </c>
      <c r="L12" s="42">
        <v>125</v>
      </c>
      <c r="M12" s="43">
        <v>190</v>
      </c>
      <c r="N12" s="43">
        <v>162</v>
      </c>
      <c r="O12" s="43">
        <v>440</v>
      </c>
      <c r="P12" s="43">
        <v>292</v>
      </c>
      <c r="Q12" s="43">
        <v>471</v>
      </c>
      <c r="R12" s="43">
        <v>410</v>
      </c>
      <c r="S12" s="44">
        <f>SUM(E12:R12)</f>
        <v>4051</v>
      </c>
      <c r="T12" s="33"/>
    </row>
    <row r="13" spans="2:27" ht="29.1" customHeight="1" thickTop="1" thickBot="1">
      <c r="B13" s="45" t="s">
        <v>20</v>
      </c>
      <c r="C13" s="257" t="s">
        <v>31</v>
      </c>
      <c r="D13" s="258"/>
      <c r="E13" s="50">
        <v>183</v>
      </c>
      <c r="F13" s="51">
        <v>108</v>
      </c>
      <c r="G13" s="51">
        <v>121</v>
      </c>
      <c r="H13" s="51">
        <v>171</v>
      </c>
      <c r="I13" s="51">
        <v>176</v>
      </c>
      <c r="J13" s="51">
        <v>40</v>
      </c>
      <c r="K13" s="51">
        <v>147</v>
      </c>
      <c r="L13" s="51">
        <v>71</v>
      </c>
      <c r="M13" s="52">
        <v>81</v>
      </c>
      <c r="N13" s="52">
        <v>85</v>
      </c>
      <c r="O13" s="52">
        <v>165</v>
      </c>
      <c r="P13" s="52">
        <v>137</v>
      </c>
      <c r="Q13" s="52">
        <v>239</v>
      </c>
      <c r="R13" s="52">
        <v>153</v>
      </c>
      <c r="S13" s="53">
        <f t="shared" ref="S13:S15" si="3">SUM(E13:R13)</f>
        <v>1877</v>
      </c>
      <c r="T13" s="33"/>
    </row>
    <row r="14" spans="2:27" s="4" customFormat="1" ht="29.1" customHeight="1" thickTop="1" thickBot="1">
      <c r="B14" s="18" t="s">
        <v>20</v>
      </c>
      <c r="C14" s="259" t="s">
        <v>32</v>
      </c>
      <c r="D14" s="260"/>
      <c r="E14" s="50">
        <v>152</v>
      </c>
      <c r="F14" s="51">
        <v>89</v>
      </c>
      <c r="G14" s="51">
        <v>110</v>
      </c>
      <c r="H14" s="51">
        <v>146</v>
      </c>
      <c r="I14" s="51">
        <v>160</v>
      </c>
      <c r="J14" s="51">
        <v>32</v>
      </c>
      <c r="K14" s="51">
        <v>134</v>
      </c>
      <c r="L14" s="51">
        <v>57</v>
      </c>
      <c r="M14" s="52">
        <v>72</v>
      </c>
      <c r="N14" s="52">
        <v>58</v>
      </c>
      <c r="O14" s="52">
        <v>150</v>
      </c>
      <c r="P14" s="52">
        <v>120</v>
      </c>
      <c r="Q14" s="52">
        <v>141</v>
      </c>
      <c r="R14" s="52">
        <v>124</v>
      </c>
      <c r="S14" s="53">
        <f t="shared" si="3"/>
        <v>1545</v>
      </c>
      <c r="T14" s="27"/>
    </row>
    <row r="15" spans="2:27" s="4" customFormat="1" ht="29.1" customHeight="1" thickTop="1" thickBot="1">
      <c r="B15" s="54" t="s">
        <v>20</v>
      </c>
      <c r="C15" s="243" t="s">
        <v>33</v>
      </c>
      <c r="D15" s="244"/>
      <c r="E15" s="55">
        <v>131</v>
      </c>
      <c r="F15" s="56">
        <v>60</v>
      </c>
      <c r="G15" s="56">
        <v>36</v>
      </c>
      <c r="H15" s="56">
        <v>51</v>
      </c>
      <c r="I15" s="56">
        <v>98</v>
      </c>
      <c r="J15" s="56">
        <v>20</v>
      </c>
      <c r="K15" s="56">
        <v>52</v>
      </c>
      <c r="L15" s="56">
        <v>15</v>
      </c>
      <c r="M15" s="57">
        <v>38</v>
      </c>
      <c r="N15" s="57">
        <v>25</v>
      </c>
      <c r="O15" s="57">
        <v>111</v>
      </c>
      <c r="P15" s="57">
        <v>68</v>
      </c>
      <c r="Q15" s="57">
        <v>85</v>
      </c>
      <c r="R15" s="57">
        <v>70</v>
      </c>
      <c r="S15" s="53">
        <f t="shared" si="3"/>
        <v>860</v>
      </c>
      <c r="T15" s="27"/>
    </row>
    <row r="16" spans="2:27" ht="29.1" customHeight="1" thickBot="1">
      <c r="B16" s="226" t="s">
        <v>34</v>
      </c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6"/>
    </row>
    <row r="17" spans="2:19" ht="29.1" customHeight="1" thickTop="1" thickBot="1">
      <c r="B17" s="247" t="s">
        <v>19</v>
      </c>
      <c r="C17" s="248" t="s">
        <v>35</v>
      </c>
      <c r="D17" s="249"/>
      <c r="E17" s="58">
        <v>886</v>
      </c>
      <c r="F17" s="59">
        <v>718</v>
      </c>
      <c r="G17" s="59">
        <v>958</v>
      </c>
      <c r="H17" s="59">
        <v>1427</v>
      </c>
      <c r="I17" s="59">
        <v>1530</v>
      </c>
      <c r="J17" s="59">
        <v>259</v>
      </c>
      <c r="K17" s="59">
        <v>1223</v>
      </c>
      <c r="L17" s="59">
        <v>382</v>
      </c>
      <c r="M17" s="60">
        <v>615</v>
      </c>
      <c r="N17" s="60">
        <v>701</v>
      </c>
      <c r="O17" s="60">
        <v>1349</v>
      </c>
      <c r="P17" s="60">
        <v>1065</v>
      </c>
      <c r="Q17" s="60">
        <v>1215</v>
      </c>
      <c r="R17" s="60">
        <v>1140</v>
      </c>
      <c r="S17" s="53">
        <f>SUM(E17:R17)</f>
        <v>13468</v>
      </c>
    </row>
    <row r="18" spans="2:19" ht="29.1" customHeight="1" thickTop="1" thickBot="1">
      <c r="B18" s="197"/>
      <c r="C18" s="233" t="s">
        <v>36</v>
      </c>
      <c r="D18" s="234"/>
      <c r="E18" s="61">
        <f t="shared" ref="E18:S18" si="4">E17/E6*100</f>
        <v>56.469088591459524</v>
      </c>
      <c r="F18" s="61">
        <f t="shared" si="4"/>
        <v>60.437710437710436</v>
      </c>
      <c r="G18" s="61">
        <f t="shared" si="4"/>
        <v>56.719952634695083</v>
      </c>
      <c r="H18" s="61">
        <f t="shared" si="4"/>
        <v>56.604522015073385</v>
      </c>
      <c r="I18" s="61">
        <f t="shared" si="4"/>
        <v>62.094155844155843</v>
      </c>
      <c r="J18" s="61">
        <f t="shared" si="4"/>
        <v>49.521988527724666</v>
      </c>
      <c r="K18" s="61">
        <f t="shared" si="4"/>
        <v>58.488761358201813</v>
      </c>
      <c r="L18" s="61">
        <f t="shared" si="4"/>
        <v>48.911651728553132</v>
      </c>
      <c r="M18" s="61">
        <f t="shared" si="4"/>
        <v>54.472984942426926</v>
      </c>
      <c r="N18" s="61">
        <f t="shared" si="4"/>
        <v>59.659574468085111</v>
      </c>
      <c r="O18" s="61">
        <f t="shared" si="4"/>
        <v>56.776094276094277</v>
      </c>
      <c r="P18" s="61">
        <f t="shared" si="4"/>
        <v>58.48434925864909</v>
      </c>
      <c r="Q18" s="61">
        <f t="shared" si="4"/>
        <v>60.689310689310695</v>
      </c>
      <c r="R18" s="62">
        <f t="shared" si="4"/>
        <v>56.519583539910755</v>
      </c>
      <c r="S18" s="63">
        <f t="shared" si="4"/>
        <v>57.688683286216062</v>
      </c>
    </row>
    <row r="19" spans="2:19" ht="29.1" customHeight="1" thickTop="1" thickBot="1">
      <c r="B19" s="219" t="s">
        <v>21</v>
      </c>
      <c r="C19" s="239" t="s">
        <v>37</v>
      </c>
      <c r="D19" s="240"/>
      <c r="E19" s="50">
        <v>0</v>
      </c>
      <c r="F19" s="51">
        <v>794</v>
      </c>
      <c r="G19" s="51">
        <v>868</v>
      </c>
      <c r="H19" s="51">
        <v>1370</v>
      </c>
      <c r="I19" s="51">
        <v>1040</v>
      </c>
      <c r="J19" s="51">
        <v>250</v>
      </c>
      <c r="K19" s="51">
        <v>1229</v>
      </c>
      <c r="L19" s="51">
        <v>446</v>
      </c>
      <c r="M19" s="52">
        <v>660</v>
      </c>
      <c r="N19" s="52">
        <v>566</v>
      </c>
      <c r="O19" s="52">
        <v>0</v>
      </c>
      <c r="P19" s="52">
        <v>1124</v>
      </c>
      <c r="Q19" s="52">
        <v>962</v>
      </c>
      <c r="R19" s="52">
        <v>947</v>
      </c>
      <c r="S19" s="64">
        <f>SUM(E19:R19)</f>
        <v>10256</v>
      </c>
    </row>
    <row r="20" spans="2:19" ht="29.1" customHeight="1" thickTop="1" thickBot="1">
      <c r="B20" s="197"/>
      <c r="C20" s="233" t="s">
        <v>36</v>
      </c>
      <c r="D20" s="234"/>
      <c r="E20" s="61">
        <f t="shared" ref="E20:S20" si="5">E19/E6*100</f>
        <v>0</v>
      </c>
      <c r="F20" s="61">
        <f t="shared" si="5"/>
        <v>66.83501683501683</v>
      </c>
      <c r="G20" s="61">
        <f t="shared" si="5"/>
        <v>51.391355831853168</v>
      </c>
      <c r="H20" s="61">
        <f t="shared" si="5"/>
        <v>54.343514478381593</v>
      </c>
      <c r="I20" s="61">
        <f t="shared" si="5"/>
        <v>42.207792207792203</v>
      </c>
      <c r="J20" s="61">
        <f t="shared" si="5"/>
        <v>47.801147227533455</v>
      </c>
      <c r="K20" s="61">
        <f t="shared" si="5"/>
        <v>58.775705404112863</v>
      </c>
      <c r="L20" s="61">
        <f t="shared" si="5"/>
        <v>57.106274007682458</v>
      </c>
      <c r="M20" s="61">
        <f t="shared" si="5"/>
        <v>58.458813108945975</v>
      </c>
      <c r="N20" s="61">
        <f t="shared" si="5"/>
        <v>48.170212765957451</v>
      </c>
      <c r="O20" s="61">
        <f t="shared" si="5"/>
        <v>0</v>
      </c>
      <c r="P20" s="61">
        <f t="shared" si="5"/>
        <v>61.724327292696323</v>
      </c>
      <c r="Q20" s="61">
        <f t="shared" si="5"/>
        <v>48.051948051948052</v>
      </c>
      <c r="R20" s="62">
        <f t="shared" si="5"/>
        <v>46.950917203767972</v>
      </c>
      <c r="S20" s="63">
        <f t="shared" si="5"/>
        <v>43.930437762357577</v>
      </c>
    </row>
    <row r="21" spans="2:19" s="4" customFormat="1" ht="29.1" customHeight="1" thickTop="1" thickBot="1">
      <c r="B21" s="230" t="s">
        <v>26</v>
      </c>
      <c r="C21" s="231" t="s">
        <v>38</v>
      </c>
      <c r="D21" s="232"/>
      <c r="E21" s="50">
        <v>390</v>
      </c>
      <c r="F21" s="51">
        <v>227</v>
      </c>
      <c r="G21" s="51">
        <v>333</v>
      </c>
      <c r="H21" s="51">
        <v>463</v>
      </c>
      <c r="I21" s="51">
        <v>499</v>
      </c>
      <c r="J21" s="51">
        <v>85</v>
      </c>
      <c r="K21" s="51">
        <v>413</v>
      </c>
      <c r="L21" s="51">
        <v>131</v>
      </c>
      <c r="M21" s="52">
        <v>247</v>
      </c>
      <c r="N21" s="52">
        <v>183</v>
      </c>
      <c r="O21" s="52">
        <v>407</v>
      </c>
      <c r="P21" s="52">
        <v>325</v>
      </c>
      <c r="Q21" s="52">
        <v>432</v>
      </c>
      <c r="R21" s="52">
        <v>302</v>
      </c>
      <c r="S21" s="53">
        <f>SUM(E21:R21)</f>
        <v>4437</v>
      </c>
    </row>
    <row r="22" spans="2:19" ht="29.1" customHeight="1" thickTop="1" thickBot="1">
      <c r="B22" s="197"/>
      <c r="C22" s="233" t="s">
        <v>36</v>
      </c>
      <c r="D22" s="234"/>
      <c r="E22" s="61">
        <f t="shared" ref="E22:S22" si="6">E21/E6*100</f>
        <v>24.856596558317399</v>
      </c>
      <c r="F22" s="61">
        <f t="shared" si="6"/>
        <v>19.107744107744107</v>
      </c>
      <c r="G22" s="61">
        <f t="shared" si="6"/>
        <v>19.715808170515096</v>
      </c>
      <c r="H22" s="61">
        <f t="shared" si="6"/>
        <v>18.365727885759618</v>
      </c>
      <c r="I22" s="61">
        <f t="shared" si="6"/>
        <v>20.251623376623375</v>
      </c>
      <c r="J22" s="61">
        <f t="shared" si="6"/>
        <v>16.252390057361378</v>
      </c>
      <c r="K22" s="61">
        <f t="shared" si="6"/>
        <v>19.751315160210424</v>
      </c>
      <c r="L22" s="61">
        <f t="shared" si="6"/>
        <v>16.773367477592828</v>
      </c>
      <c r="M22" s="61">
        <f t="shared" si="6"/>
        <v>21.87776793622675</v>
      </c>
      <c r="N22" s="61">
        <f t="shared" si="6"/>
        <v>15.574468085106382</v>
      </c>
      <c r="O22" s="61">
        <f t="shared" si="6"/>
        <v>17.12962962962963</v>
      </c>
      <c r="P22" s="61">
        <f t="shared" si="6"/>
        <v>17.847336628226248</v>
      </c>
      <c r="Q22" s="61">
        <f t="shared" si="6"/>
        <v>21.578421578421576</v>
      </c>
      <c r="R22" s="62">
        <f t="shared" si="6"/>
        <v>14.972731779871095</v>
      </c>
      <c r="S22" s="63">
        <f t="shared" si="6"/>
        <v>19.005397070161912</v>
      </c>
    </row>
    <row r="23" spans="2:19" s="4" customFormat="1" ht="29.1" customHeight="1" thickTop="1" thickBot="1">
      <c r="B23" s="230" t="s">
        <v>29</v>
      </c>
      <c r="C23" s="241" t="s">
        <v>39</v>
      </c>
      <c r="D23" s="242"/>
      <c r="E23" s="50">
        <v>62</v>
      </c>
      <c r="F23" s="51">
        <v>66</v>
      </c>
      <c r="G23" s="51">
        <v>87</v>
      </c>
      <c r="H23" s="51">
        <v>154</v>
      </c>
      <c r="I23" s="51">
        <v>42</v>
      </c>
      <c r="J23" s="51">
        <v>13</v>
      </c>
      <c r="K23" s="51">
        <v>65</v>
      </c>
      <c r="L23" s="51">
        <v>10</v>
      </c>
      <c r="M23" s="52">
        <v>122</v>
      </c>
      <c r="N23" s="52">
        <v>41</v>
      </c>
      <c r="O23" s="52">
        <v>76</v>
      </c>
      <c r="P23" s="52">
        <v>39</v>
      </c>
      <c r="Q23" s="52">
        <v>88</v>
      </c>
      <c r="R23" s="52">
        <v>79</v>
      </c>
      <c r="S23" s="53">
        <f>SUM(E23:R23)</f>
        <v>944</v>
      </c>
    </row>
    <row r="24" spans="2:19" ht="29.1" customHeight="1" thickTop="1" thickBot="1">
      <c r="B24" s="197"/>
      <c r="C24" s="233" t="s">
        <v>36</v>
      </c>
      <c r="D24" s="234"/>
      <c r="E24" s="61">
        <f t="shared" ref="E24:S24" si="7">E23/E6*100</f>
        <v>3.9515615041427665</v>
      </c>
      <c r="F24" s="61">
        <f t="shared" si="7"/>
        <v>5.5555555555555554</v>
      </c>
      <c r="G24" s="61">
        <f t="shared" si="7"/>
        <v>5.1509769094138544</v>
      </c>
      <c r="H24" s="61">
        <f t="shared" si="7"/>
        <v>6.1086870289567639</v>
      </c>
      <c r="I24" s="61">
        <f t="shared" si="7"/>
        <v>1.7045454545454544</v>
      </c>
      <c r="J24" s="61">
        <f t="shared" si="7"/>
        <v>2.4856596558317401</v>
      </c>
      <c r="K24" s="61">
        <f t="shared" si="7"/>
        <v>3.1085604973696794</v>
      </c>
      <c r="L24" s="61">
        <f t="shared" si="7"/>
        <v>1.2804097311139564</v>
      </c>
      <c r="M24" s="61">
        <f t="shared" si="7"/>
        <v>10.806023029229408</v>
      </c>
      <c r="N24" s="61">
        <f t="shared" si="7"/>
        <v>3.4893617021276593</v>
      </c>
      <c r="O24" s="61">
        <f t="shared" si="7"/>
        <v>3.1986531986531985</v>
      </c>
      <c r="P24" s="61">
        <f t="shared" si="7"/>
        <v>2.1416803953871502</v>
      </c>
      <c r="Q24" s="61">
        <f t="shared" si="7"/>
        <v>4.395604395604396</v>
      </c>
      <c r="R24" s="62">
        <f t="shared" si="7"/>
        <v>3.9167079821517103</v>
      </c>
      <c r="S24" s="63">
        <f t="shared" si="7"/>
        <v>4.0435192324166884</v>
      </c>
    </row>
    <row r="25" spans="2:19" s="4" customFormat="1" ht="29.1" customHeight="1" thickTop="1" thickBot="1">
      <c r="B25" s="230" t="s">
        <v>40</v>
      </c>
      <c r="C25" s="231" t="s">
        <v>41</v>
      </c>
      <c r="D25" s="232"/>
      <c r="E25" s="65">
        <v>33</v>
      </c>
      <c r="F25" s="52">
        <v>36</v>
      </c>
      <c r="G25" s="52">
        <v>50</v>
      </c>
      <c r="H25" s="52">
        <v>74</v>
      </c>
      <c r="I25" s="52">
        <v>65</v>
      </c>
      <c r="J25" s="52">
        <v>19</v>
      </c>
      <c r="K25" s="52">
        <v>79</v>
      </c>
      <c r="L25" s="52">
        <v>24</v>
      </c>
      <c r="M25" s="52">
        <v>37</v>
      </c>
      <c r="N25" s="52">
        <v>55</v>
      </c>
      <c r="O25" s="52">
        <v>49</v>
      </c>
      <c r="P25" s="52">
        <v>47</v>
      </c>
      <c r="Q25" s="52">
        <v>63</v>
      </c>
      <c r="R25" s="52">
        <v>61</v>
      </c>
      <c r="S25" s="53">
        <f>SUM(E25:R25)</f>
        <v>692</v>
      </c>
    </row>
    <row r="26" spans="2:19" ht="29.1" customHeight="1" thickTop="1" thickBot="1">
      <c r="B26" s="197"/>
      <c r="C26" s="233" t="s">
        <v>36</v>
      </c>
      <c r="D26" s="234"/>
      <c r="E26" s="61">
        <f t="shared" ref="E26:S26" si="8">E25/E6*100</f>
        <v>2.1032504780114722</v>
      </c>
      <c r="F26" s="61">
        <f t="shared" si="8"/>
        <v>3.0303030303030303</v>
      </c>
      <c r="G26" s="61">
        <f t="shared" si="8"/>
        <v>2.9603315571343991</v>
      </c>
      <c r="H26" s="61">
        <f t="shared" si="8"/>
        <v>2.9353431178103926</v>
      </c>
      <c r="I26" s="61">
        <f t="shared" si="8"/>
        <v>2.6379870129870127</v>
      </c>
      <c r="J26" s="61">
        <f t="shared" si="8"/>
        <v>3.6328871892925432</v>
      </c>
      <c r="K26" s="61">
        <f t="shared" si="8"/>
        <v>3.7780966044954569</v>
      </c>
      <c r="L26" s="61">
        <f t="shared" si="8"/>
        <v>3.0729833546734953</v>
      </c>
      <c r="M26" s="61">
        <f t="shared" si="8"/>
        <v>3.277236492471213</v>
      </c>
      <c r="N26" s="61">
        <f t="shared" si="8"/>
        <v>4.6808510638297873</v>
      </c>
      <c r="O26" s="61">
        <f t="shared" si="8"/>
        <v>2.0622895622895623</v>
      </c>
      <c r="P26" s="61">
        <f t="shared" si="8"/>
        <v>2.5809994508511807</v>
      </c>
      <c r="Q26" s="61">
        <f t="shared" si="8"/>
        <v>3.1468531468531471</v>
      </c>
      <c r="R26" s="62">
        <f t="shared" si="8"/>
        <v>3.0242935052057511</v>
      </c>
      <c r="S26" s="63">
        <f t="shared" si="8"/>
        <v>2.9641052000342674</v>
      </c>
    </row>
    <row r="27" spans="2:19" ht="29.1" customHeight="1" thickTop="1" thickBot="1">
      <c r="B27" s="230" t="s">
        <v>42</v>
      </c>
      <c r="C27" s="236" t="s">
        <v>43</v>
      </c>
      <c r="D27" s="237"/>
      <c r="E27" s="65">
        <v>242</v>
      </c>
      <c r="F27" s="52">
        <v>183</v>
      </c>
      <c r="G27" s="52">
        <v>312</v>
      </c>
      <c r="H27" s="52">
        <v>399</v>
      </c>
      <c r="I27" s="52">
        <v>488</v>
      </c>
      <c r="J27" s="52">
        <v>85</v>
      </c>
      <c r="K27" s="52">
        <v>408</v>
      </c>
      <c r="L27" s="52">
        <v>93</v>
      </c>
      <c r="M27" s="52">
        <v>252</v>
      </c>
      <c r="N27" s="52">
        <v>158</v>
      </c>
      <c r="O27" s="52">
        <v>401</v>
      </c>
      <c r="P27" s="52">
        <v>384</v>
      </c>
      <c r="Q27" s="52">
        <v>274</v>
      </c>
      <c r="R27" s="52">
        <v>342</v>
      </c>
      <c r="S27" s="53">
        <f>SUM(E27:R27)</f>
        <v>4021</v>
      </c>
    </row>
    <row r="28" spans="2:19" ht="29.1" customHeight="1" thickTop="1" thickBot="1">
      <c r="B28" s="235"/>
      <c r="C28" s="233" t="s">
        <v>36</v>
      </c>
      <c r="D28" s="234"/>
      <c r="E28" s="61">
        <f>E27/E6*100</f>
        <v>15.423836838750796</v>
      </c>
      <c r="F28" s="61">
        <f t="shared" ref="F28:S28" si="9">F27/F6*100</f>
        <v>15.404040404040403</v>
      </c>
      <c r="G28" s="61">
        <f t="shared" si="9"/>
        <v>18.47246891651865</v>
      </c>
      <c r="H28" s="61">
        <f t="shared" si="9"/>
        <v>15.827052756842521</v>
      </c>
      <c r="I28" s="61">
        <f t="shared" si="9"/>
        <v>19.805194805194805</v>
      </c>
      <c r="J28" s="61">
        <f t="shared" si="9"/>
        <v>16.252390057361378</v>
      </c>
      <c r="K28" s="61">
        <f t="shared" si="9"/>
        <v>19.512195121951219</v>
      </c>
      <c r="L28" s="61">
        <f t="shared" si="9"/>
        <v>11.907810499359796</v>
      </c>
      <c r="M28" s="61">
        <f t="shared" si="9"/>
        <v>22.320637732506643</v>
      </c>
      <c r="N28" s="61">
        <f t="shared" si="9"/>
        <v>13.446808510638297</v>
      </c>
      <c r="O28" s="61">
        <f t="shared" si="9"/>
        <v>16.877104377104377</v>
      </c>
      <c r="P28" s="61">
        <f t="shared" si="9"/>
        <v>21.087314662273478</v>
      </c>
      <c r="Q28" s="61">
        <f t="shared" si="9"/>
        <v>13.686313686313687</v>
      </c>
      <c r="R28" s="61">
        <f t="shared" si="9"/>
        <v>16.955875061973227</v>
      </c>
      <c r="S28" s="61">
        <f t="shared" si="9"/>
        <v>17.223507238927439</v>
      </c>
    </row>
    <row r="29" spans="2:19" ht="29.1" customHeight="1" thickBot="1">
      <c r="B29" s="226" t="s">
        <v>44</v>
      </c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38"/>
    </row>
    <row r="30" spans="2:19" ht="29.1" customHeight="1" thickTop="1" thickBot="1">
      <c r="B30" s="219" t="s">
        <v>19</v>
      </c>
      <c r="C30" s="239" t="s">
        <v>45</v>
      </c>
      <c r="D30" s="240"/>
      <c r="E30" s="50">
        <v>367</v>
      </c>
      <c r="F30" s="51">
        <v>299</v>
      </c>
      <c r="G30" s="51">
        <v>465</v>
      </c>
      <c r="H30" s="51">
        <v>633</v>
      </c>
      <c r="I30" s="51">
        <v>600</v>
      </c>
      <c r="J30" s="51">
        <v>102</v>
      </c>
      <c r="K30" s="51">
        <v>591</v>
      </c>
      <c r="L30" s="51">
        <v>210</v>
      </c>
      <c r="M30" s="52">
        <v>279</v>
      </c>
      <c r="N30" s="52">
        <v>351</v>
      </c>
      <c r="O30" s="52">
        <v>510</v>
      </c>
      <c r="P30" s="52">
        <v>485</v>
      </c>
      <c r="Q30" s="52">
        <v>502</v>
      </c>
      <c r="R30" s="52">
        <v>540</v>
      </c>
      <c r="S30" s="53">
        <f>SUM(E30:R30)</f>
        <v>5934</v>
      </c>
    </row>
    <row r="31" spans="2:19" ht="29.1" customHeight="1" thickTop="1" thickBot="1">
      <c r="B31" s="197"/>
      <c r="C31" s="233" t="s">
        <v>36</v>
      </c>
      <c r="D31" s="234"/>
      <c r="E31" s="61">
        <f t="shared" ref="E31:S31" si="10">E30/E6*100</f>
        <v>23.390694710006375</v>
      </c>
      <c r="F31" s="61">
        <f t="shared" si="10"/>
        <v>25.168350168350166</v>
      </c>
      <c r="G31" s="61">
        <f t="shared" si="10"/>
        <v>27.53108348134991</v>
      </c>
      <c r="H31" s="61">
        <f t="shared" si="10"/>
        <v>25.109083696945657</v>
      </c>
      <c r="I31" s="61">
        <f t="shared" si="10"/>
        <v>24.350649350649352</v>
      </c>
      <c r="J31" s="61">
        <f t="shared" si="10"/>
        <v>19.502868068833649</v>
      </c>
      <c r="K31" s="61">
        <f t="shared" si="10"/>
        <v>28.263988522238165</v>
      </c>
      <c r="L31" s="61">
        <f t="shared" si="10"/>
        <v>26.888604353393085</v>
      </c>
      <c r="M31" s="61">
        <f t="shared" si="10"/>
        <v>24.712134632418071</v>
      </c>
      <c r="N31" s="61">
        <f t="shared" si="10"/>
        <v>29.872340425531913</v>
      </c>
      <c r="O31" s="61">
        <f t="shared" si="10"/>
        <v>21.464646464646464</v>
      </c>
      <c r="P31" s="61">
        <f t="shared" si="10"/>
        <v>26.633717737506863</v>
      </c>
      <c r="Q31" s="61">
        <f t="shared" si="10"/>
        <v>25.074925074925076</v>
      </c>
      <c r="R31" s="62">
        <f t="shared" si="10"/>
        <v>26.772434308378777</v>
      </c>
      <c r="S31" s="63">
        <f t="shared" si="10"/>
        <v>25.417630429195583</v>
      </c>
    </row>
    <row r="32" spans="2:19" ht="29.1" customHeight="1" thickTop="1" thickBot="1">
      <c r="B32" s="230" t="s">
        <v>21</v>
      </c>
      <c r="C32" s="231" t="s">
        <v>46</v>
      </c>
      <c r="D32" s="232"/>
      <c r="E32" s="50">
        <v>451</v>
      </c>
      <c r="F32" s="51">
        <v>349</v>
      </c>
      <c r="G32" s="51">
        <v>465</v>
      </c>
      <c r="H32" s="51">
        <v>688</v>
      </c>
      <c r="I32" s="51">
        <v>710</v>
      </c>
      <c r="J32" s="51">
        <v>171</v>
      </c>
      <c r="K32" s="51">
        <v>556</v>
      </c>
      <c r="L32" s="51">
        <v>235</v>
      </c>
      <c r="M32" s="52">
        <v>335</v>
      </c>
      <c r="N32" s="52">
        <v>326</v>
      </c>
      <c r="O32" s="52">
        <v>618</v>
      </c>
      <c r="P32" s="52">
        <v>515</v>
      </c>
      <c r="Q32" s="52">
        <v>534</v>
      </c>
      <c r="R32" s="52">
        <v>552</v>
      </c>
      <c r="S32" s="53">
        <f>SUM(E32:R32)</f>
        <v>6505</v>
      </c>
    </row>
    <row r="33" spans="2:22" ht="29.1" customHeight="1" thickTop="1" thickBot="1">
      <c r="B33" s="197"/>
      <c r="C33" s="233" t="s">
        <v>36</v>
      </c>
      <c r="D33" s="234"/>
      <c r="E33" s="61">
        <f t="shared" ref="E33:S33" si="11">E32/E6*100</f>
        <v>28.744423199490122</v>
      </c>
      <c r="F33" s="61">
        <f t="shared" si="11"/>
        <v>29.377104377104381</v>
      </c>
      <c r="G33" s="61">
        <f t="shared" si="11"/>
        <v>27.53108348134991</v>
      </c>
      <c r="H33" s="61">
        <f t="shared" si="11"/>
        <v>27.290757635858785</v>
      </c>
      <c r="I33" s="61">
        <f t="shared" si="11"/>
        <v>28.814935064935064</v>
      </c>
      <c r="J33" s="61">
        <f t="shared" si="11"/>
        <v>32.695984703632888</v>
      </c>
      <c r="K33" s="61">
        <f t="shared" si="11"/>
        <v>26.590148254423724</v>
      </c>
      <c r="L33" s="61">
        <f t="shared" si="11"/>
        <v>30.089628681177977</v>
      </c>
      <c r="M33" s="61">
        <f t="shared" si="11"/>
        <v>29.672276350752881</v>
      </c>
      <c r="N33" s="61">
        <f t="shared" si="11"/>
        <v>27.74468085106383</v>
      </c>
      <c r="O33" s="61">
        <f t="shared" si="11"/>
        <v>26.01010101010101</v>
      </c>
      <c r="P33" s="61">
        <f t="shared" si="11"/>
        <v>28.281164195496977</v>
      </c>
      <c r="Q33" s="61">
        <f t="shared" si="11"/>
        <v>26.673326673326674</v>
      </c>
      <c r="R33" s="62">
        <f t="shared" si="11"/>
        <v>27.367377293009419</v>
      </c>
      <c r="S33" s="63">
        <f t="shared" si="11"/>
        <v>27.863445558125587</v>
      </c>
    </row>
    <row r="34" spans="2:22" ht="29.1" customHeight="1" thickTop="1" thickBot="1">
      <c r="B34" s="230" t="s">
        <v>26</v>
      </c>
      <c r="C34" s="231" t="s">
        <v>47</v>
      </c>
      <c r="D34" s="232"/>
      <c r="E34" s="50">
        <v>376</v>
      </c>
      <c r="F34" s="51">
        <v>448</v>
      </c>
      <c r="G34" s="51">
        <v>837</v>
      </c>
      <c r="H34" s="51">
        <v>1354</v>
      </c>
      <c r="I34" s="51">
        <v>1294</v>
      </c>
      <c r="J34" s="51">
        <v>170</v>
      </c>
      <c r="K34" s="51">
        <v>876</v>
      </c>
      <c r="L34" s="51">
        <v>335</v>
      </c>
      <c r="M34" s="52">
        <v>455</v>
      </c>
      <c r="N34" s="52">
        <v>531</v>
      </c>
      <c r="O34" s="52">
        <v>870</v>
      </c>
      <c r="P34" s="52">
        <v>783</v>
      </c>
      <c r="Q34" s="52">
        <v>807</v>
      </c>
      <c r="R34" s="52">
        <v>879</v>
      </c>
      <c r="S34" s="53">
        <f>SUM(E34:R34)</f>
        <v>10015</v>
      </c>
    </row>
    <row r="35" spans="2:22" ht="29.1" customHeight="1" thickTop="1" thickBot="1">
      <c r="B35" s="197"/>
      <c r="C35" s="233" t="s">
        <v>36</v>
      </c>
      <c r="D35" s="234"/>
      <c r="E35" s="61">
        <f t="shared" ref="E35:S35" si="12">E34/E6*100</f>
        <v>23.964308476736775</v>
      </c>
      <c r="F35" s="61">
        <f t="shared" si="12"/>
        <v>37.710437710437709</v>
      </c>
      <c r="G35" s="61">
        <f t="shared" si="12"/>
        <v>49.555950266429839</v>
      </c>
      <c r="H35" s="61">
        <f t="shared" si="12"/>
        <v>53.708845696152316</v>
      </c>
      <c r="I35" s="61">
        <f t="shared" si="12"/>
        <v>52.516233766233768</v>
      </c>
      <c r="J35" s="61">
        <f t="shared" si="12"/>
        <v>32.504780114722756</v>
      </c>
      <c r="K35" s="61">
        <f t="shared" si="12"/>
        <v>41.89383070301291</v>
      </c>
      <c r="L35" s="61">
        <f t="shared" si="12"/>
        <v>42.893725992317542</v>
      </c>
      <c r="M35" s="61">
        <f t="shared" si="12"/>
        <v>40.301151461470333</v>
      </c>
      <c r="N35" s="61">
        <f t="shared" si="12"/>
        <v>45.191489361702125</v>
      </c>
      <c r="O35" s="61">
        <f t="shared" si="12"/>
        <v>36.616161616161619</v>
      </c>
      <c r="P35" s="61">
        <f t="shared" si="12"/>
        <v>42.998352553542006</v>
      </c>
      <c r="Q35" s="61">
        <f t="shared" si="12"/>
        <v>40.309690309690311</v>
      </c>
      <c r="R35" s="62">
        <f t="shared" si="12"/>
        <v>43.579573624194346</v>
      </c>
      <c r="S35" s="63">
        <f t="shared" si="12"/>
        <v>42.898141009166451</v>
      </c>
    </row>
    <row r="36" spans="2:22" ht="29.1" customHeight="1" thickTop="1" thickBot="1">
      <c r="B36" s="230" t="s">
        <v>29</v>
      </c>
      <c r="C36" s="236" t="s">
        <v>48</v>
      </c>
      <c r="D36" s="237"/>
      <c r="E36" s="65">
        <v>280</v>
      </c>
      <c r="F36" s="52">
        <v>258</v>
      </c>
      <c r="G36" s="52">
        <v>430</v>
      </c>
      <c r="H36" s="52">
        <v>384</v>
      </c>
      <c r="I36" s="52">
        <v>648</v>
      </c>
      <c r="J36" s="52">
        <v>100</v>
      </c>
      <c r="K36" s="52">
        <v>459</v>
      </c>
      <c r="L36" s="52">
        <v>156</v>
      </c>
      <c r="M36" s="52">
        <v>189</v>
      </c>
      <c r="N36" s="52">
        <v>167</v>
      </c>
      <c r="O36" s="52">
        <v>387</v>
      </c>
      <c r="P36" s="52">
        <v>385</v>
      </c>
      <c r="Q36" s="52">
        <v>473</v>
      </c>
      <c r="R36" s="52">
        <v>367</v>
      </c>
      <c r="S36" s="53">
        <f>SUM(E36:R36)</f>
        <v>4683</v>
      </c>
    </row>
    <row r="37" spans="2:22" ht="29.1" customHeight="1" thickTop="1" thickBot="1">
      <c r="B37" s="235"/>
      <c r="C37" s="233" t="s">
        <v>36</v>
      </c>
      <c r="D37" s="234"/>
      <c r="E37" s="61">
        <f t="shared" ref="E37:S37" si="13">E36/E6*100</f>
        <v>17.845761631612493</v>
      </c>
      <c r="F37" s="61">
        <f t="shared" si="13"/>
        <v>21.71717171717172</v>
      </c>
      <c r="G37" s="61">
        <f t="shared" si="13"/>
        <v>25.458851391355829</v>
      </c>
      <c r="H37" s="61">
        <f t="shared" si="13"/>
        <v>15.232050773502579</v>
      </c>
      <c r="I37" s="61">
        <f t="shared" si="13"/>
        <v>26.2987012987013</v>
      </c>
      <c r="J37" s="61">
        <f t="shared" si="13"/>
        <v>19.120458891013385</v>
      </c>
      <c r="K37" s="61">
        <f t="shared" si="13"/>
        <v>21.951219512195124</v>
      </c>
      <c r="L37" s="61">
        <f t="shared" si="13"/>
        <v>19.974391805377721</v>
      </c>
      <c r="M37" s="61">
        <f t="shared" si="13"/>
        <v>16.740478299379983</v>
      </c>
      <c r="N37" s="61">
        <f t="shared" si="13"/>
        <v>14.212765957446807</v>
      </c>
      <c r="O37" s="61">
        <f t="shared" si="13"/>
        <v>16.287878787878789</v>
      </c>
      <c r="P37" s="61">
        <f t="shared" si="13"/>
        <v>21.142229544206479</v>
      </c>
      <c r="Q37" s="61">
        <f t="shared" si="13"/>
        <v>23.626373626373624</v>
      </c>
      <c r="R37" s="62">
        <f t="shared" si="13"/>
        <v>18.195339613287061</v>
      </c>
      <c r="S37" s="63">
        <f t="shared" si="13"/>
        <v>20.059110768439989</v>
      </c>
    </row>
    <row r="38" spans="2:22" s="66" customFormat="1" ht="29.1" customHeight="1" thickTop="1" thickBot="1">
      <c r="B38" s="219" t="s">
        <v>40</v>
      </c>
      <c r="C38" s="221" t="s">
        <v>49</v>
      </c>
      <c r="D38" s="222"/>
      <c r="E38" s="65">
        <v>235</v>
      </c>
      <c r="F38" s="52">
        <v>121</v>
      </c>
      <c r="G38" s="52">
        <v>171</v>
      </c>
      <c r="H38" s="52">
        <v>131</v>
      </c>
      <c r="I38" s="52">
        <v>266</v>
      </c>
      <c r="J38" s="52">
        <v>45</v>
      </c>
      <c r="K38" s="52">
        <v>171</v>
      </c>
      <c r="L38" s="52">
        <v>68</v>
      </c>
      <c r="M38" s="52">
        <v>107</v>
      </c>
      <c r="N38" s="52">
        <v>80</v>
      </c>
      <c r="O38" s="52">
        <v>235</v>
      </c>
      <c r="P38" s="52">
        <v>154</v>
      </c>
      <c r="Q38" s="52">
        <v>167</v>
      </c>
      <c r="R38" s="52">
        <v>149</v>
      </c>
      <c r="S38" s="53">
        <f>SUM(E38:R38)</f>
        <v>2100</v>
      </c>
    </row>
    <row r="39" spans="2:22" s="4" customFormat="1" ht="29.1" customHeight="1" thickTop="1" thickBot="1">
      <c r="B39" s="220"/>
      <c r="C39" s="223" t="s">
        <v>36</v>
      </c>
      <c r="D39" s="224"/>
      <c r="E39" s="67">
        <f t="shared" ref="E39:S39" si="14">E38/E6*100</f>
        <v>14.977692797960485</v>
      </c>
      <c r="F39" s="68">
        <f t="shared" si="14"/>
        <v>10.185185185185185</v>
      </c>
      <c r="G39" s="68">
        <f t="shared" si="14"/>
        <v>10.124333925399645</v>
      </c>
      <c r="H39" s="68">
        <f t="shared" si="14"/>
        <v>5.196350654502182</v>
      </c>
      <c r="I39" s="68">
        <f t="shared" si="14"/>
        <v>10.795454545454545</v>
      </c>
      <c r="J39" s="68">
        <f t="shared" si="14"/>
        <v>8.6042065009560229</v>
      </c>
      <c r="K39" s="68">
        <f t="shared" si="14"/>
        <v>8.1779053084648492</v>
      </c>
      <c r="L39" s="68">
        <f t="shared" si="14"/>
        <v>8.7067861715749046</v>
      </c>
      <c r="M39" s="68">
        <f t="shared" si="14"/>
        <v>9.4774136403897256</v>
      </c>
      <c r="N39" s="68">
        <f t="shared" si="14"/>
        <v>6.8085106382978724</v>
      </c>
      <c r="O39" s="67">
        <f t="shared" si="14"/>
        <v>9.8905723905723892</v>
      </c>
      <c r="P39" s="68">
        <f t="shared" si="14"/>
        <v>8.4568918176825925</v>
      </c>
      <c r="Q39" s="68">
        <f t="shared" si="14"/>
        <v>8.3416583416583414</v>
      </c>
      <c r="R39" s="69">
        <f t="shared" si="14"/>
        <v>7.3872087258304404</v>
      </c>
      <c r="S39" s="63">
        <f t="shared" si="14"/>
        <v>8.9951169365201746</v>
      </c>
    </row>
    <row r="40" spans="2:22" s="4" customFormat="1" ht="24" customHeight="1">
      <c r="B40" s="70"/>
      <c r="C40" s="7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</row>
    <row r="41" spans="2:22" s="4" customFormat="1" ht="48.75" customHeight="1" thickBot="1">
      <c r="B41" s="225" t="s">
        <v>50</v>
      </c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</row>
    <row r="42" spans="2:22" s="4" customFormat="1" ht="42" customHeight="1" thickTop="1" thickBot="1">
      <c r="B42" s="6" t="s">
        <v>0</v>
      </c>
      <c r="C42" s="74" t="s">
        <v>1</v>
      </c>
      <c r="D42" s="75" t="s">
        <v>2</v>
      </c>
      <c r="E42" s="76" t="s">
        <v>51</v>
      </c>
      <c r="F42" s="9" t="s">
        <v>52</v>
      </c>
      <c r="G42" s="11" t="s">
        <v>5</v>
      </c>
      <c r="H42" s="11" t="s">
        <v>6</v>
      </c>
      <c r="I42" s="11" t="s">
        <v>7</v>
      </c>
      <c r="J42" s="11" t="s">
        <v>8</v>
      </c>
      <c r="K42" s="11" t="s">
        <v>9</v>
      </c>
      <c r="L42" s="11" t="s">
        <v>10</v>
      </c>
      <c r="M42" s="11" t="s">
        <v>11</v>
      </c>
      <c r="N42" s="11" t="s">
        <v>12</v>
      </c>
      <c r="O42" s="11" t="s">
        <v>13</v>
      </c>
      <c r="P42" s="11" t="s">
        <v>14</v>
      </c>
      <c r="Q42" s="11" t="s">
        <v>15</v>
      </c>
      <c r="R42" s="12" t="s">
        <v>16</v>
      </c>
      <c r="S42" s="13" t="s">
        <v>17</v>
      </c>
    </row>
    <row r="43" spans="2:22" s="4" customFormat="1" ht="42" customHeight="1" thickBot="1">
      <c r="B43" s="226" t="s">
        <v>53</v>
      </c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15"/>
    </row>
    <row r="44" spans="2:22" s="4" customFormat="1" ht="42" customHeight="1" thickTop="1" thickBot="1">
      <c r="B44" s="77" t="s">
        <v>19</v>
      </c>
      <c r="C44" s="228" t="s">
        <v>54</v>
      </c>
      <c r="D44" s="229"/>
      <c r="E44" s="58">
        <v>568</v>
      </c>
      <c r="F44" s="58">
        <v>193</v>
      </c>
      <c r="G44" s="58">
        <v>313</v>
      </c>
      <c r="H44" s="58">
        <v>212</v>
      </c>
      <c r="I44" s="58">
        <v>295</v>
      </c>
      <c r="J44" s="58">
        <v>163</v>
      </c>
      <c r="K44" s="58">
        <v>344</v>
      </c>
      <c r="L44" s="58">
        <v>112</v>
      </c>
      <c r="M44" s="58">
        <v>414</v>
      </c>
      <c r="N44" s="58">
        <v>426</v>
      </c>
      <c r="O44" s="58">
        <v>464</v>
      </c>
      <c r="P44" s="58">
        <v>272</v>
      </c>
      <c r="Q44" s="58">
        <v>199</v>
      </c>
      <c r="R44" s="78">
        <v>375</v>
      </c>
      <c r="S44" s="79">
        <f>SUM(E44:R44)</f>
        <v>4350</v>
      </c>
    </row>
    <row r="45" spans="2:22" s="4" customFormat="1" ht="42" customHeight="1" thickTop="1" thickBot="1">
      <c r="B45" s="80"/>
      <c r="C45" s="209" t="s">
        <v>55</v>
      </c>
      <c r="D45" s="210"/>
      <c r="E45" s="81">
        <v>51</v>
      </c>
      <c r="F45" s="51">
        <v>39</v>
      </c>
      <c r="G45" s="51">
        <v>58</v>
      </c>
      <c r="H45" s="51">
        <v>31</v>
      </c>
      <c r="I45" s="51">
        <v>58</v>
      </c>
      <c r="J45" s="51">
        <v>57</v>
      </c>
      <c r="K45" s="51">
        <v>252</v>
      </c>
      <c r="L45" s="51">
        <v>31</v>
      </c>
      <c r="M45" s="52">
        <v>32</v>
      </c>
      <c r="N45" s="52">
        <v>49</v>
      </c>
      <c r="O45" s="52">
        <v>131</v>
      </c>
      <c r="P45" s="52">
        <v>48</v>
      </c>
      <c r="Q45" s="52">
        <v>124</v>
      </c>
      <c r="R45" s="52">
        <v>167</v>
      </c>
      <c r="S45" s="79">
        <f>SUM(E45:R45)</f>
        <v>1128</v>
      </c>
    </row>
    <row r="46" spans="2:22" s="4" customFormat="1" ht="42" customHeight="1" thickTop="1" thickBot="1">
      <c r="B46" s="82" t="s">
        <v>21</v>
      </c>
      <c r="C46" s="211" t="s">
        <v>56</v>
      </c>
      <c r="D46" s="212"/>
      <c r="E46" s="83">
        <f>E44+'[1]Stan i struktura I 19'!E46</f>
        <v>2624</v>
      </c>
      <c r="F46" s="83">
        <f>F44+'[1]Stan i struktura I 19'!F46</f>
        <v>502</v>
      </c>
      <c r="G46" s="83">
        <f>G44+'[1]Stan i struktura I 19'!G46</f>
        <v>722</v>
      </c>
      <c r="H46" s="83">
        <f>H44+'[1]Stan i struktura I 19'!H46</f>
        <v>436</v>
      </c>
      <c r="I46" s="83">
        <f>I44+'[1]Stan i struktura I 19'!I46</f>
        <v>441</v>
      </c>
      <c r="J46" s="83">
        <f>J44+'[1]Stan i struktura I 19'!J46</f>
        <v>376</v>
      </c>
      <c r="K46" s="83">
        <f>K44+'[1]Stan i struktura I 19'!K46</f>
        <v>420</v>
      </c>
      <c r="L46" s="83">
        <f>L44+'[1]Stan i struktura I 19'!L46</f>
        <v>241</v>
      </c>
      <c r="M46" s="83">
        <f>M44+'[1]Stan i struktura I 19'!M46</f>
        <v>521</v>
      </c>
      <c r="N46" s="83">
        <f>N44+'[1]Stan i struktura I 19'!N46</f>
        <v>668</v>
      </c>
      <c r="O46" s="83">
        <f>O44+'[1]Stan i struktura I 19'!O46</f>
        <v>1307</v>
      </c>
      <c r="P46" s="83">
        <f>P44+'[1]Stan i struktura I 19'!P46</f>
        <v>397</v>
      </c>
      <c r="Q46" s="83">
        <f>Q44+'[1]Stan i struktura I 19'!Q46</f>
        <v>522</v>
      </c>
      <c r="R46" s="84">
        <f>R44+'[1]Stan i struktura I 19'!R46</f>
        <v>570</v>
      </c>
      <c r="S46" s="85">
        <f>S44+'[1]Stan i struktura I 19'!S46</f>
        <v>9747</v>
      </c>
      <c r="U46" s="4">
        <f>SUM(E46:R46)</f>
        <v>9747</v>
      </c>
      <c r="V46" s="4">
        <f>SUM(E46:R46)</f>
        <v>9747</v>
      </c>
    </row>
    <row r="47" spans="2:22" s="4" customFormat="1" ht="42" customHeight="1" thickBot="1">
      <c r="B47" s="213" t="s">
        <v>57</v>
      </c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5"/>
    </row>
    <row r="48" spans="2:22" s="4" customFormat="1" ht="42" customHeight="1" thickTop="1" thickBot="1">
      <c r="B48" s="216" t="s">
        <v>19</v>
      </c>
      <c r="C48" s="217" t="s">
        <v>58</v>
      </c>
      <c r="D48" s="218"/>
      <c r="E48" s="59">
        <v>3</v>
      </c>
      <c r="F48" s="59">
        <v>6</v>
      </c>
      <c r="G48" s="59">
        <v>7</v>
      </c>
      <c r="H48" s="59">
        <v>9</v>
      </c>
      <c r="I48" s="59">
        <v>7</v>
      </c>
      <c r="J48" s="59">
        <v>0</v>
      </c>
      <c r="K48" s="59">
        <v>2</v>
      </c>
      <c r="L48" s="59">
        <v>7</v>
      </c>
      <c r="M48" s="59">
        <v>0</v>
      </c>
      <c r="N48" s="59">
        <v>6</v>
      </c>
      <c r="O48" s="59">
        <v>2</v>
      </c>
      <c r="P48" s="59">
        <v>4</v>
      </c>
      <c r="Q48" s="59">
        <v>33</v>
      </c>
      <c r="R48" s="60">
        <v>12</v>
      </c>
      <c r="S48" s="86">
        <f>SUM(E48:R48)</f>
        <v>98</v>
      </c>
    </row>
    <row r="49" spans="2:22" ht="42" customHeight="1" thickTop="1" thickBot="1">
      <c r="B49" s="197"/>
      <c r="C49" s="207" t="s">
        <v>59</v>
      </c>
      <c r="D49" s="208"/>
      <c r="E49" s="87">
        <f>E48+'[1]Stan i struktura I 19'!E49</f>
        <v>6</v>
      </c>
      <c r="F49" s="87">
        <f>F48+'[1]Stan i struktura I 19'!F49</f>
        <v>7</v>
      </c>
      <c r="G49" s="87">
        <f>G48+'[1]Stan i struktura I 19'!G49</f>
        <v>7</v>
      </c>
      <c r="H49" s="87">
        <f>H48+'[1]Stan i struktura I 19'!H49</f>
        <v>13</v>
      </c>
      <c r="I49" s="87">
        <f>I48+'[1]Stan i struktura I 19'!I49</f>
        <v>8</v>
      </c>
      <c r="J49" s="87">
        <f>J48+'[1]Stan i struktura I 19'!J49</f>
        <v>1</v>
      </c>
      <c r="K49" s="87">
        <f>K48+'[1]Stan i struktura I 19'!K49</f>
        <v>4</v>
      </c>
      <c r="L49" s="87">
        <f>L48+'[1]Stan i struktura I 19'!L49</f>
        <v>12</v>
      </c>
      <c r="M49" s="87">
        <f>M48+'[1]Stan i struktura I 19'!M49</f>
        <v>0</v>
      </c>
      <c r="N49" s="87">
        <f>N48+'[1]Stan i struktura I 19'!N49</f>
        <v>9</v>
      </c>
      <c r="O49" s="87">
        <f>O48+'[1]Stan i struktura I 19'!O49</f>
        <v>3</v>
      </c>
      <c r="P49" s="87">
        <f>P48+'[1]Stan i struktura I 19'!P49</f>
        <v>5</v>
      </c>
      <c r="Q49" s="87">
        <f>Q48+'[1]Stan i struktura I 19'!Q49</f>
        <v>38</v>
      </c>
      <c r="R49" s="88">
        <f>R48+'[1]Stan i struktura I 19'!R49</f>
        <v>13</v>
      </c>
      <c r="S49" s="85">
        <f>S48+'[1]Stan i struktura I 19'!S49</f>
        <v>126</v>
      </c>
      <c r="U49" s="1">
        <f>SUM(E49:R49)</f>
        <v>126</v>
      </c>
      <c r="V49" s="4">
        <f>SUM(E49:R49)</f>
        <v>126</v>
      </c>
    </row>
    <row r="50" spans="2:22" s="4" customFormat="1" ht="42" customHeight="1" thickTop="1" thickBot="1">
      <c r="B50" s="192" t="s">
        <v>21</v>
      </c>
      <c r="C50" s="205" t="s">
        <v>60</v>
      </c>
      <c r="D50" s="206"/>
      <c r="E50" s="89">
        <v>0</v>
      </c>
      <c r="F50" s="89">
        <v>2</v>
      </c>
      <c r="G50" s="89">
        <v>0</v>
      </c>
      <c r="H50" s="89">
        <v>1</v>
      </c>
      <c r="I50" s="89">
        <v>0</v>
      </c>
      <c r="J50" s="89">
        <v>0</v>
      </c>
      <c r="K50" s="89">
        <v>0</v>
      </c>
      <c r="L50" s="89">
        <v>2</v>
      </c>
      <c r="M50" s="89">
        <v>2</v>
      </c>
      <c r="N50" s="89">
        <v>0</v>
      </c>
      <c r="O50" s="89">
        <v>2</v>
      </c>
      <c r="P50" s="89">
        <v>8</v>
      </c>
      <c r="Q50" s="89">
        <v>50</v>
      </c>
      <c r="R50" s="90">
        <v>13</v>
      </c>
      <c r="S50" s="86">
        <f>SUM(E50:R50)</f>
        <v>80</v>
      </c>
    </row>
    <row r="51" spans="2:22" ht="42" customHeight="1" thickTop="1" thickBot="1">
      <c r="B51" s="197"/>
      <c r="C51" s="207" t="s">
        <v>61</v>
      </c>
      <c r="D51" s="208"/>
      <c r="E51" s="87">
        <f>E50+'[1]Stan i struktura I 19'!E51</f>
        <v>0</v>
      </c>
      <c r="F51" s="87">
        <f>F50+'[1]Stan i struktura I 19'!F51</f>
        <v>2</v>
      </c>
      <c r="G51" s="87">
        <f>G50+'[1]Stan i struktura I 19'!G51</f>
        <v>0</v>
      </c>
      <c r="H51" s="87">
        <f>H50+'[1]Stan i struktura I 19'!H51</f>
        <v>1</v>
      </c>
      <c r="I51" s="87">
        <f>I50+'[1]Stan i struktura I 19'!I51</f>
        <v>0</v>
      </c>
      <c r="J51" s="87">
        <f>J50+'[1]Stan i struktura I 19'!J51</f>
        <v>0</v>
      </c>
      <c r="K51" s="87">
        <f>K50+'[1]Stan i struktura I 19'!K51</f>
        <v>1</v>
      </c>
      <c r="L51" s="87">
        <f>L50+'[1]Stan i struktura I 19'!L51</f>
        <v>2</v>
      </c>
      <c r="M51" s="87">
        <f>M50+'[1]Stan i struktura I 19'!M51</f>
        <v>8</v>
      </c>
      <c r="N51" s="87">
        <f>N50+'[1]Stan i struktura I 19'!N51</f>
        <v>0</v>
      </c>
      <c r="O51" s="87">
        <f>O50+'[1]Stan i struktura I 19'!O51</f>
        <v>7</v>
      </c>
      <c r="P51" s="87">
        <f>P50+'[1]Stan i struktura I 19'!P51</f>
        <v>22</v>
      </c>
      <c r="Q51" s="87">
        <f>Q50+'[1]Stan i struktura I 19'!Q51</f>
        <v>68</v>
      </c>
      <c r="R51" s="88">
        <f>R50+'[1]Stan i struktura I 19'!R51</f>
        <v>13</v>
      </c>
      <c r="S51" s="85">
        <f>S50+'[1]Stan i struktura I 19'!S51</f>
        <v>124</v>
      </c>
      <c r="U51" s="1">
        <f>SUM(E51:R51)</f>
        <v>124</v>
      </c>
      <c r="V51" s="4">
        <f>SUM(E51:R51)</f>
        <v>124</v>
      </c>
    </row>
    <row r="52" spans="2:22" s="4" customFormat="1" ht="42" customHeight="1" thickTop="1" thickBot="1">
      <c r="B52" s="184" t="s">
        <v>26</v>
      </c>
      <c r="C52" s="198" t="s">
        <v>62</v>
      </c>
      <c r="D52" s="199"/>
      <c r="E52" s="50">
        <v>11</v>
      </c>
      <c r="F52" s="51">
        <v>5</v>
      </c>
      <c r="G52" s="51">
        <v>1</v>
      </c>
      <c r="H52" s="51">
        <v>8</v>
      </c>
      <c r="I52" s="52">
        <v>0</v>
      </c>
      <c r="J52" s="51">
        <v>4</v>
      </c>
      <c r="K52" s="52">
        <v>0</v>
      </c>
      <c r="L52" s="51">
        <v>1</v>
      </c>
      <c r="M52" s="52">
        <v>0</v>
      </c>
      <c r="N52" s="52">
        <v>11</v>
      </c>
      <c r="O52" s="52">
        <v>0</v>
      </c>
      <c r="P52" s="51">
        <v>0</v>
      </c>
      <c r="Q52" s="91">
        <v>0</v>
      </c>
      <c r="R52" s="52">
        <v>0</v>
      </c>
      <c r="S52" s="86">
        <f>SUM(E52:R52)</f>
        <v>41</v>
      </c>
    </row>
    <row r="53" spans="2:22" ht="42" customHeight="1" thickTop="1" thickBot="1">
      <c r="B53" s="197"/>
      <c r="C53" s="207" t="s">
        <v>63</v>
      </c>
      <c r="D53" s="208"/>
      <c r="E53" s="87">
        <f>E52+'[1]Stan i struktura I 19'!E53</f>
        <v>11</v>
      </c>
      <c r="F53" s="87">
        <f>F52+'[1]Stan i struktura I 19'!F53</f>
        <v>5</v>
      </c>
      <c r="G53" s="87">
        <f>G52+'[1]Stan i struktura I 19'!G53</f>
        <v>1</v>
      </c>
      <c r="H53" s="87">
        <f>H52+'[1]Stan i struktura I 19'!H53</f>
        <v>9</v>
      </c>
      <c r="I53" s="87">
        <f>I52+'[1]Stan i struktura I 19'!I53</f>
        <v>0</v>
      </c>
      <c r="J53" s="87">
        <f>J52+'[1]Stan i struktura I 19'!J53</f>
        <v>4</v>
      </c>
      <c r="K53" s="87">
        <f>K52+'[1]Stan i struktura I 19'!K53</f>
        <v>0</v>
      </c>
      <c r="L53" s="87">
        <f>L52+'[1]Stan i struktura I 19'!L53</f>
        <v>1</v>
      </c>
      <c r="M53" s="87">
        <f>M52+'[1]Stan i struktura I 19'!M53</f>
        <v>0</v>
      </c>
      <c r="N53" s="87">
        <f>N52+'[1]Stan i struktura I 19'!N53</f>
        <v>12</v>
      </c>
      <c r="O53" s="87">
        <f>O52+'[1]Stan i struktura I 19'!O53</f>
        <v>0</v>
      </c>
      <c r="P53" s="87">
        <f>P52+'[1]Stan i struktura I 19'!P53</f>
        <v>0</v>
      </c>
      <c r="Q53" s="87">
        <f>Q52+'[1]Stan i struktura I 19'!Q53</f>
        <v>0</v>
      </c>
      <c r="R53" s="88">
        <f>R52+'[1]Stan i struktura I 19'!R53</f>
        <v>0</v>
      </c>
      <c r="S53" s="85">
        <f>S52+'[1]Stan i struktura I 19'!S53</f>
        <v>43</v>
      </c>
      <c r="U53" s="1">
        <f>SUM(E53:R53)</f>
        <v>43</v>
      </c>
      <c r="V53" s="4">
        <f>SUM(E53:R53)</f>
        <v>43</v>
      </c>
    </row>
    <row r="54" spans="2:22" s="4" customFormat="1" ht="42" customHeight="1" thickTop="1" thickBot="1">
      <c r="B54" s="184" t="s">
        <v>29</v>
      </c>
      <c r="C54" s="198" t="s">
        <v>64</v>
      </c>
      <c r="D54" s="199"/>
      <c r="E54" s="50">
        <v>9</v>
      </c>
      <c r="F54" s="51">
        <v>3</v>
      </c>
      <c r="G54" s="51">
        <v>1</v>
      </c>
      <c r="H54" s="51">
        <v>0</v>
      </c>
      <c r="I54" s="52">
        <v>5</v>
      </c>
      <c r="J54" s="51">
        <v>2</v>
      </c>
      <c r="K54" s="52">
        <v>1</v>
      </c>
      <c r="L54" s="51">
        <v>1</v>
      </c>
      <c r="M54" s="52">
        <v>1</v>
      </c>
      <c r="N54" s="52">
        <v>3</v>
      </c>
      <c r="O54" s="52">
        <v>5</v>
      </c>
      <c r="P54" s="51">
        <v>1</v>
      </c>
      <c r="Q54" s="91">
        <v>3</v>
      </c>
      <c r="R54" s="52">
        <v>1</v>
      </c>
      <c r="S54" s="86">
        <f>SUM(E54:R54)</f>
        <v>36</v>
      </c>
    </row>
    <row r="55" spans="2:22" s="4" customFormat="1" ht="42" customHeight="1" thickTop="1" thickBot="1">
      <c r="B55" s="197"/>
      <c r="C55" s="200" t="s">
        <v>65</v>
      </c>
      <c r="D55" s="201"/>
      <c r="E55" s="87">
        <f>E54+'[1]Stan i struktura I 19'!E55</f>
        <v>10</v>
      </c>
      <c r="F55" s="87">
        <f>F54+'[1]Stan i struktura I 19'!F55</f>
        <v>4</v>
      </c>
      <c r="G55" s="87">
        <f>G54+'[1]Stan i struktura I 19'!G55</f>
        <v>4</v>
      </c>
      <c r="H55" s="87">
        <f>H54+'[1]Stan i struktura I 19'!H55</f>
        <v>3</v>
      </c>
      <c r="I55" s="87">
        <f>I54+'[1]Stan i struktura I 19'!I55</f>
        <v>7</v>
      </c>
      <c r="J55" s="87">
        <f>J54+'[1]Stan i struktura I 19'!J55</f>
        <v>4</v>
      </c>
      <c r="K55" s="87">
        <f>K54+'[1]Stan i struktura I 19'!K55</f>
        <v>1</v>
      </c>
      <c r="L55" s="87">
        <f>L54+'[1]Stan i struktura I 19'!L55</f>
        <v>4</v>
      </c>
      <c r="M55" s="87">
        <f>M54+'[1]Stan i struktura I 19'!M55</f>
        <v>4</v>
      </c>
      <c r="N55" s="87">
        <f>N54+'[1]Stan i struktura I 19'!N55</f>
        <v>7</v>
      </c>
      <c r="O55" s="87">
        <f>O54+'[1]Stan i struktura I 19'!O55</f>
        <v>8</v>
      </c>
      <c r="P55" s="87">
        <f>P54+'[1]Stan i struktura I 19'!P55</f>
        <v>3</v>
      </c>
      <c r="Q55" s="87">
        <f>Q54+'[1]Stan i struktura I 19'!Q55</f>
        <v>6</v>
      </c>
      <c r="R55" s="88">
        <f>R54+'[1]Stan i struktura I 19'!R55</f>
        <v>3</v>
      </c>
      <c r="S55" s="85">
        <f>S54+'[1]Stan i struktura I 19'!S55</f>
        <v>68</v>
      </c>
      <c r="U55" s="4">
        <f>SUM(E55:R55)</f>
        <v>68</v>
      </c>
      <c r="V55" s="4">
        <f>SUM(E55:R55)</f>
        <v>68</v>
      </c>
    </row>
    <row r="56" spans="2:22" s="4" customFormat="1" ht="42" customHeight="1" thickTop="1" thickBot="1">
      <c r="B56" s="184" t="s">
        <v>40</v>
      </c>
      <c r="C56" s="185" t="s">
        <v>66</v>
      </c>
      <c r="D56" s="186"/>
      <c r="E56" s="92">
        <v>8</v>
      </c>
      <c r="F56" s="92">
        <v>3</v>
      </c>
      <c r="G56" s="92">
        <v>2</v>
      </c>
      <c r="H56" s="92">
        <v>7</v>
      </c>
      <c r="I56" s="92">
        <v>4</v>
      </c>
      <c r="J56" s="92">
        <v>2</v>
      </c>
      <c r="K56" s="92">
        <v>10</v>
      </c>
      <c r="L56" s="92">
        <v>3</v>
      </c>
      <c r="M56" s="92">
        <v>6</v>
      </c>
      <c r="N56" s="92">
        <v>7</v>
      </c>
      <c r="O56" s="92">
        <v>6</v>
      </c>
      <c r="P56" s="92">
        <v>4</v>
      </c>
      <c r="Q56" s="92">
        <v>12</v>
      </c>
      <c r="R56" s="93">
        <v>3</v>
      </c>
      <c r="S56" s="86">
        <f>SUM(E56:R56)</f>
        <v>77</v>
      </c>
    </row>
    <row r="57" spans="2:22" s="4" customFormat="1" ht="42" customHeight="1" thickTop="1" thickBot="1">
      <c r="B57" s="202"/>
      <c r="C57" s="203" t="s">
        <v>67</v>
      </c>
      <c r="D57" s="204"/>
      <c r="E57" s="87">
        <f>E56+'[1]Stan i struktura I 19'!E57</f>
        <v>19</v>
      </c>
      <c r="F57" s="87">
        <f>F56+'[1]Stan i struktura I 19'!F57</f>
        <v>16</v>
      </c>
      <c r="G57" s="87">
        <f>G56+'[1]Stan i struktura I 19'!G57</f>
        <v>5</v>
      </c>
      <c r="H57" s="87">
        <f>H56+'[1]Stan i struktura I 19'!H57</f>
        <v>13</v>
      </c>
      <c r="I57" s="87">
        <f>I56+'[1]Stan i struktura I 19'!I57</f>
        <v>11</v>
      </c>
      <c r="J57" s="87">
        <f>J56+'[1]Stan i struktura I 19'!J57</f>
        <v>6</v>
      </c>
      <c r="K57" s="87">
        <f>K56+'[1]Stan i struktura I 19'!K57</f>
        <v>18</v>
      </c>
      <c r="L57" s="87">
        <f>L56+'[1]Stan i struktura I 19'!L57</f>
        <v>7</v>
      </c>
      <c r="M57" s="87">
        <f>M56+'[1]Stan i struktura I 19'!M57</f>
        <v>13</v>
      </c>
      <c r="N57" s="87">
        <f>N56+'[1]Stan i struktura I 19'!N57</f>
        <v>10</v>
      </c>
      <c r="O57" s="87">
        <f>O56+'[1]Stan i struktura I 19'!O57</f>
        <v>6</v>
      </c>
      <c r="P57" s="87">
        <f>P56+'[1]Stan i struktura I 19'!P57</f>
        <v>9</v>
      </c>
      <c r="Q57" s="87">
        <f>Q56+'[1]Stan i struktura I 19'!Q57</f>
        <v>15</v>
      </c>
      <c r="R57" s="88">
        <f>R56+'[1]Stan i struktura I 19'!R57</f>
        <v>6</v>
      </c>
      <c r="S57" s="85">
        <f>S56+'[1]Stan i struktura I 19'!S57</f>
        <v>154</v>
      </c>
      <c r="U57" s="4">
        <f>SUM(E57:R57)</f>
        <v>154</v>
      </c>
      <c r="V57" s="4">
        <f>SUM(E57:R57)</f>
        <v>154</v>
      </c>
    </row>
    <row r="58" spans="2:22" s="4" customFormat="1" ht="42" customHeight="1" thickTop="1" thickBot="1">
      <c r="B58" s="184" t="s">
        <v>42</v>
      </c>
      <c r="C58" s="185" t="s">
        <v>68</v>
      </c>
      <c r="D58" s="186"/>
      <c r="E58" s="92">
        <v>0</v>
      </c>
      <c r="F58" s="92">
        <v>1</v>
      </c>
      <c r="G58" s="92">
        <v>4</v>
      </c>
      <c r="H58" s="92">
        <v>4</v>
      </c>
      <c r="I58" s="92">
        <v>8</v>
      </c>
      <c r="J58" s="92">
        <v>0</v>
      </c>
      <c r="K58" s="92">
        <v>3</v>
      </c>
      <c r="L58" s="92">
        <v>2</v>
      </c>
      <c r="M58" s="92">
        <v>1</v>
      </c>
      <c r="N58" s="92">
        <v>9</v>
      </c>
      <c r="O58" s="92">
        <v>0</v>
      </c>
      <c r="P58" s="92">
        <v>0</v>
      </c>
      <c r="Q58" s="92">
        <v>1</v>
      </c>
      <c r="R58" s="93">
        <v>6</v>
      </c>
      <c r="S58" s="86">
        <f>SUM(E58:R58)</f>
        <v>39</v>
      </c>
    </row>
    <row r="59" spans="2:22" s="4" customFormat="1" ht="42" customHeight="1" thickTop="1" thickBot="1">
      <c r="B59" s="192"/>
      <c r="C59" s="193" t="s">
        <v>69</v>
      </c>
      <c r="D59" s="194"/>
      <c r="E59" s="87">
        <f>E58+'[1]Stan i struktura I 19'!E59</f>
        <v>0</v>
      </c>
      <c r="F59" s="87">
        <f>F58+'[1]Stan i struktura I 19'!F59</f>
        <v>1</v>
      </c>
      <c r="G59" s="87">
        <f>G58+'[1]Stan i struktura I 19'!G59</f>
        <v>4</v>
      </c>
      <c r="H59" s="87">
        <f>H58+'[1]Stan i struktura I 19'!H59</f>
        <v>5</v>
      </c>
      <c r="I59" s="87">
        <f>I58+'[1]Stan i struktura I 19'!I59</f>
        <v>8</v>
      </c>
      <c r="J59" s="87">
        <f>J58+'[1]Stan i struktura I 19'!J59</f>
        <v>0</v>
      </c>
      <c r="K59" s="87">
        <f>K58+'[1]Stan i struktura I 19'!K59</f>
        <v>3</v>
      </c>
      <c r="L59" s="87">
        <f>L58+'[1]Stan i struktura I 19'!L59</f>
        <v>4</v>
      </c>
      <c r="M59" s="87">
        <f>M58+'[1]Stan i struktura I 19'!M59</f>
        <v>1</v>
      </c>
      <c r="N59" s="87">
        <f>N58+'[1]Stan i struktura I 19'!N59</f>
        <v>12</v>
      </c>
      <c r="O59" s="87">
        <f>O58+'[1]Stan i struktura I 19'!O59</f>
        <v>0</v>
      </c>
      <c r="P59" s="87">
        <f>P58+'[1]Stan i struktura I 19'!P59</f>
        <v>0</v>
      </c>
      <c r="Q59" s="87">
        <f>Q58+'[1]Stan i struktura I 19'!Q59</f>
        <v>1</v>
      </c>
      <c r="R59" s="88">
        <f>R58+'[1]Stan i struktura I 19'!R59</f>
        <v>6</v>
      </c>
      <c r="S59" s="85">
        <f>S58+'[1]Stan i struktura I 19'!S59</f>
        <v>45</v>
      </c>
      <c r="U59" s="4">
        <f>SUM(E59:R59)</f>
        <v>45</v>
      </c>
      <c r="V59" s="4">
        <f>SUM(E59:R59)</f>
        <v>45</v>
      </c>
    </row>
    <row r="60" spans="2:22" s="4" customFormat="1" ht="42" customHeight="1" thickTop="1" thickBot="1">
      <c r="B60" s="183" t="s">
        <v>70</v>
      </c>
      <c r="C60" s="185" t="s">
        <v>71</v>
      </c>
      <c r="D60" s="186"/>
      <c r="E60" s="92">
        <v>16</v>
      </c>
      <c r="F60" s="92">
        <v>14</v>
      </c>
      <c r="G60" s="92">
        <v>24</v>
      </c>
      <c r="H60" s="92">
        <v>21</v>
      </c>
      <c r="I60" s="92">
        <v>31</v>
      </c>
      <c r="J60" s="92">
        <v>11</v>
      </c>
      <c r="K60" s="92">
        <v>19</v>
      </c>
      <c r="L60" s="92">
        <v>21</v>
      </c>
      <c r="M60" s="92">
        <v>20</v>
      </c>
      <c r="N60" s="92">
        <v>5</v>
      </c>
      <c r="O60" s="92">
        <v>47</v>
      </c>
      <c r="P60" s="92">
        <v>43</v>
      </c>
      <c r="Q60" s="92">
        <v>24</v>
      </c>
      <c r="R60" s="93">
        <v>44</v>
      </c>
      <c r="S60" s="86">
        <f>SUM(E60:R60)</f>
        <v>340</v>
      </c>
    </row>
    <row r="61" spans="2:22" s="4" customFormat="1" ht="42" customHeight="1" thickTop="1" thickBot="1">
      <c r="B61" s="183"/>
      <c r="C61" s="195" t="s">
        <v>72</v>
      </c>
      <c r="D61" s="196"/>
      <c r="E61" s="94">
        <f>E60+'[1]Stan i struktura I 19'!E61</f>
        <v>26</v>
      </c>
      <c r="F61" s="94">
        <f>F60+'[1]Stan i struktura I 19'!F61</f>
        <v>19</v>
      </c>
      <c r="G61" s="94">
        <f>G60+'[1]Stan i struktura I 19'!G61</f>
        <v>24</v>
      </c>
      <c r="H61" s="94">
        <f>H60+'[1]Stan i struktura I 19'!H61</f>
        <v>25</v>
      </c>
      <c r="I61" s="94">
        <f>I60+'[1]Stan i struktura I 19'!I61</f>
        <v>38</v>
      </c>
      <c r="J61" s="94">
        <f>J60+'[1]Stan i struktura I 19'!J61</f>
        <v>15</v>
      </c>
      <c r="K61" s="94">
        <f>K60+'[1]Stan i struktura I 19'!K61</f>
        <v>21</v>
      </c>
      <c r="L61" s="94">
        <f>L60+'[1]Stan i struktura I 19'!L61</f>
        <v>32</v>
      </c>
      <c r="M61" s="94">
        <f>M60+'[1]Stan i struktura I 19'!M61</f>
        <v>20</v>
      </c>
      <c r="N61" s="94">
        <f>N60+'[1]Stan i struktura I 19'!N61</f>
        <v>10</v>
      </c>
      <c r="O61" s="94">
        <f>O60+'[1]Stan i struktura I 19'!O61</f>
        <v>61</v>
      </c>
      <c r="P61" s="94">
        <f>P60+'[1]Stan i struktura I 19'!P61</f>
        <v>53</v>
      </c>
      <c r="Q61" s="94">
        <f>Q60+'[1]Stan i struktura I 19'!Q61</f>
        <v>27</v>
      </c>
      <c r="R61" s="95">
        <f>R60+'[1]Stan i struktura I 19'!R61</f>
        <v>45</v>
      </c>
      <c r="S61" s="85">
        <f>S60+'[1]Stan i struktura I 19'!S61</f>
        <v>416</v>
      </c>
      <c r="U61" s="4">
        <f>SUM(E61:R61)</f>
        <v>416</v>
      </c>
      <c r="V61" s="4">
        <f>SUM(E61:R61)</f>
        <v>416</v>
      </c>
    </row>
    <row r="62" spans="2:22" s="4" customFormat="1" ht="42" customHeight="1" thickTop="1" thickBot="1">
      <c r="B62" s="183" t="s">
        <v>73</v>
      </c>
      <c r="C62" s="185" t="s">
        <v>74</v>
      </c>
      <c r="D62" s="186"/>
      <c r="E62" s="92">
        <v>0</v>
      </c>
      <c r="F62" s="92">
        <v>0</v>
      </c>
      <c r="G62" s="92">
        <v>0</v>
      </c>
      <c r="H62" s="92">
        <v>0</v>
      </c>
      <c r="I62" s="92">
        <v>0</v>
      </c>
      <c r="J62" s="92">
        <v>0</v>
      </c>
      <c r="K62" s="92">
        <v>7</v>
      </c>
      <c r="L62" s="92">
        <v>0</v>
      </c>
      <c r="M62" s="92">
        <v>0</v>
      </c>
      <c r="N62" s="92">
        <v>15</v>
      </c>
      <c r="O62" s="92">
        <v>26</v>
      </c>
      <c r="P62" s="92">
        <v>1</v>
      </c>
      <c r="Q62" s="92">
        <v>54</v>
      </c>
      <c r="R62" s="93">
        <v>75</v>
      </c>
      <c r="S62" s="86">
        <f>SUM(E62:R62)</f>
        <v>178</v>
      </c>
    </row>
    <row r="63" spans="2:22" s="4" customFormat="1" ht="42" customHeight="1" thickTop="1" thickBot="1">
      <c r="B63" s="184"/>
      <c r="C63" s="187" t="s">
        <v>75</v>
      </c>
      <c r="D63" s="188"/>
      <c r="E63" s="87">
        <f>E62+'[1]Stan i struktura I 19'!E63</f>
        <v>0</v>
      </c>
      <c r="F63" s="87">
        <f>F62+'[1]Stan i struktura I 19'!F63</f>
        <v>0</v>
      </c>
      <c r="G63" s="87">
        <f>G62+'[1]Stan i struktura I 19'!G63</f>
        <v>0</v>
      </c>
      <c r="H63" s="87">
        <f>H62+'[1]Stan i struktura I 19'!H63</f>
        <v>0</v>
      </c>
      <c r="I63" s="87">
        <f>I62+'[1]Stan i struktura I 19'!I63</f>
        <v>0</v>
      </c>
      <c r="J63" s="87">
        <f>J62+'[1]Stan i struktura I 19'!J63</f>
        <v>0</v>
      </c>
      <c r="K63" s="87">
        <f>K62+'[1]Stan i struktura I 19'!K63</f>
        <v>7</v>
      </c>
      <c r="L63" s="87">
        <f>L62+'[1]Stan i struktura I 19'!L63</f>
        <v>0</v>
      </c>
      <c r="M63" s="87">
        <f>M62+'[1]Stan i struktura I 19'!M63</f>
        <v>0</v>
      </c>
      <c r="N63" s="87">
        <f>N62+'[1]Stan i struktura I 19'!N63</f>
        <v>15</v>
      </c>
      <c r="O63" s="87">
        <f>O62+'[1]Stan i struktura I 19'!O63</f>
        <v>26</v>
      </c>
      <c r="P63" s="87">
        <f>P62+'[1]Stan i struktura I 19'!P63</f>
        <v>1</v>
      </c>
      <c r="Q63" s="87">
        <f>Q62+'[1]Stan i struktura I 19'!Q63</f>
        <v>54</v>
      </c>
      <c r="R63" s="88">
        <f>R62+'[1]Stan i struktura I 19'!R63</f>
        <v>75</v>
      </c>
      <c r="S63" s="85">
        <f>S62+'[1]Stan i struktura I 19'!S63</f>
        <v>178</v>
      </c>
      <c r="U63" s="4">
        <f>SUM(E63:R63)</f>
        <v>178</v>
      </c>
      <c r="V63" s="4">
        <f>SUM(E63:R63)</f>
        <v>178</v>
      </c>
    </row>
    <row r="64" spans="2:22" s="4" customFormat="1" ht="42" customHeight="1" thickTop="1" thickBot="1">
      <c r="B64" s="183" t="s">
        <v>76</v>
      </c>
      <c r="C64" s="185" t="s">
        <v>77</v>
      </c>
      <c r="D64" s="186"/>
      <c r="E64" s="92">
        <v>0</v>
      </c>
      <c r="F64" s="92">
        <v>0</v>
      </c>
      <c r="G64" s="92">
        <v>0</v>
      </c>
      <c r="H64" s="92">
        <v>0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92">
        <v>0</v>
      </c>
      <c r="O64" s="92">
        <v>0</v>
      </c>
      <c r="P64" s="92">
        <v>0</v>
      </c>
      <c r="Q64" s="92">
        <v>0</v>
      </c>
      <c r="R64" s="93">
        <v>0</v>
      </c>
      <c r="S64" s="86">
        <f>SUM(E64:R64)</f>
        <v>0</v>
      </c>
    </row>
    <row r="65" spans="2:22" ht="42" customHeight="1" thickTop="1" thickBot="1">
      <c r="B65" s="189"/>
      <c r="C65" s="190" t="s">
        <v>78</v>
      </c>
      <c r="D65" s="191"/>
      <c r="E65" s="87">
        <f>E64+'[1]Stan i struktura I 19'!E65</f>
        <v>0</v>
      </c>
      <c r="F65" s="87">
        <f>F64+'[1]Stan i struktura I 19'!F65</f>
        <v>0</v>
      </c>
      <c r="G65" s="87">
        <f>G64+'[1]Stan i struktura I 19'!G65</f>
        <v>0</v>
      </c>
      <c r="H65" s="87">
        <f>H64+'[1]Stan i struktura I 19'!H65</f>
        <v>0</v>
      </c>
      <c r="I65" s="87">
        <f>I64+'[1]Stan i struktura I 19'!I65</f>
        <v>0</v>
      </c>
      <c r="J65" s="87">
        <f>J64+'[1]Stan i struktura I 19'!J65</f>
        <v>0</v>
      </c>
      <c r="K65" s="87">
        <f>K64+'[1]Stan i struktura I 19'!K65</f>
        <v>0</v>
      </c>
      <c r="L65" s="87">
        <f>L64+'[1]Stan i struktura I 19'!L65</f>
        <v>0</v>
      </c>
      <c r="M65" s="87">
        <f>M64+'[1]Stan i struktura I 19'!M65</f>
        <v>0</v>
      </c>
      <c r="N65" s="87">
        <f>N64+'[1]Stan i struktura I 19'!N65</f>
        <v>0</v>
      </c>
      <c r="O65" s="87">
        <f>O64+'[1]Stan i struktura I 19'!O65</f>
        <v>0</v>
      </c>
      <c r="P65" s="87">
        <f>P64+'[1]Stan i struktura I 19'!P65</f>
        <v>0</v>
      </c>
      <c r="Q65" s="87">
        <f>Q64+'[1]Stan i struktura I 19'!Q65</f>
        <v>0</v>
      </c>
      <c r="R65" s="88">
        <f>R64+'[1]Stan i struktura I 19'!R65</f>
        <v>0</v>
      </c>
      <c r="S65" s="85">
        <f>S64+'[1]Stan i struktura I 19'!S65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176" t="s">
        <v>79</v>
      </c>
      <c r="C66" s="178" t="s">
        <v>80</v>
      </c>
      <c r="D66" s="179"/>
      <c r="E66" s="96">
        <f t="shared" ref="E66:R67" si="15">E48+E50+E52+E54+E56+E58+E60+E62+E64</f>
        <v>47</v>
      </c>
      <c r="F66" s="96">
        <f t="shared" si="15"/>
        <v>34</v>
      </c>
      <c r="G66" s="96">
        <f t="shared" si="15"/>
        <v>39</v>
      </c>
      <c r="H66" s="96">
        <f t="shared" si="15"/>
        <v>50</v>
      </c>
      <c r="I66" s="96">
        <f t="shared" si="15"/>
        <v>55</v>
      </c>
      <c r="J66" s="96">
        <f t="shared" si="15"/>
        <v>19</v>
      </c>
      <c r="K66" s="96">
        <f t="shared" si="15"/>
        <v>42</v>
      </c>
      <c r="L66" s="96">
        <f t="shared" si="15"/>
        <v>37</v>
      </c>
      <c r="M66" s="96">
        <f t="shared" si="15"/>
        <v>30</v>
      </c>
      <c r="N66" s="96">
        <f t="shared" si="15"/>
        <v>56</v>
      </c>
      <c r="O66" s="96">
        <f t="shared" si="15"/>
        <v>88</v>
      </c>
      <c r="P66" s="96">
        <f t="shared" si="15"/>
        <v>61</v>
      </c>
      <c r="Q66" s="96">
        <f t="shared" si="15"/>
        <v>177</v>
      </c>
      <c r="R66" s="97">
        <f t="shared" si="15"/>
        <v>154</v>
      </c>
      <c r="S66" s="98">
        <f>SUM(E66:R66)</f>
        <v>889</v>
      </c>
      <c r="V66" s="4"/>
    </row>
    <row r="67" spans="2:22" ht="45" customHeight="1" thickTop="1" thickBot="1">
      <c r="B67" s="177"/>
      <c r="C67" s="178" t="s">
        <v>81</v>
      </c>
      <c r="D67" s="179"/>
      <c r="E67" s="99">
        <f t="shared" si="15"/>
        <v>72</v>
      </c>
      <c r="F67" s="99">
        <f>F49+F51+F53+F55+F57+F59+F61+F63+F65</f>
        <v>54</v>
      </c>
      <c r="G67" s="99">
        <f t="shared" si="15"/>
        <v>45</v>
      </c>
      <c r="H67" s="99">
        <f t="shared" si="15"/>
        <v>69</v>
      </c>
      <c r="I67" s="99">
        <f t="shared" si="15"/>
        <v>72</v>
      </c>
      <c r="J67" s="99">
        <f t="shared" si="15"/>
        <v>30</v>
      </c>
      <c r="K67" s="99">
        <f t="shared" si="15"/>
        <v>55</v>
      </c>
      <c r="L67" s="99">
        <f t="shared" si="15"/>
        <v>62</v>
      </c>
      <c r="M67" s="99">
        <f t="shared" si="15"/>
        <v>46</v>
      </c>
      <c r="N67" s="99">
        <f t="shared" si="15"/>
        <v>75</v>
      </c>
      <c r="O67" s="99">
        <f t="shared" si="15"/>
        <v>111</v>
      </c>
      <c r="P67" s="99">
        <f t="shared" si="15"/>
        <v>93</v>
      </c>
      <c r="Q67" s="99">
        <f t="shared" si="15"/>
        <v>209</v>
      </c>
      <c r="R67" s="100">
        <f t="shared" si="15"/>
        <v>161</v>
      </c>
      <c r="S67" s="98">
        <f>SUM(E67:R67)</f>
        <v>1154</v>
      </c>
      <c r="V67" s="4"/>
    </row>
    <row r="68" spans="2:22" ht="14.25" customHeight="1">
      <c r="B68" s="180" t="s">
        <v>233</v>
      </c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</row>
    <row r="69" spans="2:22" ht="14.25" customHeight="1">
      <c r="B69" s="181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</row>
    <row r="75" spans="2:22" ht="13.5" thickBot="1"/>
    <row r="76" spans="2:22" ht="26.25" customHeight="1" thickTop="1" thickBot="1">
      <c r="E76" s="101">
        <v>69</v>
      </c>
      <c r="F76" s="101">
        <v>52</v>
      </c>
      <c r="G76" s="101">
        <v>35</v>
      </c>
      <c r="H76" s="101">
        <v>48</v>
      </c>
      <c r="I76" s="101">
        <v>56</v>
      </c>
      <c r="J76" s="101">
        <v>39</v>
      </c>
      <c r="K76" s="101">
        <v>29</v>
      </c>
      <c r="L76" s="101">
        <v>25</v>
      </c>
      <c r="M76" s="101">
        <v>39</v>
      </c>
      <c r="N76" s="101">
        <v>34</v>
      </c>
      <c r="O76" s="101">
        <v>94</v>
      </c>
      <c r="P76" s="101">
        <v>56</v>
      </c>
      <c r="Q76" s="101">
        <v>51</v>
      </c>
      <c r="R76" s="101">
        <v>61</v>
      </c>
      <c r="S76" s="79">
        <f>SUM(E76:R76)</f>
        <v>688</v>
      </c>
    </row>
  </sheetData>
  <mergeCells count="86">
    <mergeCell ref="C8:D8"/>
    <mergeCell ref="B2:S2"/>
    <mergeCell ref="B4:S4"/>
    <mergeCell ref="C5:D5"/>
    <mergeCell ref="C6:D6"/>
    <mergeCell ref="C7:D7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B28"/>
    <mergeCell ref="C27:D27"/>
    <mergeCell ref="C28:D28"/>
    <mergeCell ref="B29:S29"/>
    <mergeCell ref="B30:B31"/>
    <mergeCell ref="C30:D30"/>
    <mergeCell ref="C31:D31"/>
    <mergeCell ref="B32:B33"/>
    <mergeCell ref="C32:D32"/>
    <mergeCell ref="C33:D33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C45:D45"/>
    <mergeCell ref="C46:D46"/>
    <mergeCell ref="B47:S47"/>
    <mergeCell ref="B48:B49"/>
    <mergeCell ref="C48:D48"/>
    <mergeCell ref="C49:D49"/>
    <mergeCell ref="B50:B51"/>
    <mergeCell ref="C50:D50"/>
    <mergeCell ref="C51:D51"/>
    <mergeCell ref="B52:B53"/>
    <mergeCell ref="C52:D52"/>
    <mergeCell ref="C53:D53"/>
    <mergeCell ref="B54:B55"/>
    <mergeCell ref="C54:D54"/>
    <mergeCell ref="C55:D55"/>
    <mergeCell ref="B56:B57"/>
    <mergeCell ref="C56:D56"/>
    <mergeCell ref="C57:D57"/>
    <mergeCell ref="B58:B59"/>
    <mergeCell ref="C58:D58"/>
    <mergeCell ref="C59:D59"/>
    <mergeCell ref="B60:B61"/>
    <mergeCell ref="C60:D60"/>
    <mergeCell ref="C61:D61"/>
    <mergeCell ref="B62:B63"/>
    <mergeCell ref="C62:D62"/>
    <mergeCell ref="C63:D63"/>
    <mergeCell ref="B64:B65"/>
    <mergeCell ref="C64:D64"/>
    <mergeCell ref="C65:D65"/>
    <mergeCell ref="B66:B67"/>
    <mergeCell ref="C66:D66"/>
    <mergeCell ref="C67:D67"/>
    <mergeCell ref="B68:S68"/>
    <mergeCell ref="B69:S69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6.710937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8554687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96" t="s">
        <v>82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</row>
    <row r="2" spans="2:15" ht="24.75" customHeight="1">
      <c r="B2" s="296" t="s">
        <v>83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</row>
    <row r="3" spans="2:15" ht="18.75" thickBot="1">
      <c r="B3" s="1"/>
      <c r="C3" s="102"/>
      <c r="D3" s="102"/>
      <c r="E3" s="102"/>
      <c r="F3" s="102"/>
      <c r="G3" s="102"/>
      <c r="H3" s="33"/>
      <c r="I3" s="33"/>
      <c r="J3" s="33"/>
      <c r="K3" s="33"/>
      <c r="L3" s="33"/>
      <c r="M3" s="33"/>
      <c r="N3" s="1"/>
      <c r="O3" s="1"/>
    </row>
    <row r="4" spans="2:15" ht="18.75" customHeight="1" thickBot="1">
      <c r="B4" s="284" t="s">
        <v>84</v>
      </c>
      <c r="C4" s="300" t="s">
        <v>85</v>
      </c>
      <c r="D4" s="288" t="s">
        <v>86</v>
      </c>
      <c r="E4" s="290" t="s">
        <v>87</v>
      </c>
      <c r="F4" s="102"/>
      <c r="G4" s="284" t="s">
        <v>84</v>
      </c>
      <c r="H4" s="286" t="s">
        <v>88</v>
      </c>
      <c r="I4" s="288" t="s">
        <v>86</v>
      </c>
      <c r="J4" s="290" t="s">
        <v>87</v>
      </c>
      <c r="K4" s="33"/>
      <c r="L4" s="284" t="s">
        <v>84</v>
      </c>
      <c r="M4" s="305" t="s">
        <v>85</v>
      </c>
      <c r="N4" s="288" t="s">
        <v>86</v>
      </c>
      <c r="O4" s="307" t="s">
        <v>87</v>
      </c>
    </row>
    <row r="5" spans="2:15" ht="18.75" customHeight="1" thickTop="1" thickBot="1">
      <c r="B5" s="299"/>
      <c r="C5" s="301"/>
      <c r="D5" s="302"/>
      <c r="E5" s="303"/>
      <c r="F5" s="102"/>
      <c r="G5" s="299"/>
      <c r="H5" s="304"/>
      <c r="I5" s="302"/>
      <c r="J5" s="303"/>
      <c r="K5" s="33"/>
      <c r="L5" s="299"/>
      <c r="M5" s="306"/>
      <c r="N5" s="302"/>
      <c r="O5" s="308"/>
    </row>
    <row r="6" spans="2:15" ht="17.100000000000001" customHeight="1" thickTop="1">
      <c r="B6" s="270" t="s">
        <v>89</v>
      </c>
      <c r="C6" s="271"/>
      <c r="D6" s="271"/>
      <c r="E6" s="274">
        <f>SUM(E8+E19+E27+E34+E41)</f>
        <v>8673</v>
      </c>
      <c r="F6" s="102"/>
      <c r="G6" s="103">
        <v>4</v>
      </c>
      <c r="H6" s="104" t="s">
        <v>90</v>
      </c>
      <c r="I6" s="105" t="s">
        <v>91</v>
      </c>
      <c r="J6" s="106">
        <v>338</v>
      </c>
      <c r="K6" s="33"/>
      <c r="L6" s="107" t="s">
        <v>92</v>
      </c>
      <c r="M6" s="108" t="s">
        <v>93</v>
      </c>
      <c r="N6" s="108" t="s">
        <v>94</v>
      </c>
      <c r="O6" s="109">
        <f>SUM(O7:O17)</f>
        <v>4197</v>
      </c>
    </row>
    <row r="7" spans="2:15" ht="17.100000000000001" customHeight="1" thickBot="1">
      <c r="B7" s="272"/>
      <c r="C7" s="273"/>
      <c r="D7" s="273"/>
      <c r="E7" s="275"/>
      <c r="F7" s="1"/>
      <c r="G7" s="110">
        <v>5</v>
      </c>
      <c r="H7" s="111" t="s">
        <v>95</v>
      </c>
      <c r="I7" s="106" t="s">
        <v>91</v>
      </c>
      <c r="J7" s="106">
        <v>170</v>
      </c>
      <c r="K7" s="1"/>
      <c r="L7" s="110">
        <v>1</v>
      </c>
      <c r="M7" s="111" t="s">
        <v>96</v>
      </c>
      <c r="N7" s="106" t="s">
        <v>91</v>
      </c>
      <c r="O7" s="112">
        <v>84</v>
      </c>
    </row>
    <row r="8" spans="2:15" ht="17.100000000000001" customHeight="1" thickTop="1" thickBot="1">
      <c r="B8" s="107" t="s">
        <v>97</v>
      </c>
      <c r="C8" s="108" t="s">
        <v>98</v>
      </c>
      <c r="D8" s="113" t="s">
        <v>94</v>
      </c>
      <c r="E8" s="109">
        <f>SUM(E9:E17)</f>
        <v>2757</v>
      </c>
      <c r="F8" s="1"/>
      <c r="G8" s="114"/>
      <c r="H8" s="115"/>
      <c r="I8" s="116"/>
      <c r="J8" s="117"/>
      <c r="K8" s="1"/>
      <c r="L8" s="110">
        <v>2</v>
      </c>
      <c r="M8" s="111" t="s">
        <v>99</v>
      </c>
      <c r="N8" s="106" t="s">
        <v>100</v>
      </c>
      <c r="O8" s="106">
        <v>93</v>
      </c>
    </row>
    <row r="9" spans="2:15" ht="17.100000000000001" customHeight="1" thickBot="1">
      <c r="B9" s="110">
        <v>1</v>
      </c>
      <c r="C9" s="111" t="s">
        <v>101</v>
      </c>
      <c r="D9" s="106" t="s">
        <v>100</v>
      </c>
      <c r="E9" s="118">
        <v>87</v>
      </c>
      <c r="F9" s="1"/>
      <c r="G9" s="119"/>
      <c r="H9" s="120"/>
      <c r="I9" s="121"/>
      <c r="J9" s="121"/>
      <c r="K9" s="1"/>
      <c r="L9" s="110">
        <v>3</v>
      </c>
      <c r="M9" s="111" t="s">
        <v>102</v>
      </c>
      <c r="N9" s="106" t="s">
        <v>91</v>
      </c>
      <c r="O9" s="106">
        <v>264</v>
      </c>
    </row>
    <row r="10" spans="2:15" ht="17.100000000000001" customHeight="1">
      <c r="B10" s="110">
        <v>2</v>
      </c>
      <c r="C10" s="111" t="s">
        <v>103</v>
      </c>
      <c r="D10" s="106" t="s">
        <v>100</v>
      </c>
      <c r="E10" s="118">
        <v>139</v>
      </c>
      <c r="F10" s="1"/>
      <c r="G10" s="284" t="s">
        <v>84</v>
      </c>
      <c r="H10" s="286" t="s">
        <v>88</v>
      </c>
      <c r="I10" s="288" t="s">
        <v>86</v>
      </c>
      <c r="J10" s="290" t="s">
        <v>87</v>
      </c>
      <c r="K10" s="1"/>
      <c r="L10" s="110">
        <v>4</v>
      </c>
      <c r="M10" s="111" t="s">
        <v>104</v>
      </c>
      <c r="N10" s="106" t="s">
        <v>91</v>
      </c>
      <c r="O10" s="106">
        <v>127</v>
      </c>
    </row>
    <row r="11" spans="2:15" ht="17.100000000000001" customHeight="1" thickBot="1">
      <c r="B11" s="110">
        <v>3</v>
      </c>
      <c r="C11" s="111" t="s">
        <v>105</v>
      </c>
      <c r="D11" s="106" t="s">
        <v>100</v>
      </c>
      <c r="E11" s="118">
        <v>85</v>
      </c>
      <c r="F11" s="1"/>
      <c r="G11" s="285"/>
      <c r="H11" s="287"/>
      <c r="I11" s="289"/>
      <c r="J11" s="291"/>
      <c r="K11" s="1"/>
      <c r="L11" s="110">
        <v>5</v>
      </c>
      <c r="M11" s="111" t="s">
        <v>106</v>
      </c>
      <c r="N11" s="106" t="s">
        <v>91</v>
      </c>
      <c r="O11" s="106">
        <v>228</v>
      </c>
    </row>
    <row r="12" spans="2:15" ht="17.100000000000001" customHeight="1">
      <c r="B12" s="110">
        <v>4</v>
      </c>
      <c r="C12" s="111" t="s">
        <v>107</v>
      </c>
      <c r="D12" s="106" t="s">
        <v>108</v>
      </c>
      <c r="E12" s="118">
        <v>165</v>
      </c>
      <c r="F12" s="1"/>
      <c r="G12" s="292" t="s">
        <v>109</v>
      </c>
      <c r="H12" s="293"/>
      <c r="I12" s="293"/>
      <c r="J12" s="294">
        <f>SUM(J14+J23+J33+J41+O6+O19+O30)</f>
        <v>14673</v>
      </c>
      <c r="K12" s="1"/>
      <c r="L12" s="110" t="s">
        <v>42</v>
      </c>
      <c r="M12" s="111" t="s">
        <v>110</v>
      </c>
      <c r="N12" s="106" t="s">
        <v>91</v>
      </c>
      <c r="O12" s="106">
        <v>684</v>
      </c>
    </row>
    <row r="13" spans="2:15" ht="17.100000000000001" customHeight="1" thickBot="1">
      <c r="B13" s="110">
        <v>5</v>
      </c>
      <c r="C13" s="111" t="s">
        <v>111</v>
      </c>
      <c r="D13" s="106" t="s">
        <v>100</v>
      </c>
      <c r="E13" s="118">
        <v>145</v>
      </c>
      <c r="F13" s="122"/>
      <c r="G13" s="272"/>
      <c r="H13" s="273"/>
      <c r="I13" s="273"/>
      <c r="J13" s="295"/>
      <c r="K13" s="122"/>
      <c r="L13" s="110">
        <v>7</v>
      </c>
      <c r="M13" s="111" t="s">
        <v>112</v>
      </c>
      <c r="N13" s="106" t="s">
        <v>100</v>
      </c>
      <c r="O13" s="106">
        <v>120</v>
      </c>
    </row>
    <row r="14" spans="2:15" ht="17.100000000000001" customHeight="1" thickTop="1">
      <c r="B14" s="110">
        <v>6</v>
      </c>
      <c r="C14" s="111" t="s">
        <v>113</v>
      </c>
      <c r="D14" s="106" t="s">
        <v>100</v>
      </c>
      <c r="E14" s="118">
        <v>192</v>
      </c>
      <c r="F14" s="123"/>
      <c r="G14" s="107" t="s">
        <v>97</v>
      </c>
      <c r="H14" s="108" t="s">
        <v>114</v>
      </c>
      <c r="I14" s="124" t="s">
        <v>94</v>
      </c>
      <c r="J14" s="125">
        <f>SUM(J15:J21)</f>
        <v>1689</v>
      </c>
      <c r="K14" s="1"/>
      <c r="L14" s="110">
        <v>8</v>
      </c>
      <c r="M14" s="111" t="s">
        <v>115</v>
      </c>
      <c r="N14" s="106" t="s">
        <v>100</v>
      </c>
      <c r="O14" s="106">
        <v>113</v>
      </c>
    </row>
    <row r="15" spans="2:15" ht="17.100000000000001" customHeight="1">
      <c r="B15" s="110">
        <v>7</v>
      </c>
      <c r="C15" s="111" t="s">
        <v>116</v>
      </c>
      <c r="D15" s="106" t="s">
        <v>91</v>
      </c>
      <c r="E15" s="118">
        <v>375</v>
      </c>
      <c r="F15" s="123"/>
      <c r="G15" s="110">
        <v>1</v>
      </c>
      <c r="H15" s="111" t="s">
        <v>117</v>
      </c>
      <c r="I15" s="106" t="s">
        <v>100</v>
      </c>
      <c r="J15" s="118">
        <v>70</v>
      </c>
      <c r="K15" s="1"/>
      <c r="L15" s="110">
        <v>9</v>
      </c>
      <c r="M15" s="111" t="s">
        <v>118</v>
      </c>
      <c r="N15" s="106" t="s">
        <v>100</v>
      </c>
      <c r="O15" s="106">
        <v>108</v>
      </c>
    </row>
    <row r="16" spans="2:15" ht="17.100000000000001" customHeight="1" thickBot="1">
      <c r="B16" s="126"/>
      <c r="C16" s="127"/>
      <c r="D16" s="128"/>
      <c r="E16" s="129"/>
      <c r="F16" s="123"/>
      <c r="G16" s="110">
        <v>2</v>
      </c>
      <c r="H16" s="111" t="s">
        <v>119</v>
      </c>
      <c r="I16" s="106" t="s">
        <v>100</v>
      </c>
      <c r="J16" s="118">
        <v>66</v>
      </c>
      <c r="K16" s="1"/>
      <c r="L16" s="110"/>
      <c r="M16" s="111"/>
      <c r="N16" s="106"/>
      <c r="O16" s="106"/>
    </row>
    <row r="17" spans="2:15" ht="17.100000000000001" customHeight="1" thickTop="1" thickBot="1">
      <c r="B17" s="130">
        <v>8</v>
      </c>
      <c r="C17" s="131" t="s">
        <v>120</v>
      </c>
      <c r="D17" s="132" t="s">
        <v>121</v>
      </c>
      <c r="E17" s="133">
        <v>1569</v>
      </c>
      <c r="F17" s="123"/>
      <c r="G17" s="110">
        <v>3</v>
      </c>
      <c r="H17" s="111" t="s">
        <v>122</v>
      </c>
      <c r="I17" s="106" t="s">
        <v>100</v>
      </c>
      <c r="J17" s="118">
        <v>159</v>
      </c>
      <c r="K17" s="1"/>
      <c r="L17" s="130">
        <v>10</v>
      </c>
      <c r="M17" s="131" t="s">
        <v>123</v>
      </c>
      <c r="N17" s="132" t="s">
        <v>121</v>
      </c>
      <c r="O17" s="134">
        <v>2376</v>
      </c>
    </row>
    <row r="18" spans="2:15" ht="17.100000000000001" customHeight="1" thickTop="1">
      <c r="B18" s="103"/>
      <c r="C18" s="104"/>
      <c r="D18" s="105"/>
      <c r="E18" s="135" t="s">
        <v>20</v>
      </c>
      <c r="F18" s="136"/>
      <c r="G18" s="110">
        <v>4</v>
      </c>
      <c r="H18" s="111" t="s">
        <v>124</v>
      </c>
      <c r="I18" s="106" t="s">
        <v>100</v>
      </c>
      <c r="J18" s="118">
        <v>334</v>
      </c>
      <c r="K18" s="1"/>
      <c r="L18" s="103"/>
      <c r="M18" s="104"/>
      <c r="N18" s="105"/>
      <c r="O18" s="135" t="s">
        <v>20</v>
      </c>
    </row>
    <row r="19" spans="2:15" ht="17.100000000000001" customHeight="1">
      <c r="B19" s="137" t="s">
        <v>125</v>
      </c>
      <c r="C19" s="138" t="s">
        <v>6</v>
      </c>
      <c r="D19" s="139" t="s">
        <v>94</v>
      </c>
      <c r="E19" s="140">
        <f>SUM(E20:E25)</f>
        <v>2521</v>
      </c>
      <c r="F19" s="123"/>
      <c r="G19" s="110">
        <v>5</v>
      </c>
      <c r="H19" s="111" t="s">
        <v>124</v>
      </c>
      <c r="I19" s="106" t="s">
        <v>108</v>
      </c>
      <c r="J19" s="118">
        <v>590</v>
      </c>
      <c r="K19" s="1"/>
      <c r="L19" s="137" t="s">
        <v>126</v>
      </c>
      <c r="M19" s="138" t="s">
        <v>15</v>
      </c>
      <c r="N19" s="139" t="s">
        <v>94</v>
      </c>
      <c r="O19" s="141">
        <f>SUM(O20:O28)</f>
        <v>2002</v>
      </c>
    </row>
    <row r="20" spans="2:15" ht="17.100000000000001" customHeight="1">
      <c r="B20" s="110">
        <v>1</v>
      </c>
      <c r="C20" s="111" t="s">
        <v>127</v>
      </c>
      <c r="D20" s="142" t="s">
        <v>100</v>
      </c>
      <c r="E20" s="118">
        <v>265</v>
      </c>
      <c r="F20" s="123"/>
      <c r="G20" s="110">
        <v>6</v>
      </c>
      <c r="H20" s="111" t="s">
        <v>128</v>
      </c>
      <c r="I20" s="106" t="s">
        <v>91</v>
      </c>
      <c r="J20" s="118">
        <v>411</v>
      </c>
      <c r="K20" s="1"/>
      <c r="L20" s="110">
        <v>1</v>
      </c>
      <c r="M20" s="111" t="s">
        <v>129</v>
      </c>
      <c r="N20" s="106" t="s">
        <v>100</v>
      </c>
      <c r="O20" s="106">
        <v>101</v>
      </c>
    </row>
    <row r="21" spans="2:15" ht="17.100000000000001" customHeight="1">
      <c r="B21" s="110">
        <v>2</v>
      </c>
      <c r="C21" s="111" t="s">
        <v>130</v>
      </c>
      <c r="D21" s="142" t="s">
        <v>91</v>
      </c>
      <c r="E21" s="118">
        <v>969</v>
      </c>
      <c r="F21" s="123"/>
      <c r="G21" s="110">
        <v>7</v>
      </c>
      <c r="H21" s="111" t="s">
        <v>131</v>
      </c>
      <c r="I21" s="106" t="s">
        <v>100</v>
      </c>
      <c r="J21" s="118">
        <v>59</v>
      </c>
      <c r="K21" s="1"/>
      <c r="L21" s="110">
        <v>2</v>
      </c>
      <c r="M21" s="111" t="s">
        <v>132</v>
      </c>
      <c r="N21" s="106" t="s">
        <v>108</v>
      </c>
      <c r="O21" s="106">
        <v>65</v>
      </c>
    </row>
    <row r="22" spans="2:15" ht="17.100000000000001" customHeight="1">
      <c r="B22" s="110">
        <v>3</v>
      </c>
      <c r="C22" s="111" t="s">
        <v>133</v>
      </c>
      <c r="D22" s="142" t="s">
        <v>100</v>
      </c>
      <c r="E22" s="118">
        <v>294</v>
      </c>
      <c r="F22" s="123"/>
      <c r="G22" s="110"/>
      <c r="H22" s="111"/>
      <c r="I22" s="106"/>
      <c r="J22" s="118" t="s">
        <v>134</v>
      </c>
      <c r="K22" s="1"/>
      <c r="L22" s="110">
        <v>3</v>
      </c>
      <c r="M22" s="111" t="s">
        <v>135</v>
      </c>
      <c r="N22" s="106" t="s">
        <v>91</v>
      </c>
      <c r="O22" s="106">
        <v>113</v>
      </c>
    </row>
    <row r="23" spans="2:15" ht="17.100000000000001" customHeight="1">
      <c r="B23" s="110">
        <v>4</v>
      </c>
      <c r="C23" s="111" t="s">
        <v>136</v>
      </c>
      <c r="D23" s="142" t="s">
        <v>100</v>
      </c>
      <c r="E23" s="118">
        <v>176</v>
      </c>
      <c r="F23" s="123"/>
      <c r="G23" s="137" t="s">
        <v>125</v>
      </c>
      <c r="H23" s="138" t="s">
        <v>137</v>
      </c>
      <c r="I23" s="139" t="s">
        <v>94</v>
      </c>
      <c r="J23" s="141">
        <f>SUM(J24:J31)</f>
        <v>2464</v>
      </c>
      <c r="K23" s="1"/>
      <c r="L23" s="110">
        <v>4</v>
      </c>
      <c r="M23" s="111" t="s">
        <v>138</v>
      </c>
      <c r="N23" s="106" t="s">
        <v>91</v>
      </c>
      <c r="O23" s="106">
        <v>179</v>
      </c>
    </row>
    <row r="24" spans="2:15" ht="17.100000000000001" customHeight="1">
      <c r="B24" s="110">
        <v>5</v>
      </c>
      <c r="C24" s="111" t="s">
        <v>139</v>
      </c>
      <c r="D24" s="142" t="s">
        <v>91</v>
      </c>
      <c r="E24" s="118">
        <v>575</v>
      </c>
      <c r="F24" s="123"/>
      <c r="G24" s="110">
        <v>1</v>
      </c>
      <c r="H24" s="111" t="s">
        <v>140</v>
      </c>
      <c r="I24" s="106" t="s">
        <v>91</v>
      </c>
      <c r="J24" s="118">
        <v>125</v>
      </c>
      <c r="K24" s="1"/>
      <c r="L24" s="110">
        <v>5</v>
      </c>
      <c r="M24" s="111" t="s">
        <v>141</v>
      </c>
      <c r="N24" s="106" t="s">
        <v>100</v>
      </c>
      <c r="O24" s="106">
        <v>218</v>
      </c>
    </row>
    <row r="25" spans="2:15" ht="17.100000000000001" customHeight="1">
      <c r="B25" s="110">
        <v>6</v>
      </c>
      <c r="C25" s="111" t="s">
        <v>142</v>
      </c>
      <c r="D25" s="142" t="s">
        <v>91</v>
      </c>
      <c r="E25" s="118">
        <v>242</v>
      </c>
      <c r="F25" s="123"/>
      <c r="G25" s="110">
        <v>2</v>
      </c>
      <c r="H25" s="111" t="s">
        <v>143</v>
      </c>
      <c r="I25" s="106" t="s">
        <v>100</v>
      </c>
      <c r="J25" s="118">
        <v>116</v>
      </c>
      <c r="K25" s="1"/>
      <c r="L25" s="110">
        <v>6</v>
      </c>
      <c r="M25" s="111" t="s">
        <v>144</v>
      </c>
      <c r="N25" s="106" t="s">
        <v>91</v>
      </c>
      <c r="O25" s="106">
        <v>680</v>
      </c>
    </row>
    <row r="26" spans="2:15" ht="17.100000000000001" customHeight="1">
      <c r="B26" s="110"/>
      <c r="C26" s="111"/>
      <c r="D26" s="106"/>
      <c r="E26" s="135"/>
      <c r="F26" s="136"/>
      <c r="G26" s="110">
        <v>3</v>
      </c>
      <c r="H26" s="111" t="s">
        <v>145</v>
      </c>
      <c r="I26" s="106" t="s">
        <v>91</v>
      </c>
      <c r="J26" s="118">
        <v>593</v>
      </c>
      <c r="K26" s="1"/>
      <c r="L26" s="110">
        <v>7</v>
      </c>
      <c r="M26" s="111" t="s">
        <v>146</v>
      </c>
      <c r="N26" s="106" t="s">
        <v>100</v>
      </c>
      <c r="O26" s="106">
        <v>57</v>
      </c>
    </row>
    <row r="27" spans="2:15" ht="17.100000000000001" customHeight="1">
      <c r="B27" s="137" t="s">
        <v>147</v>
      </c>
      <c r="C27" s="138" t="s">
        <v>8</v>
      </c>
      <c r="D27" s="139" t="s">
        <v>94</v>
      </c>
      <c r="E27" s="141">
        <f>SUM(E28:E32)</f>
        <v>523</v>
      </c>
      <c r="F27" s="123"/>
      <c r="G27" s="110">
        <v>4</v>
      </c>
      <c r="H27" s="111" t="s">
        <v>148</v>
      </c>
      <c r="I27" s="106" t="s">
        <v>100</v>
      </c>
      <c r="J27" s="118">
        <v>217</v>
      </c>
      <c r="K27" s="1"/>
      <c r="L27" s="110">
        <v>8</v>
      </c>
      <c r="M27" s="111" t="s">
        <v>149</v>
      </c>
      <c r="N27" s="106" t="s">
        <v>100</v>
      </c>
      <c r="O27" s="106">
        <v>165</v>
      </c>
    </row>
    <row r="28" spans="2:15" ht="17.100000000000001" customHeight="1">
      <c r="B28" s="110">
        <v>1</v>
      </c>
      <c r="C28" s="111" t="s">
        <v>150</v>
      </c>
      <c r="D28" s="106" t="s">
        <v>91</v>
      </c>
      <c r="E28" s="118">
        <v>129</v>
      </c>
      <c r="F28" s="123"/>
      <c r="G28" s="110">
        <v>5</v>
      </c>
      <c r="H28" s="111" t="s">
        <v>148</v>
      </c>
      <c r="I28" s="106" t="s">
        <v>108</v>
      </c>
      <c r="J28" s="118">
        <v>926</v>
      </c>
      <c r="K28" s="1"/>
      <c r="L28" s="110">
        <v>9</v>
      </c>
      <c r="M28" s="111" t="s">
        <v>149</v>
      </c>
      <c r="N28" s="106" t="s">
        <v>108</v>
      </c>
      <c r="O28" s="106">
        <v>424</v>
      </c>
    </row>
    <row r="29" spans="2:15" ht="17.100000000000001" customHeight="1">
      <c r="B29" s="110">
        <v>2</v>
      </c>
      <c r="C29" s="111" t="s">
        <v>151</v>
      </c>
      <c r="D29" s="106" t="s">
        <v>100</v>
      </c>
      <c r="E29" s="118">
        <v>54</v>
      </c>
      <c r="F29" s="123"/>
      <c r="G29" s="110">
        <v>6</v>
      </c>
      <c r="H29" s="111" t="s">
        <v>152</v>
      </c>
      <c r="I29" s="106" t="s">
        <v>91</v>
      </c>
      <c r="J29" s="118">
        <v>196</v>
      </c>
      <c r="K29" s="1"/>
      <c r="L29" s="110"/>
      <c r="M29" s="111"/>
      <c r="N29" s="106"/>
      <c r="O29" s="118"/>
    </row>
    <row r="30" spans="2:15" ht="17.100000000000001" customHeight="1">
      <c r="B30" s="110">
        <v>3</v>
      </c>
      <c r="C30" s="111" t="s">
        <v>153</v>
      </c>
      <c r="D30" s="106" t="s">
        <v>91</v>
      </c>
      <c r="E30" s="118">
        <v>74</v>
      </c>
      <c r="F30" s="123"/>
      <c r="G30" s="110">
        <v>7</v>
      </c>
      <c r="H30" s="111" t="s">
        <v>154</v>
      </c>
      <c r="I30" s="106" t="s">
        <v>100</v>
      </c>
      <c r="J30" s="118">
        <v>170</v>
      </c>
      <c r="K30" s="1"/>
      <c r="L30" s="137" t="s">
        <v>155</v>
      </c>
      <c r="M30" s="138" t="s">
        <v>16</v>
      </c>
      <c r="N30" s="139" t="s">
        <v>94</v>
      </c>
      <c r="O30" s="141">
        <f>SUM(O31:O40)</f>
        <v>2017</v>
      </c>
    </row>
    <row r="31" spans="2:15" ht="17.100000000000001" customHeight="1">
      <c r="B31" s="110">
        <v>4</v>
      </c>
      <c r="C31" s="111" t="s">
        <v>156</v>
      </c>
      <c r="D31" s="106" t="s">
        <v>91</v>
      </c>
      <c r="E31" s="118">
        <v>93</v>
      </c>
      <c r="F31" s="123"/>
      <c r="G31" s="110">
        <v>8</v>
      </c>
      <c r="H31" s="111" t="s">
        <v>157</v>
      </c>
      <c r="I31" s="106" t="s">
        <v>100</v>
      </c>
      <c r="J31" s="118">
        <v>121</v>
      </c>
      <c r="K31" s="1"/>
      <c r="L31" s="110">
        <v>1</v>
      </c>
      <c r="M31" s="111" t="s">
        <v>158</v>
      </c>
      <c r="N31" s="106" t="s">
        <v>100</v>
      </c>
      <c r="O31" s="106">
        <v>154</v>
      </c>
    </row>
    <row r="32" spans="2:15" ht="17.100000000000001" customHeight="1">
      <c r="B32" s="110">
        <v>5</v>
      </c>
      <c r="C32" s="111" t="s">
        <v>159</v>
      </c>
      <c r="D32" s="106" t="s">
        <v>91</v>
      </c>
      <c r="E32" s="118">
        <v>173</v>
      </c>
      <c r="F32" s="136"/>
      <c r="G32" s="110"/>
      <c r="H32" s="111"/>
      <c r="I32" s="106"/>
      <c r="J32" s="118"/>
      <c r="K32" s="1"/>
      <c r="L32" s="110">
        <v>2</v>
      </c>
      <c r="M32" s="111" t="s">
        <v>160</v>
      </c>
      <c r="N32" s="106" t="s">
        <v>91</v>
      </c>
      <c r="O32" s="106">
        <v>251</v>
      </c>
    </row>
    <row r="33" spans="2:15" ht="17.100000000000001" customHeight="1">
      <c r="B33" s="110"/>
      <c r="C33" s="111"/>
      <c r="D33" s="106"/>
      <c r="E33" s="118"/>
      <c r="F33" s="123"/>
      <c r="G33" s="137" t="s">
        <v>147</v>
      </c>
      <c r="H33" s="138" t="s">
        <v>11</v>
      </c>
      <c r="I33" s="139" t="s">
        <v>94</v>
      </c>
      <c r="J33" s="141">
        <f>SUM(J34:J39)</f>
        <v>1129</v>
      </c>
      <c r="K33" s="1"/>
      <c r="L33" s="110">
        <v>3</v>
      </c>
      <c r="M33" s="111" t="s">
        <v>161</v>
      </c>
      <c r="N33" s="106" t="s">
        <v>100</v>
      </c>
      <c r="O33" s="106">
        <v>62</v>
      </c>
    </row>
    <row r="34" spans="2:15" ht="17.100000000000001" customHeight="1">
      <c r="B34" s="137" t="s">
        <v>162</v>
      </c>
      <c r="C34" s="138" t="s">
        <v>163</v>
      </c>
      <c r="D34" s="139" t="s">
        <v>94</v>
      </c>
      <c r="E34" s="141">
        <f>SUM(E35:E39)</f>
        <v>2091</v>
      </c>
      <c r="F34" s="123"/>
      <c r="G34" s="110">
        <v>1</v>
      </c>
      <c r="H34" s="111" t="s">
        <v>164</v>
      </c>
      <c r="I34" s="106" t="s">
        <v>100</v>
      </c>
      <c r="J34" s="118">
        <v>91</v>
      </c>
      <c r="K34" s="1"/>
      <c r="L34" s="110">
        <v>4</v>
      </c>
      <c r="M34" s="111" t="s">
        <v>165</v>
      </c>
      <c r="N34" s="106" t="s">
        <v>91</v>
      </c>
      <c r="O34" s="106">
        <v>673</v>
      </c>
    </row>
    <row r="35" spans="2:15" ht="17.100000000000001" customHeight="1">
      <c r="B35" s="110">
        <v>1</v>
      </c>
      <c r="C35" s="111" t="s">
        <v>166</v>
      </c>
      <c r="D35" s="106" t="s">
        <v>91</v>
      </c>
      <c r="E35" s="118">
        <v>508</v>
      </c>
      <c r="F35" s="123"/>
      <c r="G35" s="110">
        <v>2</v>
      </c>
      <c r="H35" s="111" t="s">
        <v>167</v>
      </c>
      <c r="I35" s="106" t="s">
        <v>100</v>
      </c>
      <c r="J35" s="118">
        <v>136</v>
      </c>
      <c r="K35" s="1"/>
      <c r="L35" s="110">
        <v>5</v>
      </c>
      <c r="M35" s="111" t="s">
        <v>168</v>
      </c>
      <c r="N35" s="106" t="s">
        <v>108</v>
      </c>
      <c r="O35" s="106">
        <v>30</v>
      </c>
    </row>
    <row r="36" spans="2:15" ht="17.100000000000001" customHeight="1">
      <c r="B36" s="110">
        <v>2</v>
      </c>
      <c r="C36" s="111" t="s">
        <v>169</v>
      </c>
      <c r="D36" s="106" t="s">
        <v>91</v>
      </c>
      <c r="E36" s="118">
        <v>690</v>
      </c>
      <c r="F36" s="123"/>
      <c r="G36" s="110">
        <v>3</v>
      </c>
      <c r="H36" s="111" t="s">
        <v>170</v>
      </c>
      <c r="I36" s="106" t="s">
        <v>100</v>
      </c>
      <c r="J36" s="118">
        <v>104</v>
      </c>
      <c r="K36" s="1"/>
      <c r="L36" s="110">
        <v>6</v>
      </c>
      <c r="M36" s="111" t="s">
        <v>171</v>
      </c>
      <c r="N36" s="106" t="s">
        <v>100</v>
      </c>
      <c r="O36" s="106">
        <v>58</v>
      </c>
    </row>
    <row r="37" spans="2:15" ht="17.100000000000001" customHeight="1">
      <c r="B37" s="110">
        <v>3</v>
      </c>
      <c r="C37" s="111" t="s">
        <v>172</v>
      </c>
      <c r="D37" s="106" t="s">
        <v>100</v>
      </c>
      <c r="E37" s="118">
        <v>172</v>
      </c>
      <c r="F37" s="123"/>
      <c r="G37" s="110">
        <v>4</v>
      </c>
      <c r="H37" s="111" t="s">
        <v>173</v>
      </c>
      <c r="I37" s="106" t="s">
        <v>100</v>
      </c>
      <c r="J37" s="118">
        <v>79</v>
      </c>
      <c r="K37" s="1"/>
      <c r="L37" s="110">
        <v>7</v>
      </c>
      <c r="M37" s="111" t="s">
        <v>174</v>
      </c>
      <c r="N37" s="106" t="s">
        <v>100</v>
      </c>
      <c r="O37" s="106">
        <v>94</v>
      </c>
    </row>
    <row r="38" spans="2:15" ht="17.100000000000001" customHeight="1">
      <c r="B38" s="110">
        <v>4</v>
      </c>
      <c r="C38" s="111" t="s">
        <v>175</v>
      </c>
      <c r="D38" s="106" t="s">
        <v>91</v>
      </c>
      <c r="E38" s="118">
        <v>582</v>
      </c>
      <c r="F38" s="123"/>
      <c r="G38" s="110">
        <v>5</v>
      </c>
      <c r="H38" s="111" t="s">
        <v>176</v>
      </c>
      <c r="I38" s="106" t="s">
        <v>91</v>
      </c>
      <c r="J38" s="118">
        <v>623</v>
      </c>
      <c r="K38" s="1"/>
      <c r="L38" s="110">
        <v>8</v>
      </c>
      <c r="M38" s="111" t="s">
        <v>177</v>
      </c>
      <c r="N38" s="106" t="s">
        <v>100</v>
      </c>
      <c r="O38" s="106">
        <v>113</v>
      </c>
    </row>
    <row r="39" spans="2:15" ht="17.100000000000001" customHeight="1">
      <c r="B39" s="110">
        <v>5</v>
      </c>
      <c r="C39" s="111" t="s">
        <v>178</v>
      </c>
      <c r="D39" s="106" t="s">
        <v>100</v>
      </c>
      <c r="E39" s="118">
        <v>139</v>
      </c>
      <c r="F39" s="123"/>
      <c r="G39" s="110">
        <v>6</v>
      </c>
      <c r="H39" s="111" t="s">
        <v>179</v>
      </c>
      <c r="I39" s="106" t="s">
        <v>91</v>
      </c>
      <c r="J39" s="118">
        <v>96</v>
      </c>
      <c r="K39" s="1"/>
      <c r="L39" s="110">
        <v>9</v>
      </c>
      <c r="M39" s="111" t="s">
        <v>180</v>
      </c>
      <c r="N39" s="106" t="s">
        <v>100</v>
      </c>
      <c r="O39" s="106">
        <v>154</v>
      </c>
    </row>
    <row r="40" spans="2:15" ht="17.100000000000001" customHeight="1">
      <c r="B40" s="110"/>
      <c r="C40" s="111"/>
      <c r="D40" s="106"/>
      <c r="E40" s="118"/>
      <c r="F40" s="123"/>
      <c r="G40" s="110"/>
      <c r="H40" s="111"/>
      <c r="I40" s="106"/>
      <c r="J40" s="118"/>
      <c r="K40" s="1"/>
      <c r="L40" s="143">
        <v>10</v>
      </c>
      <c r="M40" s="128" t="s">
        <v>180</v>
      </c>
      <c r="N40" s="144" t="s">
        <v>108</v>
      </c>
      <c r="O40" s="106">
        <v>428</v>
      </c>
    </row>
    <row r="41" spans="2:15" ht="17.100000000000001" customHeight="1" thickBot="1">
      <c r="B41" s="137" t="s">
        <v>92</v>
      </c>
      <c r="C41" s="138" t="s">
        <v>10</v>
      </c>
      <c r="D41" s="139" t="s">
        <v>94</v>
      </c>
      <c r="E41" s="141">
        <f>SUM(E42+E43+E44+J6+J7)</f>
        <v>781</v>
      </c>
      <c r="F41" s="123"/>
      <c r="G41" s="107" t="s">
        <v>162</v>
      </c>
      <c r="H41" s="108" t="s">
        <v>12</v>
      </c>
      <c r="I41" s="124" t="s">
        <v>94</v>
      </c>
      <c r="J41" s="141">
        <f>SUM(J42:J44)</f>
        <v>1175</v>
      </c>
      <c r="K41" s="1"/>
      <c r="L41" s="145"/>
      <c r="M41" s="146"/>
      <c r="N41" s="147"/>
      <c r="O41" s="148"/>
    </row>
    <row r="42" spans="2:15" ht="17.100000000000001" customHeight="1" thickTop="1">
      <c r="B42" s="110">
        <v>1</v>
      </c>
      <c r="C42" s="111" t="s">
        <v>181</v>
      </c>
      <c r="D42" s="106" t="s">
        <v>100</v>
      </c>
      <c r="E42" s="118">
        <v>105</v>
      </c>
      <c r="F42" s="123"/>
      <c r="G42" s="110">
        <v>1</v>
      </c>
      <c r="H42" s="111" t="s">
        <v>182</v>
      </c>
      <c r="I42" s="106" t="s">
        <v>91</v>
      </c>
      <c r="J42" s="118">
        <v>312</v>
      </c>
      <c r="K42" s="1"/>
      <c r="L42" s="276" t="s">
        <v>183</v>
      </c>
      <c r="M42" s="277"/>
      <c r="N42" s="280" t="s">
        <v>184</v>
      </c>
      <c r="O42" s="282">
        <f>SUM(E8+E19+E27+E34+E41+J14+J23+J33+J41+O6+O19+O30)</f>
        <v>23346</v>
      </c>
    </row>
    <row r="43" spans="2:15" ht="17.100000000000001" customHeight="1" thickBot="1">
      <c r="B43" s="110">
        <v>2</v>
      </c>
      <c r="C43" s="111" t="s">
        <v>185</v>
      </c>
      <c r="D43" s="106" t="s">
        <v>91</v>
      </c>
      <c r="E43" s="118">
        <v>95</v>
      </c>
      <c r="F43" s="123"/>
      <c r="G43" s="110">
        <v>2</v>
      </c>
      <c r="H43" s="111" t="s">
        <v>186</v>
      </c>
      <c r="I43" s="106" t="s">
        <v>91</v>
      </c>
      <c r="J43" s="118">
        <v>193</v>
      </c>
      <c r="K43" s="1"/>
      <c r="L43" s="278"/>
      <c r="M43" s="279"/>
      <c r="N43" s="281"/>
      <c r="O43" s="283"/>
    </row>
    <row r="44" spans="2:15" ht="17.100000000000001" customHeight="1" thickBot="1">
      <c r="B44" s="114">
        <v>3</v>
      </c>
      <c r="C44" s="115" t="s">
        <v>187</v>
      </c>
      <c r="D44" s="116" t="s">
        <v>100</v>
      </c>
      <c r="E44" s="117">
        <v>73</v>
      </c>
      <c r="F44" s="123"/>
      <c r="G44" s="149">
        <v>3</v>
      </c>
      <c r="H44" s="150" t="s">
        <v>188</v>
      </c>
      <c r="I44" s="151" t="s">
        <v>91</v>
      </c>
      <c r="J44" s="117">
        <v>670</v>
      </c>
      <c r="K44" s="1"/>
      <c r="L44" s="152"/>
      <c r="M44" s="152"/>
      <c r="N44" s="152"/>
      <c r="O44" s="152"/>
    </row>
    <row r="45" spans="2:15" ht="15" customHeight="1">
      <c r="B45" s="123"/>
      <c r="C45" s="153"/>
      <c r="D45" s="154"/>
      <c r="E45" s="155"/>
      <c r="F45" s="156"/>
      <c r="G45" s="153"/>
      <c r="H45" s="156"/>
      <c r="I45" s="157"/>
      <c r="J45" s="1"/>
      <c r="K45" s="1"/>
      <c r="L45" s="1"/>
      <c r="M45" s="1"/>
      <c r="N45" s="1"/>
      <c r="O45" s="1"/>
    </row>
    <row r="46" spans="2:15" ht="15" customHeight="1">
      <c r="B46" s="123"/>
      <c r="C46" s="153" t="s">
        <v>189</v>
      </c>
      <c r="D46" s="154"/>
      <c r="E46" s="155"/>
      <c r="F46" s="156"/>
      <c r="G46" s="153"/>
      <c r="H46" s="156"/>
      <c r="I46" s="3"/>
      <c r="J46" s="3"/>
      <c r="K46" s="1"/>
    </row>
    <row r="47" spans="2:15" ht="15" customHeight="1"/>
    <row r="48" spans="2:15" ht="15" customHeight="1"/>
    <row r="49" spans="2:15" ht="15" customHeight="1">
      <c r="L49" s="158"/>
      <c r="M49" s="159"/>
      <c r="N49" s="160"/>
      <c r="O49" s="160"/>
    </row>
    <row r="50" spans="2:15" ht="15" customHeight="1"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58"/>
      <c r="M50" s="159"/>
      <c r="N50" s="160"/>
      <c r="O50" s="160"/>
    </row>
    <row r="51" spans="2:15" ht="15" customHeight="1">
      <c r="B51" s="161"/>
      <c r="C51" s="161"/>
      <c r="D51" s="161"/>
      <c r="E51" s="161"/>
      <c r="F51" s="161"/>
      <c r="G51" s="161"/>
      <c r="H51" s="161"/>
      <c r="I51" s="161"/>
      <c r="J51" s="161"/>
      <c r="K51" s="161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abSelected="1" topLeftCell="I1" zoomScaleNormal="100" workbookViewId="0">
      <selection activeCell="AE34" sqref="AE34"/>
    </sheetView>
  </sheetViews>
  <sheetFormatPr defaultRowHeight="14.25"/>
  <cols>
    <col min="1" max="1" width="3.85546875" style="162" customWidth="1"/>
    <col min="2" max="3" width="9.140625" style="162" customWidth="1"/>
    <col min="4" max="4" width="4.85546875" style="162" customWidth="1"/>
    <col min="5" max="6" width="9.140625" style="162" customWidth="1"/>
    <col min="7" max="7" width="7.140625" style="162" customWidth="1"/>
    <col min="8" max="8" width="16.85546875" style="162" customWidth="1"/>
    <col min="9" max="9" width="7.5703125" style="162" customWidth="1"/>
    <col min="10" max="10" width="6.5703125" style="162" customWidth="1"/>
    <col min="11" max="11" width="8.7109375" style="162" customWidth="1"/>
    <col min="12" max="12" width="11.5703125" style="162" customWidth="1"/>
    <col min="13" max="28" width="9.140625" style="162" customWidth="1"/>
    <col min="29" max="16384" width="9.140625" style="175"/>
  </cols>
  <sheetData>
    <row r="1" spans="1:32" s="164" customFormat="1" ht="12.75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3"/>
    </row>
    <row r="2" spans="1:32" s="164" customFormat="1" ht="12.75">
      <c r="A2" s="162"/>
      <c r="B2" s="162" t="s">
        <v>190</v>
      </c>
      <c r="C2" s="162" t="s">
        <v>191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</row>
    <row r="3" spans="1:32" s="164" customFormat="1" ht="12.75">
      <c r="A3" s="162"/>
      <c r="B3" s="162" t="s">
        <v>192</v>
      </c>
      <c r="C3" s="162">
        <v>26136</v>
      </c>
      <c r="D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</row>
    <row r="4" spans="1:32" s="164" customFormat="1" ht="12.75">
      <c r="A4" s="162"/>
      <c r="B4" s="162" t="s">
        <v>193</v>
      </c>
      <c r="C4" s="162">
        <v>24862</v>
      </c>
      <c r="D4" s="162"/>
      <c r="H4" s="162" t="s">
        <v>194</v>
      </c>
      <c r="I4" s="164">
        <v>41</v>
      </c>
      <c r="J4" s="164">
        <f t="shared" ref="J4:J9" si="0">K4+K10</f>
        <v>41</v>
      </c>
      <c r="K4" s="162">
        <v>25</v>
      </c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</row>
    <row r="5" spans="1:32" s="164" customFormat="1" ht="12.75">
      <c r="A5" s="162"/>
      <c r="B5" s="162" t="s">
        <v>195</v>
      </c>
      <c r="C5" s="162">
        <v>23660</v>
      </c>
      <c r="D5" s="162"/>
      <c r="E5" s="162"/>
      <c r="F5" s="162" t="s">
        <v>196</v>
      </c>
      <c r="H5" s="162" t="s">
        <v>197</v>
      </c>
      <c r="I5" s="164">
        <v>0</v>
      </c>
      <c r="J5" s="164">
        <f t="shared" si="0"/>
        <v>0</v>
      </c>
      <c r="K5" s="162">
        <v>0</v>
      </c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</row>
    <row r="6" spans="1:32" s="164" customFormat="1" ht="12.75">
      <c r="A6" s="162"/>
      <c r="B6" s="162" t="s">
        <v>198</v>
      </c>
      <c r="C6" s="162">
        <v>22865</v>
      </c>
      <c r="D6" s="162"/>
      <c r="E6" s="162" t="s">
        <v>199</v>
      </c>
      <c r="F6" s="162">
        <v>4985</v>
      </c>
      <c r="H6" s="164" t="s">
        <v>200</v>
      </c>
      <c r="I6" s="164">
        <v>0</v>
      </c>
      <c r="J6" s="164">
        <f t="shared" si="0"/>
        <v>0</v>
      </c>
      <c r="K6" s="164">
        <v>0</v>
      </c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</row>
    <row r="7" spans="1:32" s="164" customFormat="1" ht="12.75">
      <c r="A7" s="162"/>
      <c r="B7" s="162" t="s">
        <v>201</v>
      </c>
      <c r="C7" s="162">
        <v>21868</v>
      </c>
      <c r="D7" s="162"/>
      <c r="E7" s="162" t="s">
        <v>202</v>
      </c>
      <c r="F7" s="162">
        <v>6132</v>
      </c>
      <c r="H7" s="165" t="s">
        <v>203</v>
      </c>
      <c r="I7" s="164">
        <v>7</v>
      </c>
      <c r="J7" s="164">
        <f t="shared" si="0"/>
        <v>7</v>
      </c>
      <c r="K7" s="162">
        <v>6</v>
      </c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</row>
    <row r="8" spans="1:32" s="164" customFormat="1" ht="12.75">
      <c r="A8" s="162"/>
      <c r="B8" s="162" t="s">
        <v>204</v>
      </c>
      <c r="C8" s="162">
        <v>21835</v>
      </c>
      <c r="D8" s="162"/>
      <c r="E8" s="162" t="s">
        <v>205</v>
      </c>
      <c r="F8" s="162">
        <v>4495</v>
      </c>
      <c r="H8" s="164" t="s">
        <v>206</v>
      </c>
      <c r="I8" s="164">
        <v>12</v>
      </c>
      <c r="J8" s="164">
        <f t="shared" si="0"/>
        <v>12</v>
      </c>
      <c r="K8" s="162">
        <v>11</v>
      </c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</row>
    <row r="9" spans="1:32" s="164" customFormat="1" ht="12.75">
      <c r="A9" s="162"/>
      <c r="B9" s="162" t="s">
        <v>207</v>
      </c>
      <c r="C9" s="162">
        <v>21768</v>
      </c>
      <c r="D9" s="162"/>
      <c r="E9" s="162" t="s">
        <v>208</v>
      </c>
      <c r="F9" s="162">
        <v>3009</v>
      </c>
      <c r="H9" s="164" t="s">
        <v>209</v>
      </c>
      <c r="I9" s="164">
        <v>1</v>
      </c>
      <c r="J9" s="164">
        <f t="shared" si="0"/>
        <v>1</v>
      </c>
      <c r="K9" s="162">
        <v>1</v>
      </c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</row>
    <row r="10" spans="1:32" s="164" customFormat="1" ht="12.75">
      <c r="A10" s="162"/>
      <c r="B10" s="162" t="s">
        <v>210</v>
      </c>
      <c r="C10" s="162">
        <v>21627</v>
      </c>
      <c r="D10" s="162"/>
      <c r="E10" s="162" t="s">
        <v>211</v>
      </c>
      <c r="F10" s="162">
        <v>5315</v>
      </c>
      <c r="K10" s="164">
        <v>16</v>
      </c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</row>
    <row r="11" spans="1:32" s="164" customFormat="1" ht="12.75">
      <c r="A11" s="162"/>
      <c r="B11" s="162" t="s">
        <v>212</v>
      </c>
      <c r="C11" s="162">
        <v>21375</v>
      </c>
      <c r="D11" s="162"/>
      <c r="E11" s="162" t="s">
        <v>192</v>
      </c>
      <c r="F11" s="162">
        <v>4616</v>
      </c>
      <c r="K11" s="164">
        <v>0</v>
      </c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</row>
    <row r="12" spans="1:32" s="164" customFormat="1" ht="12.75">
      <c r="A12" s="162"/>
      <c r="B12" s="162" t="s">
        <v>213</v>
      </c>
      <c r="C12" s="162">
        <v>21683</v>
      </c>
      <c r="D12" s="162"/>
      <c r="E12" s="162"/>
      <c r="F12" s="162"/>
      <c r="K12" s="164">
        <v>0</v>
      </c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</row>
    <row r="13" spans="1:32" s="164" customFormat="1" ht="12.75">
      <c r="A13" s="162"/>
      <c r="B13" s="162" t="s">
        <v>214</v>
      </c>
      <c r="C13" s="162">
        <v>22201</v>
      </c>
      <c r="D13" s="162"/>
      <c r="E13" s="162" t="s">
        <v>210</v>
      </c>
      <c r="F13" s="162">
        <v>3788</v>
      </c>
      <c r="K13" s="164">
        <v>1</v>
      </c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</row>
    <row r="14" spans="1:32" s="164" customFormat="1" ht="12.75">
      <c r="A14" s="162"/>
      <c r="B14" s="162" t="s">
        <v>215</v>
      </c>
      <c r="C14" s="162">
        <v>23734</v>
      </c>
      <c r="D14" s="162"/>
      <c r="E14" s="162" t="s">
        <v>212</v>
      </c>
      <c r="F14" s="162">
        <v>5981</v>
      </c>
      <c r="K14" s="164">
        <v>1</v>
      </c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</row>
    <row r="15" spans="1:32" s="164" customFormat="1" ht="12.75">
      <c r="A15" s="162"/>
      <c r="B15" s="162" t="s">
        <v>216</v>
      </c>
      <c r="C15" s="162">
        <v>23346</v>
      </c>
      <c r="D15" s="162"/>
      <c r="E15" s="162" t="s">
        <v>213</v>
      </c>
      <c r="F15" s="162">
        <v>4154</v>
      </c>
      <c r="J15" s="162"/>
      <c r="K15" s="164">
        <v>0</v>
      </c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</row>
    <row r="16" spans="1:32" s="164" customFormat="1" ht="12.75">
      <c r="A16" s="162"/>
      <c r="B16" s="162"/>
      <c r="E16" s="162" t="s">
        <v>214</v>
      </c>
      <c r="F16" s="162">
        <v>3176</v>
      </c>
      <c r="H16" s="162"/>
      <c r="I16" s="162"/>
      <c r="J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F16" s="166"/>
    </row>
    <row r="17" spans="1:32" s="164" customFormat="1" ht="12.75">
      <c r="A17" s="162"/>
      <c r="B17" s="162"/>
      <c r="C17" s="162"/>
      <c r="D17" s="162"/>
      <c r="E17" s="162" t="s">
        <v>215</v>
      </c>
      <c r="F17" s="162">
        <v>5397</v>
      </c>
      <c r="H17" s="162"/>
      <c r="I17" s="162"/>
      <c r="J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F17" s="166"/>
    </row>
    <row r="18" spans="1:32" s="164" customFormat="1" ht="12.75">
      <c r="A18" s="162"/>
      <c r="B18" s="162"/>
      <c r="C18" s="162"/>
      <c r="D18" s="162"/>
      <c r="E18" s="162" t="s">
        <v>216</v>
      </c>
      <c r="F18" s="162">
        <v>4350</v>
      </c>
      <c r="H18" s="162"/>
      <c r="I18" s="167"/>
      <c r="J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F18" s="166"/>
    </row>
    <row r="19" spans="1:32" s="164" customFormat="1" ht="12.75">
      <c r="A19" s="162"/>
      <c r="B19" s="162"/>
      <c r="C19" s="162"/>
      <c r="D19" s="162"/>
      <c r="G19" s="162"/>
      <c r="H19" s="162"/>
      <c r="I19" s="162"/>
      <c r="J19" s="162"/>
      <c r="K19" s="168">
        <f>K22+K23+K24+K25+K26+K27+K28+K29+K30+K31+K32+K33+K34</f>
        <v>1.0000517896815599</v>
      </c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F19" s="166"/>
    </row>
    <row r="20" spans="1:32" s="164" customFormat="1" ht="12.75">
      <c r="A20" s="162"/>
      <c r="B20" s="162"/>
      <c r="C20" s="162"/>
      <c r="D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F20" s="166"/>
    </row>
    <row r="21" spans="1:32" s="164" customFormat="1" ht="12.75">
      <c r="A21" s="162"/>
      <c r="B21" s="162"/>
      <c r="C21" s="162"/>
      <c r="D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F21" s="166"/>
    </row>
    <row r="22" spans="1:32" s="164" customFormat="1" ht="12.75">
      <c r="A22" s="162"/>
      <c r="B22" s="162">
        <v>1545</v>
      </c>
      <c r="C22" s="162"/>
      <c r="D22" s="162"/>
      <c r="E22" s="162"/>
      <c r="F22" s="162"/>
      <c r="G22" s="162"/>
      <c r="H22" s="162"/>
      <c r="I22" s="162"/>
      <c r="J22" s="169" t="s">
        <v>217</v>
      </c>
      <c r="K22" s="166">
        <f t="shared" ref="K22:K34" si="1">B22/B$36</f>
        <v>0.3813873117748704</v>
      </c>
      <c r="L22" s="170">
        <f t="shared" ref="L22:L34" si="2">B22/B$36</f>
        <v>0.3813873117748704</v>
      </c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F22" s="166"/>
    </row>
    <row r="23" spans="1:32" s="164" customFormat="1" ht="12.75">
      <c r="A23" s="162"/>
      <c r="B23" s="162">
        <v>118</v>
      </c>
      <c r="C23" s="162"/>
      <c r="D23" s="162"/>
      <c r="E23" s="162"/>
      <c r="F23" s="162"/>
      <c r="G23" s="162"/>
      <c r="H23" s="162"/>
      <c r="I23" s="162"/>
      <c r="J23" s="169" t="s">
        <v>218</v>
      </c>
      <c r="K23" s="166">
        <f t="shared" si="1"/>
        <v>2.9128610219698838E-2</v>
      </c>
      <c r="L23" s="171">
        <f t="shared" si="2"/>
        <v>2.9128610219698838E-2</v>
      </c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F23" s="166"/>
    </row>
    <row r="24" spans="1:32" s="164" customFormat="1" ht="12.75">
      <c r="A24" s="162"/>
      <c r="B24" s="162">
        <v>36</v>
      </c>
      <c r="C24" s="162"/>
      <c r="D24" s="162"/>
      <c r="E24" s="162"/>
      <c r="F24" s="162"/>
      <c r="G24" s="162"/>
      <c r="H24" s="162"/>
      <c r="I24" s="162"/>
      <c r="J24" s="169" t="s">
        <v>219</v>
      </c>
      <c r="K24" s="166">
        <f t="shared" si="1"/>
        <v>8.8866946432979519E-3</v>
      </c>
      <c r="L24" s="171">
        <f t="shared" si="2"/>
        <v>8.8866946432979519E-3</v>
      </c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F24" s="166"/>
    </row>
    <row r="25" spans="1:32" s="164" customFormat="1" ht="12.75" customHeight="1">
      <c r="A25" s="162"/>
      <c r="B25" s="162">
        <v>98</v>
      </c>
      <c r="C25" s="162"/>
      <c r="D25" s="162"/>
      <c r="E25" s="162"/>
      <c r="F25" s="162"/>
      <c r="G25" s="162"/>
      <c r="H25" s="162"/>
      <c r="J25" s="172" t="s">
        <v>220</v>
      </c>
      <c r="K25" s="166">
        <f t="shared" si="1"/>
        <v>2.4191557640088866E-2</v>
      </c>
      <c r="L25" s="171">
        <f t="shared" si="2"/>
        <v>2.4191557640088866E-2</v>
      </c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F25" s="166"/>
    </row>
    <row r="26" spans="1:32" s="164" customFormat="1" ht="12.75" customHeight="1">
      <c r="A26" s="162"/>
      <c r="B26" s="162">
        <v>80</v>
      </c>
      <c r="C26" s="162"/>
      <c r="D26" s="162"/>
      <c r="E26" s="162"/>
      <c r="F26" s="162"/>
      <c r="G26" s="162"/>
      <c r="H26" s="162"/>
      <c r="I26" s="162"/>
      <c r="J26" s="169" t="s">
        <v>221</v>
      </c>
      <c r="K26" s="166">
        <v>1.9800000000000002E-2</v>
      </c>
      <c r="L26" s="173">
        <f t="shared" si="2"/>
        <v>1.9748210318439891E-2</v>
      </c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F26" s="166"/>
    </row>
    <row r="27" spans="1:32" s="164" customFormat="1" ht="12.75">
      <c r="A27" s="162"/>
      <c r="B27" s="162">
        <v>39</v>
      </c>
      <c r="C27" s="162"/>
      <c r="D27" s="162"/>
      <c r="E27" s="162"/>
      <c r="F27" s="162"/>
      <c r="G27" s="162"/>
      <c r="H27" s="162"/>
      <c r="I27" s="162"/>
      <c r="J27" s="172" t="s">
        <v>222</v>
      </c>
      <c r="K27" s="166">
        <f t="shared" si="1"/>
        <v>9.6272525302394472E-3</v>
      </c>
      <c r="L27" s="171">
        <f t="shared" si="2"/>
        <v>9.6272525302394472E-3</v>
      </c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F27" s="166"/>
    </row>
    <row r="28" spans="1:32" s="164" customFormat="1" ht="12.75">
      <c r="A28" s="162"/>
      <c r="B28" s="162">
        <v>340</v>
      </c>
      <c r="C28" s="162"/>
      <c r="D28" s="162"/>
      <c r="E28" s="162"/>
      <c r="F28" s="162"/>
      <c r="G28" s="162"/>
      <c r="H28" s="162"/>
      <c r="I28" s="162"/>
      <c r="J28" s="172" t="s">
        <v>223</v>
      </c>
      <c r="K28" s="166">
        <f t="shared" si="1"/>
        <v>8.3929893853369533E-2</v>
      </c>
      <c r="L28" s="171">
        <f t="shared" si="2"/>
        <v>8.3929893853369533E-2</v>
      </c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F28" s="166"/>
    </row>
    <row r="29" spans="1:32" s="164" customFormat="1" ht="12.75">
      <c r="A29" s="162"/>
      <c r="B29" s="162">
        <v>178</v>
      </c>
      <c r="C29" s="162"/>
      <c r="D29" s="162"/>
      <c r="E29" s="162"/>
      <c r="F29" s="162"/>
      <c r="G29" s="162"/>
      <c r="H29" s="162"/>
      <c r="I29" s="162"/>
      <c r="J29" s="172" t="s">
        <v>224</v>
      </c>
      <c r="K29" s="166">
        <f t="shared" si="1"/>
        <v>4.3939767958528761E-2</v>
      </c>
      <c r="L29" s="171">
        <f t="shared" si="2"/>
        <v>4.3939767958528761E-2</v>
      </c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F29" s="166"/>
    </row>
    <row r="30" spans="1:32" s="164" customFormat="1" ht="12.75">
      <c r="A30" s="162"/>
      <c r="B30" s="162">
        <v>113</v>
      </c>
      <c r="C30" s="162"/>
      <c r="D30" s="162"/>
      <c r="E30" s="162"/>
      <c r="F30" s="162"/>
      <c r="G30" s="162"/>
      <c r="H30" s="162"/>
      <c r="I30" s="162"/>
      <c r="J30" s="172" t="s">
        <v>225</v>
      </c>
      <c r="K30" s="166">
        <f t="shared" si="1"/>
        <v>2.7894347074796346E-2</v>
      </c>
      <c r="L30" s="171">
        <f t="shared" si="2"/>
        <v>2.7894347074796346E-2</v>
      </c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</row>
    <row r="31" spans="1:32" s="164" customFormat="1" ht="12.75">
      <c r="A31" s="162"/>
      <c r="B31" s="162">
        <v>860</v>
      </c>
      <c r="C31" s="162"/>
      <c r="D31" s="162"/>
      <c r="E31" s="162"/>
      <c r="F31" s="162"/>
      <c r="G31" s="162"/>
      <c r="H31" s="162"/>
      <c r="I31" s="162"/>
      <c r="J31" s="172" t="s">
        <v>226</v>
      </c>
      <c r="K31" s="166">
        <f t="shared" si="1"/>
        <v>0.21229326092322884</v>
      </c>
      <c r="L31" s="171">
        <f t="shared" si="2"/>
        <v>0.21229326092322884</v>
      </c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</row>
    <row r="32" spans="1:32" s="164" customFormat="1" ht="12.75">
      <c r="A32" s="162"/>
      <c r="B32" s="162">
        <v>369</v>
      </c>
      <c r="C32" s="162"/>
      <c r="D32" s="162"/>
      <c r="E32" s="162"/>
      <c r="F32" s="162"/>
      <c r="G32" s="162"/>
      <c r="H32" s="162"/>
      <c r="I32" s="162"/>
      <c r="J32" s="172" t="s">
        <v>227</v>
      </c>
      <c r="K32" s="166">
        <f t="shared" si="1"/>
        <v>9.1088620093804001E-2</v>
      </c>
      <c r="L32" s="171">
        <f t="shared" si="2"/>
        <v>9.1088620093804001E-2</v>
      </c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</row>
    <row r="33" spans="1:28" s="164" customFormat="1" ht="12.75">
      <c r="A33" s="162"/>
      <c r="B33" s="162">
        <v>30</v>
      </c>
      <c r="C33" s="162"/>
      <c r="D33" s="162"/>
      <c r="E33" s="162"/>
      <c r="F33" s="162"/>
      <c r="G33" s="162"/>
      <c r="H33" s="162"/>
      <c r="I33" s="162"/>
      <c r="J33" s="172" t="s">
        <v>228</v>
      </c>
      <c r="K33" s="166">
        <f t="shared" si="1"/>
        <v>7.4055788694149596E-3</v>
      </c>
      <c r="L33" s="170">
        <f t="shared" si="2"/>
        <v>7.4055788694149596E-3</v>
      </c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</row>
    <row r="34" spans="1:28" s="164" customFormat="1" ht="12.75">
      <c r="A34" s="162"/>
      <c r="B34" s="162">
        <v>245</v>
      </c>
      <c r="C34" s="162"/>
      <c r="D34" s="162"/>
      <c r="E34" s="162"/>
      <c r="F34" s="162"/>
      <c r="G34" s="162"/>
      <c r="H34" s="162"/>
      <c r="I34" s="162"/>
      <c r="J34" s="172" t="s">
        <v>229</v>
      </c>
      <c r="K34" s="166">
        <f t="shared" si="1"/>
        <v>6.0478894100222169E-2</v>
      </c>
      <c r="L34" s="171">
        <f t="shared" si="2"/>
        <v>6.0478894100222169E-2</v>
      </c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</row>
    <row r="35" spans="1:28" s="164" customFormat="1" ht="12.75">
      <c r="A35" s="162"/>
      <c r="C35" s="162"/>
      <c r="D35" s="162"/>
      <c r="E35" s="162"/>
      <c r="F35" s="162"/>
      <c r="G35" s="162"/>
      <c r="H35" s="162"/>
      <c r="I35" s="162"/>
      <c r="J35" s="17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</row>
    <row r="36" spans="1:28" s="164" customFormat="1" ht="12.75">
      <c r="A36" s="162"/>
      <c r="B36" s="162">
        <v>4051</v>
      </c>
      <c r="C36" s="162"/>
      <c r="D36" s="162"/>
      <c r="E36" s="162"/>
      <c r="F36" s="162"/>
      <c r="G36" s="162"/>
      <c r="H36" s="162"/>
      <c r="I36" s="162"/>
      <c r="J36" s="172"/>
      <c r="K36" s="166">
        <v>1</v>
      </c>
      <c r="L36" s="171">
        <f>B36/B$36</f>
        <v>1</v>
      </c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</row>
    <row r="37" spans="1:28" s="164" customFormat="1" ht="12.75">
      <c r="A37" s="162"/>
      <c r="C37" s="162"/>
      <c r="D37" s="162"/>
      <c r="E37" s="162"/>
      <c r="F37" s="162"/>
      <c r="G37" s="162"/>
      <c r="H37" s="162"/>
      <c r="I37" s="162"/>
      <c r="J37" s="162"/>
      <c r="K37" s="174"/>
      <c r="L37" s="174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</row>
    <row r="38" spans="1:28" s="164" customFormat="1" ht="12.75">
      <c r="A38" s="162"/>
      <c r="B38" s="162">
        <f>SUM(B22:B34)</f>
        <v>4051</v>
      </c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6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</row>
    <row r="39" spans="1:28" s="164" customFormat="1" ht="12.75">
      <c r="A39" s="162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6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</row>
    <row r="40" spans="1:28" s="164" customFormat="1" ht="12.75" customHeight="1">
      <c r="A40" s="162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6"/>
      <c r="N40" s="309" t="s">
        <v>230</v>
      </c>
      <c r="O40" s="310"/>
      <c r="P40" s="310"/>
      <c r="Q40" s="310"/>
      <c r="R40" s="310"/>
      <c r="S40" s="310"/>
      <c r="T40" s="310"/>
      <c r="U40" s="310"/>
      <c r="V40" s="310"/>
      <c r="W40" s="310"/>
      <c r="X40" s="310"/>
      <c r="Y40" s="310"/>
      <c r="Z40" s="310"/>
      <c r="AA40" s="310"/>
      <c r="AB40" s="310"/>
    </row>
    <row r="41" spans="1:28" s="164" customFormat="1" ht="12.75" customHeight="1">
      <c r="M41" s="166"/>
      <c r="N41" s="310"/>
      <c r="O41" s="310"/>
      <c r="P41" s="310"/>
      <c r="Q41" s="310"/>
      <c r="R41" s="310"/>
      <c r="S41" s="310"/>
      <c r="T41" s="310"/>
      <c r="U41" s="310"/>
      <c r="V41" s="310"/>
      <c r="W41" s="310"/>
      <c r="X41" s="310"/>
      <c r="Y41" s="310"/>
      <c r="Z41" s="310"/>
      <c r="AA41" s="310"/>
      <c r="AB41" s="310"/>
    </row>
    <row r="42" spans="1:28" s="164" customFormat="1" ht="12.75">
      <c r="M42" s="166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</row>
    <row r="43" spans="1:28" s="164" customFormat="1" ht="12.75">
      <c r="M43" s="166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</row>
    <row r="44" spans="1:28" s="164" customFormat="1" ht="12.75">
      <c r="M44" s="166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</row>
    <row r="45" spans="1:28" s="164" customFormat="1" ht="12.75">
      <c r="M45" s="166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</row>
    <row r="46" spans="1:28" s="164" customFormat="1" ht="12.75">
      <c r="M46" s="166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</row>
    <row r="47" spans="1:28" s="164" customFormat="1" ht="12.75">
      <c r="M47" s="166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</row>
    <row r="48" spans="1:28" s="164" customFormat="1" ht="12.75">
      <c r="M48" s="166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</row>
    <row r="49" spans="1:28" s="164" customFormat="1" ht="12.75">
      <c r="M49" s="166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</row>
    <row r="50" spans="1:28" s="164" customFormat="1" ht="12.75">
      <c r="M50" s="166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</row>
    <row r="51" spans="1:28" s="164" customFormat="1" ht="12.75">
      <c r="M51" s="166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</row>
    <row r="52" spans="1:28" s="164" customFormat="1" ht="12.75">
      <c r="M52" s="166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</row>
    <row r="53" spans="1:28" s="164" customFormat="1" ht="12.75">
      <c r="M53" s="174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</row>
    <row r="54" spans="1:28" s="164" customFormat="1" ht="12.75"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</row>
    <row r="55" spans="1:28" s="164" customFormat="1" ht="12.75">
      <c r="M55" s="162"/>
      <c r="N55" s="162"/>
      <c r="O55" s="162"/>
      <c r="P55" s="171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</row>
    <row r="56" spans="1:28" s="164" customFormat="1" ht="12.75">
      <c r="M56" s="162"/>
      <c r="N56" s="162"/>
      <c r="O56" s="162"/>
      <c r="P56" s="173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</row>
    <row r="57" spans="1:28" s="164" customFormat="1" ht="12.75">
      <c r="A57" s="162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71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</row>
    <row r="58" spans="1:28" s="164" customFormat="1" ht="12.75">
      <c r="A58" s="162"/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71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</row>
    <row r="59" spans="1:28" s="164" customFormat="1" ht="12.75">
      <c r="A59" s="162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73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</row>
    <row r="60" spans="1:28" s="164" customFormat="1" ht="12.75">
      <c r="A60" s="162"/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70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</row>
    <row r="61" spans="1:28" s="164" customFormat="1" ht="12.75">
      <c r="A61" s="162"/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71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</row>
    <row r="62" spans="1:28">
      <c r="P62" s="171"/>
    </row>
    <row r="63" spans="1:28">
      <c r="P63" s="171"/>
    </row>
    <row r="64" spans="1:28">
      <c r="P64" s="171"/>
    </row>
    <row r="65" spans="16:16">
      <c r="P65" s="171"/>
    </row>
    <row r="66" spans="16:16">
      <c r="P66" s="173"/>
    </row>
    <row r="67" spans="16:16">
      <c r="P67" s="171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II 19</vt:lpstr>
      <vt:lpstr>Gminy II.19</vt:lpstr>
      <vt:lpstr>Wykresy II 19</vt:lpstr>
      <vt:lpstr>'Gminy II.19'!Obszar_wydruku</vt:lpstr>
      <vt:lpstr>'Stan i struktura II 19'!Obszar_wydruku</vt:lpstr>
      <vt:lpstr>'Wykresy II 19'!Obszar_wydruku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Mirosław Nowinka</cp:lastModifiedBy>
  <dcterms:created xsi:type="dcterms:W3CDTF">2019-03-08T08:24:25Z</dcterms:created>
  <dcterms:modified xsi:type="dcterms:W3CDTF">2019-03-11T12:32:30Z</dcterms:modified>
</cp:coreProperties>
</file>