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985"/>
  </bookViews>
  <sheets>
    <sheet name="Stan i struktura VII 19" sheetId="1" r:id="rId1"/>
    <sheet name="Gminy VII.19" sheetId="2" r:id="rId2"/>
    <sheet name="Wykresy VII 19" sheetId="3" r:id="rId3"/>
  </sheets>
  <externalReferences>
    <externalReference r:id="rId4"/>
    <externalReference r:id="rId5"/>
  </externalReferences>
  <definedNames>
    <definedName name="_xlnm.Print_Area" localSheetId="1">'Gminy VII.19'!$B$1:$O$46</definedName>
    <definedName name="_xlnm.Print_Area" localSheetId="0">'Stan i struktura VII 19'!$B$2:$S$68</definedName>
    <definedName name="_xlnm.Print_Area" localSheetId="2">'Wykresy VII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6" i="2" s="1"/>
  <c r="E34" i="2"/>
  <c r="J33" i="2"/>
  <c r="O30" i="2"/>
  <c r="E27" i="2"/>
  <c r="J23" i="2"/>
  <c r="O19" i="2"/>
  <c r="E19" i="2"/>
  <c r="J14" i="2"/>
  <c r="J12" i="2" s="1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L9" i="1"/>
  <c r="H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V61" i="1"/>
  <c r="E67" i="1"/>
  <c r="S67" i="1" s="1"/>
  <c r="V7" i="1"/>
  <c r="E9" i="1"/>
  <c r="I9" i="1"/>
  <c r="M9" i="1"/>
  <c r="Q9" i="1"/>
  <c r="U46" i="1"/>
  <c r="U51" i="1"/>
  <c r="U55" i="1"/>
  <c r="U59" i="1"/>
  <c r="U63" i="1"/>
  <c r="O8" i="1"/>
  <c r="V49" i="1"/>
  <c r="V53" i="1"/>
  <c r="V65" i="1"/>
  <c r="F9" i="1"/>
  <c r="J9" i="1"/>
  <c r="N9" i="1"/>
  <c r="R9" i="1"/>
  <c r="V57" i="1"/>
</calcChain>
</file>

<file path=xl/sharedStrings.xml><?xml version="1.0" encoding="utf-8"?>
<sst xmlns="http://schemas.openxmlformats.org/spreadsheetml/2006/main" count="407" uniqueCount="234">
  <si>
    <t xml:space="preserve">INFORMACJA O STANIE I STRUKTURZE BEZROBOCIA W WOJ. LUBUSKIM W LIPCU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</si>
  <si>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</si>
  <si>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</si>
  <si>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</si>
  <si>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</si>
  <si>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</si>
  <si>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</si>
  <si>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</si>
  <si>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</si>
  <si>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</si>
  <si>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</si>
  <si>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</si>
  <si>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</si>
  <si>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</si>
  <si>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</si>
  <si>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</si>
  <si>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</si>
  <si>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</si>
  <si>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</si>
  <si>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</si>
  <si>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</si>
  <si>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czerwiec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</si>
  <si>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</si>
  <si>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</si>
  <si>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</si>
  <si>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</si>
  <si>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</si>
  <si>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</si>
  <si>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</si>
  <si>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</si>
  <si>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</si>
  <si>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</si>
  <si>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</si>
  <si>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</si>
  <si>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</si>
  <si>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</si>
  <si>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</si>
  <si>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</si>
  <si>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</si>
  <si>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</si>
  <si>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</si>
  <si>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</si>
  <si>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</si>
  <si>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</si>
  <si>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</si>
  <si>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</si>
  <si>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</si>
  <si>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</si>
  <si>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</si>
  <si>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</si>
  <si>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</si>
  <si>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</si>
  <si>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</si>
  <si>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</si>
  <si>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</si>
  <si>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</si>
  <si>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</si>
  <si>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</si>
  <si>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</si>
  <si>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</si>
  <si>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</si>
  <si>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</si>
  <si>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</si>
  <si>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</si>
  <si>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</si>
  <si>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</si>
  <si>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</si>
  <si>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</si>
  <si>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</si>
  <si>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</si>
  <si>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</si>
  <si>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</si>
  <si>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</si>
  <si>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</si>
  <si>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</si>
  <si>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</si>
  <si>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</si>
  <si>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</si>
  <si>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</si>
  <si>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</si>
  <si>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</si>
  <si>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</si>
  <si>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</si>
  <si>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</si>
  <si>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lipiec 2019 r. jest podawany przez GUS z miesięcznym opóżnieniem</t>
  </si>
  <si>
    <t>Liczba  bezrobotnych w układzie powiatowych urzędów pracy i gmin woj. lubuskiego zarejestrowanych</t>
  </si>
  <si>
    <t>na koniec lipca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</si>
  <si>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</si>
  <si>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</si>
  <si>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</si>
  <si>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</si>
  <si>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</si>
  <si>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</si>
  <si>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</si>
  <si>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</si>
  <si>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</si>
  <si>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</si>
  <si>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</si>
  <si>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</si>
  <si>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</si>
  <si>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</si>
  <si>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</si>
  <si>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</si>
  <si>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</si>
  <si>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</si>
  <si>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</si>
  <si>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</si>
  <si>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</si>
  <si>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</si>
  <si>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</si>
  <si>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</si>
  <si>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</si>
  <si>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</si>
  <si>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</si>
  <si>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</si>
  <si>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</si>
  <si>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</si>
  <si>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</si>
  <si>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</si>
  <si>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</si>
  <si>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</si>
  <si>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</si>
  <si>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</si>
  <si>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</si>
  <si>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</si>
  <si>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</si>
  <si>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</si>
  <si>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</si>
  <si>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</si>
  <si>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</si>
  <si>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</si>
  <si>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</si>
  <si>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</si>
  <si>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</si>
  <si>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</si>
  <si>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</si>
  <si>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</si>
  <si>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</si>
  <si>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</si>
  <si>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</si>
  <si>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</si>
  <si>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</si>
  <si>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</si>
  <si>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</si>
  <si>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</si>
  <si>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</si>
  <si>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</si>
  <si>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</si>
  <si>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</si>
  <si>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</si>
  <si>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</si>
  <si>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</si>
  <si>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</si>
  <si>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</si>
  <si>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</si>
  <si>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</si>
  <si>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</si>
  <si>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</si>
  <si>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</si>
  <si>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</si>
  <si>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</si>
  <si>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</si>
  <si>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</si>
  <si>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</si>
  <si>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</si>
  <si>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</si>
  <si>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</si>
  <si>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</si>
  <si>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</si>
  <si>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</si>
  <si>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</si>
  <si>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</si>
  <si>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</si>
  <si>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</si>
  <si>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</si>
  <si>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</si>
  <si>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</si>
  <si>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</si>
  <si>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</si>
  <si>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</si>
  <si>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</si>
  <si>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</si>
  <si>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</si>
  <si>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</si>
  <si>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</si>
  <si>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</si>
  <si>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</si>
  <si>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</si>
  <si>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</si>
  <si>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</si>
  <si>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</si>
  <si>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</si>
  <si>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</si>
  <si>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</si>
  <si>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</si>
  <si>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 2018r.</t>
  </si>
  <si>
    <t>VIII 2018r.</t>
  </si>
  <si>
    <t>Podjęcia pracy poza miejscem zamieszkania w ramach bonu na zasiedlenie</t>
  </si>
  <si>
    <t>IX 2018r.</t>
  </si>
  <si>
    <t>oferty pracy</t>
  </si>
  <si>
    <t>Podjęcia pracy w ramach bonu zatrudnieniowego</t>
  </si>
  <si>
    <t>X 2018r.</t>
  </si>
  <si>
    <t>II 2018r.</t>
  </si>
  <si>
    <t>Podjęcie pracy w ramach refundacji składek na ubezpieczenie społeczne</t>
  </si>
  <si>
    <t>XI 2018r.</t>
  </si>
  <si>
    <t>III 2018r.</t>
  </si>
  <si>
    <t>Podjęcia pracy w ramach dofinansowania wynagrodzenia za zatrudnienie skierowanego 
bezrobotnego powyżej 50 r. życia</t>
  </si>
  <si>
    <t>XII 2018r.</t>
  </si>
  <si>
    <t>IV 2018r.</t>
  </si>
  <si>
    <t>Rozpoczęcie szkolenia w ramach bonu szkoleniowego</t>
  </si>
  <si>
    <t>I 2019r.</t>
  </si>
  <si>
    <t>V 2018r.</t>
  </si>
  <si>
    <t>Rozpoczęcie stażu w ramach bonu stażowego</t>
  </si>
  <si>
    <t>II 2019r.</t>
  </si>
  <si>
    <t>VI 2018r.</t>
  </si>
  <si>
    <t>III 2019r.</t>
  </si>
  <si>
    <t>IV 2019r.</t>
  </si>
  <si>
    <t>V 2019r.</t>
  </si>
  <si>
    <t>VI 2019r.</t>
  </si>
  <si>
    <t>VII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</si>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</sst>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3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 2018r. do VII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19'!$B$3:$B$15</c:f>
              <c:strCache>
                <c:ptCount val="13"/>
                <c:pt idx="0">
                  <c:v>VII 2018r.</c:v>
                </c:pt>
                <c:pt idx="1">
                  <c:v>VIII 2018r.</c:v>
                </c:pt>
                <c:pt idx="2">
                  <c:v>IX 2018r.</c:v>
                </c:pt>
                <c:pt idx="3">
                  <c:v>X 2018r.</c:v>
                </c:pt>
                <c:pt idx="4">
                  <c:v>XI 2018r.</c:v>
                </c:pt>
                <c:pt idx="5">
                  <c:v>XII 2018r.</c:v>
                </c:pt>
                <c:pt idx="6">
                  <c:v>I 2019r.</c:v>
                </c:pt>
                <c:pt idx="7">
                  <c:v>II 2019r.</c:v>
                </c:pt>
                <c:pt idx="8">
                  <c:v>III 2019r.</c:v>
                </c:pt>
                <c:pt idx="9">
                  <c:v>IV 2019r.</c:v>
                </c:pt>
                <c:pt idx="10">
                  <c:v>V 2019r.</c:v>
                </c:pt>
                <c:pt idx="11">
                  <c:v>VI 2019r.</c:v>
                </c:pt>
                <c:pt idx="12">
                  <c:v>VII 2019r.</c:v>
                </c:pt>
              </c:strCache>
            </c:strRef>
          </c:cat>
          <c:val>
            <c:numRef>
              <c:f>'Wykresy VII 19'!$C$3:$C$15</c:f>
              <c:numCache>
                <c:formatCode>General</c:formatCode>
                <c:ptCount val="13"/>
                <c:pt idx="0">
                  <c:v>21835</c:v>
                </c:pt>
                <c:pt idx="1">
                  <c:v>21768</c:v>
                </c:pt>
                <c:pt idx="2">
                  <c:v>21627</c:v>
                </c:pt>
                <c:pt idx="3">
                  <c:v>21375</c:v>
                </c:pt>
                <c:pt idx="4">
                  <c:v>21683</c:v>
                </c:pt>
                <c:pt idx="5">
                  <c:v>22201</c:v>
                </c:pt>
                <c:pt idx="6">
                  <c:v>23734</c:v>
                </c:pt>
                <c:pt idx="7">
                  <c:v>23346</c:v>
                </c:pt>
                <c:pt idx="8">
                  <c:v>22201</c:v>
                </c:pt>
                <c:pt idx="9">
                  <c:v>20828</c:v>
                </c:pt>
                <c:pt idx="10">
                  <c:v>20211</c:v>
                </c:pt>
                <c:pt idx="11">
                  <c:v>19507</c:v>
                </c:pt>
                <c:pt idx="12">
                  <c:v>18949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41703776"/>
        <c:axId val="341701032"/>
      </c:barChart>
      <c:catAx>
        <c:axId val="3417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1701032"/>
        <c:crossesAt val="17000"/>
        <c:auto val="1"/>
        <c:lblAlgn val="ctr"/>
        <c:lblOffset val="100"/>
        <c:noMultiLvlLbl val="0"/>
      </c:catAx>
      <c:valAx>
        <c:axId val="341701032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17037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 19'!$I$4:$I$9</c:f>
              <c:numCache>
                <c:formatCode>General</c:formatCode>
                <c:ptCount val="6"/>
                <c:pt idx="0">
                  <c:v>145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45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1706520"/>
        <c:axId val="341701816"/>
      </c:barChart>
      <c:catAx>
        <c:axId val="341706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1701816"/>
        <c:crosses val="autoZero"/>
        <c:auto val="1"/>
        <c:lblAlgn val="ctr"/>
        <c:lblOffset val="100"/>
        <c:noMultiLvlLbl val="0"/>
      </c:catAx>
      <c:valAx>
        <c:axId val="341701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7065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 2018r. do VII 2018r. oraz od II 2019r. do VII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19'!$E$6:$E$18</c:f>
              <c:strCache>
                <c:ptCount val="13"/>
                <c:pt idx="0">
                  <c:v>II 2018r.</c:v>
                </c:pt>
                <c:pt idx="1">
                  <c:v>III 2018r.</c:v>
                </c:pt>
                <c:pt idx="2">
                  <c:v>IV 2018r.</c:v>
                </c:pt>
                <c:pt idx="3">
                  <c:v>V 2018r.</c:v>
                </c:pt>
                <c:pt idx="4">
                  <c:v>VI 2018r.</c:v>
                </c:pt>
                <c:pt idx="5">
                  <c:v>VII 2018r.</c:v>
                </c:pt>
                <c:pt idx="7">
                  <c:v>II 2019r.</c:v>
                </c:pt>
                <c:pt idx="8">
                  <c:v>III 2019r.</c:v>
                </c:pt>
                <c:pt idx="9">
                  <c:v>IV 2019r.</c:v>
                </c:pt>
                <c:pt idx="10">
                  <c:v>V 2019r.</c:v>
                </c:pt>
                <c:pt idx="11">
                  <c:v>VI 2019r.</c:v>
                </c:pt>
                <c:pt idx="12">
                  <c:v>VII 2019r.</c:v>
                </c:pt>
              </c:strCache>
            </c:strRef>
          </c:cat>
          <c:val>
            <c:numRef>
              <c:f>'Wykresy VII 19'!$F$6:$F$18</c:f>
              <c:numCache>
                <c:formatCode>General</c:formatCode>
                <c:ptCount val="13"/>
                <c:pt idx="0">
                  <c:v>4616</c:v>
                </c:pt>
                <c:pt idx="1">
                  <c:v>4626</c:v>
                </c:pt>
                <c:pt idx="2">
                  <c:v>3744</c:v>
                </c:pt>
                <c:pt idx="3">
                  <c:v>4443</c:v>
                </c:pt>
                <c:pt idx="4">
                  <c:v>3945</c:v>
                </c:pt>
                <c:pt idx="5">
                  <c:v>3935</c:v>
                </c:pt>
                <c:pt idx="7">
                  <c:v>4350</c:v>
                </c:pt>
                <c:pt idx="8">
                  <c:v>4415</c:v>
                </c:pt>
                <c:pt idx="9">
                  <c:v>4133</c:v>
                </c:pt>
                <c:pt idx="10">
                  <c:v>4267</c:v>
                </c:pt>
                <c:pt idx="11">
                  <c:v>3510</c:v>
                </c:pt>
                <c:pt idx="12">
                  <c:v>4729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41702992"/>
        <c:axId val="341703384"/>
        <c:axId val="0"/>
      </c:bar3DChart>
      <c:catAx>
        <c:axId val="34170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1703384"/>
        <c:crosses val="autoZero"/>
        <c:auto val="1"/>
        <c:lblAlgn val="ctr"/>
        <c:lblOffset val="100"/>
        <c:noMultiLvlLbl val="0"/>
      </c:catAx>
      <c:valAx>
        <c:axId val="341703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17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lipcu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4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29775444736075"/>
          <c:y val="0.347702099737532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301882136527806E-2"/>
                  <c:y val="-0.13476213910761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620039482244217"/>
                  <c:y val="-0.158447998687664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875765529308836"/>
                  <c:y val="3.0244914698162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8.9607645198196376E-2"/>
                  <c:y val="8.3602362204724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4890638670166229E-2"/>
                  <c:y val="0.110571522309711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1217825335935572"/>
                  <c:y val="0.125225065616797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322587881642996"/>
                  <c:y val="0.1195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9614173228346457"/>
                  <c:y val="7.5990813648293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1784855418713687"/>
                  <c:y val="-0.180341371391076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0951050990421066E-2"/>
                  <c:y val="-0.107373195538057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9.4340354891535971E-2"/>
                  <c:y val="1.17783792650918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13036352827691405"/>
                  <c:y val="-2.3645997375328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 19'!$K$22:$K$34</c:f>
              <c:numCache>
                <c:formatCode>0.00%</c:formatCode>
                <c:ptCount val="13"/>
                <c:pt idx="0">
                  <c:v>0.31409048067860507</c:v>
                </c:pt>
                <c:pt idx="1">
                  <c:v>3.3223374175306318E-2</c:v>
                </c:pt>
                <c:pt idx="2">
                  <c:v>2.1913289349670122E-2</c:v>
                </c:pt>
                <c:pt idx="3">
                  <c:v>1.7200754005655041E-2</c:v>
                </c:pt>
                <c:pt idx="4">
                  <c:v>6.5975494816211122E-3</c:v>
                </c:pt>
                <c:pt idx="5">
                  <c:v>1.0367577756833177E-2</c:v>
                </c:pt>
                <c:pt idx="6">
                  <c:v>6.5739868049010372E-2</c:v>
                </c:pt>
                <c:pt idx="7">
                  <c:v>1.6493873704052781E-2</c:v>
                </c:pt>
                <c:pt idx="8">
                  <c:v>5.0188501413760606E-2</c:v>
                </c:pt>
                <c:pt idx="9">
                  <c:v>0.25141376060320453</c:v>
                </c:pt>
                <c:pt idx="10">
                  <c:v>0.13595664467483506</c:v>
                </c:pt>
                <c:pt idx="11">
                  <c:v>5.1837888784165885E-3</c:v>
                </c:pt>
                <c:pt idx="12">
                  <c:v>7.163053722902922E-2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9r/Wykresy%20VII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1330</v>
          </cell>
          <cell r="F6">
            <v>974</v>
          </cell>
          <cell r="G6">
            <v>1429</v>
          </cell>
          <cell r="H6">
            <v>2122</v>
          </cell>
          <cell r="I6">
            <v>2000</v>
          </cell>
          <cell r="J6">
            <v>403</v>
          </cell>
          <cell r="K6">
            <v>1549</v>
          </cell>
          <cell r="L6">
            <v>646</v>
          </cell>
          <cell r="M6">
            <v>1010</v>
          </cell>
          <cell r="N6">
            <v>947</v>
          </cell>
          <cell r="O6">
            <v>2029</v>
          </cell>
          <cell r="P6">
            <v>1627</v>
          </cell>
          <cell r="Q6">
            <v>1735</v>
          </cell>
          <cell r="R6">
            <v>1706</v>
          </cell>
          <cell r="S6">
            <v>19507</v>
          </cell>
        </row>
        <row r="46">
          <cell r="E46">
            <v>6456</v>
          </cell>
          <cell r="F46">
            <v>1711</v>
          </cell>
          <cell r="G46">
            <v>1651</v>
          </cell>
          <cell r="H46">
            <v>1302</v>
          </cell>
          <cell r="I46">
            <v>1367</v>
          </cell>
          <cell r="J46">
            <v>761</v>
          </cell>
          <cell r="K46">
            <v>1050</v>
          </cell>
          <cell r="L46">
            <v>750</v>
          </cell>
          <cell r="M46">
            <v>1890</v>
          </cell>
          <cell r="N46">
            <v>1569</v>
          </cell>
          <cell r="O46">
            <v>2998</v>
          </cell>
          <cell r="P46">
            <v>1295</v>
          </cell>
          <cell r="Q46">
            <v>1231</v>
          </cell>
          <cell r="R46">
            <v>2041</v>
          </cell>
          <cell r="S46">
            <v>26072</v>
          </cell>
        </row>
        <row r="49">
          <cell r="E49">
            <v>52</v>
          </cell>
          <cell r="F49">
            <v>39</v>
          </cell>
          <cell r="G49">
            <v>58</v>
          </cell>
          <cell r="H49">
            <v>47</v>
          </cell>
          <cell r="I49">
            <v>42</v>
          </cell>
          <cell r="J49">
            <v>11</v>
          </cell>
          <cell r="K49">
            <v>59</v>
          </cell>
          <cell r="L49">
            <v>44</v>
          </cell>
          <cell r="M49">
            <v>4</v>
          </cell>
          <cell r="N49">
            <v>44</v>
          </cell>
          <cell r="O49">
            <v>63</v>
          </cell>
          <cell r="P49">
            <v>15</v>
          </cell>
          <cell r="Q49">
            <v>141</v>
          </cell>
          <cell r="R49">
            <v>102</v>
          </cell>
          <cell r="S49">
            <v>721</v>
          </cell>
        </row>
        <row r="51">
          <cell r="E51">
            <v>5</v>
          </cell>
          <cell r="F51">
            <v>7</v>
          </cell>
          <cell r="G51">
            <v>32</v>
          </cell>
          <cell r="H51">
            <v>48</v>
          </cell>
          <cell r="I51">
            <v>59</v>
          </cell>
          <cell r="J51">
            <v>9</v>
          </cell>
          <cell r="K51">
            <v>30</v>
          </cell>
          <cell r="L51">
            <v>23</v>
          </cell>
          <cell r="M51">
            <v>11</v>
          </cell>
          <cell r="N51">
            <v>13</v>
          </cell>
          <cell r="O51">
            <v>10</v>
          </cell>
          <cell r="P51">
            <v>34</v>
          </cell>
          <cell r="Q51">
            <v>129</v>
          </cell>
          <cell r="R51">
            <v>25</v>
          </cell>
          <cell r="S51">
            <v>435</v>
          </cell>
        </row>
        <row r="53">
          <cell r="E53">
            <v>37</v>
          </cell>
          <cell r="F53">
            <v>26</v>
          </cell>
          <cell r="G53">
            <v>49</v>
          </cell>
          <cell r="H53">
            <v>41</v>
          </cell>
          <cell r="I53">
            <v>29</v>
          </cell>
          <cell r="J53">
            <v>24</v>
          </cell>
          <cell r="K53">
            <v>14</v>
          </cell>
          <cell r="L53">
            <v>12</v>
          </cell>
          <cell r="M53">
            <v>4</v>
          </cell>
          <cell r="N53">
            <v>50</v>
          </cell>
          <cell r="O53">
            <v>47</v>
          </cell>
          <cell r="P53">
            <v>18</v>
          </cell>
          <cell r="Q53">
            <v>37</v>
          </cell>
          <cell r="R53">
            <v>46</v>
          </cell>
          <cell r="S53">
            <v>434</v>
          </cell>
        </row>
        <row r="55">
          <cell r="E55">
            <v>42</v>
          </cell>
          <cell r="F55">
            <v>31</v>
          </cell>
          <cell r="G55">
            <v>19</v>
          </cell>
          <cell r="H55">
            <v>36</v>
          </cell>
          <cell r="I55">
            <v>17</v>
          </cell>
          <cell r="J55">
            <v>14</v>
          </cell>
          <cell r="K55">
            <v>5</v>
          </cell>
          <cell r="L55">
            <v>22</v>
          </cell>
          <cell r="M55">
            <v>7</v>
          </cell>
          <cell r="N55">
            <v>10</v>
          </cell>
          <cell r="O55">
            <v>39</v>
          </cell>
          <cell r="P55">
            <v>15</v>
          </cell>
          <cell r="Q55">
            <v>29</v>
          </cell>
          <cell r="R55">
            <v>25</v>
          </cell>
          <cell r="S55">
            <v>311</v>
          </cell>
        </row>
        <row r="57">
          <cell r="E57">
            <v>42</v>
          </cell>
          <cell r="F57">
            <v>34</v>
          </cell>
          <cell r="G57">
            <v>17</v>
          </cell>
          <cell r="H57">
            <v>39</v>
          </cell>
          <cell r="I57">
            <v>36</v>
          </cell>
          <cell r="J57">
            <v>13</v>
          </cell>
          <cell r="K57">
            <v>57</v>
          </cell>
          <cell r="L57">
            <v>18</v>
          </cell>
          <cell r="M57">
            <v>35</v>
          </cell>
          <cell r="N57">
            <v>24</v>
          </cell>
          <cell r="O57">
            <v>30</v>
          </cell>
          <cell r="P57">
            <v>14</v>
          </cell>
          <cell r="Q57">
            <v>55</v>
          </cell>
          <cell r="R57">
            <v>28</v>
          </cell>
          <cell r="S57">
            <v>442</v>
          </cell>
        </row>
        <row r="59">
          <cell r="E59">
            <v>20</v>
          </cell>
          <cell r="F59">
            <v>7</v>
          </cell>
          <cell r="G59">
            <v>26</v>
          </cell>
          <cell r="H59">
            <v>14</v>
          </cell>
          <cell r="I59">
            <v>53</v>
          </cell>
          <cell r="J59">
            <v>1</v>
          </cell>
          <cell r="K59">
            <v>28</v>
          </cell>
          <cell r="L59">
            <v>6</v>
          </cell>
          <cell r="M59">
            <v>13</v>
          </cell>
          <cell r="N59">
            <v>32</v>
          </cell>
          <cell r="O59">
            <v>9</v>
          </cell>
          <cell r="P59">
            <v>10</v>
          </cell>
          <cell r="Q59">
            <v>12</v>
          </cell>
          <cell r="R59">
            <v>20</v>
          </cell>
          <cell r="S59">
            <v>251</v>
          </cell>
        </row>
        <row r="61">
          <cell r="E61">
            <v>116</v>
          </cell>
          <cell r="F61">
            <v>66</v>
          </cell>
          <cell r="G61">
            <v>107</v>
          </cell>
          <cell r="H61">
            <v>200</v>
          </cell>
          <cell r="I61">
            <v>186</v>
          </cell>
          <cell r="J61">
            <v>41</v>
          </cell>
          <cell r="K61">
            <v>308</v>
          </cell>
          <cell r="L61">
            <v>80</v>
          </cell>
          <cell r="M61">
            <v>123</v>
          </cell>
          <cell r="N61">
            <v>36</v>
          </cell>
          <cell r="O61">
            <v>191</v>
          </cell>
          <cell r="P61">
            <v>141</v>
          </cell>
          <cell r="Q61">
            <v>85</v>
          </cell>
          <cell r="R61">
            <v>197</v>
          </cell>
          <cell r="S61">
            <v>1877</v>
          </cell>
        </row>
        <row r="63">
          <cell r="E63">
            <v>1</v>
          </cell>
          <cell r="F63">
            <v>22</v>
          </cell>
          <cell r="G63">
            <v>20</v>
          </cell>
          <cell r="H63">
            <v>11</v>
          </cell>
          <cell r="I63">
            <v>41</v>
          </cell>
          <cell r="J63">
            <v>24</v>
          </cell>
          <cell r="K63">
            <v>80</v>
          </cell>
          <cell r="L63">
            <v>16</v>
          </cell>
          <cell r="M63">
            <v>29</v>
          </cell>
          <cell r="N63">
            <v>52</v>
          </cell>
          <cell r="O63">
            <v>60</v>
          </cell>
          <cell r="P63">
            <v>30</v>
          </cell>
          <cell r="Q63">
            <v>72</v>
          </cell>
          <cell r="R63">
            <v>284</v>
          </cell>
          <cell r="S63">
            <v>742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II 19"/>
    </sheetNames>
    <sheetDataSet>
      <sheetData sheetId="0">
        <row r="3">
          <cell r="B3" t="str">
            <v>VII 2018r.</v>
          </cell>
          <cell r="C3">
            <v>21835</v>
          </cell>
        </row>
        <row r="4">
          <cell r="B4" t="str">
            <v>VIII 2018r.</v>
          </cell>
          <cell r="C4">
            <v>21768</v>
          </cell>
          <cell r="H4" t="str">
            <v>Podjęcia pracy poza miejscem zamieszkania w ramach bonu na zasiedlenie</v>
          </cell>
          <cell r="I4">
            <v>145</v>
          </cell>
        </row>
        <row r="5">
          <cell r="B5" t="str">
            <v>IX 2018r.</v>
          </cell>
          <cell r="C5">
            <v>21627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X 2018r.</v>
          </cell>
          <cell r="C6">
            <v>21375</v>
          </cell>
          <cell r="E6" t="str">
            <v>II 2018r.</v>
          </cell>
          <cell r="F6">
            <v>4616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XI 2018r.</v>
          </cell>
          <cell r="C7">
            <v>21683</v>
          </cell>
          <cell r="E7" t="str">
            <v>III 2018r.</v>
          </cell>
          <cell r="F7">
            <v>4626</v>
          </cell>
          <cell r="H7" t="str">
            <v>Podjęcia pracy w ramach dofinansowania wynagrodzenia za zatrudnienie skierowanego 
bezrobotnego powyżej 50 r. życia</v>
          </cell>
          <cell r="I7">
            <v>39</v>
          </cell>
        </row>
        <row r="8">
          <cell r="B8" t="str">
            <v>XII 2018r.</v>
          </cell>
          <cell r="C8">
            <v>22201</v>
          </cell>
          <cell r="E8" t="str">
            <v>IV 2018r.</v>
          </cell>
          <cell r="F8">
            <v>3744</v>
          </cell>
          <cell r="H8" t="str">
            <v>Rozpoczęcie szkolenia w ramach bonu szkoleniowego</v>
          </cell>
          <cell r="I8">
            <v>45</v>
          </cell>
        </row>
        <row r="9">
          <cell r="B9" t="str">
            <v>I 2019r.</v>
          </cell>
          <cell r="C9">
            <v>23734</v>
          </cell>
          <cell r="E9" t="str">
            <v>V 2018r.</v>
          </cell>
          <cell r="F9">
            <v>4443</v>
          </cell>
          <cell r="H9" t="str">
            <v>Rozpoczęcie stażu w ramach bonu stażowego</v>
          </cell>
          <cell r="I9">
            <v>1</v>
          </cell>
        </row>
        <row r="10">
          <cell r="B10" t="str">
            <v>II 2019r.</v>
          </cell>
          <cell r="C10">
            <v>23346</v>
          </cell>
          <cell r="E10" t="str">
            <v>VI 2018r.</v>
          </cell>
          <cell r="F10">
            <v>3945</v>
          </cell>
        </row>
        <row r="11">
          <cell r="B11" t="str">
            <v>III 2019r.</v>
          </cell>
          <cell r="C11">
            <v>22201</v>
          </cell>
          <cell r="E11" t="str">
            <v>VII 2018r.</v>
          </cell>
          <cell r="F11">
            <v>3935</v>
          </cell>
        </row>
        <row r="12">
          <cell r="B12" t="str">
            <v>IV 2019r.</v>
          </cell>
          <cell r="C12">
            <v>20828</v>
          </cell>
        </row>
        <row r="13">
          <cell r="B13" t="str">
            <v>V 2019r.</v>
          </cell>
          <cell r="C13">
            <v>20211</v>
          </cell>
          <cell r="E13" t="str">
            <v>II 2019r.</v>
          </cell>
          <cell r="F13">
            <v>4350</v>
          </cell>
        </row>
        <row r="14">
          <cell r="B14" t="str">
            <v>VI 2019r.</v>
          </cell>
          <cell r="C14">
            <v>19507</v>
          </cell>
          <cell r="E14" t="str">
            <v>III 2019r.</v>
          </cell>
          <cell r="F14">
            <v>4415</v>
          </cell>
        </row>
        <row r="15">
          <cell r="B15" t="str">
            <v>VII 2019r.</v>
          </cell>
          <cell r="C15">
            <v>18949</v>
          </cell>
          <cell r="E15" t="str">
            <v>IV 2019r.</v>
          </cell>
          <cell r="F15">
            <v>4133</v>
          </cell>
        </row>
        <row r="16">
          <cell r="E16" t="str">
            <v>V 2019r.</v>
          </cell>
          <cell r="F16">
            <v>4267</v>
          </cell>
        </row>
        <row r="17">
          <cell r="E17" t="str">
            <v>VI 2019r.</v>
          </cell>
          <cell r="F17">
            <v>3510</v>
          </cell>
        </row>
        <row r="18">
          <cell r="E18" t="str">
            <v>VII 2019r.</v>
          </cell>
          <cell r="F18">
            <v>4729</v>
          </cell>
        </row>
        <row r="22">
          <cell r="J22" t="str">
            <v>Praca niesubsydiowana</v>
          </cell>
          <cell r="K22">
            <v>0.31409048067860507</v>
          </cell>
        </row>
        <row r="23">
          <cell r="J23" t="str">
            <v>Podjęcie działalności gospodarczej i inna praca</v>
          </cell>
          <cell r="K23">
            <v>3.3223374175306318E-2</v>
          </cell>
        </row>
        <row r="24">
          <cell r="J24" t="str">
            <v>Podjęcie pracy w ramach refund. kosztów zatrud. bezrobotnego</v>
          </cell>
          <cell r="K24">
            <v>2.1913289349670122E-2</v>
          </cell>
        </row>
        <row r="25">
          <cell r="J25" t="str">
            <v>Prace interwencyjne</v>
          </cell>
          <cell r="K25">
            <v>1.7200754005655041E-2</v>
          </cell>
        </row>
        <row r="26">
          <cell r="J26" t="str">
            <v>Roboty publiczne</v>
          </cell>
          <cell r="K26">
            <v>6.5975494816211122E-3</v>
          </cell>
        </row>
        <row r="27">
          <cell r="J27" t="str">
            <v>Szkolenia</v>
          </cell>
          <cell r="K27">
            <v>1.0367577756833177E-2</v>
          </cell>
        </row>
        <row r="28">
          <cell r="J28" t="str">
            <v>Staże</v>
          </cell>
          <cell r="K28">
            <v>6.5739868049010372E-2</v>
          </cell>
        </row>
        <row r="29">
          <cell r="J29" t="str">
            <v>Praca społecznie użyteczna</v>
          </cell>
          <cell r="K29">
            <v>1.6493873704052781E-2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5.0188501413760606E-2</v>
          </cell>
        </row>
        <row r="31">
          <cell r="J31" t="str">
            <v>Niepotwierdzenie gotowości do pracy</v>
          </cell>
          <cell r="K31">
            <v>0.25141376060320453</v>
          </cell>
        </row>
        <row r="32">
          <cell r="J32" t="str">
            <v>Dobrowolna rezygnacja ze statusu bezrobotnego</v>
          </cell>
          <cell r="K32">
            <v>0.13595664467483506</v>
          </cell>
        </row>
        <row r="33">
          <cell r="J33" t="str">
            <v>Nabycie praw emerytalnych lub rentowych</v>
          </cell>
          <cell r="K33">
            <v>5.1837888784165885E-3</v>
          </cell>
        </row>
        <row r="34">
          <cell r="J34" t="str">
            <v>Inne</v>
          </cell>
          <cell r="K34">
            <v>7.163053722902922E-2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8" t="s">
        <v>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2:27" ht="29.1" customHeight="1" thickTop="1" thickBot="1">
      <c r="B5" s="14" t="s">
        <v>20</v>
      </c>
      <c r="C5" s="171" t="s">
        <v>21</v>
      </c>
      <c r="D5" s="172"/>
      <c r="E5" s="15">
        <v>2.2999999999999998</v>
      </c>
      <c r="F5" s="15">
        <v>3.8</v>
      </c>
      <c r="G5" s="15">
        <v>8.4</v>
      </c>
      <c r="H5" s="15">
        <v>10.6</v>
      </c>
      <c r="I5" s="15">
        <v>7.2</v>
      </c>
      <c r="J5" s="15">
        <v>2.4</v>
      </c>
      <c r="K5" s="15">
        <v>9</v>
      </c>
      <c r="L5" s="15">
        <v>5.5</v>
      </c>
      <c r="M5" s="15">
        <v>4.0999999999999996</v>
      </c>
      <c r="N5" s="15">
        <v>7</v>
      </c>
      <c r="O5" s="15">
        <v>3</v>
      </c>
      <c r="P5" s="15">
        <v>6.1</v>
      </c>
      <c r="Q5" s="15">
        <v>8.3000000000000007</v>
      </c>
      <c r="R5" s="16">
        <v>5.0999999999999996</v>
      </c>
      <c r="S5" s="17">
        <v>5.0999999999999996</v>
      </c>
      <c r="T5" s="1" t="s">
        <v>22</v>
      </c>
    </row>
    <row r="6" spans="2:27" s="4" customFormat="1" ht="28.5" customHeight="1" thickTop="1" thickBot="1">
      <c r="B6" s="18" t="s">
        <v>23</v>
      </c>
      <c r="C6" s="173" t="s">
        <v>24</v>
      </c>
      <c r="D6" s="174"/>
      <c r="E6" s="19">
        <v>1262</v>
      </c>
      <c r="F6" s="20">
        <v>914</v>
      </c>
      <c r="G6" s="20">
        <v>1378</v>
      </c>
      <c r="H6" s="20">
        <v>2119</v>
      </c>
      <c r="I6" s="20">
        <v>1786</v>
      </c>
      <c r="J6" s="20">
        <v>377</v>
      </c>
      <c r="K6" s="20">
        <v>1566</v>
      </c>
      <c r="L6" s="20">
        <v>643</v>
      </c>
      <c r="M6" s="20">
        <v>985</v>
      </c>
      <c r="N6" s="20">
        <v>938</v>
      </c>
      <c r="O6" s="20">
        <v>2004</v>
      </c>
      <c r="P6" s="20">
        <v>1547</v>
      </c>
      <c r="Q6" s="20">
        <v>1723</v>
      </c>
      <c r="R6" s="21">
        <v>1707</v>
      </c>
      <c r="S6" s="22">
        <f>SUM(E6:R6)</f>
        <v>18949</v>
      </c>
    </row>
    <row r="7" spans="2:27" s="4" customFormat="1" ht="29.1" customHeight="1" thickTop="1" thickBot="1">
      <c r="B7" s="23"/>
      <c r="C7" s="175" t="s">
        <v>25</v>
      </c>
      <c r="D7" s="175"/>
      <c r="E7" s="24">
        <f>'[1]Stan i struktura VI 19'!E6</f>
        <v>1330</v>
      </c>
      <c r="F7" s="25">
        <f>'[1]Stan i struktura VI 19'!F6</f>
        <v>974</v>
      </c>
      <c r="G7" s="25">
        <f>'[1]Stan i struktura VI 19'!G6</f>
        <v>1429</v>
      </c>
      <c r="H7" s="25">
        <f>'[1]Stan i struktura VI 19'!H6</f>
        <v>2122</v>
      </c>
      <c r="I7" s="25">
        <f>'[1]Stan i struktura VI 19'!I6</f>
        <v>2000</v>
      </c>
      <c r="J7" s="25">
        <f>'[1]Stan i struktura VI 19'!J6</f>
        <v>403</v>
      </c>
      <c r="K7" s="25">
        <f>'[1]Stan i struktura VI 19'!K6</f>
        <v>1549</v>
      </c>
      <c r="L7" s="25">
        <f>'[1]Stan i struktura VI 19'!L6</f>
        <v>646</v>
      </c>
      <c r="M7" s="25">
        <f>'[1]Stan i struktura VI 19'!M6</f>
        <v>1010</v>
      </c>
      <c r="N7" s="25">
        <f>'[1]Stan i struktura VI 19'!N6</f>
        <v>947</v>
      </c>
      <c r="O7" s="25">
        <f>'[1]Stan i struktura VI 19'!O6</f>
        <v>2029</v>
      </c>
      <c r="P7" s="25">
        <f>'[1]Stan i struktura VI 19'!P6</f>
        <v>1627</v>
      </c>
      <c r="Q7" s="25">
        <f>'[1]Stan i struktura VI 19'!Q6</f>
        <v>1735</v>
      </c>
      <c r="R7" s="26">
        <f>'[1]Stan i struktura VI 19'!R6</f>
        <v>1706</v>
      </c>
      <c r="S7" s="27">
        <f>'[1]Stan i struktura VI 19'!S6</f>
        <v>19507</v>
      </c>
      <c r="T7" s="28"/>
      <c r="V7" s="29">
        <f>SUM(E7:R7)</f>
        <v>19507</v>
      </c>
    </row>
    <row r="8" spans="2:27" ht="29.1" customHeight="1" thickTop="1" thickBot="1">
      <c r="B8" s="30"/>
      <c r="C8" s="163" t="s">
        <v>26</v>
      </c>
      <c r="D8" s="164"/>
      <c r="E8" s="31">
        <f t="shared" ref="E8:S8" si="0">E6-E7</f>
        <v>-68</v>
      </c>
      <c r="F8" s="31">
        <f t="shared" si="0"/>
        <v>-60</v>
      </c>
      <c r="G8" s="31">
        <f t="shared" si="0"/>
        <v>-51</v>
      </c>
      <c r="H8" s="31">
        <f t="shared" si="0"/>
        <v>-3</v>
      </c>
      <c r="I8" s="31">
        <f t="shared" si="0"/>
        <v>-214</v>
      </c>
      <c r="J8" s="31">
        <f t="shared" si="0"/>
        <v>-26</v>
      </c>
      <c r="K8" s="31">
        <f t="shared" si="0"/>
        <v>17</v>
      </c>
      <c r="L8" s="31">
        <f t="shared" si="0"/>
        <v>-3</v>
      </c>
      <c r="M8" s="31">
        <f t="shared" si="0"/>
        <v>-25</v>
      </c>
      <c r="N8" s="31">
        <f t="shared" si="0"/>
        <v>-9</v>
      </c>
      <c r="O8" s="31">
        <f t="shared" si="0"/>
        <v>-25</v>
      </c>
      <c r="P8" s="31">
        <f t="shared" si="0"/>
        <v>-80</v>
      </c>
      <c r="Q8" s="31">
        <f t="shared" si="0"/>
        <v>-12</v>
      </c>
      <c r="R8" s="32">
        <f t="shared" si="0"/>
        <v>1</v>
      </c>
      <c r="S8" s="33">
        <f t="shared" si="0"/>
        <v>-558</v>
      </c>
      <c r="T8" s="34"/>
    </row>
    <row r="9" spans="2:27" ht="29.1" customHeight="1" thickTop="1" thickBot="1">
      <c r="B9" s="35"/>
      <c r="C9" s="181" t="s">
        <v>27</v>
      </c>
      <c r="D9" s="182"/>
      <c r="E9" s="36">
        <f t="shared" ref="E9:S9" si="1">E6/E7*100</f>
        <v>94.887218045112789</v>
      </c>
      <c r="F9" s="36">
        <f t="shared" si="1"/>
        <v>93.839835728952764</v>
      </c>
      <c r="G9" s="36">
        <f t="shared" si="1"/>
        <v>96.43107067879636</v>
      </c>
      <c r="H9" s="36">
        <f t="shared" si="1"/>
        <v>99.858623939679546</v>
      </c>
      <c r="I9" s="36">
        <f t="shared" si="1"/>
        <v>89.3</v>
      </c>
      <c r="J9" s="36">
        <f t="shared" si="1"/>
        <v>93.548387096774192</v>
      </c>
      <c r="K9" s="36">
        <f t="shared" si="1"/>
        <v>101.09748224661072</v>
      </c>
      <c r="L9" s="36">
        <f t="shared" si="1"/>
        <v>99.535603715170268</v>
      </c>
      <c r="M9" s="36">
        <f t="shared" si="1"/>
        <v>97.524752475247524</v>
      </c>
      <c r="N9" s="36">
        <f t="shared" si="1"/>
        <v>99.049630411826811</v>
      </c>
      <c r="O9" s="36">
        <f t="shared" si="1"/>
        <v>98.767865943814698</v>
      </c>
      <c r="P9" s="36">
        <f t="shared" si="1"/>
        <v>95.08297480024585</v>
      </c>
      <c r="Q9" s="36">
        <f t="shared" si="1"/>
        <v>99.308357348703169</v>
      </c>
      <c r="R9" s="37">
        <f t="shared" si="1"/>
        <v>100.05861664712779</v>
      </c>
      <c r="S9" s="38">
        <f t="shared" si="1"/>
        <v>97.139488388783519</v>
      </c>
      <c r="T9" s="34"/>
      <c r="AA9" s="39"/>
    </row>
    <row r="10" spans="2:27" s="4" customFormat="1" ht="29.1" customHeight="1" thickTop="1" thickBot="1">
      <c r="B10" s="40" t="s">
        <v>28</v>
      </c>
      <c r="C10" s="183" t="s">
        <v>29</v>
      </c>
      <c r="D10" s="184"/>
      <c r="E10" s="41">
        <v>386</v>
      </c>
      <c r="F10" s="42">
        <v>174</v>
      </c>
      <c r="G10" s="43">
        <v>196</v>
      </c>
      <c r="H10" s="43">
        <v>323</v>
      </c>
      <c r="I10" s="43">
        <v>385</v>
      </c>
      <c r="J10" s="43">
        <v>93</v>
      </c>
      <c r="K10" s="43">
        <v>294</v>
      </c>
      <c r="L10" s="43">
        <v>116</v>
      </c>
      <c r="M10" s="44">
        <v>193</v>
      </c>
      <c r="N10" s="44">
        <v>120</v>
      </c>
      <c r="O10" s="44">
        <v>451</v>
      </c>
      <c r="P10" s="44">
        <v>284</v>
      </c>
      <c r="Q10" s="44">
        <v>340</v>
      </c>
      <c r="R10" s="44">
        <v>331</v>
      </c>
      <c r="S10" s="45">
        <f>SUM(E10:R10)</f>
        <v>3686</v>
      </c>
      <c r="T10" s="28"/>
    </row>
    <row r="11" spans="2:27" ht="29.1" customHeight="1" thickTop="1" thickBot="1">
      <c r="B11" s="46"/>
      <c r="C11" s="163" t="s">
        <v>30</v>
      </c>
      <c r="D11" s="164"/>
      <c r="E11" s="47">
        <f t="shared" ref="E11:S11" si="2">E76/E10*100</f>
        <v>20.466321243523318</v>
      </c>
      <c r="F11" s="47">
        <f t="shared" si="2"/>
        <v>22.988505747126435</v>
      </c>
      <c r="G11" s="47">
        <f t="shared" si="2"/>
        <v>15.816326530612246</v>
      </c>
      <c r="H11" s="47">
        <f t="shared" si="2"/>
        <v>19.814241486068113</v>
      </c>
      <c r="I11" s="47">
        <f t="shared" si="2"/>
        <v>14.025974025974024</v>
      </c>
      <c r="J11" s="47">
        <f t="shared" si="2"/>
        <v>24.731182795698924</v>
      </c>
      <c r="K11" s="47">
        <f t="shared" si="2"/>
        <v>15.646258503401361</v>
      </c>
      <c r="L11" s="47">
        <f t="shared" si="2"/>
        <v>17.241379310344829</v>
      </c>
      <c r="M11" s="47">
        <f t="shared" si="2"/>
        <v>20.725388601036268</v>
      </c>
      <c r="N11" s="47">
        <f t="shared" si="2"/>
        <v>14.166666666666666</v>
      </c>
      <c r="O11" s="47">
        <f t="shared" si="2"/>
        <v>16.851441241685144</v>
      </c>
      <c r="P11" s="47">
        <f t="shared" si="2"/>
        <v>18.30985915492958</v>
      </c>
      <c r="Q11" s="47">
        <f t="shared" si="2"/>
        <v>14.117647058823529</v>
      </c>
      <c r="R11" s="48">
        <f t="shared" si="2"/>
        <v>13.897280966767372</v>
      </c>
      <c r="S11" s="49">
        <f t="shared" si="2"/>
        <v>17.254476397178514</v>
      </c>
      <c r="T11" s="34"/>
    </row>
    <row r="12" spans="2:27" ht="29.1" customHeight="1" thickTop="1" thickBot="1">
      <c r="B12" s="50" t="s">
        <v>31</v>
      </c>
      <c r="C12" s="185" t="s">
        <v>32</v>
      </c>
      <c r="D12" s="186"/>
      <c r="E12" s="41">
        <v>454</v>
      </c>
      <c r="F12" s="43">
        <v>234</v>
      </c>
      <c r="G12" s="43">
        <v>247</v>
      </c>
      <c r="H12" s="43">
        <v>326</v>
      </c>
      <c r="I12" s="43">
        <v>599</v>
      </c>
      <c r="J12" s="43">
        <v>119</v>
      </c>
      <c r="K12" s="43">
        <v>277</v>
      </c>
      <c r="L12" s="43">
        <v>119</v>
      </c>
      <c r="M12" s="44">
        <v>218</v>
      </c>
      <c r="N12" s="44">
        <v>129</v>
      </c>
      <c r="O12" s="44">
        <v>476</v>
      </c>
      <c r="P12" s="44">
        <v>364</v>
      </c>
      <c r="Q12" s="44">
        <v>352</v>
      </c>
      <c r="R12" s="44">
        <v>330</v>
      </c>
      <c r="S12" s="45">
        <f>SUM(E12:R12)</f>
        <v>4244</v>
      </c>
      <c r="T12" s="34"/>
    </row>
    <row r="13" spans="2:27" ht="29.1" customHeight="1" thickTop="1" thickBot="1">
      <c r="B13" s="46" t="s">
        <v>22</v>
      </c>
      <c r="C13" s="187" t="s">
        <v>33</v>
      </c>
      <c r="D13" s="188"/>
      <c r="E13" s="51">
        <v>151</v>
      </c>
      <c r="F13" s="52">
        <v>86</v>
      </c>
      <c r="G13" s="52">
        <v>118</v>
      </c>
      <c r="H13" s="52">
        <v>152</v>
      </c>
      <c r="I13" s="52">
        <v>234</v>
      </c>
      <c r="J13" s="52">
        <v>46</v>
      </c>
      <c r="K13" s="52">
        <v>98</v>
      </c>
      <c r="L13" s="52">
        <v>56</v>
      </c>
      <c r="M13" s="53">
        <v>73</v>
      </c>
      <c r="N13" s="53">
        <v>57</v>
      </c>
      <c r="O13" s="53">
        <v>179</v>
      </c>
      <c r="P13" s="53">
        <v>142</v>
      </c>
      <c r="Q13" s="53">
        <v>165</v>
      </c>
      <c r="R13" s="53">
        <v>111</v>
      </c>
      <c r="S13" s="54">
        <f t="shared" ref="S13:S15" si="3">SUM(E13:R13)</f>
        <v>1668</v>
      </c>
      <c r="T13" s="34"/>
    </row>
    <row r="14" spans="2:27" s="4" customFormat="1" ht="29.1" customHeight="1" thickTop="1" thickBot="1">
      <c r="B14" s="18" t="s">
        <v>22</v>
      </c>
      <c r="C14" s="189" t="s">
        <v>34</v>
      </c>
      <c r="D14" s="190"/>
      <c r="E14" s="51">
        <v>134</v>
      </c>
      <c r="F14" s="52">
        <v>64</v>
      </c>
      <c r="G14" s="52">
        <v>86</v>
      </c>
      <c r="H14" s="52">
        <v>123</v>
      </c>
      <c r="I14" s="52">
        <v>194</v>
      </c>
      <c r="J14" s="52">
        <v>36</v>
      </c>
      <c r="K14" s="52">
        <v>84</v>
      </c>
      <c r="L14" s="52">
        <v>34</v>
      </c>
      <c r="M14" s="53">
        <v>64</v>
      </c>
      <c r="N14" s="53">
        <v>53</v>
      </c>
      <c r="O14" s="53">
        <v>150</v>
      </c>
      <c r="P14" s="53">
        <v>115</v>
      </c>
      <c r="Q14" s="53">
        <v>109</v>
      </c>
      <c r="R14" s="53">
        <v>87</v>
      </c>
      <c r="S14" s="54">
        <f t="shared" si="3"/>
        <v>1333</v>
      </c>
      <c r="T14" s="28"/>
    </row>
    <row r="15" spans="2:27" s="4" customFormat="1" ht="29.1" customHeight="1" thickTop="1" thickBot="1">
      <c r="B15" s="55" t="s">
        <v>22</v>
      </c>
      <c r="C15" s="191" t="s">
        <v>35</v>
      </c>
      <c r="D15" s="192"/>
      <c r="E15" s="56">
        <v>131</v>
      </c>
      <c r="F15" s="57">
        <v>58</v>
      </c>
      <c r="G15" s="57">
        <v>54</v>
      </c>
      <c r="H15" s="57">
        <v>53</v>
      </c>
      <c r="I15" s="57">
        <v>140</v>
      </c>
      <c r="J15" s="57">
        <v>36</v>
      </c>
      <c r="K15" s="57">
        <v>70</v>
      </c>
      <c r="L15" s="57">
        <v>27</v>
      </c>
      <c r="M15" s="58">
        <v>68</v>
      </c>
      <c r="N15" s="58">
        <v>33</v>
      </c>
      <c r="O15" s="58">
        <v>139</v>
      </c>
      <c r="P15" s="58">
        <v>105</v>
      </c>
      <c r="Q15" s="58">
        <v>76</v>
      </c>
      <c r="R15" s="58">
        <v>77</v>
      </c>
      <c r="S15" s="54">
        <f t="shared" si="3"/>
        <v>1067</v>
      </c>
      <c r="T15" s="28"/>
    </row>
    <row r="16" spans="2:27" ht="29.1" customHeight="1" thickBot="1">
      <c r="B16" s="168" t="s">
        <v>36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3"/>
    </row>
    <row r="17" spans="2:19" ht="29.1" customHeight="1" thickTop="1" thickBot="1">
      <c r="B17" s="194" t="s">
        <v>20</v>
      </c>
      <c r="C17" s="195" t="s">
        <v>37</v>
      </c>
      <c r="D17" s="196"/>
      <c r="E17" s="59">
        <v>769</v>
      </c>
      <c r="F17" s="60">
        <v>615</v>
      </c>
      <c r="G17" s="60">
        <v>817</v>
      </c>
      <c r="H17" s="60">
        <v>1228</v>
      </c>
      <c r="I17" s="60">
        <v>1160</v>
      </c>
      <c r="J17" s="60">
        <v>187</v>
      </c>
      <c r="K17" s="60">
        <v>989</v>
      </c>
      <c r="L17" s="60">
        <v>333</v>
      </c>
      <c r="M17" s="61">
        <v>577</v>
      </c>
      <c r="N17" s="61">
        <v>583</v>
      </c>
      <c r="O17" s="61">
        <v>1158</v>
      </c>
      <c r="P17" s="61">
        <v>927</v>
      </c>
      <c r="Q17" s="61">
        <v>1105</v>
      </c>
      <c r="R17" s="61">
        <v>999</v>
      </c>
      <c r="S17" s="54">
        <f>SUM(E17:R17)</f>
        <v>11447</v>
      </c>
    </row>
    <row r="18" spans="2:19" ht="29.1" customHeight="1" thickTop="1" thickBot="1">
      <c r="B18" s="177"/>
      <c r="C18" s="179" t="s">
        <v>38</v>
      </c>
      <c r="D18" s="180"/>
      <c r="E18" s="62">
        <f t="shared" ref="E18:S18" si="4">E17/E6*100</f>
        <v>60.93502377179081</v>
      </c>
      <c r="F18" s="62">
        <f t="shared" si="4"/>
        <v>67.286652078774623</v>
      </c>
      <c r="G18" s="62">
        <f t="shared" si="4"/>
        <v>59.288824383164005</v>
      </c>
      <c r="H18" s="62">
        <f t="shared" si="4"/>
        <v>57.951864086833417</v>
      </c>
      <c r="I18" s="62">
        <f t="shared" si="4"/>
        <v>64.949608062709956</v>
      </c>
      <c r="J18" s="62">
        <f t="shared" si="4"/>
        <v>49.602122015915114</v>
      </c>
      <c r="K18" s="62">
        <f t="shared" si="4"/>
        <v>63.154533844189018</v>
      </c>
      <c r="L18" s="62">
        <f t="shared" si="4"/>
        <v>51.788491446345255</v>
      </c>
      <c r="M18" s="62">
        <f t="shared" si="4"/>
        <v>58.578680203045685</v>
      </c>
      <c r="N18" s="62">
        <f t="shared" si="4"/>
        <v>62.153518123667375</v>
      </c>
      <c r="O18" s="62">
        <f t="shared" si="4"/>
        <v>57.784431137724546</v>
      </c>
      <c r="P18" s="62">
        <f t="shared" si="4"/>
        <v>59.922430510665805</v>
      </c>
      <c r="Q18" s="62">
        <f t="shared" si="4"/>
        <v>64.132327336041783</v>
      </c>
      <c r="R18" s="63">
        <f t="shared" si="4"/>
        <v>58.523725834797894</v>
      </c>
      <c r="S18" s="64">
        <f t="shared" si="4"/>
        <v>60.409520291308247</v>
      </c>
    </row>
    <row r="19" spans="2:19" ht="29.1" customHeight="1" thickTop="1" thickBot="1">
      <c r="B19" s="176" t="s">
        <v>23</v>
      </c>
      <c r="C19" s="178" t="s">
        <v>39</v>
      </c>
      <c r="D19" s="164"/>
      <c r="E19" s="51">
        <v>0</v>
      </c>
      <c r="F19" s="52">
        <v>624</v>
      </c>
      <c r="G19" s="52">
        <v>724</v>
      </c>
      <c r="H19" s="52">
        <v>1160</v>
      </c>
      <c r="I19" s="52">
        <v>792</v>
      </c>
      <c r="J19" s="52">
        <v>191</v>
      </c>
      <c r="K19" s="52">
        <v>910</v>
      </c>
      <c r="L19" s="52">
        <v>362</v>
      </c>
      <c r="M19" s="53">
        <v>569</v>
      </c>
      <c r="N19" s="53">
        <v>448</v>
      </c>
      <c r="O19" s="53">
        <v>0</v>
      </c>
      <c r="P19" s="53">
        <v>968</v>
      </c>
      <c r="Q19" s="53">
        <v>876</v>
      </c>
      <c r="R19" s="53">
        <v>808</v>
      </c>
      <c r="S19" s="65">
        <f>SUM(E19:R19)</f>
        <v>8432</v>
      </c>
    </row>
    <row r="20" spans="2:19" ht="29.1" customHeight="1" thickTop="1" thickBot="1">
      <c r="B20" s="177"/>
      <c r="C20" s="179" t="s">
        <v>38</v>
      </c>
      <c r="D20" s="180"/>
      <c r="E20" s="62">
        <f t="shared" ref="E20:S20" si="5">E19/E6*100</f>
        <v>0</v>
      </c>
      <c r="F20" s="62">
        <f t="shared" si="5"/>
        <v>68.271334792122545</v>
      </c>
      <c r="G20" s="62">
        <f t="shared" si="5"/>
        <v>52.539912917271401</v>
      </c>
      <c r="H20" s="62">
        <f t="shared" si="5"/>
        <v>54.742803209060874</v>
      </c>
      <c r="I20" s="62">
        <f t="shared" si="5"/>
        <v>44.344904815229562</v>
      </c>
      <c r="J20" s="62">
        <f t="shared" si="5"/>
        <v>50.663129973474796</v>
      </c>
      <c r="K20" s="62">
        <f t="shared" si="5"/>
        <v>58.109833971902937</v>
      </c>
      <c r="L20" s="62">
        <f t="shared" si="5"/>
        <v>56.298600311041994</v>
      </c>
      <c r="M20" s="62">
        <f t="shared" si="5"/>
        <v>57.766497461928935</v>
      </c>
      <c r="N20" s="62">
        <f t="shared" si="5"/>
        <v>47.761194029850742</v>
      </c>
      <c r="O20" s="62">
        <f t="shared" si="5"/>
        <v>0</v>
      </c>
      <c r="P20" s="62">
        <f t="shared" si="5"/>
        <v>62.572721396250806</v>
      </c>
      <c r="Q20" s="62">
        <f t="shared" si="5"/>
        <v>50.841555426581543</v>
      </c>
      <c r="R20" s="63">
        <f t="shared" si="5"/>
        <v>47.334504979496195</v>
      </c>
      <c r="S20" s="64">
        <f t="shared" si="5"/>
        <v>44.498390416380815</v>
      </c>
    </row>
    <row r="21" spans="2:19" s="4" customFormat="1" ht="29.1" customHeight="1" thickTop="1" thickBot="1">
      <c r="B21" s="197" t="s">
        <v>28</v>
      </c>
      <c r="C21" s="198" t="s">
        <v>40</v>
      </c>
      <c r="D21" s="199"/>
      <c r="E21" s="51">
        <v>341</v>
      </c>
      <c r="F21" s="52">
        <v>200</v>
      </c>
      <c r="G21" s="52">
        <v>298</v>
      </c>
      <c r="H21" s="52">
        <v>424</v>
      </c>
      <c r="I21" s="52">
        <v>400</v>
      </c>
      <c r="J21" s="52">
        <v>62</v>
      </c>
      <c r="K21" s="52">
        <v>371</v>
      </c>
      <c r="L21" s="52">
        <v>101</v>
      </c>
      <c r="M21" s="53">
        <v>199</v>
      </c>
      <c r="N21" s="53">
        <v>118</v>
      </c>
      <c r="O21" s="53">
        <v>386</v>
      </c>
      <c r="P21" s="53">
        <v>277</v>
      </c>
      <c r="Q21" s="53">
        <v>387</v>
      </c>
      <c r="R21" s="53">
        <v>245</v>
      </c>
      <c r="S21" s="54">
        <f>SUM(E21:R21)</f>
        <v>3809</v>
      </c>
    </row>
    <row r="22" spans="2:19" ht="29.1" customHeight="1" thickTop="1" thickBot="1">
      <c r="B22" s="177"/>
      <c r="C22" s="179" t="s">
        <v>38</v>
      </c>
      <c r="D22" s="180"/>
      <c r="E22" s="62">
        <f t="shared" ref="E22:S22" si="6">E21/E6*100</f>
        <v>27.020602218700475</v>
      </c>
      <c r="F22" s="62">
        <f t="shared" si="6"/>
        <v>21.881838074398249</v>
      </c>
      <c r="G22" s="62">
        <f t="shared" si="6"/>
        <v>21.625544267053701</v>
      </c>
      <c r="H22" s="62">
        <f t="shared" si="6"/>
        <v>20.009438414346388</v>
      </c>
      <c r="I22" s="62">
        <f t="shared" si="6"/>
        <v>22.396416573348265</v>
      </c>
      <c r="J22" s="62">
        <f t="shared" si="6"/>
        <v>16.445623342175068</v>
      </c>
      <c r="K22" s="62">
        <f t="shared" si="6"/>
        <v>23.690932311621967</v>
      </c>
      <c r="L22" s="62">
        <f t="shared" si="6"/>
        <v>15.707620528771384</v>
      </c>
      <c r="M22" s="62">
        <f t="shared" si="6"/>
        <v>20.203045685279189</v>
      </c>
      <c r="N22" s="62">
        <f t="shared" si="6"/>
        <v>12.579957356076759</v>
      </c>
      <c r="O22" s="62">
        <f t="shared" si="6"/>
        <v>19.261477045908183</v>
      </c>
      <c r="P22" s="62">
        <f t="shared" si="6"/>
        <v>17.905623787976729</v>
      </c>
      <c r="Q22" s="62">
        <f t="shared" si="6"/>
        <v>22.460824143934996</v>
      </c>
      <c r="R22" s="63">
        <f t="shared" si="6"/>
        <v>14.352665495020503</v>
      </c>
      <c r="S22" s="64">
        <f t="shared" si="6"/>
        <v>20.101324608158741</v>
      </c>
    </row>
    <row r="23" spans="2:19" s="4" customFormat="1" ht="29.1" customHeight="1" thickTop="1" thickBot="1">
      <c r="B23" s="197" t="s">
        <v>31</v>
      </c>
      <c r="C23" s="200" t="s">
        <v>41</v>
      </c>
      <c r="D23" s="201"/>
      <c r="E23" s="51">
        <v>59</v>
      </c>
      <c r="F23" s="52">
        <v>58</v>
      </c>
      <c r="G23" s="52">
        <v>91</v>
      </c>
      <c r="H23" s="52">
        <v>125</v>
      </c>
      <c r="I23" s="52">
        <v>51</v>
      </c>
      <c r="J23" s="52">
        <v>7</v>
      </c>
      <c r="K23" s="52">
        <v>74</v>
      </c>
      <c r="L23" s="52">
        <v>13</v>
      </c>
      <c r="M23" s="53">
        <v>98</v>
      </c>
      <c r="N23" s="53">
        <v>37</v>
      </c>
      <c r="O23" s="53">
        <v>72</v>
      </c>
      <c r="P23" s="53">
        <v>49</v>
      </c>
      <c r="Q23" s="53">
        <v>66</v>
      </c>
      <c r="R23" s="53">
        <v>68</v>
      </c>
      <c r="S23" s="54">
        <f>SUM(E23:R23)</f>
        <v>868</v>
      </c>
    </row>
    <row r="24" spans="2:19" ht="29.1" customHeight="1" thickTop="1" thickBot="1">
      <c r="B24" s="177"/>
      <c r="C24" s="179" t="s">
        <v>38</v>
      </c>
      <c r="D24" s="180"/>
      <c r="E24" s="62">
        <f t="shared" ref="E24:S24" si="7">E23/E6*100</f>
        <v>4.6751188589540407</v>
      </c>
      <c r="F24" s="62">
        <f t="shared" si="7"/>
        <v>6.3457330415754925</v>
      </c>
      <c r="G24" s="62">
        <f t="shared" si="7"/>
        <v>6.6037735849056602</v>
      </c>
      <c r="H24" s="62">
        <f t="shared" si="7"/>
        <v>5.8990089664936285</v>
      </c>
      <c r="I24" s="62">
        <f t="shared" si="7"/>
        <v>2.8555431131019038</v>
      </c>
      <c r="J24" s="62">
        <f t="shared" si="7"/>
        <v>1.8567639257294428</v>
      </c>
      <c r="K24" s="62">
        <f t="shared" si="7"/>
        <v>4.7254150702426561</v>
      </c>
      <c r="L24" s="62">
        <f t="shared" si="7"/>
        <v>2.0217729393468118</v>
      </c>
      <c r="M24" s="62">
        <f t="shared" si="7"/>
        <v>9.9492385786802036</v>
      </c>
      <c r="N24" s="62">
        <f t="shared" si="7"/>
        <v>3.9445628997867805</v>
      </c>
      <c r="O24" s="62">
        <f t="shared" si="7"/>
        <v>3.5928143712574849</v>
      </c>
      <c r="P24" s="62">
        <f t="shared" si="7"/>
        <v>3.1674208144796379</v>
      </c>
      <c r="Q24" s="62">
        <f t="shared" si="7"/>
        <v>3.8305281485780616</v>
      </c>
      <c r="R24" s="63">
        <f t="shared" si="7"/>
        <v>3.9835969537199762</v>
      </c>
      <c r="S24" s="64">
        <f t="shared" si="7"/>
        <v>4.5807166605097889</v>
      </c>
    </row>
    <row r="25" spans="2:19" s="4" customFormat="1" ht="29.1" customHeight="1" thickTop="1" thickBot="1">
      <c r="B25" s="197" t="s">
        <v>42</v>
      </c>
      <c r="C25" s="198" t="s">
        <v>43</v>
      </c>
      <c r="D25" s="199"/>
      <c r="E25" s="66">
        <v>19</v>
      </c>
      <c r="F25" s="53">
        <v>13</v>
      </c>
      <c r="G25" s="53">
        <v>28</v>
      </c>
      <c r="H25" s="53">
        <v>37</v>
      </c>
      <c r="I25" s="53">
        <v>26</v>
      </c>
      <c r="J25" s="53">
        <v>3</v>
      </c>
      <c r="K25" s="53">
        <v>29</v>
      </c>
      <c r="L25" s="53">
        <v>10</v>
      </c>
      <c r="M25" s="53">
        <v>23</v>
      </c>
      <c r="N25" s="53">
        <v>23</v>
      </c>
      <c r="O25" s="53">
        <v>30</v>
      </c>
      <c r="P25" s="53">
        <v>19</v>
      </c>
      <c r="Q25" s="53">
        <v>21</v>
      </c>
      <c r="R25" s="53">
        <v>36</v>
      </c>
      <c r="S25" s="54">
        <f>SUM(E25:R25)</f>
        <v>317</v>
      </c>
    </row>
    <row r="26" spans="2:19" ht="29.1" customHeight="1" thickTop="1" thickBot="1">
      <c r="B26" s="177"/>
      <c r="C26" s="179" t="s">
        <v>38</v>
      </c>
      <c r="D26" s="180"/>
      <c r="E26" s="62">
        <f t="shared" ref="E26:S26" si="8">E25/E6*100</f>
        <v>1.5055467511885896</v>
      </c>
      <c r="F26" s="62">
        <f t="shared" si="8"/>
        <v>1.4223194748358863</v>
      </c>
      <c r="G26" s="62">
        <f t="shared" si="8"/>
        <v>2.0319303338171264</v>
      </c>
      <c r="H26" s="62">
        <f t="shared" si="8"/>
        <v>1.7461066540821142</v>
      </c>
      <c r="I26" s="62">
        <f t="shared" si="8"/>
        <v>1.4557670772676372</v>
      </c>
      <c r="J26" s="62">
        <f t="shared" si="8"/>
        <v>0.79575596816976124</v>
      </c>
      <c r="K26" s="62">
        <f t="shared" si="8"/>
        <v>1.8518518518518516</v>
      </c>
      <c r="L26" s="62">
        <f t="shared" si="8"/>
        <v>1.5552099533437014</v>
      </c>
      <c r="M26" s="62">
        <f t="shared" si="8"/>
        <v>2.3350253807106598</v>
      </c>
      <c r="N26" s="62">
        <f t="shared" si="8"/>
        <v>2.4520255863539444</v>
      </c>
      <c r="O26" s="62">
        <f t="shared" si="8"/>
        <v>1.4970059880239521</v>
      </c>
      <c r="P26" s="62">
        <f t="shared" si="8"/>
        <v>1.2281835811247577</v>
      </c>
      <c r="Q26" s="62">
        <f t="shared" si="8"/>
        <v>1.2188044109112013</v>
      </c>
      <c r="R26" s="63">
        <f t="shared" si="8"/>
        <v>2.1089630931458698</v>
      </c>
      <c r="S26" s="64">
        <f t="shared" si="8"/>
        <v>1.6729114992875616</v>
      </c>
    </row>
    <row r="27" spans="2:19" ht="29.1" customHeight="1" thickTop="1" thickBot="1">
      <c r="B27" s="197" t="s">
        <v>44</v>
      </c>
      <c r="C27" s="203" t="s">
        <v>45</v>
      </c>
      <c r="D27" s="204"/>
      <c r="E27" s="66">
        <v>184</v>
      </c>
      <c r="F27" s="53">
        <v>135</v>
      </c>
      <c r="G27" s="53">
        <v>236</v>
      </c>
      <c r="H27" s="53">
        <v>345</v>
      </c>
      <c r="I27" s="53">
        <v>345</v>
      </c>
      <c r="J27" s="53">
        <v>59</v>
      </c>
      <c r="K27" s="53">
        <v>300</v>
      </c>
      <c r="L27" s="53">
        <v>86</v>
      </c>
      <c r="M27" s="53">
        <v>201</v>
      </c>
      <c r="N27" s="53">
        <v>144</v>
      </c>
      <c r="O27" s="53">
        <v>339</v>
      </c>
      <c r="P27" s="53">
        <v>331</v>
      </c>
      <c r="Q27" s="53">
        <v>231</v>
      </c>
      <c r="R27" s="53">
        <v>304</v>
      </c>
      <c r="S27" s="54">
        <f>SUM(E27:R27)</f>
        <v>3240</v>
      </c>
    </row>
    <row r="28" spans="2:19" ht="29.1" customHeight="1" thickTop="1" thickBot="1">
      <c r="B28" s="202"/>
      <c r="C28" s="179" t="s">
        <v>38</v>
      </c>
      <c r="D28" s="180"/>
      <c r="E28" s="62">
        <f>E27/E6*100</f>
        <v>14.580031695721077</v>
      </c>
      <c r="F28" s="62">
        <f t="shared" ref="F28:S28" si="9">F27/F6*100</f>
        <v>14.770240700218817</v>
      </c>
      <c r="G28" s="62">
        <f t="shared" si="9"/>
        <v>17.126269956458636</v>
      </c>
      <c r="H28" s="62">
        <f t="shared" si="9"/>
        <v>16.281264747522417</v>
      </c>
      <c r="I28" s="62">
        <f t="shared" si="9"/>
        <v>19.316909294512875</v>
      </c>
      <c r="J28" s="62">
        <f t="shared" si="9"/>
        <v>15.649867374005305</v>
      </c>
      <c r="K28" s="62">
        <f t="shared" si="9"/>
        <v>19.157088122605366</v>
      </c>
      <c r="L28" s="62">
        <f t="shared" si="9"/>
        <v>13.374805598755831</v>
      </c>
      <c r="M28" s="62">
        <f t="shared" si="9"/>
        <v>20.406091370558379</v>
      </c>
      <c r="N28" s="62">
        <f t="shared" si="9"/>
        <v>15.351812366737741</v>
      </c>
      <c r="O28" s="62">
        <f t="shared" si="9"/>
        <v>16.91616766467066</v>
      </c>
      <c r="P28" s="62">
        <f t="shared" si="9"/>
        <v>21.396250808015512</v>
      </c>
      <c r="Q28" s="62">
        <f t="shared" si="9"/>
        <v>13.406848520023216</v>
      </c>
      <c r="R28" s="62">
        <f t="shared" si="9"/>
        <v>17.809021675454012</v>
      </c>
      <c r="S28" s="62">
        <f t="shared" si="9"/>
        <v>17.098527626787693</v>
      </c>
    </row>
    <row r="29" spans="2:19" ht="29.1" customHeight="1" thickBot="1">
      <c r="B29" s="168" t="s">
        <v>46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205"/>
    </row>
    <row r="30" spans="2:19" ht="29.1" customHeight="1" thickTop="1" thickBot="1">
      <c r="B30" s="176" t="s">
        <v>20</v>
      </c>
      <c r="C30" s="178" t="s">
        <v>47</v>
      </c>
      <c r="D30" s="164"/>
      <c r="E30" s="51">
        <v>258</v>
      </c>
      <c r="F30" s="52">
        <v>234</v>
      </c>
      <c r="G30" s="52">
        <v>381</v>
      </c>
      <c r="H30" s="52">
        <v>528</v>
      </c>
      <c r="I30" s="52">
        <v>419</v>
      </c>
      <c r="J30" s="52">
        <v>69</v>
      </c>
      <c r="K30" s="52">
        <v>416</v>
      </c>
      <c r="L30" s="52">
        <v>174</v>
      </c>
      <c r="M30" s="53">
        <v>254</v>
      </c>
      <c r="N30" s="53">
        <v>269</v>
      </c>
      <c r="O30" s="53">
        <v>402</v>
      </c>
      <c r="P30" s="53">
        <v>420</v>
      </c>
      <c r="Q30" s="53">
        <v>388</v>
      </c>
      <c r="R30" s="53">
        <v>449</v>
      </c>
      <c r="S30" s="54">
        <f>SUM(E30:R30)</f>
        <v>4661</v>
      </c>
    </row>
    <row r="31" spans="2:19" ht="29.1" customHeight="1" thickTop="1" thickBot="1">
      <c r="B31" s="177"/>
      <c r="C31" s="179" t="s">
        <v>38</v>
      </c>
      <c r="D31" s="180"/>
      <c r="E31" s="62">
        <f t="shared" ref="E31:S31" si="10">E30/E6*100</f>
        <v>20.443740095087161</v>
      </c>
      <c r="F31" s="62">
        <f t="shared" si="10"/>
        <v>25.601750547045953</v>
      </c>
      <c r="G31" s="62">
        <f t="shared" si="10"/>
        <v>27.648766328011611</v>
      </c>
      <c r="H31" s="62">
        <f t="shared" si="10"/>
        <v>24.917413874469087</v>
      </c>
      <c r="I31" s="62">
        <f t="shared" si="10"/>
        <v>23.460246360582307</v>
      </c>
      <c r="J31" s="62">
        <f t="shared" si="10"/>
        <v>18.302387267904511</v>
      </c>
      <c r="K31" s="62">
        <f t="shared" si="10"/>
        <v>26.564495530012771</v>
      </c>
      <c r="L31" s="62">
        <f t="shared" si="10"/>
        <v>27.060653188180407</v>
      </c>
      <c r="M31" s="62">
        <f t="shared" si="10"/>
        <v>25.786802030456851</v>
      </c>
      <c r="N31" s="62">
        <f t="shared" si="10"/>
        <v>28.678038379530918</v>
      </c>
      <c r="O31" s="62">
        <f t="shared" si="10"/>
        <v>20.059880239520957</v>
      </c>
      <c r="P31" s="62">
        <f t="shared" si="10"/>
        <v>27.149321266968325</v>
      </c>
      <c r="Q31" s="62">
        <f t="shared" si="10"/>
        <v>22.518862449216485</v>
      </c>
      <c r="R31" s="63">
        <f t="shared" si="10"/>
        <v>26.303456356180433</v>
      </c>
      <c r="S31" s="64">
        <f t="shared" si="10"/>
        <v>24.597604095202914</v>
      </c>
    </row>
    <row r="32" spans="2:19" ht="29.1" customHeight="1" thickTop="1" thickBot="1">
      <c r="B32" s="197" t="s">
        <v>23</v>
      </c>
      <c r="C32" s="198" t="s">
        <v>48</v>
      </c>
      <c r="D32" s="199"/>
      <c r="E32" s="51">
        <v>408</v>
      </c>
      <c r="F32" s="52">
        <v>280</v>
      </c>
      <c r="G32" s="52">
        <v>386</v>
      </c>
      <c r="H32" s="52">
        <v>566</v>
      </c>
      <c r="I32" s="52">
        <v>509</v>
      </c>
      <c r="J32" s="52">
        <v>123</v>
      </c>
      <c r="K32" s="52">
        <v>450</v>
      </c>
      <c r="L32" s="52">
        <v>196</v>
      </c>
      <c r="M32" s="53">
        <v>289</v>
      </c>
      <c r="N32" s="53">
        <v>273</v>
      </c>
      <c r="O32" s="53">
        <v>555</v>
      </c>
      <c r="P32" s="53">
        <v>417</v>
      </c>
      <c r="Q32" s="53">
        <v>460</v>
      </c>
      <c r="R32" s="53">
        <v>483</v>
      </c>
      <c r="S32" s="54">
        <f>SUM(E32:R32)</f>
        <v>5395</v>
      </c>
    </row>
    <row r="33" spans="2:22" ht="29.1" customHeight="1" thickTop="1" thickBot="1">
      <c r="B33" s="177"/>
      <c r="C33" s="179" t="s">
        <v>38</v>
      </c>
      <c r="D33" s="180"/>
      <c r="E33" s="62">
        <f t="shared" ref="E33:S33" si="11">E32/E6*100</f>
        <v>32.329635499207612</v>
      </c>
      <c r="F33" s="62">
        <f t="shared" si="11"/>
        <v>30.634573304157549</v>
      </c>
      <c r="G33" s="62">
        <f t="shared" si="11"/>
        <v>28.011611030478957</v>
      </c>
      <c r="H33" s="62">
        <f t="shared" si="11"/>
        <v>26.710712600283156</v>
      </c>
      <c r="I33" s="62">
        <f t="shared" si="11"/>
        <v>28.499440089585665</v>
      </c>
      <c r="J33" s="62">
        <f t="shared" si="11"/>
        <v>32.625994694960212</v>
      </c>
      <c r="K33" s="62">
        <f t="shared" si="11"/>
        <v>28.735632183908045</v>
      </c>
      <c r="L33" s="62">
        <f t="shared" si="11"/>
        <v>30.482115085536549</v>
      </c>
      <c r="M33" s="62">
        <f t="shared" si="11"/>
        <v>29.340101522842637</v>
      </c>
      <c r="N33" s="62">
        <f t="shared" si="11"/>
        <v>29.1044776119403</v>
      </c>
      <c r="O33" s="62">
        <f t="shared" si="11"/>
        <v>27.694610778443113</v>
      </c>
      <c r="P33" s="62">
        <f t="shared" si="11"/>
        <v>26.955397543632838</v>
      </c>
      <c r="Q33" s="62">
        <f t="shared" si="11"/>
        <v>26.697620429483461</v>
      </c>
      <c r="R33" s="63">
        <f t="shared" si="11"/>
        <v>28.295254833040424</v>
      </c>
      <c r="S33" s="64">
        <f t="shared" si="11"/>
        <v>28.471159427938147</v>
      </c>
    </row>
    <row r="34" spans="2:22" ht="29.1" customHeight="1" thickTop="1" thickBot="1">
      <c r="B34" s="197" t="s">
        <v>28</v>
      </c>
      <c r="C34" s="198" t="s">
        <v>49</v>
      </c>
      <c r="D34" s="199"/>
      <c r="E34" s="51">
        <v>314</v>
      </c>
      <c r="F34" s="52">
        <v>349</v>
      </c>
      <c r="G34" s="52">
        <v>685</v>
      </c>
      <c r="H34" s="52">
        <v>1146</v>
      </c>
      <c r="I34" s="52">
        <v>912</v>
      </c>
      <c r="J34" s="52">
        <v>128</v>
      </c>
      <c r="K34" s="52">
        <v>689</v>
      </c>
      <c r="L34" s="52">
        <v>277</v>
      </c>
      <c r="M34" s="53">
        <v>381</v>
      </c>
      <c r="N34" s="53">
        <v>467</v>
      </c>
      <c r="O34" s="53">
        <v>785</v>
      </c>
      <c r="P34" s="53">
        <v>687</v>
      </c>
      <c r="Q34" s="53">
        <v>756</v>
      </c>
      <c r="R34" s="53">
        <v>795</v>
      </c>
      <c r="S34" s="54">
        <f>SUM(E34:R34)</f>
        <v>8371</v>
      </c>
    </row>
    <row r="35" spans="2:22" ht="29.1" customHeight="1" thickTop="1" thickBot="1">
      <c r="B35" s="177"/>
      <c r="C35" s="179" t="s">
        <v>38</v>
      </c>
      <c r="D35" s="180"/>
      <c r="E35" s="62">
        <f t="shared" ref="E35:S35" si="12">E34/E6*100</f>
        <v>24.881141045958795</v>
      </c>
      <c r="F35" s="62">
        <f t="shared" si="12"/>
        <v>38.183807439824946</v>
      </c>
      <c r="G35" s="62">
        <f t="shared" si="12"/>
        <v>49.709724238026126</v>
      </c>
      <c r="H35" s="62">
        <f t="shared" si="12"/>
        <v>54.082114204813593</v>
      </c>
      <c r="I35" s="62">
        <f t="shared" si="12"/>
        <v>51.063829787234042</v>
      </c>
      <c r="J35" s="62">
        <f t="shared" si="12"/>
        <v>33.952254641909811</v>
      </c>
      <c r="K35" s="62">
        <f t="shared" si="12"/>
        <v>43.997445721583652</v>
      </c>
      <c r="L35" s="62">
        <f t="shared" si="12"/>
        <v>43.07931570762053</v>
      </c>
      <c r="M35" s="62">
        <f t="shared" si="12"/>
        <v>38.680203045685282</v>
      </c>
      <c r="N35" s="62">
        <f t="shared" si="12"/>
        <v>49.78678038379531</v>
      </c>
      <c r="O35" s="62">
        <f t="shared" si="12"/>
        <v>39.171656686626747</v>
      </c>
      <c r="P35" s="62">
        <f t="shared" si="12"/>
        <v>44.40853264382676</v>
      </c>
      <c r="Q35" s="62">
        <f t="shared" si="12"/>
        <v>43.876958792803251</v>
      </c>
      <c r="R35" s="63">
        <f t="shared" si="12"/>
        <v>46.572934973637963</v>
      </c>
      <c r="S35" s="64">
        <f t="shared" si="12"/>
        <v>44.176473692543148</v>
      </c>
    </row>
    <row r="36" spans="2:22" ht="29.1" customHeight="1" thickTop="1" thickBot="1">
      <c r="B36" s="197" t="s">
        <v>31</v>
      </c>
      <c r="C36" s="203" t="s">
        <v>50</v>
      </c>
      <c r="D36" s="204"/>
      <c r="E36" s="66">
        <v>241</v>
      </c>
      <c r="F36" s="53">
        <v>226</v>
      </c>
      <c r="G36" s="53">
        <v>392</v>
      </c>
      <c r="H36" s="53">
        <v>331</v>
      </c>
      <c r="I36" s="53">
        <v>498</v>
      </c>
      <c r="J36" s="53">
        <v>63</v>
      </c>
      <c r="K36" s="53">
        <v>356</v>
      </c>
      <c r="L36" s="53">
        <v>118</v>
      </c>
      <c r="M36" s="53">
        <v>179</v>
      </c>
      <c r="N36" s="53">
        <v>153</v>
      </c>
      <c r="O36" s="53">
        <v>319</v>
      </c>
      <c r="P36" s="53">
        <v>345</v>
      </c>
      <c r="Q36" s="53">
        <v>472</v>
      </c>
      <c r="R36" s="53">
        <v>346</v>
      </c>
      <c r="S36" s="54">
        <f>SUM(E36:R36)</f>
        <v>4039</v>
      </c>
    </row>
    <row r="37" spans="2:22" ht="29.1" customHeight="1" thickTop="1" thickBot="1">
      <c r="B37" s="202"/>
      <c r="C37" s="179" t="s">
        <v>38</v>
      </c>
      <c r="D37" s="180"/>
      <c r="E37" s="62">
        <f t="shared" ref="E37:S37" si="13">E36/E6*100</f>
        <v>19.096671949286847</v>
      </c>
      <c r="F37" s="62">
        <f t="shared" si="13"/>
        <v>24.726477024070022</v>
      </c>
      <c r="G37" s="62">
        <f t="shared" si="13"/>
        <v>28.44702467343977</v>
      </c>
      <c r="H37" s="62">
        <f t="shared" si="13"/>
        <v>15.620575743275131</v>
      </c>
      <c r="I37" s="62">
        <f t="shared" si="13"/>
        <v>27.883538633818588</v>
      </c>
      <c r="J37" s="62">
        <f t="shared" si="13"/>
        <v>16.710875331564985</v>
      </c>
      <c r="K37" s="62">
        <f t="shared" si="13"/>
        <v>22.733077905491701</v>
      </c>
      <c r="L37" s="62">
        <f t="shared" si="13"/>
        <v>18.351477449455679</v>
      </c>
      <c r="M37" s="62">
        <f t="shared" si="13"/>
        <v>18.17258883248731</v>
      </c>
      <c r="N37" s="62">
        <f t="shared" si="13"/>
        <v>16.31130063965885</v>
      </c>
      <c r="O37" s="62">
        <f t="shared" si="13"/>
        <v>15.918163672654689</v>
      </c>
      <c r="P37" s="62">
        <f t="shared" si="13"/>
        <v>22.301228183581127</v>
      </c>
      <c r="Q37" s="62">
        <f t="shared" si="13"/>
        <v>27.394080092861291</v>
      </c>
      <c r="R37" s="63">
        <f t="shared" si="13"/>
        <v>20.26947861745753</v>
      </c>
      <c r="S37" s="64">
        <f t="shared" si="13"/>
        <v>21.315108976727004</v>
      </c>
    </row>
    <row r="38" spans="2:22" s="67" customFormat="1" ht="29.1" customHeight="1" thickTop="1" thickBot="1">
      <c r="B38" s="176" t="s">
        <v>42</v>
      </c>
      <c r="C38" s="209" t="s">
        <v>51</v>
      </c>
      <c r="D38" s="210"/>
      <c r="E38" s="66">
        <v>176</v>
      </c>
      <c r="F38" s="53">
        <v>109</v>
      </c>
      <c r="G38" s="53">
        <v>137</v>
      </c>
      <c r="H38" s="53">
        <v>112</v>
      </c>
      <c r="I38" s="53">
        <v>213</v>
      </c>
      <c r="J38" s="53">
        <v>39</v>
      </c>
      <c r="K38" s="53">
        <v>148</v>
      </c>
      <c r="L38" s="53">
        <v>84</v>
      </c>
      <c r="M38" s="53">
        <v>109</v>
      </c>
      <c r="N38" s="53">
        <v>63</v>
      </c>
      <c r="O38" s="53">
        <v>204</v>
      </c>
      <c r="P38" s="53">
        <v>131</v>
      </c>
      <c r="Q38" s="53">
        <v>149</v>
      </c>
      <c r="R38" s="53">
        <v>134</v>
      </c>
      <c r="S38" s="54">
        <f>SUM(E38:R38)</f>
        <v>1808</v>
      </c>
    </row>
    <row r="39" spans="2:22" s="4" customFormat="1" ht="29.1" customHeight="1" thickTop="1" thickBot="1">
      <c r="B39" s="208"/>
      <c r="C39" s="211" t="s">
        <v>38</v>
      </c>
      <c r="D39" s="212"/>
      <c r="E39" s="68">
        <f t="shared" ref="E39:S39" si="14">E38/E6*100</f>
        <v>13.946117274167987</v>
      </c>
      <c r="F39" s="69">
        <f t="shared" si="14"/>
        <v>11.925601750547047</v>
      </c>
      <c r="G39" s="69">
        <f t="shared" si="14"/>
        <v>9.9419448476052246</v>
      </c>
      <c r="H39" s="69">
        <f t="shared" si="14"/>
        <v>5.2855120339782919</v>
      </c>
      <c r="I39" s="69">
        <f t="shared" si="14"/>
        <v>11.926091825307951</v>
      </c>
      <c r="J39" s="69">
        <f t="shared" si="14"/>
        <v>10.344827586206897</v>
      </c>
      <c r="K39" s="69">
        <f t="shared" si="14"/>
        <v>9.4508301404853121</v>
      </c>
      <c r="L39" s="69">
        <f t="shared" si="14"/>
        <v>13.063763608087092</v>
      </c>
      <c r="M39" s="69">
        <f t="shared" si="14"/>
        <v>11.065989847715736</v>
      </c>
      <c r="N39" s="69">
        <f t="shared" si="14"/>
        <v>6.7164179104477615</v>
      </c>
      <c r="O39" s="68">
        <f t="shared" si="14"/>
        <v>10.179640718562874</v>
      </c>
      <c r="P39" s="69">
        <f t="shared" si="14"/>
        <v>8.4680025856496446</v>
      </c>
      <c r="Q39" s="69">
        <f t="shared" si="14"/>
        <v>8.6477074869413819</v>
      </c>
      <c r="R39" s="70">
        <f t="shared" si="14"/>
        <v>7.8500292911540717</v>
      </c>
      <c r="S39" s="64">
        <f t="shared" si="14"/>
        <v>9.5414006016148605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13" t="s">
        <v>52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8" t="s">
        <v>55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2:22" s="4" customFormat="1" ht="42" customHeight="1" thickTop="1" thickBot="1">
      <c r="B44" s="78" t="s">
        <v>20</v>
      </c>
      <c r="C44" s="206" t="s">
        <v>56</v>
      </c>
      <c r="D44" s="207"/>
      <c r="E44" s="59">
        <v>1736</v>
      </c>
      <c r="F44" s="59">
        <v>169</v>
      </c>
      <c r="G44" s="59">
        <v>140</v>
      </c>
      <c r="H44" s="59">
        <v>173</v>
      </c>
      <c r="I44" s="59">
        <v>458</v>
      </c>
      <c r="J44" s="59">
        <v>102</v>
      </c>
      <c r="K44" s="59">
        <v>93</v>
      </c>
      <c r="L44" s="59">
        <v>135</v>
      </c>
      <c r="M44" s="59">
        <v>320</v>
      </c>
      <c r="N44" s="59">
        <v>400</v>
      </c>
      <c r="O44" s="59">
        <v>301</v>
      </c>
      <c r="P44" s="59">
        <v>275</v>
      </c>
      <c r="Q44" s="59">
        <v>159</v>
      </c>
      <c r="R44" s="79">
        <v>268</v>
      </c>
      <c r="S44" s="80">
        <f>SUM(E44:R44)</f>
        <v>4729</v>
      </c>
    </row>
    <row r="45" spans="2:22" s="4" customFormat="1" ht="42" customHeight="1" thickTop="1" thickBot="1">
      <c r="B45" s="81"/>
      <c r="C45" s="216" t="s">
        <v>57</v>
      </c>
      <c r="D45" s="217"/>
      <c r="E45" s="82">
        <v>54</v>
      </c>
      <c r="F45" s="52">
        <v>23</v>
      </c>
      <c r="G45" s="52">
        <v>32</v>
      </c>
      <c r="H45" s="52">
        <v>46</v>
      </c>
      <c r="I45" s="52">
        <v>63</v>
      </c>
      <c r="J45" s="52">
        <v>13</v>
      </c>
      <c r="K45" s="52">
        <v>44</v>
      </c>
      <c r="L45" s="52">
        <v>35</v>
      </c>
      <c r="M45" s="53">
        <v>25</v>
      </c>
      <c r="N45" s="53">
        <v>18</v>
      </c>
      <c r="O45" s="53">
        <v>31</v>
      </c>
      <c r="P45" s="53">
        <v>23</v>
      </c>
      <c r="Q45" s="53">
        <v>46</v>
      </c>
      <c r="R45" s="53">
        <v>115</v>
      </c>
      <c r="S45" s="80">
        <f>SUM(E45:R45)</f>
        <v>568</v>
      </c>
    </row>
    <row r="46" spans="2:22" s="4" customFormat="1" ht="42" customHeight="1" thickTop="1" thickBot="1">
      <c r="B46" s="83" t="s">
        <v>23</v>
      </c>
      <c r="C46" s="218" t="s">
        <v>58</v>
      </c>
      <c r="D46" s="219"/>
      <c r="E46" s="84">
        <f>E44+'[1]Stan i struktura VI 19'!E46</f>
        <v>8192</v>
      </c>
      <c r="F46" s="84">
        <f>F44+'[1]Stan i struktura VI 19'!F46</f>
        <v>1880</v>
      </c>
      <c r="G46" s="84">
        <f>G44+'[1]Stan i struktura VI 19'!G46</f>
        <v>1791</v>
      </c>
      <c r="H46" s="84">
        <f>H44+'[1]Stan i struktura VI 19'!H46</f>
        <v>1475</v>
      </c>
      <c r="I46" s="84">
        <f>I44+'[1]Stan i struktura VI 19'!I46</f>
        <v>1825</v>
      </c>
      <c r="J46" s="84">
        <f>J44+'[1]Stan i struktura VI 19'!J46</f>
        <v>863</v>
      </c>
      <c r="K46" s="84">
        <f>K44+'[1]Stan i struktura VI 19'!K46</f>
        <v>1143</v>
      </c>
      <c r="L46" s="84">
        <f>L44+'[1]Stan i struktura VI 19'!L46</f>
        <v>885</v>
      </c>
      <c r="M46" s="84">
        <f>M44+'[1]Stan i struktura VI 19'!M46</f>
        <v>2210</v>
      </c>
      <c r="N46" s="84">
        <f>N44+'[1]Stan i struktura VI 19'!N46</f>
        <v>1969</v>
      </c>
      <c r="O46" s="84">
        <f>O44+'[1]Stan i struktura VI 19'!O46</f>
        <v>3299</v>
      </c>
      <c r="P46" s="84">
        <f>P44+'[1]Stan i struktura VI 19'!P46</f>
        <v>1570</v>
      </c>
      <c r="Q46" s="84">
        <f>Q44+'[1]Stan i struktura VI 19'!Q46</f>
        <v>1390</v>
      </c>
      <c r="R46" s="85">
        <f>R44+'[1]Stan i struktura VI 19'!R46</f>
        <v>2309</v>
      </c>
      <c r="S46" s="86">
        <f>S44+'[1]Stan i struktura VI 19'!S46</f>
        <v>30801</v>
      </c>
      <c r="U46" s="4">
        <f>SUM(E46:R46)</f>
        <v>30801</v>
      </c>
      <c r="V46" s="4">
        <f>SUM(E46:R46)</f>
        <v>30801</v>
      </c>
    </row>
    <row r="47" spans="2:22" s="4" customFormat="1" ht="42" customHeight="1" thickBot="1">
      <c r="B47" s="220" t="s">
        <v>59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15"/>
    </row>
    <row r="48" spans="2:22" s="4" customFormat="1" ht="42" customHeight="1" thickTop="1" thickBot="1">
      <c r="B48" s="222" t="s">
        <v>20</v>
      </c>
      <c r="C48" s="223" t="s">
        <v>60</v>
      </c>
      <c r="D48" s="224"/>
      <c r="E48" s="60">
        <v>7</v>
      </c>
      <c r="F48" s="60">
        <v>4</v>
      </c>
      <c r="G48" s="60">
        <v>6</v>
      </c>
      <c r="H48" s="60">
        <v>5</v>
      </c>
      <c r="I48" s="60">
        <v>4</v>
      </c>
      <c r="J48" s="60">
        <v>0</v>
      </c>
      <c r="K48" s="60">
        <v>3</v>
      </c>
      <c r="L48" s="60">
        <v>10</v>
      </c>
      <c r="M48" s="60">
        <v>1</v>
      </c>
      <c r="N48" s="60">
        <v>1</v>
      </c>
      <c r="O48" s="60">
        <v>7</v>
      </c>
      <c r="P48" s="60">
        <v>3</v>
      </c>
      <c r="Q48" s="60">
        <v>12</v>
      </c>
      <c r="R48" s="61">
        <v>10</v>
      </c>
      <c r="S48" s="87">
        <f>SUM(E48:R48)</f>
        <v>73</v>
      </c>
    </row>
    <row r="49" spans="2:22" ht="42" customHeight="1" thickTop="1" thickBot="1">
      <c r="B49" s="177"/>
      <c r="C49" s="225" t="s">
        <v>61</v>
      </c>
      <c r="D49" s="226"/>
      <c r="E49" s="88">
        <f>E48+'[1]Stan i struktura VI 19'!E49</f>
        <v>59</v>
      </c>
      <c r="F49" s="88">
        <f>F48+'[1]Stan i struktura VI 19'!F49</f>
        <v>43</v>
      </c>
      <c r="G49" s="88">
        <f>G48+'[1]Stan i struktura VI 19'!G49</f>
        <v>64</v>
      </c>
      <c r="H49" s="88">
        <f>H48+'[1]Stan i struktura VI 19'!H49</f>
        <v>52</v>
      </c>
      <c r="I49" s="88">
        <f>I48+'[1]Stan i struktura VI 19'!I49</f>
        <v>46</v>
      </c>
      <c r="J49" s="88">
        <f>J48+'[1]Stan i struktura VI 19'!J49</f>
        <v>11</v>
      </c>
      <c r="K49" s="88">
        <f>K48+'[1]Stan i struktura VI 19'!K49</f>
        <v>62</v>
      </c>
      <c r="L49" s="88">
        <f>L48+'[1]Stan i struktura VI 19'!L49</f>
        <v>54</v>
      </c>
      <c r="M49" s="88">
        <f>M48+'[1]Stan i struktura VI 19'!M49</f>
        <v>5</v>
      </c>
      <c r="N49" s="88">
        <f>N48+'[1]Stan i struktura VI 19'!N49</f>
        <v>45</v>
      </c>
      <c r="O49" s="88">
        <f>O48+'[1]Stan i struktura VI 19'!O49</f>
        <v>70</v>
      </c>
      <c r="P49" s="88">
        <f>P48+'[1]Stan i struktura VI 19'!P49</f>
        <v>18</v>
      </c>
      <c r="Q49" s="88">
        <f>Q48+'[1]Stan i struktura VI 19'!Q49</f>
        <v>153</v>
      </c>
      <c r="R49" s="89">
        <f>R48+'[1]Stan i struktura VI 19'!R49</f>
        <v>112</v>
      </c>
      <c r="S49" s="86">
        <f>S48+'[1]Stan i struktura VI 19'!S49</f>
        <v>794</v>
      </c>
      <c r="U49" s="1">
        <f>SUM(E49:R49)</f>
        <v>794</v>
      </c>
      <c r="V49" s="4">
        <f>SUM(E49:R49)</f>
        <v>794</v>
      </c>
    </row>
    <row r="50" spans="2:22" s="4" customFormat="1" ht="42" customHeight="1" thickTop="1" thickBot="1">
      <c r="B50" s="227" t="s">
        <v>23</v>
      </c>
      <c r="C50" s="228" t="s">
        <v>62</v>
      </c>
      <c r="D50" s="229"/>
      <c r="E50" s="90">
        <v>0</v>
      </c>
      <c r="F50" s="90">
        <v>3</v>
      </c>
      <c r="G50" s="90">
        <v>2</v>
      </c>
      <c r="H50" s="90">
        <v>6</v>
      </c>
      <c r="I50" s="90">
        <v>0</v>
      </c>
      <c r="J50" s="90">
        <v>1</v>
      </c>
      <c r="K50" s="90">
        <v>2</v>
      </c>
      <c r="L50" s="90">
        <v>2</v>
      </c>
      <c r="M50" s="90">
        <v>0</v>
      </c>
      <c r="N50" s="90">
        <v>0</v>
      </c>
      <c r="O50" s="90">
        <v>1</v>
      </c>
      <c r="P50" s="90">
        <v>3</v>
      </c>
      <c r="Q50" s="90">
        <v>7</v>
      </c>
      <c r="R50" s="91">
        <v>1</v>
      </c>
      <c r="S50" s="87">
        <f>SUM(E50:R50)</f>
        <v>28</v>
      </c>
    </row>
    <row r="51" spans="2:22" ht="42" customHeight="1" thickTop="1" thickBot="1">
      <c r="B51" s="177"/>
      <c r="C51" s="225" t="s">
        <v>63</v>
      </c>
      <c r="D51" s="226"/>
      <c r="E51" s="88">
        <f>E50+'[1]Stan i struktura VI 19'!E51</f>
        <v>5</v>
      </c>
      <c r="F51" s="88">
        <f>F50+'[1]Stan i struktura VI 19'!F51</f>
        <v>10</v>
      </c>
      <c r="G51" s="88">
        <f>G50+'[1]Stan i struktura VI 19'!G51</f>
        <v>34</v>
      </c>
      <c r="H51" s="88">
        <f>H50+'[1]Stan i struktura VI 19'!H51</f>
        <v>54</v>
      </c>
      <c r="I51" s="88">
        <f>I50+'[1]Stan i struktura VI 19'!I51</f>
        <v>59</v>
      </c>
      <c r="J51" s="88">
        <f>J50+'[1]Stan i struktura VI 19'!J51</f>
        <v>10</v>
      </c>
      <c r="K51" s="88">
        <f>K50+'[1]Stan i struktura VI 19'!K51</f>
        <v>32</v>
      </c>
      <c r="L51" s="88">
        <f>L50+'[1]Stan i struktura VI 19'!L51</f>
        <v>25</v>
      </c>
      <c r="M51" s="88">
        <f>M50+'[1]Stan i struktura VI 19'!M51</f>
        <v>11</v>
      </c>
      <c r="N51" s="88">
        <f>N50+'[1]Stan i struktura VI 19'!N51</f>
        <v>13</v>
      </c>
      <c r="O51" s="88">
        <f>O50+'[1]Stan i struktura VI 19'!O51</f>
        <v>11</v>
      </c>
      <c r="P51" s="88">
        <f>P50+'[1]Stan i struktura VI 19'!P51</f>
        <v>37</v>
      </c>
      <c r="Q51" s="88">
        <f>Q50+'[1]Stan i struktura VI 19'!Q51</f>
        <v>136</v>
      </c>
      <c r="R51" s="89">
        <f>R50+'[1]Stan i struktura VI 19'!R51</f>
        <v>26</v>
      </c>
      <c r="S51" s="86">
        <f>S50+'[1]Stan i struktura VI 19'!S51</f>
        <v>463</v>
      </c>
      <c r="U51" s="1">
        <f>SUM(E51:R51)</f>
        <v>463</v>
      </c>
      <c r="V51" s="4">
        <f>SUM(E51:R51)</f>
        <v>463</v>
      </c>
    </row>
    <row r="52" spans="2:22" s="4" customFormat="1" ht="42" customHeight="1" thickTop="1" thickBot="1">
      <c r="B52" s="230" t="s">
        <v>28</v>
      </c>
      <c r="C52" s="231" t="s">
        <v>64</v>
      </c>
      <c r="D52" s="232"/>
      <c r="E52" s="51">
        <v>1</v>
      </c>
      <c r="F52" s="52">
        <v>1</v>
      </c>
      <c r="G52" s="52">
        <v>15</v>
      </c>
      <c r="H52" s="52">
        <v>7</v>
      </c>
      <c r="I52" s="53">
        <v>28</v>
      </c>
      <c r="J52" s="52">
        <v>1</v>
      </c>
      <c r="K52" s="53">
        <v>4</v>
      </c>
      <c r="L52" s="52">
        <v>1</v>
      </c>
      <c r="M52" s="53">
        <v>4</v>
      </c>
      <c r="N52" s="53">
        <v>2</v>
      </c>
      <c r="O52" s="53">
        <v>9</v>
      </c>
      <c r="P52" s="52">
        <v>10</v>
      </c>
      <c r="Q52" s="92">
        <v>5</v>
      </c>
      <c r="R52" s="53">
        <v>0</v>
      </c>
      <c r="S52" s="87">
        <f>SUM(E52:R52)</f>
        <v>88</v>
      </c>
    </row>
    <row r="53" spans="2:22" ht="42" customHeight="1" thickTop="1" thickBot="1">
      <c r="B53" s="177"/>
      <c r="C53" s="225" t="s">
        <v>65</v>
      </c>
      <c r="D53" s="226"/>
      <c r="E53" s="88">
        <f>E52+'[1]Stan i struktura VI 19'!E53</f>
        <v>38</v>
      </c>
      <c r="F53" s="88">
        <f>F52+'[1]Stan i struktura VI 19'!F53</f>
        <v>27</v>
      </c>
      <c r="G53" s="88">
        <f>G52+'[1]Stan i struktura VI 19'!G53</f>
        <v>64</v>
      </c>
      <c r="H53" s="88">
        <f>H52+'[1]Stan i struktura VI 19'!H53</f>
        <v>48</v>
      </c>
      <c r="I53" s="88">
        <f>I52+'[1]Stan i struktura VI 19'!I53</f>
        <v>57</v>
      </c>
      <c r="J53" s="88">
        <f>J52+'[1]Stan i struktura VI 19'!J53</f>
        <v>25</v>
      </c>
      <c r="K53" s="88">
        <f>K52+'[1]Stan i struktura VI 19'!K53</f>
        <v>18</v>
      </c>
      <c r="L53" s="88">
        <f>L52+'[1]Stan i struktura VI 19'!L53</f>
        <v>13</v>
      </c>
      <c r="M53" s="88">
        <f>M52+'[1]Stan i struktura VI 19'!M53</f>
        <v>8</v>
      </c>
      <c r="N53" s="88">
        <f>N52+'[1]Stan i struktura VI 19'!N53</f>
        <v>52</v>
      </c>
      <c r="O53" s="88">
        <f>O52+'[1]Stan i struktura VI 19'!O53</f>
        <v>56</v>
      </c>
      <c r="P53" s="88">
        <f>P52+'[1]Stan i struktura VI 19'!P53</f>
        <v>28</v>
      </c>
      <c r="Q53" s="88">
        <f>Q52+'[1]Stan i struktura VI 19'!Q53</f>
        <v>42</v>
      </c>
      <c r="R53" s="89">
        <f>R52+'[1]Stan i struktura VI 19'!R53</f>
        <v>46</v>
      </c>
      <c r="S53" s="86">
        <f>S52+'[1]Stan i struktura VI 19'!S53</f>
        <v>522</v>
      </c>
      <c r="U53" s="1">
        <f>SUM(E53:R53)</f>
        <v>522</v>
      </c>
      <c r="V53" s="4">
        <f>SUM(E53:R53)</f>
        <v>522</v>
      </c>
    </row>
    <row r="54" spans="2:22" s="4" customFormat="1" ht="42" customHeight="1" thickTop="1" thickBot="1">
      <c r="B54" s="230" t="s">
        <v>31</v>
      </c>
      <c r="C54" s="231" t="s">
        <v>66</v>
      </c>
      <c r="D54" s="232"/>
      <c r="E54" s="51">
        <v>5</v>
      </c>
      <c r="F54" s="52">
        <v>14</v>
      </c>
      <c r="G54" s="52">
        <v>6</v>
      </c>
      <c r="H54" s="52">
        <v>4</v>
      </c>
      <c r="I54" s="53">
        <v>3</v>
      </c>
      <c r="J54" s="52">
        <v>6</v>
      </c>
      <c r="K54" s="53">
        <v>1</v>
      </c>
      <c r="L54" s="52">
        <v>6</v>
      </c>
      <c r="M54" s="53">
        <v>0</v>
      </c>
      <c r="N54" s="53">
        <v>0</v>
      </c>
      <c r="O54" s="53">
        <v>10</v>
      </c>
      <c r="P54" s="52">
        <v>7</v>
      </c>
      <c r="Q54" s="92">
        <v>24</v>
      </c>
      <c r="R54" s="53">
        <v>7</v>
      </c>
      <c r="S54" s="87">
        <f>SUM(E54:R54)</f>
        <v>93</v>
      </c>
    </row>
    <row r="55" spans="2:22" s="4" customFormat="1" ht="42" customHeight="1" thickTop="1" thickBot="1">
      <c r="B55" s="177"/>
      <c r="C55" s="233" t="s">
        <v>67</v>
      </c>
      <c r="D55" s="234"/>
      <c r="E55" s="88">
        <f>E54+'[1]Stan i struktura VI 19'!E55</f>
        <v>47</v>
      </c>
      <c r="F55" s="88">
        <f>F54+'[1]Stan i struktura VI 19'!F55</f>
        <v>45</v>
      </c>
      <c r="G55" s="88">
        <f>G54+'[1]Stan i struktura VI 19'!G55</f>
        <v>25</v>
      </c>
      <c r="H55" s="88">
        <f>H54+'[1]Stan i struktura VI 19'!H55</f>
        <v>40</v>
      </c>
      <c r="I55" s="88">
        <f>I54+'[1]Stan i struktura VI 19'!I55</f>
        <v>20</v>
      </c>
      <c r="J55" s="88">
        <f>J54+'[1]Stan i struktura VI 19'!J55</f>
        <v>20</v>
      </c>
      <c r="K55" s="88">
        <f>K54+'[1]Stan i struktura VI 19'!K55</f>
        <v>6</v>
      </c>
      <c r="L55" s="88">
        <f>L54+'[1]Stan i struktura VI 19'!L55</f>
        <v>28</v>
      </c>
      <c r="M55" s="88">
        <f>M54+'[1]Stan i struktura VI 19'!M55</f>
        <v>7</v>
      </c>
      <c r="N55" s="88">
        <f>N54+'[1]Stan i struktura VI 19'!N55</f>
        <v>10</v>
      </c>
      <c r="O55" s="88">
        <f>O54+'[1]Stan i struktura VI 19'!O55</f>
        <v>49</v>
      </c>
      <c r="P55" s="88">
        <f>P54+'[1]Stan i struktura VI 19'!P55</f>
        <v>22</v>
      </c>
      <c r="Q55" s="88">
        <f>Q54+'[1]Stan i struktura VI 19'!Q55</f>
        <v>53</v>
      </c>
      <c r="R55" s="89">
        <f>R54+'[1]Stan i struktura VI 19'!R55</f>
        <v>32</v>
      </c>
      <c r="S55" s="86">
        <f>S54+'[1]Stan i struktura VI 19'!S55</f>
        <v>404</v>
      </c>
      <c r="U55" s="4">
        <f>SUM(E55:R55)</f>
        <v>404</v>
      </c>
      <c r="V55" s="4">
        <f>SUM(E55:R55)</f>
        <v>404</v>
      </c>
    </row>
    <row r="56" spans="2:22" s="4" customFormat="1" ht="42" customHeight="1" thickTop="1" thickBot="1">
      <c r="B56" s="230" t="s">
        <v>42</v>
      </c>
      <c r="C56" s="236" t="s">
        <v>68</v>
      </c>
      <c r="D56" s="237"/>
      <c r="E56" s="93">
        <v>4</v>
      </c>
      <c r="F56" s="93">
        <v>0</v>
      </c>
      <c r="G56" s="93">
        <v>3</v>
      </c>
      <c r="H56" s="93">
        <v>7</v>
      </c>
      <c r="I56" s="93">
        <v>5</v>
      </c>
      <c r="J56" s="93">
        <v>2</v>
      </c>
      <c r="K56" s="93">
        <v>4</v>
      </c>
      <c r="L56" s="93">
        <v>3</v>
      </c>
      <c r="M56" s="93">
        <v>4</v>
      </c>
      <c r="N56" s="93">
        <v>1</v>
      </c>
      <c r="O56" s="93">
        <v>2</v>
      </c>
      <c r="P56" s="93">
        <v>4</v>
      </c>
      <c r="Q56" s="93">
        <v>8</v>
      </c>
      <c r="R56" s="94">
        <v>6</v>
      </c>
      <c r="S56" s="87">
        <f>SUM(E56:R56)</f>
        <v>53</v>
      </c>
    </row>
    <row r="57" spans="2:22" s="4" customFormat="1" ht="42" customHeight="1" thickTop="1" thickBot="1">
      <c r="B57" s="235"/>
      <c r="C57" s="238" t="s">
        <v>69</v>
      </c>
      <c r="D57" s="239"/>
      <c r="E57" s="88">
        <f>E56+'[1]Stan i struktura VI 19'!E57</f>
        <v>46</v>
      </c>
      <c r="F57" s="88">
        <f>F56+'[1]Stan i struktura VI 19'!F57</f>
        <v>34</v>
      </c>
      <c r="G57" s="88">
        <f>G56+'[1]Stan i struktura VI 19'!G57</f>
        <v>20</v>
      </c>
      <c r="H57" s="88">
        <f>H56+'[1]Stan i struktura VI 19'!H57</f>
        <v>46</v>
      </c>
      <c r="I57" s="88">
        <f>I56+'[1]Stan i struktura VI 19'!I57</f>
        <v>41</v>
      </c>
      <c r="J57" s="88">
        <f>J56+'[1]Stan i struktura VI 19'!J57</f>
        <v>15</v>
      </c>
      <c r="K57" s="88">
        <f>K56+'[1]Stan i struktura VI 19'!K57</f>
        <v>61</v>
      </c>
      <c r="L57" s="88">
        <f>L56+'[1]Stan i struktura VI 19'!L57</f>
        <v>21</v>
      </c>
      <c r="M57" s="88">
        <f>M56+'[1]Stan i struktura VI 19'!M57</f>
        <v>39</v>
      </c>
      <c r="N57" s="88">
        <f>N56+'[1]Stan i struktura VI 19'!N57</f>
        <v>25</v>
      </c>
      <c r="O57" s="88">
        <f>O56+'[1]Stan i struktura VI 19'!O57</f>
        <v>32</v>
      </c>
      <c r="P57" s="88">
        <f>P56+'[1]Stan i struktura VI 19'!P57</f>
        <v>18</v>
      </c>
      <c r="Q57" s="88">
        <f>Q56+'[1]Stan i struktura VI 19'!Q57</f>
        <v>63</v>
      </c>
      <c r="R57" s="89">
        <f>R56+'[1]Stan i struktura VI 19'!R57</f>
        <v>34</v>
      </c>
      <c r="S57" s="86">
        <f>S56+'[1]Stan i struktura VI 19'!S57</f>
        <v>495</v>
      </c>
      <c r="U57" s="4">
        <f>SUM(E57:R57)</f>
        <v>495</v>
      </c>
      <c r="V57" s="4">
        <f>SUM(E57:R57)</f>
        <v>495</v>
      </c>
    </row>
    <row r="58" spans="2:22" s="4" customFormat="1" ht="42" customHeight="1" thickTop="1" thickBot="1">
      <c r="B58" s="230" t="s">
        <v>44</v>
      </c>
      <c r="C58" s="236" t="s">
        <v>70</v>
      </c>
      <c r="D58" s="237"/>
      <c r="E58" s="93">
        <v>1</v>
      </c>
      <c r="F58" s="93">
        <v>0</v>
      </c>
      <c r="G58" s="93">
        <v>6</v>
      </c>
      <c r="H58" s="93">
        <v>2</v>
      </c>
      <c r="I58" s="93">
        <v>12</v>
      </c>
      <c r="J58" s="93">
        <v>0</v>
      </c>
      <c r="K58" s="93">
        <v>4</v>
      </c>
      <c r="L58" s="93">
        <v>1</v>
      </c>
      <c r="M58" s="93">
        <v>4</v>
      </c>
      <c r="N58" s="93">
        <v>6</v>
      </c>
      <c r="O58" s="93">
        <v>3</v>
      </c>
      <c r="P58" s="93">
        <v>2</v>
      </c>
      <c r="Q58" s="93">
        <v>0</v>
      </c>
      <c r="R58" s="94">
        <v>3</v>
      </c>
      <c r="S58" s="87">
        <f>SUM(E58:R58)</f>
        <v>44</v>
      </c>
    </row>
    <row r="59" spans="2:22" s="4" customFormat="1" ht="42" customHeight="1" thickTop="1" thickBot="1">
      <c r="B59" s="227"/>
      <c r="C59" s="240" t="s">
        <v>71</v>
      </c>
      <c r="D59" s="241"/>
      <c r="E59" s="88">
        <f>E58+'[1]Stan i struktura VI 19'!E59</f>
        <v>21</v>
      </c>
      <c r="F59" s="88">
        <f>F58+'[1]Stan i struktura VI 19'!F59</f>
        <v>7</v>
      </c>
      <c r="G59" s="88">
        <f>G58+'[1]Stan i struktura VI 19'!G59</f>
        <v>32</v>
      </c>
      <c r="H59" s="88">
        <f>H58+'[1]Stan i struktura VI 19'!H59</f>
        <v>16</v>
      </c>
      <c r="I59" s="88">
        <f>I58+'[1]Stan i struktura VI 19'!I59</f>
        <v>65</v>
      </c>
      <c r="J59" s="88">
        <f>J58+'[1]Stan i struktura VI 19'!J59</f>
        <v>1</v>
      </c>
      <c r="K59" s="88">
        <f>K58+'[1]Stan i struktura VI 19'!K59</f>
        <v>32</v>
      </c>
      <c r="L59" s="88">
        <f>L58+'[1]Stan i struktura VI 19'!L59</f>
        <v>7</v>
      </c>
      <c r="M59" s="88">
        <f>M58+'[1]Stan i struktura VI 19'!M59</f>
        <v>17</v>
      </c>
      <c r="N59" s="88">
        <f>N58+'[1]Stan i struktura VI 19'!N59</f>
        <v>38</v>
      </c>
      <c r="O59" s="88">
        <f>O58+'[1]Stan i struktura VI 19'!O59</f>
        <v>12</v>
      </c>
      <c r="P59" s="88">
        <f>P58+'[1]Stan i struktura VI 19'!P59</f>
        <v>12</v>
      </c>
      <c r="Q59" s="88">
        <f>Q58+'[1]Stan i struktura VI 19'!Q59</f>
        <v>12</v>
      </c>
      <c r="R59" s="89">
        <f>R58+'[1]Stan i struktura VI 19'!R59</f>
        <v>23</v>
      </c>
      <c r="S59" s="86">
        <f>S58+'[1]Stan i struktura VI 19'!S59</f>
        <v>295</v>
      </c>
      <c r="U59" s="4">
        <f>SUM(E59:R59)</f>
        <v>295</v>
      </c>
      <c r="V59" s="4">
        <f>SUM(E59:R59)</f>
        <v>295</v>
      </c>
    </row>
    <row r="60" spans="2:22" s="4" customFormat="1" ht="42" customHeight="1" thickTop="1" thickBot="1">
      <c r="B60" s="242" t="s">
        <v>72</v>
      </c>
      <c r="C60" s="236" t="s">
        <v>73</v>
      </c>
      <c r="D60" s="237"/>
      <c r="E60" s="93">
        <v>19</v>
      </c>
      <c r="F60" s="93">
        <v>11</v>
      </c>
      <c r="G60" s="93">
        <v>18</v>
      </c>
      <c r="H60" s="93">
        <v>21</v>
      </c>
      <c r="I60" s="93">
        <v>41</v>
      </c>
      <c r="J60" s="93">
        <v>8</v>
      </c>
      <c r="K60" s="93">
        <v>44</v>
      </c>
      <c r="L60" s="93">
        <v>17</v>
      </c>
      <c r="M60" s="93">
        <v>10</v>
      </c>
      <c r="N60" s="93">
        <v>5</v>
      </c>
      <c r="O60" s="93">
        <v>27</v>
      </c>
      <c r="P60" s="93">
        <v>24</v>
      </c>
      <c r="Q60" s="93">
        <v>7</v>
      </c>
      <c r="R60" s="94">
        <v>27</v>
      </c>
      <c r="S60" s="87">
        <f>SUM(E60:R60)</f>
        <v>279</v>
      </c>
    </row>
    <row r="61" spans="2:22" s="4" customFormat="1" ht="42" customHeight="1" thickTop="1" thickBot="1">
      <c r="B61" s="242"/>
      <c r="C61" s="243" t="s">
        <v>74</v>
      </c>
      <c r="D61" s="244"/>
      <c r="E61" s="95">
        <f>E60+'[1]Stan i struktura VI 19'!E61</f>
        <v>135</v>
      </c>
      <c r="F61" s="95">
        <f>F60+'[1]Stan i struktura VI 19'!F61</f>
        <v>77</v>
      </c>
      <c r="G61" s="95">
        <f>G60+'[1]Stan i struktura VI 19'!G61</f>
        <v>125</v>
      </c>
      <c r="H61" s="95">
        <f>H60+'[1]Stan i struktura VI 19'!H61</f>
        <v>221</v>
      </c>
      <c r="I61" s="95">
        <f>I60+'[1]Stan i struktura VI 19'!I61</f>
        <v>227</v>
      </c>
      <c r="J61" s="95">
        <f>J60+'[1]Stan i struktura VI 19'!J61</f>
        <v>49</v>
      </c>
      <c r="K61" s="95">
        <f>K60+'[1]Stan i struktura VI 19'!K61</f>
        <v>352</v>
      </c>
      <c r="L61" s="95">
        <f>L60+'[1]Stan i struktura VI 19'!L61</f>
        <v>97</v>
      </c>
      <c r="M61" s="95">
        <f>M60+'[1]Stan i struktura VI 19'!M61</f>
        <v>133</v>
      </c>
      <c r="N61" s="95">
        <f>N60+'[1]Stan i struktura VI 19'!N61</f>
        <v>41</v>
      </c>
      <c r="O61" s="95">
        <f>O60+'[1]Stan i struktura VI 19'!O61</f>
        <v>218</v>
      </c>
      <c r="P61" s="95">
        <f>P60+'[1]Stan i struktura VI 19'!P61</f>
        <v>165</v>
      </c>
      <c r="Q61" s="95">
        <f>Q60+'[1]Stan i struktura VI 19'!Q61</f>
        <v>92</v>
      </c>
      <c r="R61" s="96">
        <f>R60+'[1]Stan i struktura VI 19'!R61</f>
        <v>224</v>
      </c>
      <c r="S61" s="86">
        <f>S60+'[1]Stan i struktura VI 19'!S61</f>
        <v>2156</v>
      </c>
      <c r="U61" s="4">
        <f>SUM(E61:R61)</f>
        <v>2156</v>
      </c>
      <c r="V61" s="4">
        <f>SUM(E61:R61)</f>
        <v>2156</v>
      </c>
    </row>
    <row r="62" spans="2:22" s="4" customFormat="1" ht="42" customHeight="1" thickTop="1" thickBot="1">
      <c r="B62" s="242" t="s">
        <v>75</v>
      </c>
      <c r="C62" s="236" t="s">
        <v>76</v>
      </c>
      <c r="D62" s="237"/>
      <c r="E62" s="93">
        <v>0</v>
      </c>
      <c r="F62" s="93">
        <v>0</v>
      </c>
      <c r="G62" s="93">
        <v>2</v>
      </c>
      <c r="H62" s="93">
        <v>10</v>
      </c>
      <c r="I62" s="93">
        <v>1</v>
      </c>
      <c r="J62" s="93">
        <v>0</v>
      </c>
      <c r="K62" s="93">
        <v>2</v>
      </c>
      <c r="L62" s="93">
        <v>0</v>
      </c>
      <c r="M62" s="93">
        <v>2</v>
      </c>
      <c r="N62" s="93">
        <v>0</v>
      </c>
      <c r="O62" s="93">
        <v>2</v>
      </c>
      <c r="P62" s="93">
        <v>0</v>
      </c>
      <c r="Q62" s="93">
        <v>14</v>
      </c>
      <c r="R62" s="94">
        <v>37</v>
      </c>
      <c r="S62" s="87">
        <f>SUM(E62:R62)</f>
        <v>70</v>
      </c>
    </row>
    <row r="63" spans="2:22" s="4" customFormat="1" ht="42" customHeight="1" thickTop="1" thickBot="1">
      <c r="B63" s="230"/>
      <c r="C63" s="245" t="s">
        <v>77</v>
      </c>
      <c r="D63" s="246"/>
      <c r="E63" s="88">
        <f>E62+'[1]Stan i struktura VI 19'!E63</f>
        <v>1</v>
      </c>
      <c r="F63" s="88">
        <f>F62+'[1]Stan i struktura VI 19'!F63</f>
        <v>22</v>
      </c>
      <c r="G63" s="88">
        <f>G62+'[1]Stan i struktura VI 19'!G63</f>
        <v>22</v>
      </c>
      <c r="H63" s="88">
        <f>H62+'[1]Stan i struktura VI 19'!H63</f>
        <v>21</v>
      </c>
      <c r="I63" s="88">
        <f>I62+'[1]Stan i struktura VI 19'!I63</f>
        <v>42</v>
      </c>
      <c r="J63" s="88">
        <f>J62+'[1]Stan i struktura VI 19'!J63</f>
        <v>24</v>
      </c>
      <c r="K63" s="88">
        <f>K62+'[1]Stan i struktura VI 19'!K63</f>
        <v>82</v>
      </c>
      <c r="L63" s="88">
        <f>L62+'[1]Stan i struktura VI 19'!L63</f>
        <v>16</v>
      </c>
      <c r="M63" s="88">
        <f>M62+'[1]Stan i struktura VI 19'!M63</f>
        <v>31</v>
      </c>
      <c r="N63" s="88">
        <f>N62+'[1]Stan i struktura VI 19'!N63</f>
        <v>52</v>
      </c>
      <c r="O63" s="88">
        <f>O62+'[1]Stan i struktura VI 19'!O63</f>
        <v>62</v>
      </c>
      <c r="P63" s="88">
        <f>P62+'[1]Stan i struktura VI 19'!P63</f>
        <v>30</v>
      </c>
      <c r="Q63" s="88">
        <f>Q62+'[1]Stan i struktura VI 19'!Q63</f>
        <v>86</v>
      </c>
      <c r="R63" s="89">
        <f>R62+'[1]Stan i struktura VI 19'!R63</f>
        <v>321</v>
      </c>
      <c r="S63" s="86">
        <f>S62+'[1]Stan i struktura VI 19'!S63</f>
        <v>812</v>
      </c>
      <c r="U63" s="4">
        <f>SUM(E63:R63)</f>
        <v>812</v>
      </c>
      <c r="V63" s="4">
        <f>SUM(E63:R63)</f>
        <v>812</v>
      </c>
    </row>
    <row r="64" spans="2:22" s="4" customFormat="1" ht="42" customHeight="1" thickTop="1" thickBot="1">
      <c r="B64" s="242" t="s">
        <v>78</v>
      </c>
      <c r="C64" s="236" t="s">
        <v>79</v>
      </c>
      <c r="D64" s="23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47"/>
      <c r="C65" s="248" t="s">
        <v>80</v>
      </c>
      <c r="D65" s="249"/>
      <c r="E65" s="88">
        <f>E64+'[1]Stan i struktura VI 19'!E65</f>
        <v>0</v>
      </c>
      <c r="F65" s="88">
        <f>F64+'[1]Stan i struktura VI 19'!F65</f>
        <v>0</v>
      </c>
      <c r="G65" s="88">
        <f>G64+'[1]Stan i struktura VI 19'!G65</f>
        <v>0</v>
      </c>
      <c r="H65" s="88">
        <f>H64+'[1]Stan i struktura VI 19'!H65</f>
        <v>0</v>
      </c>
      <c r="I65" s="88">
        <f>I64+'[1]Stan i struktura VI 19'!I65</f>
        <v>0</v>
      </c>
      <c r="J65" s="88">
        <f>J64+'[1]Stan i struktura VI 19'!J65</f>
        <v>0</v>
      </c>
      <c r="K65" s="88">
        <f>K64+'[1]Stan i struktura VI 19'!K65</f>
        <v>0</v>
      </c>
      <c r="L65" s="88">
        <f>L64+'[1]Stan i struktura VI 19'!L65</f>
        <v>0</v>
      </c>
      <c r="M65" s="88">
        <f>M64+'[1]Stan i struktura VI 19'!M65</f>
        <v>0</v>
      </c>
      <c r="N65" s="88">
        <f>N64+'[1]Stan i struktura VI 19'!N65</f>
        <v>0</v>
      </c>
      <c r="O65" s="88">
        <f>O64+'[1]Stan i struktura VI 19'!O65</f>
        <v>0</v>
      </c>
      <c r="P65" s="88">
        <f>P64+'[1]Stan i struktura VI 19'!P65</f>
        <v>0</v>
      </c>
      <c r="Q65" s="88">
        <f>Q64+'[1]Stan i struktura VI 19'!Q65</f>
        <v>0</v>
      </c>
      <c r="R65" s="89">
        <f>R64+'[1]Stan i struktura VI 19'!R65</f>
        <v>0</v>
      </c>
      <c r="S65" s="86">
        <f>S64+'[1]Stan i struktura VI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0" t="s">
        <v>81</v>
      </c>
      <c r="C66" s="252" t="s">
        <v>82</v>
      </c>
      <c r="D66" s="253"/>
      <c r="E66" s="97">
        <f t="shared" ref="E66:R67" si="15">E48+E50+E52+E54+E56+E58+E60+E62+E64</f>
        <v>37</v>
      </c>
      <c r="F66" s="97">
        <f t="shared" si="15"/>
        <v>33</v>
      </c>
      <c r="G66" s="97">
        <f t="shared" si="15"/>
        <v>58</v>
      </c>
      <c r="H66" s="97">
        <f t="shared" si="15"/>
        <v>62</v>
      </c>
      <c r="I66" s="97">
        <f t="shared" si="15"/>
        <v>94</v>
      </c>
      <c r="J66" s="97">
        <f t="shared" si="15"/>
        <v>18</v>
      </c>
      <c r="K66" s="97">
        <f t="shared" si="15"/>
        <v>64</v>
      </c>
      <c r="L66" s="97">
        <f t="shared" si="15"/>
        <v>40</v>
      </c>
      <c r="M66" s="97">
        <f t="shared" si="15"/>
        <v>25</v>
      </c>
      <c r="N66" s="97">
        <f t="shared" si="15"/>
        <v>15</v>
      </c>
      <c r="O66" s="97">
        <f t="shared" si="15"/>
        <v>61</v>
      </c>
      <c r="P66" s="97">
        <f t="shared" si="15"/>
        <v>53</v>
      </c>
      <c r="Q66" s="97">
        <f t="shared" si="15"/>
        <v>77</v>
      </c>
      <c r="R66" s="98">
        <f t="shared" si="15"/>
        <v>91</v>
      </c>
      <c r="S66" s="99">
        <f>SUM(E66:R66)</f>
        <v>728</v>
      </c>
      <c r="V66" s="4"/>
    </row>
    <row r="67" spans="2:22" ht="45" customHeight="1" thickTop="1" thickBot="1">
      <c r="B67" s="251"/>
      <c r="C67" s="252" t="s">
        <v>83</v>
      </c>
      <c r="D67" s="253"/>
      <c r="E67" s="100">
        <f t="shared" si="15"/>
        <v>352</v>
      </c>
      <c r="F67" s="100">
        <f>F49+F51+F53+F55+F57+F59+F61+F63+F65</f>
        <v>265</v>
      </c>
      <c r="G67" s="100">
        <f t="shared" si="15"/>
        <v>386</v>
      </c>
      <c r="H67" s="100">
        <f t="shared" si="15"/>
        <v>498</v>
      </c>
      <c r="I67" s="100">
        <f t="shared" si="15"/>
        <v>557</v>
      </c>
      <c r="J67" s="100">
        <f t="shared" si="15"/>
        <v>155</v>
      </c>
      <c r="K67" s="100">
        <f t="shared" si="15"/>
        <v>645</v>
      </c>
      <c r="L67" s="100">
        <f t="shared" si="15"/>
        <v>261</v>
      </c>
      <c r="M67" s="100">
        <f t="shared" si="15"/>
        <v>251</v>
      </c>
      <c r="N67" s="100">
        <f t="shared" si="15"/>
        <v>276</v>
      </c>
      <c r="O67" s="100">
        <f t="shared" si="15"/>
        <v>510</v>
      </c>
      <c r="P67" s="100">
        <f t="shared" si="15"/>
        <v>330</v>
      </c>
      <c r="Q67" s="100">
        <f t="shared" si="15"/>
        <v>637</v>
      </c>
      <c r="R67" s="101">
        <f t="shared" si="15"/>
        <v>818</v>
      </c>
      <c r="S67" s="99">
        <f>SUM(E67:R67)</f>
        <v>5941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2">
        <v>79</v>
      </c>
      <c r="F76" s="102">
        <v>40</v>
      </c>
      <c r="G76" s="102">
        <v>31</v>
      </c>
      <c r="H76" s="102">
        <v>64</v>
      </c>
      <c r="I76" s="102">
        <v>54</v>
      </c>
      <c r="J76" s="102">
        <v>23</v>
      </c>
      <c r="K76" s="102">
        <v>46</v>
      </c>
      <c r="L76" s="102">
        <v>20</v>
      </c>
      <c r="M76" s="102">
        <v>40</v>
      </c>
      <c r="N76" s="102">
        <v>17</v>
      </c>
      <c r="O76" s="102">
        <v>76</v>
      </c>
      <c r="P76" s="102">
        <v>52</v>
      </c>
      <c r="Q76" s="102">
        <v>48</v>
      </c>
      <c r="R76" s="102">
        <v>46</v>
      </c>
      <c r="S76" s="80">
        <f>SUM(E76:R76)</f>
        <v>636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9" t="s">
        <v>85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4.75" customHeight="1">
      <c r="B2" s="289" t="s">
        <v>86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5" t="s">
        <v>87</v>
      </c>
      <c r="C4" s="292" t="s">
        <v>88</v>
      </c>
      <c r="D4" s="269" t="s">
        <v>89</v>
      </c>
      <c r="E4" s="271" t="s">
        <v>90</v>
      </c>
      <c r="F4" s="103"/>
      <c r="G4" s="265" t="s">
        <v>87</v>
      </c>
      <c r="H4" s="267" t="s">
        <v>91</v>
      </c>
      <c r="I4" s="269" t="s">
        <v>89</v>
      </c>
      <c r="J4" s="271" t="s">
        <v>90</v>
      </c>
      <c r="K4" s="34"/>
      <c r="L4" s="265" t="s">
        <v>87</v>
      </c>
      <c r="M4" s="280" t="s">
        <v>88</v>
      </c>
      <c r="N4" s="269" t="s">
        <v>89</v>
      </c>
      <c r="O4" s="283" t="s">
        <v>90</v>
      </c>
    </row>
    <row r="5" spans="2:15" ht="18.75" customHeight="1" thickTop="1" thickBot="1">
      <c r="B5" s="279"/>
      <c r="C5" s="293"/>
      <c r="D5" s="282"/>
      <c r="E5" s="294"/>
      <c r="F5" s="103"/>
      <c r="G5" s="279"/>
      <c r="H5" s="295"/>
      <c r="I5" s="282"/>
      <c r="J5" s="294"/>
      <c r="K5" s="34"/>
      <c r="L5" s="279"/>
      <c r="M5" s="281"/>
      <c r="N5" s="282"/>
      <c r="O5" s="284"/>
    </row>
    <row r="6" spans="2:15" ht="17.100000000000001" customHeight="1" thickTop="1">
      <c r="B6" s="285" t="s">
        <v>92</v>
      </c>
      <c r="C6" s="286"/>
      <c r="D6" s="286"/>
      <c r="E6" s="287">
        <f>SUM(E8+E19+E27+E34+E41)</f>
        <v>6881</v>
      </c>
      <c r="F6" s="103"/>
      <c r="G6" s="104">
        <v>4</v>
      </c>
      <c r="H6" s="105" t="s">
        <v>93</v>
      </c>
      <c r="I6" s="106" t="s">
        <v>94</v>
      </c>
      <c r="J6" s="107">
        <v>291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3551</v>
      </c>
    </row>
    <row r="7" spans="2:15" ht="17.100000000000001" customHeight="1" thickBot="1">
      <c r="B7" s="275"/>
      <c r="C7" s="276"/>
      <c r="D7" s="276"/>
      <c r="E7" s="288"/>
      <c r="F7" s="1"/>
      <c r="G7" s="111">
        <v>5</v>
      </c>
      <c r="H7" s="112" t="s">
        <v>98</v>
      </c>
      <c r="I7" s="107" t="s">
        <v>94</v>
      </c>
      <c r="J7" s="107">
        <v>139</v>
      </c>
      <c r="K7" s="1"/>
      <c r="L7" s="111">
        <v>1</v>
      </c>
      <c r="M7" s="112" t="s">
        <v>99</v>
      </c>
      <c r="N7" s="107" t="s">
        <v>94</v>
      </c>
      <c r="O7" s="113">
        <v>74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2176</v>
      </c>
      <c r="F8" s="1"/>
      <c r="G8" s="115"/>
      <c r="H8" s="116"/>
      <c r="I8" s="117"/>
      <c r="J8" s="118" t="s">
        <v>22</v>
      </c>
      <c r="K8" s="1"/>
      <c r="L8" s="111">
        <v>2</v>
      </c>
      <c r="M8" s="112" t="s">
        <v>102</v>
      </c>
      <c r="N8" s="107" t="s">
        <v>103</v>
      </c>
      <c r="O8" s="107">
        <v>80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54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209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111</v>
      </c>
      <c r="F10" s="1"/>
      <c r="G10" s="265" t="s">
        <v>87</v>
      </c>
      <c r="H10" s="267" t="s">
        <v>91</v>
      </c>
      <c r="I10" s="269" t="s">
        <v>89</v>
      </c>
      <c r="J10" s="271" t="s">
        <v>90</v>
      </c>
      <c r="K10" s="1"/>
      <c r="L10" s="111">
        <v>4</v>
      </c>
      <c r="M10" s="112" t="s">
        <v>107</v>
      </c>
      <c r="N10" s="107" t="s">
        <v>94</v>
      </c>
      <c r="O10" s="107">
        <v>123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66</v>
      </c>
      <c r="F11" s="1"/>
      <c r="G11" s="266"/>
      <c r="H11" s="268"/>
      <c r="I11" s="270"/>
      <c r="J11" s="272"/>
      <c r="K11" s="1"/>
      <c r="L11" s="111">
        <v>5</v>
      </c>
      <c r="M11" s="112" t="s">
        <v>109</v>
      </c>
      <c r="N11" s="107" t="s">
        <v>94</v>
      </c>
      <c r="O11" s="107">
        <v>222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136</v>
      </c>
      <c r="F12" s="1"/>
      <c r="G12" s="273" t="s">
        <v>112</v>
      </c>
      <c r="H12" s="274"/>
      <c r="I12" s="274"/>
      <c r="J12" s="277">
        <f>SUM(J14+J23+J33+J41+O6+O19+O30)</f>
        <v>12068</v>
      </c>
      <c r="K12" s="1"/>
      <c r="L12" s="111" t="s">
        <v>44</v>
      </c>
      <c r="M12" s="112" t="s">
        <v>113</v>
      </c>
      <c r="N12" s="107" t="s">
        <v>94</v>
      </c>
      <c r="O12" s="107">
        <v>566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117</v>
      </c>
      <c r="F13" s="123"/>
      <c r="G13" s="275"/>
      <c r="H13" s="276"/>
      <c r="I13" s="276"/>
      <c r="J13" s="278"/>
      <c r="K13" s="123"/>
      <c r="L13" s="111">
        <v>7</v>
      </c>
      <c r="M13" s="112" t="s">
        <v>115</v>
      </c>
      <c r="N13" s="107" t="s">
        <v>103</v>
      </c>
      <c r="O13" s="107">
        <v>86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158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1378</v>
      </c>
      <c r="K14" s="1"/>
      <c r="L14" s="111">
        <v>8</v>
      </c>
      <c r="M14" s="112" t="s">
        <v>118</v>
      </c>
      <c r="N14" s="107" t="s">
        <v>103</v>
      </c>
      <c r="O14" s="107">
        <v>98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272</v>
      </c>
      <c r="F15" s="124"/>
      <c r="G15" s="111">
        <v>1</v>
      </c>
      <c r="H15" s="112" t="s">
        <v>120</v>
      </c>
      <c r="I15" s="107" t="s">
        <v>103</v>
      </c>
      <c r="J15" s="119">
        <v>67</v>
      </c>
      <c r="K15" s="1"/>
      <c r="L15" s="111">
        <v>9</v>
      </c>
      <c r="M15" s="112" t="s">
        <v>121</v>
      </c>
      <c r="N15" s="107" t="s">
        <v>103</v>
      </c>
      <c r="O15" s="107">
        <v>89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63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1262</v>
      </c>
      <c r="F17" s="124"/>
      <c r="G17" s="111">
        <v>3</v>
      </c>
      <c r="H17" s="112" t="s">
        <v>125</v>
      </c>
      <c r="I17" s="107" t="s">
        <v>103</v>
      </c>
      <c r="J17" s="119">
        <v>129</v>
      </c>
      <c r="K17" s="1"/>
      <c r="L17" s="131">
        <v>10</v>
      </c>
      <c r="M17" s="132" t="s">
        <v>126</v>
      </c>
      <c r="N17" s="133" t="s">
        <v>124</v>
      </c>
      <c r="O17" s="135">
        <v>2004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286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2119</v>
      </c>
      <c r="F19" s="124"/>
      <c r="G19" s="111">
        <v>5</v>
      </c>
      <c r="H19" s="112" t="s">
        <v>127</v>
      </c>
      <c r="I19" s="107" t="s">
        <v>111</v>
      </c>
      <c r="J19" s="119">
        <v>492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1723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211</v>
      </c>
      <c r="F20" s="124"/>
      <c r="G20" s="111">
        <v>6</v>
      </c>
      <c r="H20" s="112" t="s">
        <v>131</v>
      </c>
      <c r="I20" s="107" t="s">
        <v>94</v>
      </c>
      <c r="J20" s="119">
        <v>293</v>
      </c>
      <c r="K20" s="1"/>
      <c r="L20" s="111">
        <v>1</v>
      </c>
      <c r="M20" s="112" t="s">
        <v>132</v>
      </c>
      <c r="N20" s="107" t="s">
        <v>103</v>
      </c>
      <c r="O20" s="107">
        <v>83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807</v>
      </c>
      <c r="F21" s="124"/>
      <c r="G21" s="111">
        <v>7</v>
      </c>
      <c r="H21" s="112" t="s">
        <v>134</v>
      </c>
      <c r="I21" s="107" t="s">
        <v>103</v>
      </c>
      <c r="J21" s="119">
        <v>48</v>
      </c>
      <c r="K21" s="1"/>
      <c r="L21" s="111">
        <v>2</v>
      </c>
      <c r="M21" s="112" t="s">
        <v>135</v>
      </c>
      <c r="N21" s="107" t="s">
        <v>111</v>
      </c>
      <c r="O21" s="107">
        <v>46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249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114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151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1786</v>
      </c>
      <c r="K23" s="1"/>
      <c r="L23" s="111">
        <v>4</v>
      </c>
      <c r="M23" s="112" t="s">
        <v>141</v>
      </c>
      <c r="N23" s="107" t="s">
        <v>94</v>
      </c>
      <c r="O23" s="107">
        <v>175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498</v>
      </c>
      <c r="F24" s="124"/>
      <c r="G24" s="111">
        <v>1</v>
      </c>
      <c r="H24" s="112" t="s">
        <v>143</v>
      </c>
      <c r="I24" s="107" t="s">
        <v>94</v>
      </c>
      <c r="J24" s="119">
        <v>97</v>
      </c>
      <c r="K24" s="1"/>
      <c r="L24" s="111">
        <v>5</v>
      </c>
      <c r="M24" s="112" t="s">
        <v>144</v>
      </c>
      <c r="N24" s="107" t="s">
        <v>103</v>
      </c>
      <c r="O24" s="107">
        <v>173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203</v>
      </c>
      <c r="F25" s="124"/>
      <c r="G25" s="111">
        <v>2</v>
      </c>
      <c r="H25" s="112" t="s">
        <v>146</v>
      </c>
      <c r="I25" s="107" t="s">
        <v>103</v>
      </c>
      <c r="J25" s="119">
        <v>105</v>
      </c>
      <c r="K25" s="1"/>
      <c r="L25" s="111">
        <v>6</v>
      </c>
      <c r="M25" s="112" t="s">
        <v>147</v>
      </c>
      <c r="N25" s="107" t="s">
        <v>94</v>
      </c>
      <c r="O25" s="107">
        <v>568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448</v>
      </c>
      <c r="K26" s="1"/>
      <c r="L26" s="111">
        <v>7</v>
      </c>
      <c r="M26" s="112" t="s">
        <v>149</v>
      </c>
      <c r="N26" s="107" t="s">
        <v>103</v>
      </c>
      <c r="O26" s="107">
        <v>51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377</v>
      </c>
      <c r="F27" s="124"/>
      <c r="G27" s="111">
        <v>4</v>
      </c>
      <c r="H27" s="112" t="s">
        <v>151</v>
      </c>
      <c r="I27" s="107" t="s">
        <v>103</v>
      </c>
      <c r="J27" s="119">
        <v>153</v>
      </c>
      <c r="K27" s="1"/>
      <c r="L27" s="111">
        <v>8</v>
      </c>
      <c r="M27" s="112" t="s">
        <v>152</v>
      </c>
      <c r="N27" s="107" t="s">
        <v>103</v>
      </c>
      <c r="O27" s="107">
        <v>154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95</v>
      </c>
      <c r="F28" s="124"/>
      <c r="G28" s="111">
        <v>5</v>
      </c>
      <c r="H28" s="112" t="s">
        <v>151</v>
      </c>
      <c r="I28" s="107" t="s">
        <v>111</v>
      </c>
      <c r="J28" s="119">
        <v>626</v>
      </c>
      <c r="K28" s="1"/>
      <c r="L28" s="111">
        <v>9</v>
      </c>
      <c r="M28" s="112" t="s">
        <v>152</v>
      </c>
      <c r="N28" s="107" t="s">
        <v>111</v>
      </c>
      <c r="O28" s="107">
        <v>359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47</v>
      </c>
      <c r="F29" s="124"/>
      <c r="G29" s="111">
        <v>6</v>
      </c>
      <c r="H29" s="112" t="s">
        <v>155</v>
      </c>
      <c r="I29" s="107" t="s">
        <v>94</v>
      </c>
      <c r="J29" s="119">
        <v>141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61</v>
      </c>
      <c r="F30" s="124"/>
      <c r="G30" s="111">
        <v>7</v>
      </c>
      <c r="H30" s="112" t="s">
        <v>157</v>
      </c>
      <c r="I30" s="107" t="s">
        <v>94</v>
      </c>
      <c r="J30" s="119">
        <v>126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1707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66</v>
      </c>
      <c r="F31" s="124"/>
      <c r="G31" s="111">
        <v>8</v>
      </c>
      <c r="H31" s="112" t="s">
        <v>160</v>
      </c>
      <c r="I31" s="107" t="s">
        <v>103</v>
      </c>
      <c r="J31" s="119">
        <v>90</v>
      </c>
      <c r="K31" s="1"/>
      <c r="L31" s="111">
        <v>1</v>
      </c>
      <c r="M31" s="112" t="s">
        <v>161</v>
      </c>
      <c r="N31" s="107" t="s">
        <v>103</v>
      </c>
      <c r="O31" s="107">
        <v>130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108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215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985</v>
      </c>
      <c r="K33" s="1"/>
      <c r="L33" s="111">
        <v>3</v>
      </c>
      <c r="M33" s="112" t="s">
        <v>164</v>
      </c>
      <c r="N33" s="107" t="s">
        <v>103</v>
      </c>
      <c r="O33" s="107">
        <v>38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1566</v>
      </c>
      <c r="F34" s="124"/>
      <c r="G34" s="111">
        <v>1</v>
      </c>
      <c r="H34" s="112" t="s">
        <v>167</v>
      </c>
      <c r="I34" s="107" t="s">
        <v>103</v>
      </c>
      <c r="J34" s="119">
        <v>87</v>
      </c>
      <c r="K34" s="1"/>
      <c r="L34" s="111">
        <v>4</v>
      </c>
      <c r="M34" s="112" t="s">
        <v>168</v>
      </c>
      <c r="N34" s="107" t="s">
        <v>94</v>
      </c>
      <c r="O34" s="107">
        <v>615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395</v>
      </c>
      <c r="F35" s="124"/>
      <c r="G35" s="111">
        <v>2</v>
      </c>
      <c r="H35" s="112" t="s">
        <v>170</v>
      </c>
      <c r="I35" s="107" t="s">
        <v>103</v>
      </c>
      <c r="J35" s="119">
        <v>106</v>
      </c>
      <c r="K35" s="1"/>
      <c r="L35" s="111">
        <v>5</v>
      </c>
      <c r="M35" s="112" t="s">
        <v>171</v>
      </c>
      <c r="N35" s="107" t="s">
        <v>111</v>
      </c>
      <c r="O35" s="107">
        <v>22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508</v>
      </c>
      <c r="F36" s="124"/>
      <c r="G36" s="111">
        <v>3</v>
      </c>
      <c r="H36" s="112" t="s">
        <v>173</v>
      </c>
      <c r="I36" s="107" t="s">
        <v>103</v>
      </c>
      <c r="J36" s="119">
        <v>97</v>
      </c>
      <c r="K36" s="1"/>
      <c r="L36" s="111">
        <v>6</v>
      </c>
      <c r="M36" s="112" t="s">
        <v>174</v>
      </c>
      <c r="N36" s="107" t="s">
        <v>103</v>
      </c>
      <c r="O36" s="107">
        <v>56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105</v>
      </c>
      <c r="F37" s="124"/>
      <c r="G37" s="111">
        <v>4</v>
      </c>
      <c r="H37" s="112" t="s">
        <v>176</v>
      </c>
      <c r="I37" s="107" t="s">
        <v>103</v>
      </c>
      <c r="J37" s="119">
        <v>82</v>
      </c>
      <c r="K37" s="1"/>
      <c r="L37" s="111">
        <v>7</v>
      </c>
      <c r="M37" s="112" t="s">
        <v>177</v>
      </c>
      <c r="N37" s="107" t="s">
        <v>103</v>
      </c>
      <c r="O37" s="107">
        <v>66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457</v>
      </c>
      <c r="F38" s="124"/>
      <c r="G38" s="111">
        <v>5</v>
      </c>
      <c r="H38" s="112" t="s">
        <v>179</v>
      </c>
      <c r="I38" s="107" t="s">
        <v>94</v>
      </c>
      <c r="J38" s="119">
        <v>523</v>
      </c>
      <c r="K38" s="1"/>
      <c r="L38" s="111">
        <v>8</v>
      </c>
      <c r="M38" s="112" t="s">
        <v>180</v>
      </c>
      <c r="N38" s="107" t="s">
        <v>103</v>
      </c>
      <c r="O38" s="107">
        <v>100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101</v>
      </c>
      <c r="F39" s="124"/>
      <c r="G39" s="111">
        <v>6</v>
      </c>
      <c r="H39" s="112" t="s">
        <v>182</v>
      </c>
      <c r="I39" s="107" t="s">
        <v>94</v>
      </c>
      <c r="J39" s="119">
        <v>90</v>
      </c>
      <c r="K39" s="1"/>
      <c r="L39" s="111">
        <v>9</v>
      </c>
      <c r="M39" s="112" t="s">
        <v>183</v>
      </c>
      <c r="N39" s="107" t="s">
        <v>103</v>
      </c>
      <c r="O39" s="107">
        <v>132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333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643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938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95</v>
      </c>
      <c r="F42" s="124"/>
      <c r="G42" s="111">
        <v>1</v>
      </c>
      <c r="H42" s="112" t="s">
        <v>185</v>
      </c>
      <c r="I42" s="107" t="s">
        <v>94</v>
      </c>
      <c r="J42" s="119">
        <v>221</v>
      </c>
      <c r="K42" s="1"/>
      <c r="L42" s="257" t="s">
        <v>186</v>
      </c>
      <c r="M42" s="258"/>
      <c r="N42" s="261" t="s">
        <v>187</v>
      </c>
      <c r="O42" s="263">
        <f>SUM(E8+E19+E27+E34+E41+J14+J23+J33+J41+O6+O19+O30)</f>
        <v>18949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66</v>
      </c>
      <c r="F43" s="124"/>
      <c r="G43" s="111">
        <v>2</v>
      </c>
      <c r="H43" s="112" t="s">
        <v>189</v>
      </c>
      <c r="I43" s="107" t="s">
        <v>94</v>
      </c>
      <c r="J43" s="119">
        <v>155</v>
      </c>
      <c r="K43" s="1"/>
      <c r="L43" s="259"/>
      <c r="M43" s="260"/>
      <c r="N43" s="262"/>
      <c r="O43" s="26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52</v>
      </c>
      <c r="F44" s="124"/>
      <c r="G44" s="150">
        <v>3</v>
      </c>
      <c r="H44" s="151" t="s">
        <v>191</v>
      </c>
      <c r="I44" s="152" t="s">
        <v>94</v>
      </c>
      <c r="J44" s="118">
        <v>562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6" customWidth="1"/>
    <col min="2" max="3" width="9.140625" style="296" customWidth="1"/>
    <col min="4" max="4" width="4.85546875" style="296" customWidth="1"/>
    <col min="5" max="6" width="9.140625" style="296" customWidth="1"/>
    <col min="7" max="7" width="7.140625" style="296" customWidth="1"/>
    <col min="8" max="8" width="16.85546875" style="296" customWidth="1"/>
    <col min="9" max="9" width="7.5703125" style="296" customWidth="1"/>
    <col min="10" max="10" width="6.5703125" style="296" customWidth="1"/>
    <col min="11" max="11" width="8.7109375" style="296" customWidth="1"/>
    <col min="12" max="12" width="11.5703125" style="296" customWidth="1"/>
    <col min="13" max="28" width="9.140625" style="296" customWidth="1"/>
    <col min="29" max="16384" width="9.140625" style="311"/>
  </cols>
  <sheetData>
    <row r="1" spans="1:32" s="298" customFormat="1" ht="12.7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7"/>
    </row>
    <row r="2" spans="1:32" s="298" customFormat="1" ht="12.75">
      <c r="A2" s="296"/>
      <c r="B2" s="296" t="s">
        <v>193</v>
      </c>
      <c r="C2" s="296" t="s">
        <v>194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32" s="298" customFormat="1" ht="12.75">
      <c r="A3" s="296"/>
      <c r="B3" s="296" t="s">
        <v>195</v>
      </c>
      <c r="C3" s="296">
        <v>21835</v>
      </c>
      <c r="D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32" s="298" customFormat="1" ht="12.75">
      <c r="A4" s="296"/>
      <c r="B4" s="296" t="s">
        <v>196</v>
      </c>
      <c r="C4" s="296">
        <v>21768</v>
      </c>
      <c r="D4" s="296"/>
      <c r="H4" s="296" t="s">
        <v>197</v>
      </c>
      <c r="I4" s="298">
        <v>145</v>
      </c>
      <c r="J4" s="298">
        <f t="shared" ref="J4:J9" si="0">K4+K10</f>
        <v>145</v>
      </c>
      <c r="K4" s="296">
        <v>16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</row>
    <row r="5" spans="1:32" s="298" customFormat="1" ht="12.75">
      <c r="A5" s="296"/>
      <c r="B5" s="296" t="s">
        <v>198</v>
      </c>
      <c r="C5" s="296">
        <v>21627</v>
      </c>
      <c r="D5" s="296"/>
      <c r="E5" s="296"/>
      <c r="F5" s="296" t="s">
        <v>199</v>
      </c>
      <c r="H5" s="296" t="s">
        <v>200</v>
      </c>
      <c r="I5" s="298">
        <v>0</v>
      </c>
      <c r="J5" s="298">
        <f t="shared" si="0"/>
        <v>0</v>
      </c>
      <c r="K5" s="296">
        <v>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</row>
    <row r="6" spans="1:32" s="298" customFormat="1" ht="12.75">
      <c r="A6" s="296"/>
      <c r="B6" s="296" t="s">
        <v>201</v>
      </c>
      <c r="C6" s="296">
        <v>21375</v>
      </c>
      <c r="D6" s="296"/>
      <c r="E6" s="296" t="s">
        <v>202</v>
      </c>
      <c r="F6" s="296">
        <v>4616</v>
      </c>
      <c r="H6" s="298" t="s">
        <v>203</v>
      </c>
      <c r="I6" s="298">
        <v>0</v>
      </c>
      <c r="J6" s="298">
        <f t="shared" si="0"/>
        <v>0</v>
      </c>
      <c r="K6" s="298">
        <v>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</row>
    <row r="7" spans="1:32" s="298" customFormat="1" ht="12.75">
      <c r="A7" s="296"/>
      <c r="B7" s="296" t="s">
        <v>204</v>
      </c>
      <c r="C7" s="296">
        <v>21683</v>
      </c>
      <c r="D7" s="296"/>
      <c r="E7" s="296" t="s">
        <v>205</v>
      </c>
      <c r="F7" s="296">
        <v>4626</v>
      </c>
      <c r="H7" s="299" t="s">
        <v>206</v>
      </c>
      <c r="I7" s="298">
        <v>39</v>
      </c>
      <c r="J7" s="298">
        <f t="shared" si="0"/>
        <v>39</v>
      </c>
      <c r="K7" s="296">
        <v>3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</row>
    <row r="8" spans="1:32" s="298" customFormat="1" ht="12.75">
      <c r="A8" s="296"/>
      <c r="B8" s="296" t="s">
        <v>207</v>
      </c>
      <c r="C8" s="296">
        <v>22201</v>
      </c>
      <c r="D8" s="296"/>
      <c r="E8" s="296" t="s">
        <v>208</v>
      </c>
      <c r="F8" s="296">
        <v>3744</v>
      </c>
      <c r="H8" s="298" t="s">
        <v>209</v>
      </c>
      <c r="I8" s="298">
        <v>45</v>
      </c>
      <c r="J8" s="298">
        <f t="shared" si="0"/>
        <v>45</v>
      </c>
      <c r="K8" s="296">
        <v>10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</row>
    <row r="9" spans="1:32" s="298" customFormat="1" ht="12.75">
      <c r="A9" s="296"/>
      <c r="B9" s="296" t="s">
        <v>210</v>
      </c>
      <c r="C9" s="296">
        <v>23734</v>
      </c>
      <c r="D9" s="296"/>
      <c r="E9" s="296" t="s">
        <v>211</v>
      </c>
      <c r="F9" s="296">
        <v>4443</v>
      </c>
      <c r="H9" s="298" t="s">
        <v>212</v>
      </c>
      <c r="I9" s="298">
        <v>1</v>
      </c>
      <c r="J9" s="298">
        <f t="shared" si="0"/>
        <v>1</v>
      </c>
      <c r="K9" s="296">
        <v>0</v>
      </c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</row>
    <row r="10" spans="1:32" s="298" customFormat="1" ht="12.75">
      <c r="A10" s="296"/>
      <c r="B10" s="296" t="s">
        <v>213</v>
      </c>
      <c r="C10" s="296">
        <v>23346</v>
      </c>
      <c r="D10" s="296"/>
      <c r="E10" s="296" t="s">
        <v>214</v>
      </c>
      <c r="F10" s="296">
        <v>3945</v>
      </c>
      <c r="K10" s="298">
        <v>129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</row>
    <row r="11" spans="1:32" s="298" customFormat="1" ht="12.75">
      <c r="A11" s="296"/>
      <c r="B11" s="296" t="s">
        <v>215</v>
      </c>
      <c r="C11" s="296">
        <v>22201</v>
      </c>
      <c r="D11" s="296"/>
      <c r="E11" s="296" t="s">
        <v>195</v>
      </c>
      <c r="F11" s="296">
        <v>3935</v>
      </c>
      <c r="K11" s="298">
        <v>0</v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</row>
    <row r="12" spans="1:32" s="298" customFormat="1" ht="12.75">
      <c r="A12" s="296"/>
      <c r="B12" s="296" t="s">
        <v>216</v>
      </c>
      <c r="C12" s="296">
        <v>20828</v>
      </c>
      <c r="D12" s="296"/>
      <c r="E12" s="296"/>
      <c r="F12" s="296"/>
      <c r="K12" s="298">
        <v>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32" s="298" customFormat="1" ht="12.75">
      <c r="A13" s="296"/>
      <c r="B13" s="296" t="s">
        <v>217</v>
      </c>
      <c r="C13" s="296">
        <v>20211</v>
      </c>
      <c r="D13" s="296"/>
      <c r="E13" s="296" t="s">
        <v>213</v>
      </c>
      <c r="F13" s="296">
        <v>4350</v>
      </c>
      <c r="K13" s="298">
        <v>36</v>
      </c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32" s="298" customFormat="1" ht="12.75">
      <c r="A14" s="296"/>
      <c r="B14" s="296" t="s">
        <v>218</v>
      </c>
      <c r="C14" s="296">
        <v>19507</v>
      </c>
      <c r="D14" s="296"/>
      <c r="E14" s="296" t="s">
        <v>215</v>
      </c>
      <c r="F14" s="296">
        <v>4415</v>
      </c>
      <c r="K14" s="298">
        <v>35</v>
      </c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</row>
    <row r="15" spans="1:32" s="298" customFormat="1" ht="12.75">
      <c r="A15" s="296"/>
      <c r="B15" s="296" t="s">
        <v>219</v>
      </c>
      <c r="C15" s="296">
        <v>18949</v>
      </c>
      <c r="D15" s="296"/>
      <c r="E15" s="296" t="s">
        <v>216</v>
      </c>
      <c r="F15" s="296">
        <v>4133</v>
      </c>
      <c r="J15" s="296"/>
      <c r="K15" s="298">
        <v>1</v>
      </c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</row>
    <row r="16" spans="1:32" s="298" customFormat="1" ht="12.75">
      <c r="A16" s="296"/>
      <c r="B16" s="296"/>
      <c r="E16" s="296" t="s">
        <v>217</v>
      </c>
      <c r="F16" s="296">
        <v>4267</v>
      </c>
      <c r="H16" s="296"/>
      <c r="I16" s="296"/>
      <c r="J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F16" s="300"/>
    </row>
    <row r="17" spans="1:32" s="298" customFormat="1" ht="12.75">
      <c r="A17" s="296"/>
      <c r="B17" s="296"/>
      <c r="C17" s="296"/>
      <c r="D17" s="296"/>
      <c r="E17" s="296" t="s">
        <v>218</v>
      </c>
      <c r="F17" s="296">
        <v>3510</v>
      </c>
      <c r="H17" s="296"/>
      <c r="I17" s="296"/>
      <c r="J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F17" s="300"/>
    </row>
    <row r="18" spans="1:32" s="298" customFormat="1" ht="12.75">
      <c r="A18" s="296"/>
      <c r="B18" s="296"/>
      <c r="C18" s="296"/>
      <c r="D18" s="296"/>
      <c r="E18" s="296" t="s">
        <v>219</v>
      </c>
      <c r="F18" s="296">
        <v>4729</v>
      </c>
      <c r="H18" s="296"/>
      <c r="I18" s="301"/>
      <c r="J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F18" s="300"/>
    </row>
    <row r="19" spans="1:32" s="298" customFormat="1" ht="12.75">
      <c r="A19" s="296"/>
      <c r="B19" s="296"/>
      <c r="C19" s="296"/>
      <c r="D19" s="296"/>
      <c r="G19" s="296"/>
      <c r="H19" s="296"/>
      <c r="I19" s="296"/>
      <c r="J19" s="296"/>
      <c r="K19" s="302">
        <f>K22+K23+K24+K25+K26+K27+K28+K29+K30+K31+K32+K33+K34</f>
        <v>1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300"/>
    </row>
    <row r="20" spans="1:32" s="298" customFormat="1" ht="12.75">
      <c r="A20" s="296"/>
      <c r="B20" s="296"/>
      <c r="C20" s="296"/>
      <c r="D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F20" s="300"/>
    </row>
    <row r="21" spans="1:32" s="298" customFormat="1" ht="12.75">
      <c r="A21" s="296"/>
      <c r="B21" s="296"/>
      <c r="C21" s="296"/>
      <c r="D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F21" s="300"/>
    </row>
    <row r="22" spans="1:32" s="298" customFormat="1" ht="12.75">
      <c r="A22" s="296"/>
      <c r="B22" s="296">
        <v>1333</v>
      </c>
      <c r="C22" s="296"/>
      <c r="D22" s="296"/>
      <c r="E22" s="296"/>
      <c r="F22" s="296"/>
      <c r="G22" s="296"/>
      <c r="H22" s="296"/>
      <c r="I22" s="296"/>
      <c r="J22" s="303" t="s">
        <v>220</v>
      </c>
      <c r="K22" s="300">
        <f t="shared" ref="K22:K34" si="1">B22/B$36</f>
        <v>0.31409048067860507</v>
      </c>
      <c r="L22" s="304">
        <f t="shared" ref="L22:L34" si="2">B22/B$36</f>
        <v>0.31409048067860507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F22" s="300"/>
    </row>
    <row r="23" spans="1:32" s="298" customFormat="1" ht="12.75">
      <c r="A23" s="296"/>
      <c r="B23" s="296">
        <v>141</v>
      </c>
      <c r="C23" s="296"/>
      <c r="D23" s="296"/>
      <c r="E23" s="296"/>
      <c r="F23" s="296"/>
      <c r="G23" s="296"/>
      <c r="H23" s="296"/>
      <c r="I23" s="296"/>
      <c r="J23" s="303" t="s">
        <v>221</v>
      </c>
      <c r="K23" s="300">
        <f t="shared" si="1"/>
        <v>3.3223374175306318E-2</v>
      </c>
      <c r="L23" s="305">
        <f t="shared" si="2"/>
        <v>3.3223374175306318E-2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F23" s="300"/>
    </row>
    <row r="24" spans="1:32" s="298" customFormat="1" ht="12.75">
      <c r="A24" s="296"/>
      <c r="B24" s="296">
        <v>93</v>
      </c>
      <c r="C24" s="296"/>
      <c r="D24" s="296"/>
      <c r="E24" s="296"/>
      <c r="F24" s="296"/>
      <c r="G24" s="296"/>
      <c r="H24" s="296"/>
      <c r="I24" s="296"/>
      <c r="J24" s="303" t="s">
        <v>222</v>
      </c>
      <c r="K24" s="300">
        <f t="shared" si="1"/>
        <v>2.1913289349670122E-2</v>
      </c>
      <c r="L24" s="305">
        <f t="shared" si="2"/>
        <v>2.1913289349670122E-2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F24" s="300"/>
    </row>
    <row r="25" spans="1:32" s="298" customFormat="1" ht="12.75" customHeight="1">
      <c r="A25" s="296"/>
      <c r="B25" s="296">
        <v>73</v>
      </c>
      <c r="C25" s="296"/>
      <c r="D25" s="296"/>
      <c r="E25" s="296"/>
      <c r="F25" s="296"/>
      <c r="G25" s="296"/>
      <c r="H25" s="296"/>
      <c r="J25" s="306" t="s">
        <v>223</v>
      </c>
      <c r="K25" s="300">
        <f t="shared" si="1"/>
        <v>1.7200754005655041E-2</v>
      </c>
      <c r="L25" s="305">
        <f t="shared" si="2"/>
        <v>1.7200754005655041E-2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F25" s="300"/>
    </row>
    <row r="26" spans="1:32" s="298" customFormat="1" ht="12.75" customHeight="1">
      <c r="A26" s="296"/>
      <c r="B26" s="296">
        <v>28</v>
      </c>
      <c r="C26" s="296"/>
      <c r="D26" s="296"/>
      <c r="E26" s="296"/>
      <c r="F26" s="296"/>
      <c r="G26" s="296"/>
      <c r="H26" s="296"/>
      <c r="I26" s="296"/>
      <c r="J26" s="303" t="s">
        <v>224</v>
      </c>
      <c r="K26" s="300">
        <f t="shared" si="1"/>
        <v>6.5975494816211122E-3</v>
      </c>
      <c r="L26" s="304">
        <f t="shared" si="2"/>
        <v>6.5975494816211122E-3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F26" s="300"/>
    </row>
    <row r="27" spans="1:32" s="298" customFormat="1" ht="12.75">
      <c r="A27" s="296"/>
      <c r="B27" s="296">
        <v>44</v>
      </c>
      <c r="C27" s="296"/>
      <c r="D27" s="296"/>
      <c r="E27" s="296"/>
      <c r="F27" s="296"/>
      <c r="G27" s="296"/>
      <c r="H27" s="296"/>
      <c r="I27" s="296"/>
      <c r="J27" s="306" t="s">
        <v>225</v>
      </c>
      <c r="K27" s="300">
        <f t="shared" si="1"/>
        <v>1.0367577756833177E-2</v>
      </c>
      <c r="L27" s="304">
        <f t="shared" si="2"/>
        <v>1.0367577756833177E-2</v>
      </c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F27" s="300"/>
    </row>
    <row r="28" spans="1:32" s="298" customFormat="1" ht="12.75">
      <c r="A28" s="296"/>
      <c r="B28" s="296">
        <v>279</v>
      </c>
      <c r="C28" s="296"/>
      <c r="D28" s="296"/>
      <c r="E28" s="296"/>
      <c r="F28" s="296"/>
      <c r="G28" s="296"/>
      <c r="H28" s="296"/>
      <c r="I28" s="296"/>
      <c r="J28" s="306" t="s">
        <v>226</v>
      </c>
      <c r="K28" s="300">
        <f t="shared" si="1"/>
        <v>6.5739868049010372E-2</v>
      </c>
      <c r="L28" s="305">
        <f t="shared" si="2"/>
        <v>6.5739868049010372E-2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F28" s="300"/>
    </row>
    <row r="29" spans="1:32" s="298" customFormat="1" ht="12.75">
      <c r="A29" s="296"/>
      <c r="B29" s="296">
        <v>70</v>
      </c>
      <c r="C29" s="296"/>
      <c r="D29" s="296"/>
      <c r="E29" s="296"/>
      <c r="F29" s="296"/>
      <c r="G29" s="296"/>
      <c r="H29" s="296"/>
      <c r="I29" s="296"/>
      <c r="J29" s="306" t="s">
        <v>227</v>
      </c>
      <c r="K29" s="300">
        <f t="shared" si="1"/>
        <v>1.6493873704052781E-2</v>
      </c>
      <c r="L29" s="305">
        <f t="shared" si="2"/>
        <v>1.6493873704052781E-2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F29" s="300"/>
    </row>
    <row r="30" spans="1:32" s="298" customFormat="1" ht="12.75">
      <c r="A30" s="296"/>
      <c r="B30" s="296">
        <v>213</v>
      </c>
      <c r="C30" s="296"/>
      <c r="D30" s="296"/>
      <c r="E30" s="296"/>
      <c r="F30" s="296"/>
      <c r="G30" s="296"/>
      <c r="H30" s="296"/>
      <c r="I30" s="296"/>
      <c r="J30" s="306" t="s">
        <v>228</v>
      </c>
      <c r="K30" s="300">
        <f t="shared" si="1"/>
        <v>5.0188501413760606E-2</v>
      </c>
      <c r="L30" s="305">
        <f t="shared" si="2"/>
        <v>5.0188501413760606E-2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</row>
    <row r="31" spans="1:32" s="298" customFormat="1" ht="12.75">
      <c r="A31" s="296"/>
      <c r="B31" s="296">
        <v>1067</v>
      </c>
      <c r="C31" s="296"/>
      <c r="D31" s="296"/>
      <c r="E31" s="296"/>
      <c r="F31" s="296"/>
      <c r="G31" s="296"/>
      <c r="H31" s="296"/>
      <c r="I31" s="296"/>
      <c r="J31" s="306" t="s">
        <v>229</v>
      </c>
      <c r="K31" s="300">
        <f t="shared" si="1"/>
        <v>0.25141376060320453</v>
      </c>
      <c r="L31" s="305">
        <f t="shared" si="2"/>
        <v>0.25141376060320453</v>
      </c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</row>
    <row r="32" spans="1:32" s="298" customFormat="1" ht="12.75">
      <c r="A32" s="296"/>
      <c r="B32" s="296">
        <v>577</v>
      </c>
      <c r="C32" s="296"/>
      <c r="D32" s="296"/>
      <c r="E32" s="296"/>
      <c r="F32" s="296"/>
      <c r="G32" s="296"/>
      <c r="H32" s="296"/>
      <c r="I32" s="296"/>
      <c r="J32" s="306" t="s">
        <v>230</v>
      </c>
      <c r="K32" s="300">
        <f t="shared" si="1"/>
        <v>0.13595664467483506</v>
      </c>
      <c r="L32" s="305">
        <f t="shared" si="2"/>
        <v>0.13595664467483506</v>
      </c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</row>
    <row r="33" spans="1:28" s="298" customFormat="1" ht="12.75">
      <c r="A33" s="296"/>
      <c r="B33" s="296">
        <v>22</v>
      </c>
      <c r="C33" s="296"/>
      <c r="D33" s="296"/>
      <c r="E33" s="296"/>
      <c r="F33" s="296"/>
      <c r="G33" s="296"/>
      <c r="H33" s="296"/>
      <c r="I33" s="296"/>
      <c r="J33" s="306" t="s">
        <v>231</v>
      </c>
      <c r="K33" s="300">
        <f t="shared" si="1"/>
        <v>5.1837888784165885E-3</v>
      </c>
      <c r="L33" s="304">
        <f t="shared" si="2"/>
        <v>5.1837888784165885E-3</v>
      </c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</row>
    <row r="34" spans="1:28" s="298" customFormat="1" ht="12.75">
      <c r="A34" s="296"/>
      <c r="B34" s="296">
        <v>304</v>
      </c>
      <c r="C34" s="296"/>
      <c r="D34" s="296"/>
      <c r="E34" s="296"/>
      <c r="F34" s="296"/>
      <c r="G34" s="296"/>
      <c r="H34" s="296"/>
      <c r="I34" s="296"/>
      <c r="J34" s="306" t="s">
        <v>232</v>
      </c>
      <c r="K34" s="300">
        <f t="shared" si="1"/>
        <v>7.163053722902922E-2</v>
      </c>
      <c r="L34" s="305">
        <f t="shared" si="2"/>
        <v>7.163053722902922E-2</v>
      </c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</row>
    <row r="35" spans="1:28" s="298" customFormat="1" ht="12.75">
      <c r="A35" s="296"/>
      <c r="C35" s="296"/>
      <c r="D35" s="296"/>
      <c r="E35" s="296"/>
      <c r="F35" s="296"/>
      <c r="G35" s="296"/>
      <c r="H35" s="296"/>
      <c r="I35" s="296"/>
      <c r="J35" s="30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</row>
    <row r="36" spans="1:28" s="298" customFormat="1" ht="12.75">
      <c r="A36" s="296"/>
      <c r="B36" s="296">
        <v>4244</v>
      </c>
      <c r="C36" s="296"/>
      <c r="D36" s="296"/>
      <c r="E36" s="296"/>
      <c r="F36" s="296"/>
      <c r="G36" s="296"/>
      <c r="H36" s="296"/>
      <c r="I36" s="296"/>
      <c r="J36" s="306"/>
      <c r="K36" s="300">
        <v>1</v>
      </c>
      <c r="L36" s="305">
        <f>B36/B$36</f>
        <v>1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28" s="298" customFormat="1" ht="12.75">
      <c r="A37" s="296"/>
      <c r="C37" s="296"/>
      <c r="D37" s="296"/>
      <c r="E37" s="296"/>
      <c r="F37" s="296"/>
      <c r="G37" s="296"/>
      <c r="H37" s="296"/>
      <c r="I37" s="296"/>
      <c r="J37" s="296"/>
      <c r="K37" s="307"/>
      <c r="L37" s="307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</row>
    <row r="38" spans="1:28" s="298" customFormat="1" ht="12.75">
      <c r="A38" s="296"/>
      <c r="B38" s="296">
        <f>SUM(B22:B34)</f>
        <v>4244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30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</row>
    <row r="39" spans="1:28" s="298" customFormat="1" ht="12.75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300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</row>
    <row r="40" spans="1:28" s="298" customFormat="1" ht="12.75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300"/>
      <c r="N40" s="308" t="s">
        <v>233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s="298" customFormat="1" ht="12.75" customHeight="1">
      <c r="M41" s="300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s="298" customFormat="1" ht="12.75">
      <c r="M42" s="300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s="298" customFormat="1" ht="12.75">
      <c r="M43" s="300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298" customFormat="1" ht="12.75">
      <c r="M44" s="300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s="298" customFormat="1" ht="12.75">
      <c r="M45" s="300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</row>
    <row r="46" spans="1:28" s="298" customFormat="1" ht="12.75">
      <c r="M46" s="300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298" customFormat="1" ht="12.75">
      <c r="M47" s="300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</row>
    <row r="48" spans="1:28" s="298" customFormat="1" ht="12.75">
      <c r="M48" s="300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</row>
    <row r="49" spans="1:28" s="298" customFormat="1" ht="12.75">
      <c r="M49" s="300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</row>
    <row r="50" spans="1:28" s="298" customFormat="1" ht="12.75">
      <c r="M50" s="300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</row>
    <row r="51" spans="1:28" s="298" customFormat="1" ht="12.75">
      <c r="M51" s="300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</row>
    <row r="52" spans="1:28" s="298" customFormat="1" ht="12.75">
      <c r="M52" s="300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s="298" customFormat="1" ht="12.75">
      <c r="M53" s="307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s="298" customFormat="1" ht="12.7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</row>
    <row r="55" spans="1:28" s="298" customFormat="1" ht="12.75">
      <c r="M55" s="296"/>
      <c r="N55" s="296"/>
      <c r="O55" s="296"/>
      <c r="P55" s="30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</row>
    <row r="56" spans="1:28" s="298" customFormat="1" ht="12.75">
      <c r="M56" s="296"/>
      <c r="N56" s="296"/>
      <c r="O56" s="296"/>
      <c r="P56" s="310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</row>
    <row r="57" spans="1:28" s="298" customFormat="1" ht="12.75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305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</row>
    <row r="58" spans="1:28" s="298" customFormat="1" ht="12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305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</row>
    <row r="59" spans="1:28" s="298" customFormat="1" ht="12.75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310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</row>
    <row r="60" spans="1:28" s="298" customFormat="1" ht="12.75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304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</row>
    <row r="61" spans="1:28" s="298" customFormat="1" ht="12.75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30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</row>
    <row r="62" spans="1:28">
      <c r="P62" s="305"/>
    </row>
    <row r="63" spans="1:28">
      <c r="P63" s="305"/>
    </row>
    <row r="64" spans="1:28">
      <c r="P64" s="305"/>
    </row>
    <row r="65" spans="16:16">
      <c r="P65" s="305"/>
    </row>
    <row r="66" spans="16:16">
      <c r="P66" s="310"/>
    </row>
    <row r="67" spans="16:16">
      <c r="P67" s="30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 19</vt:lpstr>
      <vt:lpstr>Gminy VII.19</vt:lpstr>
      <vt:lpstr>Wykresy VII 19</vt:lpstr>
      <vt:lpstr>'Gminy VII.19'!Obszar_wydruku</vt:lpstr>
      <vt:lpstr>'Stan i struktura VII 19'!Obszar_wydruku</vt:lpstr>
      <vt:lpstr>'Wykresy VII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2019-08-07T10:45:33Z</dcterms:created>
  <dcterms:modified xsi:type="dcterms:W3CDTF">2019-08-07T11:32:30Z</dcterms:modified>
</cp:coreProperties>
</file>