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9r\"/>
    </mc:Choice>
  </mc:AlternateContent>
  <bookViews>
    <workbookView xWindow="0" yWindow="0" windowWidth="25200" windowHeight="11385"/>
  </bookViews>
  <sheets>
    <sheet name="Stan i struktura IV 19" sheetId="1" r:id="rId1"/>
    <sheet name="Gminy IV.19" sheetId="2" r:id="rId2"/>
    <sheet name="Wykresy IV 19" sheetId="3" r:id="rId3"/>
  </sheets>
  <externalReferences>
    <externalReference r:id="rId4"/>
    <externalReference r:id="rId5"/>
  </externalReferences>
  <definedNames>
    <definedName name="_xlnm.Print_Area" localSheetId="1">'Gminy IV.19'!$B$1:$O$46</definedName>
    <definedName name="_xlnm.Print_Area" localSheetId="0">'Stan i struktura IV 19'!$B$2:$S$68</definedName>
    <definedName name="_xlnm.Print_Area" localSheetId="2">'Wykresy IV 19'!$N$1:$AB$41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3" l="1"/>
  <c r="L36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K19" i="3"/>
  <c r="J9" i="3"/>
  <c r="J8" i="3"/>
  <c r="J7" i="3"/>
  <c r="J6" i="3"/>
  <c r="J5" i="3"/>
  <c r="J4" i="3"/>
  <c r="J41" i="2" l="1"/>
  <c r="E41" i="2"/>
  <c r="E34" i="2"/>
  <c r="E6" i="2" s="1"/>
  <c r="J33" i="2"/>
  <c r="O30" i="2"/>
  <c r="E27" i="2"/>
  <c r="J23" i="2"/>
  <c r="O19" i="2"/>
  <c r="E19" i="2"/>
  <c r="J14" i="2"/>
  <c r="J12" i="2"/>
  <c r="E8" i="2"/>
  <c r="O42" i="2" s="1"/>
  <c r="O6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5" i="1" s="1"/>
  <c r="R63" i="1"/>
  <c r="Q63" i="1"/>
  <c r="P63" i="1"/>
  <c r="O63" i="1"/>
  <c r="N63" i="1"/>
  <c r="M63" i="1"/>
  <c r="L63" i="1"/>
  <c r="K63" i="1"/>
  <c r="J63" i="1"/>
  <c r="I63" i="1"/>
  <c r="H63" i="1"/>
  <c r="U63" i="1" s="1"/>
  <c r="G63" i="1"/>
  <c r="F63" i="1"/>
  <c r="E63" i="1"/>
  <c r="V63" i="1" s="1"/>
  <c r="S62" i="1"/>
  <c r="S63" i="1" s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61" i="1" s="1"/>
  <c r="R59" i="1"/>
  <c r="Q59" i="1"/>
  <c r="P59" i="1"/>
  <c r="O59" i="1"/>
  <c r="N59" i="1"/>
  <c r="M59" i="1"/>
  <c r="L59" i="1"/>
  <c r="K59" i="1"/>
  <c r="J59" i="1"/>
  <c r="I59" i="1"/>
  <c r="H59" i="1"/>
  <c r="U59" i="1" s="1"/>
  <c r="G59" i="1"/>
  <c r="F59" i="1"/>
  <c r="E59" i="1"/>
  <c r="V59" i="1" s="1"/>
  <c r="S58" i="1"/>
  <c r="S59" i="1" s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7" i="1" s="1"/>
  <c r="R55" i="1"/>
  <c r="Q55" i="1"/>
  <c r="P55" i="1"/>
  <c r="O55" i="1"/>
  <c r="N55" i="1"/>
  <c r="M55" i="1"/>
  <c r="L55" i="1"/>
  <c r="K55" i="1"/>
  <c r="J55" i="1"/>
  <c r="I55" i="1"/>
  <c r="H55" i="1"/>
  <c r="U55" i="1" s="1"/>
  <c r="G55" i="1"/>
  <c r="F55" i="1"/>
  <c r="E55" i="1"/>
  <c r="V55" i="1" s="1"/>
  <c r="S54" i="1"/>
  <c r="S55" i="1" s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3" i="1" s="1"/>
  <c r="R51" i="1"/>
  <c r="Q51" i="1"/>
  <c r="P51" i="1"/>
  <c r="O51" i="1"/>
  <c r="N51" i="1"/>
  <c r="M51" i="1"/>
  <c r="L51" i="1"/>
  <c r="K51" i="1"/>
  <c r="J51" i="1"/>
  <c r="I51" i="1"/>
  <c r="H51" i="1"/>
  <c r="U51" i="1" s="1"/>
  <c r="G51" i="1"/>
  <c r="F51" i="1"/>
  <c r="E51" i="1"/>
  <c r="V51" i="1" s="1"/>
  <c r="S50" i="1"/>
  <c r="S51" i="1" s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U46" i="1" s="1"/>
  <c r="G46" i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S28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Q9" i="1"/>
  <c r="M9" i="1"/>
  <c r="I9" i="1"/>
  <c r="E9" i="1"/>
  <c r="S7" i="1"/>
  <c r="R7" i="1"/>
  <c r="R8" i="1" s="1"/>
  <c r="Q7" i="1"/>
  <c r="Q8" i="1" s="1"/>
  <c r="P7" i="1"/>
  <c r="P8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8" i="1" s="1"/>
  <c r="H7" i="1"/>
  <c r="H8" i="1" s="1"/>
  <c r="G7" i="1"/>
  <c r="G9" i="1" s="1"/>
  <c r="F7" i="1"/>
  <c r="F8" i="1" s="1"/>
  <c r="E7" i="1"/>
  <c r="E8" i="1" s="1"/>
  <c r="S6" i="1"/>
  <c r="S9" i="1" s="1"/>
  <c r="V7" i="1" l="1"/>
  <c r="G8" i="1"/>
  <c r="K8" i="1"/>
  <c r="O8" i="1"/>
  <c r="S8" i="1"/>
  <c r="H9" i="1"/>
  <c r="L9" i="1"/>
  <c r="P9" i="1"/>
  <c r="V49" i="1"/>
  <c r="V53" i="1"/>
  <c r="V57" i="1"/>
  <c r="V61" i="1"/>
  <c r="V65" i="1"/>
  <c r="E67" i="1"/>
  <c r="S67" i="1" s="1"/>
  <c r="F9" i="1"/>
  <c r="J9" i="1"/>
  <c r="N9" i="1"/>
  <c r="R9" i="1"/>
</calcChain>
</file>

<file path=xl/sharedStrings.xml><?xml version="1.0" encoding="utf-8"?>
<sst xmlns="http://schemas.openxmlformats.org/spreadsheetml/2006/main" count="406" uniqueCount="234">
  <si>
    <t xml:space="preserve">INFORMACJA O STANIE I STRUKTURZE BEZROBOCIA W WOJ. LUBUSKIM W KWIETNIU 2019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</si>
  <si>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</si>
  <si>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</si>
  <si>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</si>
  <si>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</si>
  <si>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</si>
  <si>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</si>
  <si>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</si>
  <si>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</si>
  <si>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</si>
  <si>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</si>
  <si>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</si>
  <si>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</si>
  <si>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</si>
  <si>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</si>
  <si>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</si>
  <si>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</si>
  <si>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</si>
  <si>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</si>
  <si>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</si>
  <si>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</si>
  <si>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marcu 2019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</si>
  <si>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</si>
  <si>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</si>
  <si>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</si>
  <si>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</si>
  <si>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</si>
  <si>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</si>
  <si>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</si>
  <si>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</si>
  <si>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</si>
  <si>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</si>
  <si>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</si>
  <si>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</si>
  <si>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</si>
  <si>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</si>
  <si>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</si>
  <si>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</si>
  <si>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</si>
  <si>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</si>
  <si>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</si>
  <si>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</si>
  <si>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</si>
  <si>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</si>
  <si>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</si>
  <si>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</si>
  <si>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</si>
  <si>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</si>
  <si>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</si>
  <si>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</si>
  <si>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</si>
  <si>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</si>
  <si>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</si>
  <si>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</si>
  <si>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</si>
  <si>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</si>
  <si>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</si>
  <si>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</si>
  <si>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</si>
  <si>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</si>
  <si>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</si>
  <si>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</si>
  <si>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</si>
  <si>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</si>
  <si>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</si>
  <si>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</si>
  <si>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</si>
  <si>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</si>
  <si>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</si>
  <si>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</si>
  <si>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</si>
  <si>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</si>
  <si>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</si>
  <si>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</si>
  <si>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</si>
  <si>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</si>
  <si>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</si>
  <si>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</si>
  <si>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</si>
  <si>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</si>
  <si>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</si>
  <si>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</si>
  <si>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</si>
  <si>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</si>
  <si>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kwiecień 2019 r. jest podawany przez GUS z miesięcznym opóżnieniem</t>
  </si>
  <si>
    <t>Liczba  bezrobotnych w układzie powiatowych urzędów pracy i gmin woj. lubuskiego zarejestrowanych</t>
  </si>
  <si>
    <t>na koniec kwietnia 2019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</si>
  <si>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</si>
  <si>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</si>
  <si>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</si>
  <si>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</si>
  <si>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</si>
  <si>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</si>
  <si>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</si>
  <si>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</si>
  <si>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</si>
  <si>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</si>
  <si>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</si>
  <si>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</si>
  <si>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</si>
  <si>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</si>
  <si>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</si>
  <si>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</si>
  <si>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</si>
  <si>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</si>
  <si>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</si>
  <si>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</si>
  <si>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</si>
  <si>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</si>
  <si>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</si>
  <si>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</si>
  <si>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</si>
  <si>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</si>
  <si>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</si>
  <si>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</si>
  <si>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</si>
  <si>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</si>
  <si>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</si>
  <si>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</si>
  <si>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</si>
  <si>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</si>
  <si>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</si>
  <si>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</si>
  <si>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</si>
  <si>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</si>
  <si>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</si>
  <si>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</si>
  <si>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</si>
  <si>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</si>
  <si>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</si>
  <si>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</si>
  <si>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</si>
  <si>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</si>
  <si>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</si>
  <si>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</si>
  <si>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</si>
  <si>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</si>
  <si>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</si>
  <si>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</si>
  <si>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</si>
  <si>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</si>
  <si>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</si>
  <si>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</si>
  <si>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</si>
  <si>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</si>
  <si>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</si>
  <si>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</si>
  <si>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</si>
  <si>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</si>
  <si>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</si>
  <si>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</si>
  <si>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</si>
  <si>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</si>
  <si>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</si>
  <si>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</si>
  <si>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</si>
  <si>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</si>
  <si>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</si>
  <si>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</si>
  <si>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</si>
  <si>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</si>
  <si>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</si>
  <si>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</si>
  <si>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</si>
  <si>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</si>
  <si>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</si>
  <si>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</si>
  <si>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</si>
  <si>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</si>
  <si>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</si>
  <si>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</si>
  <si>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</si>
  <si>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</si>
  <si>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</si>
  <si>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</si>
  <si>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</si>
  <si>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</si>
  <si>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</si>
  <si>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</si>
  <si>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</si>
  <si>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</si>
  <si>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</si>
  <si>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</si>
  <si>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</si>
  <si>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</si>
  <si>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</si>
  <si>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</si>
  <si>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</si>
  <si>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</si>
  <si>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</si>
  <si>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</si>
  <si>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</si>
  <si>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</si>
  <si>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</si>
  <si>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</si>
  <si>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IV 2018r.</t>
  </si>
  <si>
    <t>V 2018r.</t>
  </si>
  <si>
    <t>Podjęcia pracy poza miejscem zamieszkania w ramach bonu na zasiedlenie</t>
  </si>
  <si>
    <t>VI 2018r.</t>
  </si>
  <si>
    <t>oferty pracy</t>
  </si>
  <si>
    <t>Podjęcia pracy w ramach bonu zatrudnieniowego</t>
  </si>
  <si>
    <t>VII 2018r.</t>
  </si>
  <si>
    <t>XI 2017r.</t>
  </si>
  <si>
    <t>Podjęcie pracy w ramach refundacji składek na ubezpieczenie społeczne</t>
  </si>
  <si>
    <t>VIII 2018r.</t>
  </si>
  <si>
    <t>XII 2017r.</t>
  </si>
  <si>
    <t>Podjęcia pracy w ramach dofinansowania wynagrodzenia za zatrudnienie skierowanego 
bezrobotnego powyżej 50 r. życia</t>
  </si>
  <si>
    <t>IX 2018r.</t>
  </si>
  <si>
    <t>I 2018r.</t>
  </si>
  <si>
    <t>Rozpoczęcie szkolenia w ramach bonu szkoleniowego</t>
  </si>
  <si>
    <t>X 2018r.</t>
  </si>
  <si>
    <t>II 2018r.</t>
  </si>
  <si>
    <t>Rozpoczęcie stażu w ramach bonu stażowego</t>
  </si>
  <si>
    <t>XI 2018r.</t>
  </si>
  <si>
    <t>III 2018r.</t>
  </si>
  <si>
    <t>XII 2018r.</t>
  </si>
  <si>
    <t>I 2019r.</t>
  </si>
  <si>
    <t>II 2019r.</t>
  </si>
  <si>
    <t>III 2019r.</t>
  </si>
  <si>
    <t>IV 2019r.</t>
  </si>
  <si>
    <t>Praca niesubsydiowana</t>
  </si>
  <si>
    <t>Podjęcie działalności gospodarczej i inna praca</t>
  </si>
  <si>
    <t>Podjęcie pracy w ramach refund. kosztów zatrud. bezrobotnego</t>
  </si>
  <si>
    <t>Prace 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</si>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</sst>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0_)"/>
    <numFmt numFmtId="166" formatCode="_-* #,##0.000000\ _z_ł_-;\-* #,##0.000000\ _z_ł_-;_-* &quot;-&quot;??\ _z_ł_-;_-@_-"/>
  </numFmts>
  <fonts count="4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6" fillId="0" borderId="0"/>
    <xf numFmtId="43" fontId="1" fillId="0" borderId="0" applyFont="0" applyFill="0" applyBorder="0" applyAlignment="0" applyProtection="0"/>
  </cellStyleXfs>
  <cellXfs count="3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0" fontId="14" fillId="5" borderId="19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2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4" xfId="0" applyFont="1" applyBorder="1"/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20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5" xfId="0" applyFont="1" applyFill="1" applyBorder="1" applyAlignment="1">
      <alignment horizontal="center"/>
    </xf>
    <xf numFmtId="0" fontId="21" fillId="0" borderId="21" xfId="0" applyFont="1" applyFill="1" applyBorder="1" applyAlignment="1">
      <alignment horizontal="center" vertical="center" wrapText="1"/>
    </xf>
    <xf numFmtId="1" fontId="21" fillId="0" borderId="21" xfId="0" applyNumberFormat="1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/>
    </xf>
    <xf numFmtId="0" fontId="17" fillId="0" borderId="30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20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0" xfId="0" applyNumberFormat="1" applyFont="1" applyFill="1" applyBorder="1" applyAlignment="1">
      <alignment horizontal="center" vertical="center" wrapText="1"/>
    </xf>
    <xf numFmtId="164" fontId="25" fillId="0" borderId="38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39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28" fillId="0" borderId="30" xfId="0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 wrapText="1"/>
    </xf>
    <xf numFmtId="0" fontId="17" fillId="0" borderId="43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28" fillId="0" borderId="47" xfId="0" applyFont="1" applyFill="1" applyBorder="1" applyAlignment="1">
      <alignment horizontal="center" vertical="center" wrapText="1"/>
    </xf>
    <xf numFmtId="0" fontId="28" fillId="0" borderId="45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9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9" fillId="0" borderId="0" xfId="0" applyFont="1"/>
    <xf numFmtId="0" fontId="4" fillId="0" borderId="24" xfId="0" applyFont="1" applyBorder="1" applyAlignment="1">
      <alignment horizontal="center"/>
    </xf>
    <xf numFmtId="0" fontId="4" fillId="0" borderId="43" xfId="0" applyFont="1" applyBorder="1" applyAlignment="1" applyProtection="1">
      <alignment horizontal="left"/>
    </xf>
    <xf numFmtId="165" fontId="4" fillId="0" borderId="43" xfId="0" applyNumberFormat="1" applyFont="1" applyBorder="1" applyProtection="1"/>
    <xf numFmtId="165" fontId="4" fillId="0" borderId="26" xfId="0" applyNumberFormat="1" applyFont="1" applyBorder="1" applyProtection="1"/>
    <xf numFmtId="0" fontId="3" fillId="6" borderId="24" xfId="0" applyFont="1" applyFill="1" applyBorder="1" applyAlignment="1">
      <alignment horizontal="center"/>
    </xf>
    <xf numFmtId="0" fontId="3" fillId="6" borderId="43" xfId="0" applyFont="1" applyFill="1" applyBorder="1" applyAlignment="1" applyProtection="1">
      <alignment horizontal="left"/>
    </xf>
    <xf numFmtId="165" fontId="3" fillId="6" borderId="61" xfId="0" applyNumberFormat="1" applyFont="1" applyFill="1" applyBorder="1" applyAlignment="1" applyProtection="1">
      <alignment horizontal="right"/>
    </xf>
    <xf numFmtId="0" fontId="4" fillId="0" borderId="44" xfId="0" applyFont="1" applyBorder="1" applyAlignment="1">
      <alignment horizontal="center"/>
    </xf>
    <xf numFmtId="0" fontId="4" fillId="0" borderId="26" xfId="0" applyFont="1" applyBorder="1" applyAlignment="1" applyProtection="1">
      <alignment horizontal="left"/>
    </xf>
    <xf numFmtId="165" fontId="4" fillId="0" borderId="26" xfId="0" applyNumberFormat="1" applyFont="1" applyBorder="1" applyAlignment="1"/>
    <xf numFmtId="0" fontId="3" fillId="6" borderId="43" xfId="0" applyFont="1" applyFill="1" applyBorder="1" applyAlignment="1" applyProtection="1">
      <alignment horizontal="center"/>
    </xf>
    <xf numFmtId="0" fontId="4" fillId="0" borderId="41" xfId="0" applyFont="1" applyBorder="1" applyAlignment="1">
      <alignment horizontal="center"/>
    </xf>
    <xf numFmtId="0" fontId="4" fillId="0" borderId="31" xfId="0" applyFont="1" applyBorder="1" applyAlignment="1" applyProtection="1">
      <alignment horizontal="left"/>
    </xf>
    <xf numFmtId="165" fontId="4" fillId="0" borderId="31" xfId="0" applyNumberFormat="1" applyFont="1" applyBorder="1" applyProtection="1"/>
    <xf numFmtId="165" fontId="4" fillId="0" borderId="65" xfId="0" applyNumberFormat="1" applyFont="1" applyBorder="1" applyProtection="1"/>
    <xf numFmtId="165" fontId="4" fillId="0" borderId="66" xfId="0" applyNumberFormat="1" applyFont="1" applyBorder="1" applyProtection="1"/>
    <xf numFmtId="0" fontId="4" fillId="0" borderId="33" xfId="0" applyFont="1" applyBorder="1" applyAlignment="1">
      <alignment horizontal="center"/>
    </xf>
    <xf numFmtId="0" fontId="4" fillId="0" borderId="33" xfId="0" applyFont="1" applyBorder="1" applyAlignment="1" applyProtection="1">
      <alignment horizontal="left"/>
    </xf>
    <xf numFmtId="165" fontId="4" fillId="0" borderId="33" xfId="0" applyNumberFormat="1" applyFont="1" applyBorder="1" applyProtection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3" fillId="6" borderId="43" xfId="0" applyNumberFormat="1" applyFont="1" applyFill="1" applyBorder="1" applyProtection="1"/>
    <xf numFmtId="165" fontId="3" fillId="6" borderId="61" xfId="0" applyNumberFormat="1" applyFont="1" applyFill="1" applyBorder="1" applyProtection="1"/>
    <xf numFmtId="0" fontId="4" fillId="0" borderId="25" xfId="0" applyFont="1" applyBorder="1" applyAlignment="1">
      <alignment horizontal="center"/>
    </xf>
    <xf numFmtId="0" fontId="4" fillId="0" borderId="47" xfId="0" applyFont="1" applyBorder="1" applyAlignment="1" applyProtection="1">
      <alignment horizontal="left"/>
    </xf>
    <xf numFmtId="165" fontId="4" fillId="0" borderId="47" xfId="0" applyNumberFormat="1" applyFont="1" applyBorder="1" applyProtection="1"/>
    <xf numFmtId="165" fontId="4" fillId="0" borderId="72" xfId="0" applyNumberFormat="1" applyFont="1" applyBorder="1" applyProtection="1"/>
    <xf numFmtId="0" fontId="4" fillId="7" borderId="73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/>
    </xf>
    <xf numFmtId="165" fontId="4" fillId="7" borderId="7" xfId="0" applyNumberFormat="1" applyFont="1" applyFill="1" applyBorder="1" applyProtection="1"/>
    <xf numFmtId="165" fontId="4" fillId="7" borderId="66" xfId="0" applyNumberFormat="1" applyFont="1" applyFill="1" applyBorder="1" applyProtection="1"/>
    <xf numFmtId="0" fontId="4" fillId="8" borderId="26" xfId="0" applyNumberFormat="1" applyFont="1" applyFill="1" applyBorder="1" applyAlignment="1">
      <alignment horizontal="right" vertical="center"/>
    </xf>
    <xf numFmtId="165" fontId="4" fillId="0" borderId="61" xfId="0" applyNumberFormat="1" applyFont="1" applyBorder="1" applyProtection="1"/>
    <xf numFmtId="0" fontId="34" fillId="0" borderId="0" xfId="0" applyFont="1" applyBorder="1" applyAlignment="1">
      <alignment horizontal="center"/>
    </xf>
    <xf numFmtId="0" fontId="3" fillId="6" borderId="44" xfId="0" applyFont="1" applyFill="1" applyBorder="1" applyAlignment="1">
      <alignment horizontal="center"/>
    </xf>
    <xf numFmtId="0" fontId="3" fillId="6" borderId="26" xfId="0" applyFont="1" applyFill="1" applyBorder="1" applyAlignment="1" applyProtection="1">
      <alignment horizontal="left"/>
    </xf>
    <xf numFmtId="165" fontId="3" fillId="6" borderId="26" xfId="0" applyNumberFormat="1" applyFont="1" applyFill="1" applyBorder="1" applyProtection="1"/>
    <xf numFmtId="165" fontId="3" fillId="6" borderId="72" xfId="0" applyNumberFormat="1" applyFont="1" applyFill="1" applyBorder="1" applyProtection="1"/>
    <xf numFmtId="165" fontId="3" fillId="6" borderId="66" xfId="0" applyNumberFormat="1" applyFont="1" applyFill="1" applyBorder="1" applyProtection="1"/>
    <xf numFmtId="165" fontId="4" fillId="0" borderId="27" xfId="0" applyNumberFormat="1" applyFont="1" applyBorder="1" applyProtection="1"/>
    <xf numFmtId="165" fontId="4" fillId="0" borderId="74" xfId="0" applyNumberFormat="1" applyFont="1" applyBorder="1" applyAlignment="1" applyProtection="1">
      <alignment horizontal="center"/>
    </xf>
    <xf numFmtId="165" fontId="4" fillId="0" borderId="75" xfId="0" applyNumberFormat="1" applyFont="1" applyBorder="1" applyProtection="1"/>
    <xf numFmtId="0" fontId="4" fillId="0" borderId="76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165" fontId="4" fillId="0" borderId="56" xfId="0" applyNumberFormat="1" applyFont="1" applyBorder="1" applyProtection="1"/>
    <xf numFmtId="165" fontId="4" fillId="0" borderId="57" xfId="0" applyNumberFormat="1" applyFont="1" applyBorder="1" applyProtection="1"/>
    <xf numFmtId="0" fontId="4" fillId="0" borderId="28" xfId="0" applyFont="1" applyBorder="1" applyAlignment="1">
      <alignment horizontal="center"/>
    </xf>
    <xf numFmtId="0" fontId="4" fillId="0" borderId="82" xfId="0" applyFont="1" applyBorder="1" applyAlignment="1" applyProtection="1">
      <alignment horizontal="left"/>
    </xf>
    <xf numFmtId="165" fontId="4" fillId="0" borderId="82" xfId="0" applyNumberFormat="1" applyFont="1" applyBorder="1" applyProtection="1"/>
    <xf numFmtId="0" fontId="2" fillId="0" borderId="33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5" fontId="4" fillId="0" borderId="0" xfId="0" applyNumberFormat="1" applyFont="1" applyBorder="1" applyProtection="1"/>
    <xf numFmtId="165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5" fontId="2" fillId="0" borderId="0" xfId="0" applyNumberFormat="1" applyFont="1" applyBorder="1" applyProtection="1"/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 applyProtection="1">
      <alignment horizontal="left"/>
    </xf>
    <xf numFmtId="165" fontId="35" fillId="0" borderId="0" xfId="0" applyNumberFormat="1" applyFont="1" applyBorder="1" applyProtection="1"/>
    <xf numFmtId="0" fontId="0" fillId="0" borderId="0" xfId="0" applyBorder="1"/>
    <xf numFmtId="0" fontId="15" fillId="0" borderId="2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24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5" fillId="0" borderId="27" xfId="0" applyFont="1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0" fontId="20" fillId="0" borderId="2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15" fillId="0" borderId="20" xfId="0" applyFont="1" applyBorder="1" applyAlignment="1">
      <alignment horizontal="left" vertical="center" wrapText="1" indent="1"/>
    </xf>
    <xf numFmtId="0" fontId="15" fillId="0" borderId="21" xfId="0" applyFont="1" applyBorder="1" applyAlignment="1">
      <alignment horizontal="left" vertical="center" wrapText="1" indent="1"/>
    </xf>
    <xf numFmtId="0" fontId="15" fillId="0" borderId="20" xfId="0" applyFont="1" applyFill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9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1" fillId="3" borderId="33" xfId="0" applyFont="1" applyFill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vertical="center" wrapText="1"/>
    </xf>
    <xf numFmtId="0" fontId="15" fillId="0" borderId="36" xfId="0" applyFont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16" fillId="0" borderId="27" xfId="0" applyFont="1" applyFill="1" applyBorder="1" applyAlignment="1">
      <alignment vertical="center" wrapText="1"/>
    </xf>
    <xf numFmtId="0" fontId="16" fillId="0" borderId="21" xfId="0" applyFont="1" applyFill="1" applyBorder="1" applyAlignment="1">
      <alignment vertical="center" wrapText="1"/>
    </xf>
    <xf numFmtId="0" fontId="24" fillId="0" borderId="24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6" fillId="0" borderId="35" xfId="0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24" fillId="0" borderId="28" xfId="0" applyFont="1" applyBorder="1" applyAlignment="1">
      <alignment horizontal="center" vertical="center"/>
    </xf>
    <xf numFmtId="0" fontId="15" fillId="0" borderId="27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20" fillId="0" borderId="32" xfId="0" applyFont="1" applyBorder="1" applyAlignment="1">
      <alignment vertical="center" wrapText="1"/>
    </xf>
    <xf numFmtId="0" fontId="20" fillId="0" borderId="30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left" vertical="center" wrapText="1" indent="2"/>
    </xf>
    <xf numFmtId="0" fontId="16" fillId="0" borderId="21" xfId="0" applyFont="1" applyFill="1" applyBorder="1" applyAlignment="1">
      <alignment horizontal="left" vertical="center" wrapText="1" indent="2"/>
    </xf>
    <xf numFmtId="0" fontId="9" fillId="0" borderId="32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10" fillId="3" borderId="33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4" fillId="0" borderId="35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4" fillId="0" borderId="42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1" xfId="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14" fillId="4" borderId="77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78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 wrapText="1"/>
    </xf>
    <xf numFmtId="165" fontId="4" fillId="4" borderId="59" xfId="0" applyNumberFormat="1" applyFont="1" applyFill="1" applyBorder="1" applyAlignment="1" applyProtection="1">
      <alignment horizontal="center" vertical="center" wrapText="1"/>
    </xf>
    <xf numFmtId="0" fontId="2" fillId="4" borderId="80" xfId="0" applyFont="1" applyFill="1" applyBorder="1" applyAlignment="1">
      <alignment horizontal="center" vertical="center" wrapText="1"/>
    </xf>
    <xf numFmtId="165" fontId="30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30" fillId="4" borderId="81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67" xfId="0" applyFont="1" applyBorder="1" applyAlignment="1">
      <alignment wrapText="1"/>
    </xf>
    <xf numFmtId="0" fontId="32" fillId="0" borderId="49" xfId="0" applyFont="1" applyBorder="1" applyAlignment="1">
      <alignment horizontal="center" vertical="center" wrapText="1"/>
    </xf>
    <xf numFmtId="0" fontId="32" fillId="0" borderId="67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3" fillId="0" borderId="69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165" fontId="28" fillId="0" borderId="71" xfId="0" applyNumberFormat="1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57" xfId="0" applyFont="1" applyBorder="1" applyAlignment="1">
      <alignment horizontal="center" vertical="center" wrapText="1"/>
    </xf>
    <xf numFmtId="0" fontId="33" fillId="0" borderId="58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165" fontId="28" fillId="0" borderId="60" xfId="0" applyNumberFormat="1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11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2" fillId="0" borderId="54" xfId="0" applyFont="1" applyBorder="1" applyAlignment="1">
      <alignment wrapText="1"/>
    </xf>
    <xf numFmtId="0" fontId="37" fillId="0" borderId="0" xfId="1" applyFont="1"/>
    <xf numFmtId="0" fontId="38" fillId="0" borderId="0" xfId="1" applyFont="1"/>
    <xf numFmtId="0" fontId="39" fillId="0" borderId="0" xfId="1" applyFont="1"/>
    <xf numFmtId="0" fontId="37" fillId="0" borderId="0" xfId="1" applyFont="1" applyAlignment="1"/>
    <xf numFmtId="10" fontId="37" fillId="0" borderId="0" xfId="1" applyNumberFormat="1" applyFont="1" applyBorder="1" applyAlignment="1">
      <alignment horizontal="right"/>
    </xf>
    <xf numFmtId="0" fontId="40" fillId="0" borderId="0" xfId="1" applyFont="1"/>
    <xf numFmtId="10" fontId="39" fillId="0" borderId="0" xfId="1" applyNumberFormat="1" applyFont="1"/>
    <xf numFmtId="0" fontId="37" fillId="0" borderId="0" xfId="1" applyFont="1" applyBorder="1" applyAlignment="1">
      <alignment horizontal="right"/>
    </xf>
    <xf numFmtId="166" fontId="41" fillId="0" borderId="0" xfId="2" applyNumberFormat="1" applyFont="1" applyBorder="1" applyAlignment="1">
      <alignment horizontal="right"/>
    </xf>
    <xf numFmtId="166" fontId="37" fillId="0" borderId="0" xfId="2" applyNumberFormat="1" applyFont="1" applyBorder="1" applyAlignment="1">
      <alignment horizontal="right"/>
    </xf>
    <xf numFmtId="0" fontId="37" fillId="0" borderId="0" xfId="1" applyFont="1" applyFill="1" applyBorder="1" applyAlignment="1">
      <alignment horizontal="right"/>
    </xf>
    <xf numFmtId="10" fontId="37" fillId="0" borderId="0" xfId="1" applyNumberFormat="1" applyFont="1"/>
    <xf numFmtId="0" fontId="37" fillId="9" borderId="0" xfId="1" applyFont="1" applyFill="1" applyAlignment="1">
      <alignment vertical="center"/>
    </xf>
    <xf numFmtId="0" fontId="36" fillId="0" borderId="0" xfId="1" applyAlignment="1"/>
    <xf numFmtId="166" fontId="43" fillId="0" borderId="0" xfId="2" applyNumberFormat="1" applyFont="1" applyBorder="1" applyAlignment="1">
      <alignment horizontal="right"/>
    </xf>
    <xf numFmtId="0" fontId="36" fillId="0" borderId="0" xfId="1"/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IV 2018r. do IV 2019r.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7892755576742886E-3"/>
                  <c:y val="-1.4814960629921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40708168264957E-3"/>
                  <c:y val="-1.220078740157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43455580578525E-3"/>
                  <c:y val="-6.94520997375335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028991939682E-3"/>
                  <c:y val="-3.86712598425196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6599323831911E-3"/>
                  <c:y val="8.7962598425196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IV 19'!$B$3:$B$15</c:f>
              <c:strCache>
                <c:ptCount val="13"/>
                <c:pt idx="0">
                  <c:v>IV 2018r.</c:v>
                </c:pt>
                <c:pt idx="1">
                  <c:v>V 2018r.</c:v>
                </c:pt>
                <c:pt idx="2">
                  <c:v>VI 2018r.</c:v>
                </c:pt>
                <c:pt idx="3">
                  <c:v>VII 2018r.</c:v>
                </c:pt>
                <c:pt idx="4">
                  <c:v>VIII 2018r.</c:v>
                </c:pt>
                <c:pt idx="5">
                  <c:v>IX 2018r.</c:v>
                </c:pt>
                <c:pt idx="6">
                  <c:v>X 2018r.</c:v>
                </c:pt>
                <c:pt idx="7">
                  <c:v>XI 2018r.</c:v>
                </c:pt>
                <c:pt idx="8">
                  <c:v>XII 2018r.</c:v>
                </c:pt>
                <c:pt idx="9">
                  <c:v>I 2019r.</c:v>
                </c:pt>
                <c:pt idx="10">
                  <c:v>II 2019r.</c:v>
                </c:pt>
                <c:pt idx="11">
                  <c:v>III 2019r.</c:v>
                </c:pt>
                <c:pt idx="12">
                  <c:v>IV 2019r.</c:v>
                </c:pt>
              </c:strCache>
            </c:strRef>
          </c:cat>
          <c:val>
            <c:numRef>
              <c:f>'Wykresy IV 19'!$C$3:$C$15</c:f>
              <c:numCache>
                <c:formatCode>General</c:formatCode>
                <c:ptCount val="13"/>
                <c:pt idx="0">
                  <c:v>23660</c:v>
                </c:pt>
                <c:pt idx="1">
                  <c:v>22865</c:v>
                </c:pt>
                <c:pt idx="2">
                  <c:v>21868</c:v>
                </c:pt>
                <c:pt idx="3">
                  <c:v>21835</c:v>
                </c:pt>
                <c:pt idx="4">
                  <c:v>21768</c:v>
                </c:pt>
                <c:pt idx="5">
                  <c:v>21627</c:v>
                </c:pt>
                <c:pt idx="6">
                  <c:v>21375</c:v>
                </c:pt>
                <c:pt idx="7">
                  <c:v>21683</c:v>
                </c:pt>
                <c:pt idx="8">
                  <c:v>22201</c:v>
                </c:pt>
                <c:pt idx="9">
                  <c:v>23734</c:v>
                </c:pt>
                <c:pt idx="10">
                  <c:v>23346</c:v>
                </c:pt>
                <c:pt idx="11">
                  <c:v>22201</c:v>
                </c:pt>
                <c:pt idx="12">
                  <c:v>20828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337157976"/>
        <c:axId val="337157192"/>
      </c:barChart>
      <c:catAx>
        <c:axId val="337157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37157192"/>
        <c:crossesAt val="20000"/>
        <c:auto val="1"/>
        <c:lblAlgn val="ctr"/>
        <c:lblOffset val="100"/>
        <c:noMultiLvlLbl val="0"/>
      </c:catAx>
      <c:valAx>
        <c:axId val="337157192"/>
        <c:scaling>
          <c:orientation val="minMax"/>
          <c:max val="26000"/>
          <c:min val="2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3715797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IV 19'!$J$3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'Wykresy IV 19'!$H$4:$H$9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IV 19'!$I$4:$I$9</c:f>
              <c:numCache>
                <c:formatCode>General</c:formatCode>
                <c:ptCount val="6"/>
                <c:pt idx="0">
                  <c:v>95</c:v>
                </c:pt>
                <c:pt idx="1">
                  <c:v>0</c:v>
                </c:pt>
                <c:pt idx="2">
                  <c:v>0</c:v>
                </c:pt>
                <c:pt idx="3">
                  <c:v>27</c:v>
                </c:pt>
                <c:pt idx="4">
                  <c:v>23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37160328"/>
        <c:axId val="337155232"/>
      </c:barChart>
      <c:catAx>
        <c:axId val="337160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37155232"/>
        <c:crosses val="autoZero"/>
        <c:auto val="1"/>
        <c:lblAlgn val="ctr"/>
        <c:lblOffset val="100"/>
        <c:noMultiLvlLbl val="0"/>
      </c:catAx>
      <c:valAx>
        <c:axId val="337155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716032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XI 2017r. do IV 2018r. oraz od XI 2018r. do IV 2019r.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IV 19'!$E$6:$E$18</c:f>
              <c:strCache>
                <c:ptCount val="13"/>
                <c:pt idx="0">
                  <c:v>XI 2017r.</c:v>
                </c:pt>
                <c:pt idx="1">
                  <c:v>XII 2017r.</c:v>
                </c:pt>
                <c:pt idx="2">
                  <c:v>I 2018r.</c:v>
                </c:pt>
                <c:pt idx="3">
                  <c:v>II 2018r.</c:v>
                </c:pt>
                <c:pt idx="4">
                  <c:v>III 2018r.</c:v>
                </c:pt>
                <c:pt idx="5">
                  <c:v>IV 2018r.</c:v>
                </c:pt>
                <c:pt idx="7">
                  <c:v>XI 2018r.</c:v>
                </c:pt>
                <c:pt idx="8">
                  <c:v>XII 2018r.</c:v>
                </c:pt>
                <c:pt idx="9">
                  <c:v>I 2019r.</c:v>
                </c:pt>
                <c:pt idx="10">
                  <c:v>II 2019r.</c:v>
                </c:pt>
                <c:pt idx="11">
                  <c:v>III 2019r.</c:v>
                </c:pt>
                <c:pt idx="12">
                  <c:v>IV 2019r.</c:v>
                </c:pt>
              </c:strCache>
            </c:strRef>
          </c:cat>
          <c:val>
            <c:numRef>
              <c:f>'Wykresy IV 19'!$F$6:$F$18</c:f>
              <c:numCache>
                <c:formatCode>General</c:formatCode>
                <c:ptCount val="13"/>
                <c:pt idx="0">
                  <c:v>4495</c:v>
                </c:pt>
                <c:pt idx="1">
                  <c:v>3009</c:v>
                </c:pt>
                <c:pt idx="2">
                  <c:v>5315</c:v>
                </c:pt>
                <c:pt idx="3">
                  <c:v>4616</c:v>
                </c:pt>
                <c:pt idx="4">
                  <c:v>4626</c:v>
                </c:pt>
                <c:pt idx="5">
                  <c:v>3744</c:v>
                </c:pt>
                <c:pt idx="7">
                  <c:v>4154</c:v>
                </c:pt>
                <c:pt idx="8">
                  <c:v>3176</c:v>
                </c:pt>
                <c:pt idx="9">
                  <c:v>5397</c:v>
                </c:pt>
                <c:pt idx="10">
                  <c:v>4350</c:v>
                </c:pt>
                <c:pt idx="11">
                  <c:v>4415</c:v>
                </c:pt>
                <c:pt idx="12">
                  <c:v>4133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337159544"/>
        <c:axId val="337155624"/>
        <c:axId val="0"/>
      </c:bar3DChart>
      <c:catAx>
        <c:axId val="337159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37155624"/>
        <c:crosses val="autoZero"/>
        <c:auto val="1"/>
        <c:lblAlgn val="ctr"/>
        <c:lblOffset val="100"/>
        <c:noMultiLvlLbl val="0"/>
      </c:catAx>
      <c:valAx>
        <c:axId val="3371556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37159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kwietniu 2019r.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5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414675729636361"/>
          <c:y val="0.32270209973753283"/>
          <c:w val="0.49209166161922069"/>
          <c:h val="0.3958333333333333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3.0758014222580106E-3"/>
                  <c:y val="-7.64288057742782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6295926150256848"/>
                  <c:y val="-0.1709479986876640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5753976265787289"/>
                  <c:y val="-3.088418635170603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5D1C1BA-CC2D-41D8-8E82-D6638532581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F5F76092-1E41-4212-B8D9-298846E67D0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61083069744487"/>
                      <c:h val="0.1940452755905511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11637032550418366"/>
                  <c:y val="0.1461896325459316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29ECE2-1CE1-4384-B723-235F1CDFD42C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94D7B8C-E5B9-44E1-96C1-B04F1EC6F6A1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884626601162033"/>
                      <c:h val="0.13812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5.0523812728536094E-3"/>
                  <c:y val="0.1338093832020997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12927227045337281"/>
                  <c:y val="0.147553149606299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6012B3B-946B-4EDD-BBEC-605A9A3F07F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141EAF79-7421-483D-B030-5B8183CA5F3A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13099295047701"/>
                      <c:h val="9.233567908156005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0194382753437876"/>
                  <c:y val="0.14871292650918636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5.9389595531327839E-2"/>
                  <c:y val="0.128469816272965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3015669515669515"/>
                  <c:y val="-9.50803805774285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6.5253045292415365E-2"/>
                  <c:y val="-5.320652887139107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13707539762657872"/>
                  <c:y val="-9.054954068241508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1.0705408618794446E-2"/>
                  <c:y val="-3.614599737532810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0948852547277733"/>
                  <c:y val="-7.4106955380577433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IV 19'!$J$22:$J$34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IV 19'!$K$22:$K$34</c:f>
              <c:numCache>
                <c:formatCode>0.00%</c:formatCode>
                <c:ptCount val="13"/>
                <c:pt idx="0">
                  <c:v>0.34065460809646858</c:v>
                </c:pt>
                <c:pt idx="1">
                  <c:v>4.4142980189491816E-2</c:v>
                </c:pt>
                <c:pt idx="2">
                  <c:v>1.5073212747631352E-2</c:v>
                </c:pt>
                <c:pt idx="3">
                  <c:v>3.294573643410853E-2</c:v>
                </c:pt>
                <c:pt idx="4">
                  <c:v>3.2299741602067181E-2</c:v>
                </c:pt>
                <c:pt idx="5">
                  <c:v>1.7872523686477175E-2</c:v>
                </c:pt>
                <c:pt idx="6">
                  <c:v>8.1826012058570194E-2</c:v>
                </c:pt>
                <c:pt idx="7">
                  <c:v>3.875968992248062E-2</c:v>
                </c:pt>
                <c:pt idx="8">
                  <c:v>2.7777777777777776E-2</c:v>
                </c:pt>
                <c:pt idx="9">
                  <c:v>0.21770025839793281</c:v>
                </c:pt>
                <c:pt idx="10">
                  <c:v>8.3333333333333329E-2</c:v>
                </c:pt>
                <c:pt idx="11">
                  <c:v>3.2299741602067182E-3</c:v>
                </c:pt>
                <c:pt idx="12">
                  <c:v>6.4384151593453925E-2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390526</xdr:colOff>
      <xdr:row>19</xdr:row>
      <xdr:rowOff>123825</xdr:rowOff>
    </xdr:from>
    <xdr:to>
      <xdr:col>27</xdr:col>
      <xdr:colOff>581026</xdr:colOff>
      <xdr:row>38</xdr:row>
      <xdr:rowOff>95250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9r/Arkusz%20roboczy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WYKRESY/2019r/Wykresy%20IV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9"/>
      <sheetName val="Stan i struktura II 19"/>
      <sheetName val="Stan i struktura III 19"/>
      <sheetName val="Stan i struktura IV 19"/>
    </sheetNames>
    <sheetDataSet>
      <sheetData sheetId="0"/>
      <sheetData sheetId="1"/>
      <sheetData sheetId="2">
        <row r="6">
          <cell r="E6">
            <v>1444</v>
          </cell>
          <cell r="F6">
            <v>1117</v>
          </cell>
          <cell r="G6">
            <v>1618</v>
          </cell>
          <cell r="H6">
            <v>2383</v>
          </cell>
          <cell r="I6">
            <v>2381</v>
          </cell>
          <cell r="J6">
            <v>482</v>
          </cell>
          <cell r="K6">
            <v>1860</v>
          </cell>
          <cell r="L6">
            <v>755</v>
          </cell>
          <cell r="M6">
            <v>1080</v>
          </cell>
          <cell r="N6">
            <v>1101</v>
          </cell>
          <cell r="O6">
            <v>2265</v>
          </cell>
          <cell r="P6">
            <v>1768</v>
          </cell>
          <cell r="Q6">
            <v>1928</v>
          </cell>
          <cell r="R6">
            <v>2019</v>
          </cell>
          <cell r="S6">
            <v>22201</v>
          </cell>
        </row>
        <row r="46">
          <cell r="E46">
            <v>3616</v>
          </cell>
          <cell r="F46">
            <v>819</v>
          </cell>
          <cell r="G46">
            <v>1070</v>
          </cell>
          <cell r="H46">
            <v>697</v>
          </cell>
          <cell r="I46">
            <v>684</v>
          </cell>
          <cell r="J46">
            <v>457</v>
          </cell>
          <cell r="K46">
            <v>656</v>
          </cell>
          <cell r="L46">
            <v>452</v>
          </cell>
          <cell r="M46">
            <v>929</v>
          </cell>
          <cell r="N46">
            <v>737</v>
          </cell>
          <cell r="O46">
            <v>1676</v>
          </cell>
          <cell r="P46">
            <v>621</v>
          </cell>
          <cell r="Q46">
            <v>761</v>
          </cell>
          <cell r="R46">
            <v>987</v>
          </cell>
          <cell r="S46">
            <v>14162</v>
          </cell>
        </row>
        <row r="49">
          <cell r="E49">
            <v>21</v>
          </cell>
          <cell r="F49">
            <v>18</v>
          </cell>
          <cell r="G49">
            <v>19</v>
          </cell>
          <cell r="H49">
            <v>30</v>
          </cell>
          <cell r="I49">
            <v>19</v>
          </cell>
          <cell r="J49">
            <v>4</v>
          </cell>
          <cell r="K49">
            <v>48</v>
          </cell>
          <cell r="L49">
            <v>21</v>
          </cell>
          <cell r="M49">
            <v>2</v>
          </cell>
          <cell r="N49">
            <v>24</v>
          </cell>
          <cell r="O49">
            <v>9</v>
          </cell>
          <cell r="P49">
            <v>10</v>
          </cell>
          <cell r="Q49">
            <v>74</v>
          </cell>
          <cell r="R49">
            <v>35</v>
          </cell>
          <cell r="S49">
            <v>334</v>
          </cell>
        </row>
        <row r="51">
          <cell r="E51">
            <v>0</v>
          </cell>
          <cell r="F51">
            <v>5</v>
          </cell>
          <cell r="G51">
            <v>3</v>
          </cell>
          <cell r="H51">
            <v>17</v>
          </cell>
          <cell r="I51">
            <v>0</v>
          </cell>
          <cell r="J51">
            <v>2</v>
          </cell>
          <cell r="K51">
            <v>16</v>
          </cell>
          <cell r="L51">
            <v>8</v>
          </cell>
          <cell r="M51">
            <v>9</v>
          </cell>
          <cell r="N51">
            <v>5</v>
          </cell>
          <cell r="O51">
            <v>9</v>
          </cell>
          <cell r="P51">
            <v>27</v>
          </cell>
          <cell r="Q51">
            <v>91</v>
          </cell>
          <cell r="R51">
            <v>18</v>
          </cell>
          <cell r="S51">
            <v>210</v>
          </cell>
        </row>
        <row r="53">
          <cell r="E53">
            <v>22</v>
          </cell>
          <cell r="F53">
            <v>11</v>
          </cell>
          <cell r="G53">
            <v>23</v>
          </cell>
          <cell r="H53">
            <v>26</v>
          </cell>
          <cell r="I53">
            <v>1</v>
          </cell>
          <cell r="J53">
            <v>9</v>
          </cell>
          <cell r="K53">
            <v>0</v>
          </cell>
          <cell r="L53">
            <v>3</v>
          </cell>
          <cell r="M53">
            <v>0</v>
          </cell>
          <cell r="N53">
            <v>32</v>
          </cell>
          <cell r="O53">
            <v>12</v>
          </cell>
          <cell r="P53">
            <v>4</v>
          </cell>
          <cell r="Q53">
            <v>6</v>
          </cell>
          <cell r="R53">
            <v>19</v>
          </cell>
          <cell r="S53">
            <v>168</v>
          </cell>
        </row>
        <row r="55">
          <cell r="E55">
            <v>16</v>
          </cell>
          <cell r="F55">
            <v>14</v>
          </cell>
          <cell r="G55">
            <v>6</v>
          </cell>
          <cell r="H55">
            <v>15</v>
          </cell>
          <cell r="I55">
            <v>10</v>
          </cell>
          <cell r="J55">
            <v>4</v>
          </cell>
          <cell r="K55">
            <v>2</v>
          </cell>
          <cell r="L55">
            <v>5</v>
          </cell>
          <cell r="M55">
            <v>4</v>
          </cell>
          <cell r="N55">
            <v>7</v>
          </cell>
          <cell r="O55">
            <v>12</v>
          </cell>
          <cell r="P55">
            <v>7</v>
          </cell>
          <cell r="Q55">
            <v>10</v>
          </cell>
          <cell r="R55">
            <v>5</v>
          </cell>
          <cell r="S55">
            <v>117</v>
          </cell>
        </row>
        <row r="57">
          <cell r="E57">
            <v>33</v>
          </cell>
          <cell r="F57">
            <v>26</v>
          </cell>
          <cell r="G57">
            <v>7</v>
          </cell>
          <cell r="H57">
            <v>23</v>
          </cell>
          <cell r="I57">
            <v>16</v>
          </cell>
          <cell r="J57">
            <v>9</v>
          </cell>
          <cell r="K57">
            <v>34</v>
          </cell>
          <cell r="L57">
            <v>9</v>
          </cell>
          <cell r="M57">
            <v>21</v>
          </cell>
          <cell r="N57">
            <v>15</v>
          </cell>
          <cell r="O57">
            <v>12</v>
          </cell>
          <cell r="P57">
            <v>13</v>
          </cell>
          <cell r="Q57">
            <v>25</v>
          </cell>
          <cell r="R57">
            <v>13</v>
          </cell>
          <cell r="S57">
            <v>256</v>
          </cell>
        </row>
        <row r="59">
          <cell r="E59">
            <v>7</v>
          </cell>
          <cell r="F59">
            <v>2</v>
          </cell>
          <cell r="G59">
            <v>8</v>
          </cell>
          <cell r="H59">
            <v>9</v>
          </cell>
          <cell r="I59">
            <v>12</v>
          </cell>
          <cell r="J59">
            <v>0</v>
          </cell>
          <cell r="K59">
            <v>7</v>
          </cell>
          <cell r="L59">
            <v>4</v>
          </cell>
          <cell r="M59">
            <v>6</v>
          </cell>
          <cell r="N59">
            <v>23</v>
          </cell>
          <cell r="O59">
            <v>5</v>
          </cell>
          <cell r="P59">
            <v>4</v>
          </cell>
          <cell r="Q59">
            <v>1</v>
          </cell>
          <cell r="R59">
            <v>12</v>
          </cell>
          <cell r="S59">
            <v>100</v>
          </cell>
        </row>
        <row r="61">
          <cell r="E61">
            <v>58</v>
          </cell>
          <cell r="F61">
            <v>35</v>
          </cell>
          <cell r="G61">
            <v>57</v>
          </cell>
          <cell r="H61">
            <v>69</v>
          </cell>
          <cell r="I61">
            <v>67</v>
          </cell>
          <cell r="J61">
            <v>24</v>
          </cell>
          <cell r="K61">
            <v>174</v>
          </cell>
          <cell r="L61">
            <v>42</v>
          </cell>
          <cell r="M61">
            <v>48</v>
          </cell>
          <cell r="N61">
            <v>15</v>
          </cell>
          <cell r="O61">
            <v>110</v>
          </cell>
          <cell r="P61">
            <v>83</v>
          </cell>
          <cell r="Q61">
            <v>47</v>
          </cell>
          <cell r="R61">
            <v>87</v>
          </cell>
          <cell r="S61">
            <v>916</v>
          </cell>
        </row>
        <row r="63">
          <cell r="E63">
            <v>1</v>
          </cell>
          <cell r="F63">
            <v>8</v>
          </cell>
          <cell r="G63">
            <v>0</v>
          </cell>
          <cell r="H63">
            <v>0</v>
          </cell>
          <cell r="I63">
            <v>15</v>
          </cell>
          <cell r="J63">
            <v>19</v>
          </cell>
          <cell r="K63">
            <v>21</v>
          </cell>
          <cell r="L63">
            <v>0</v>
          </cell>
          <cell r="M63">
            <v>26</v>
          </cell>
          <cell r="N63">
            <v>45</v>
          </cell>
          <cell r="O63">
            <v>29</v>
          </cell>
          <cell r="P63">
            <v>15</v>
          </cell>
          <cell r="Q63">
            <v>61</v>
          </cell>
          <cell r="R63">
            <v>103</v>
          </cell>
          <cell r="S63">
            <v>343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y IV 19"/>
    </sheetNames>
    <sheetDataSet>
      <sheetData sheetId="0">
        <row r="3">
          <cell r="B3" t="str">
            <v>IV 2018r.</v>
          </cell>
          <cell r="C3">
            <v>23660</v>
          </cell>
        </row>
        <row r="4">
          <cell r="B4" t="str">
            <v>V 2018r.</v>
          </cell>
          <cell r="C4">
            <v>22865</v>
          </cell>
          <cell r="H4" t="str">
            <v>Podjęcia pracy poza miejscem zamieszkania w ramach bonu na zasiedlenie</v>
          </cell>
          <cell r="I4">
            <v>95</v>
          </cell>
        </row>
        <row r="5">
          <cell r="B5" t="str">
            <v>VI 2018r.</v>
          </cell>
          <cell r="C5">
            <v>21868</v>
          </cell>
          <cell r="H5" t="str">
            <v>Podjęcia pracy w ramach bonu zatrudnieniowego</v>
          </cell>
          <cell r="I5">
            <v>0</v>
          </cell>
        </row>
        <row r="6">
          <cell r="B6" t="str">
            <v>VII 2018r.</v>
          </cell>
          <cell r="C6">
            <v>21835</v>
          </cell>
          <cell r="E6" t="str">
            <v>XI 2017r.</v>
          </cell>
          <cell r="F6">
            <v>4495</v>
          </cell>
          <cell r="H6" t="str">
            <v>Podjęcie pracy w ramach refundacji składek na ubezpieczenie społeczne</v>
          </cell>
          <cell r="I6">
            <v>0</v>
          </cell>
        </row>
        <row r="7">
          <cell r="B7" t="str">
            <v>VIII 2018r.</v>
          </cell>
          <cell r="C7">
            <v>21768</v>
          </cell>
          <cell r="E7" t="str">
            <v>XII 2017r.</v>
          </cell>
          <cell r="F7">
            <v>3009</v>
          </cell>
          <cell r="H7" t="str">
            <v>Podjęcia pracy w ramach dofinansowania wynagrodzenia za zatrudnienie skierowanego 
bezrobotnego powyżej 50 r. życia</v>
          </cell>
          <cell r="I7">
            <v>27</v>
          </cell>
        </row>
        <row r="8">
          <cell r="B8" t="str">
            <v>IX 2018r.</v>
          </cell>
          <cell r="C8">
            <v>21627</v>
          </cell>
          <cell r="E8" t="str">
            <v>I 2018r.</v>
          </cell>
          <cell r="F8">
            <v>5315</v>
          </cell>
          <cell r="H8" t="str">
            <v>Rozpoczęcie szkolenia w ramach bonu szkoleniowego</v>
          </cell>
          <cell r="I8">
            <v>23</v>
          </cell>
        </row>
        <row r="9">
          <cell r="B9" t="str">
            <v>X 2018r.</v>
          </cell>
          <cell r="C9">
            <v>21375</v>
          </cell>
          <cell r="E9" t="str">
            <v>II 2018r.</v>
          </cell>
          <cell r="F9">
            <v>4616</v>
          </cell>
          <cell r="H9" t="str">
            <v>Rozpoczęcie stażu w ramach bonu stażowego</v>
          </cell>
          <cell r="I9">
            <v>1</v>
          </cell>
        </row>
        <row r="10">
          <cell r="B10" t="str">
            <v>XI 2018r.</v>
          </cell>
          <cell r="C10">
            <v>21683</v>
          </cell>
          <cell r="E10" t="str">
            <v>III 2018r.</v>
          </cell>
          <cell r="F10">
            <v>4626</v>
          </cell>
        </row>
        <row r="11">
          <cell r="B11" t="str">
            <v>XII 2018r.</v>
          </cell>
          <cell r="C11">
            <v>22201</v>
          </cell>
          <cell r="E11" t="str">
            <v>IV 2018r.</v>
          </cell>
          <cell r="F11">
            <v>3744</v>
          </cell>
        </row>
        <row r="12">
          <cell r="B12" t="str">
            <v>I 2019r.</v>
          </cell>
          <cell r="C12">
            <v>23734</v>
          </cell>
        </row>
        <row r="13">
          <cell r="B13" t="str">
            <v>II 2019r.</v>
          </cell>
          <cell r="C13">
            <v>23346</v>
          </cell>
          <cell r="E13" t="str">
            <v>XI 2018r.</v>
          </cell>
          <cell r="F13">
            <v>4154</v>
          </cell>
        </row>
        <row r="14">
          <cell r="B14" t="str">
            <v>III 2019r.</v>
          </cell>
          <cell r="C14">
            <v>22201</v>
          </cell>
          <cell r="E14" t="str">
            <v>XII 2018r.</v>
          </cell>
          <cell r="F14">
            <v>3176</v>
          </cell>
        </row>
        <row r="15">
          <cell r="B15" t="str">
            <v>IV 2019r.</v>
          </cell>
          <cell r="C15">
            <v>20828</v>
          </cell>
          <cell r="E15" t="str">
            <v>I 2019r.</v>
          </cell>
          <cell r="F15">
            <v>5397</v>
          </cell>
        </row>
        <row r="16">
          <cell r="E16" t="str">
            <v>II 2019r.</v>
          </cell>
          <cell r="F16">
            <v>4350</v>
          </cell>
        </row>
        <row r="17">
          <cell r="E17" t="str">
            <v>III 2019r.</v>
          </cell>
          <cell r="F17">
            <v>4415</v>
          </cell>
        </row>
        <row r="18">
          <cell r="E18" t="str">
            <v>IV 2019r.</v>
          </cell>
          <cell r="F18">
            <v>4133</v>
          </cell>
        </row>
        <row r="22">
          <cell r="J22" t="str">
            <v>Praca niesubsydiowana</v>
          </cell>
          <cell r="K22">
            <v>0.34065460809646858</v>
          </cell>
        </row>
        <row r="23">
          <cell r="J23" t="str">
            <v>Podjęcie działalności gospodarczej i inna praca</v>
          </cell>
          <cell r="K23">
            <v>4.4142980189491816E-2</v>
          </cell>
        </row>
        <row r="24">
          <cell r="J24" t="str">
            <v>Podjęcie pracy w ramach refund. kosztów zatrud. bezrobotnego</v>
          </cell>
          <cell r="K24">
            <v>1.5073212747631352E-2</v>
          </cell>
        </row>
        <row r="25">
          <cell r="J25" t="str">
            <v>Prace interwencyjne</v>
          </cell>
          <cell r="K25">
            <v>3.294573643410853E-2</v>
          </cell>
        </row>
        <row r="26">
          <cell r="J26" t="str">
            <v>Roboty publiczne</v>
          </cell>
          <cell r="K26">
            <v>3.2299741602067181E-2</v>
          </cell>
        </row>
        <row r="27">
          <cell r="J27" t="str">
            <v>Szkolenia</v>
          </cell>
          <cell r="K27">
            <v>1.7872523686477175E-2</v>
          </cell>
        </row>
        <row r="28">
          <cell r="J28" t="str">
            <v>Staże</v>
          </cell>
          <cell r="K28">
            <v>8.1826012058570194E-2</v>
          </cell>
        </row>
        <row r="29">
          <cell r="J29" t="str">
            <v>Praca społecznie użyteczna</v>
          </cell>
          <cell r="K29">
            <v>3.875968992248062E-2</v>
          </cell>
        </row>
        <row r="30">
          <cell r="J30" t="str">
            <v>Odmowa bez uzasadnionej przyczyny przyjęcia propozycji odpowiedniej pracy lub innej formy pomocy, w tym w ramach PAI</v>
          </cell>
          <cell r="K30">
            <v>2.7777777777777776E-2</v>
          </cell>
        </row>
        <row r="31">
          <cell r="J31" t="str">
            <v>Niepotwierdzenie gotowości do pracy</v>
          </cell>
          <cell r="K31">
            <v>0.21770025839793281</v>
          </cell>
        </row>
        <row r="32">
          <cell r="J32" t="str">
            <v>Dobrowolna rezygnacja ze statusu bezrobotnego</v>
          </cell>
          <cell r="K32">
            <v>8.3333333333333329E-2</v>
          </cell>
        </row>
        <row r="33">
          <cell r="J33" t="str">
            <v>Nabycie praw emerytalnych lub rentowych</v>
          </cell>
          <cell r="K33">
            <v>3.2299741602067182E-3</v>
          </cell>
        </row>
        <row r="34">
          <cell r="J34" t="str">
            <v>Inne</v>
          </cell>
          <cell r="K34">
            <v>6.4384151593453925E-2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162" t="s">
        <v>0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4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165" t="s">
        <v>19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7"/>
    </row>
    <row r="5" spans="2:27" ht="29.1" customHeight="1" thickTop="1" thickBot="1">
      <c r="B5" s="14" t="s">
        <v>20</v>
      </c>
      <c r="C5" s="168" t="s">
        <v>21</v>
      </c>
      <c r="D5" s="169"/>
      <c r="E5" s="15">
        <v>2.5</v>
      </c>
      <c r="F5" s="15">
        <v>4.3</v>
      </c>
      <c r="G5" s="15">
        <v>9.4</v>
      </c>
      <c r="H5" s="15">
        <v>11.8</v>
      </c>
      <c r="I5" s="15">
        <v>8.5</v>
      </c>
      <c r="J5" s="15">
        <v>2.9</v>
      </c>
      <c r="K5" s="15">
        <v>10.6</v>
      </c>
      <c r="L5" s="15">
        <v>6.4</v>
      </c>
      <c r="M5" s="15">
        <v>4.4000000000000004</v>
      </c>
      <c r="N5" s="15">
        <v>8</v>
      </c>
      <c r="O5" s="15">
        <v>3.3</v>
      </c>
      <c r="P5" s="15">
        <v>6.6</v>
      </c>
      <c r="Q5" s="15">
        <v>9.1</v>
      </c>
      <c r="R5" s="16">
        <v>6</v>
      </c>
      <c r="S5" s="17">
        <v>5.8</v>
      </c>
      <c r="T5" s="1" t="s">
        <v>22</v>
      </c>
    </row>
    <row r="6" spans="2:27" s="4" customFormat="1" ht="28.5" customHeight="1" thickTop="1" thickBot="1">
      <c r="B6" s="18" t="s">
        <v>23</v>
      </c>
      <c r="C6" s="170" t="s">
        <v>24</v>
      </c>
      <c r="D6" s="171"/>
      <c r="E6" s="19">
        <v>1410</v>
      </c>
      <c r="F6" s="20">
        <v>1042</v>
      </c>
      <c r="G6" s="20">
        <v>1524</v>
      </c>
      <c r="H6" s="20">
        <v>2271</v>
      </c>
      <c r="I6" s="20">
        <v>2235</v>
      </c>
      <c r="J6" s="20">
        <v>469</v>
      </c>
      <c r="K6" s="20">
        <v>1658</v>
      </c>
      <c r="L6" s="20">
        <v>686</v>
      </c>
      <c r="M6" s="20">
        <v>1054</v>
      </c>
      <c r="N6" s="20">
        <v>1024</v>
      </c>
      <c r="O6" s="20">
        <v>2145</v>
      </c>
      <c r="P6" s="20">
        <v>1701</v>
      </c>
      <c r="Q6" s="20">
        <v>1814</v>
      </c>
      <c r="R6" s="21">
        <v>1795</v>
      </c>
      <c r="S6" s="22">
        <f>SUM(E6:R6)</f>
        <v>20828</v>
      </c>
    </row>
    <row r="7" spans="2:27" s="4" customFormat="1" ht="29.1" customHeight="1" thickTop="1" thickBot="1">
      <c r="B7" s="23"/>
      <c r="C7" s="172" t="s">
        <v>25</v>
      </c>
      <c r="D7" s="172"/>
      <c r="E7" s="24">
        <f>'[1]Stan i struktura III 19'!E6</f>
        <v>1444</v>
      </c>
      <c r="F7" s="24">
        <f>'[1]Stan i struktura III 19'!F6</f>
        <v>1117</v>
      </c>
      <c r="G7" s="24">
        <f>'[1]Stan i struktura III 19'!G6</f>
        <v>1618</v>
      </c>
      <c r="H7" s="24">
        <f>'[1]Stan i struktura III 19'!H6</f>
        <v>2383</v>
      </c>
      <c r="I7" s="24">
        <f>'[1]Stan i struktura III 19'!I6</f>
        <v>2381</v>
      </c>
      <c r="J7" s="24">
        <f>'[1]Stan i struktura III 19'!J6</f>
        <v>482</v>
      </c>
      <c r="K7" s="24">
        <f>'[1]Stan i struktura III 19'!K6</f>
        <v>1860</v>
      </c>
      <c r="L7" s="24">
        <f>'[1]Stan i struktura III 19'!L6</f>
        <v>755</v>
      </c>
      <c r="M7" s="24">
        <f>'[1]Stan i struktura III 19'!M6</f>
        <v>1080</v>
      </c>
      <c r="N7" s="24">
        <f>'[1]Stan i struktura III 19'!N6</f>
        <v>1101</v>
      </c>
      <c r="O7" s="24">
        <f>'[1]Stan i struktura III 19'!O6</f>
        <v>2265</v>
      </c>
      <c r="P7" s="24">
        <f>'[1]Stan i struktura III 19'!P6</f>
        <v>1768</v>
      </c>
      <c r="Q7" s="24">
        <f>'[1]Stan i struktura III 19'!Q6</f>
        <v>1928</v>
      </c>
      <c r="R7" s="24">
        <f>'[1]Stan i struktura III 19'!R6</f>
        <v>2019</v>
      </c>
      <c r="S7" s="24">
        <f>'[1]Stan i struktura III 19'!S6</f>
        <v>22201</v>
      </c>
      <c r="T7" s="25"/>
      <c r="V7" s="26">
        <f>SUM(E7:R7)</f>
        <v>22201</v>
      </c>
    </row>
    <row r="8" spans="2:27" ht="29.1" customHeight="1" thickTop="1" thickBot="1">
      <c r="B8" s="27"/>
      <c r="C8" s="160" t="s">
        <v>26</v>
      </c>
      <c r="D8" s="161"/>
      <c r="E8" s="28">
        <f t="shared" ref="E8:S8" si="0">E6-E7</f>
        <v>-34</v>
      </c>
      <c r="F8" s="28">
        <f t="shared" si="0"/>
        <v>-75</v>
      </c>
      <c r="G8" s="28">
        <f t="shared" si="0"/>
        <v>-94</v>
      </c>
      <c r="H8" s="28">
        <f t="shared" si="0"/>
        <v>-112</v>
      </c>
      <c r="I8" s="28">
        <f t="shared" si="0"/>
        <v>-146</v>
      </c>
      <c r="J8" s="28">
        <f t="shared" si="0"/>
        <v>-13</v>
      </c>
      <c r="K8" s="28">
        <f t="shared" si="0"/>
        <v>-202</v>
      </c>
      <c r="L8" s="28">
        <f t="shared" si="0"/>
        <v>-69</v>
      </c>
      <c r="M8" s="28">
        <f t="shared" si="0"/>
        <v>-26</v>
      </c>
      <c r="N8" s="28">
        <f t="shared" si="0"/>
        <v>-77</v>
      </c>
      <c r="O8" s="28">
        <f t="shared" si="0"/>
        <v>-120</v>
      </c>
      <c r="P8" s="28">
        <f t="shared" si="0"/>
        <v>-67</v>
      </c>
      <c r="Q8" s="28">
        <f t="shared" si="0"/>
        <v>-114</v>
      </c>
      <c r="R8" s="29">
        <f t="shared" si="0"/>
        <v>-224</v>
      </c>
      <c r="S8" s="30">
        <f t="shared" si="0"/>
        <v>-1373</v>
      </c>
      <c r="T8" s="31"/>
    </row>
    <row r="9" spans="2:27" ht="29.1" customHeight="1" thickTop="1" thickBot="1">
      <c r="B9" s="32"/>
      <c r="C9" s="178" t="s">
        <v>27</v>
      </c>
      <c r="D9" s="179"/>
      <c r="E9" s="33">
        <f t="shared" ref="E9:S9" si="1">E6/E7*100</f>
        <v>97.64542936288089</v>
      </c>
      <c r="F9" s="33">
        <f t="shared" si="1"/>
        <v>93.285586392121758</v>
      </c>
      <c r="G9" s="33">
        <f t="shared" si="1"/>
        <v>94.190358467243513</v>
      </c>
      <c r="H9" s="33">
        <f t="shared" si="1"/>
        <v>95.300041963911042</v>
      </c>
      <c r="I9" s="33">
        <f t="shared" si="1"/>
        <v>93.868122637547245</v>
      </c>
      <c r="J9" s="33">
        <f t="shared" si="1"/>
        <v>97.302904564315355</v>
      </c>
      <c r="K9" s="33">
        <f t="shared" si="1"/>
        <v>89.13978494623656</v>
      </c>
      <c r="L9" s="33">
        <f t="shared" si="1"/>
        <v>90.860927152317885</v>
      </c>
      <c r="M9" s="33">
        <f t="shared" si="1"/>
        <v>97.592592592592595</v>
      </c>
      <c r="N9" s="33">
        <f t="shared" si="1"/>
        <v>93.006357856494091</v>
      </c>
      <c r="O9" s="33">
        <f t="shared" si="1"/>
        <v>94.701986754966882</v>
      </c>
      <c r="P9" s="33">
        <f t="shared" si="1"/>
        <v>96.210407239819006</v>
      </c>
      <c r="Q9" s="33">
        <f t="shared" si="1"/>
        <v>94.087136929460584</v>
      </c>
      <c r="R9" s="34">
        <f t="shared" si="1"/>
        <v>88.905398712233776</v>
      </c>
      <c r="S9" s="35">
        <f t="shared" si="1"/>
        <v>93.815593892167016</v>
      </c>
      <c r="T9" s="31"/>
      <c r="AA9" s="36"/>
    </row>
    <row r="10" spans="2:27" s="4" customFormat="1" ht="29.1" customHeight="1" thickTop="1" thickBot="1">
      <c r="B10" s="37" t="s">
        <v>28</v>
      </c>
      <c r="C10" s="180" t="s">
        <v>29</v>
      </c>
      <c r="D10" s="181"/>
      <c r="E10" s="38">
        <v>370</v>
      </c>
      <c r="F10" s="39">
        <v>186</v>
      </c>
      <c r="G10" s="40">
        <v>222</v>
      </c>
      <c r="H10" s="40">
        <v>244</v>
      </c>
      <c r="I10" s="40">
        <v>356</v>
      </c>
      <c r="J10" s="40">
        <v>102</v>
      </c>
      <c r="K10" s="40">
        <v>254</v>
      </c>
      <c r="L10" s="40">
        <v>116</v>
      </c>
      <c r="M10" s="41">
        <v>161</v>
      </c>
      <c r="N10" s="41">
        <v>106</v>
      </c>
      <c r="O10" s="41">
        <v>344</v>
      </c>
      <c r="P10" s="41">
        <v>247</v>
      </c>
      <c r="Q10" s="41">
        <v>301</v>
      </c>
      <c r="R10" s="41">
        <v>262</v>
      </c>
      <c r="S10" s="42">
        <f>SUM(E10:R10)</f>
        <v>3271</v>
      </c>
      <c r="T10" s="25"/>
    </row>
    <row r="11" spans="2:27" ht="29.1" customHeight="1" thickTop="1" thickBot="1">
      <c r="B11" s="43"/>
      <c r="C11" s="160" t="s">
        <v>30</v>
      </c>
      <c r="D11" s="161"/>
      <c r="E11" s="44">
        <f t="shared" ref="E11:S11" si="2">E76/E10*100</f>
        <v>18.378378378378379</v>
      </c>
      <c r="F11" s="44">
        <f t="shared" si="2"/>
        <v>22.58064516129032</v>
      </c>
      <c r="G11" s="44">
        <f t="shared" si="2"/>
        <v>13.513513513513514</v>
      </c>
      <c r="H11" s="44">
        <f t="shared" si="2"/>
        <v>14.754098360655737</v>
      </c>
      <c r="I11" s="44">
        <f t="shared" si="2"/>
        <v>12.078651685393259</v>
      </c>
      <c r="J11" s="44">
        <f t="shared" si="2"/>
        <v>13.725490196078432</v>
      </c>
      <c r="K11" s="44">
        <f t="shared" si="2"/>
        <v>8.6614173228346463</v>
      </c>
      <c r="L11" s="44">
        <f t="shared" si="2"/>
        <v>13.793103448275861</v>
      </c>
      <c r="M11" s="44">
        <f t="shared" si="2"/>
        <v>20.496894409937887</v>
      </c>
      <c r="N11" s="44">
        <f t="shared" si="2"/>
        <v>16.981132075471699</v>
      </c>
      <c r="O11" s="44">
        <f t="shared" si="2"/>
        <v>23.255813953488371</v>
      </c>
      <c r="P11" s="44">
        <f t="shared" si="2"/>
        <v>21.862348178137651</v>
      </c>
      <c r="Q11" s="44">
        <f t="shared" si="2"/>
        <v>11.960132890365449</v>
      </c>
      <c r="R11" s="45">
        <f t="shared" si="2"/>
        <v>16.793893129770993</v>
      </c>
      <c r="S11" s="46">
        <f t="shared" si="2"/>
        <v>16.386426169367166</v>
      </c>
      <c r="T11" s="31"/>
    </row>
    <row r="12" spans="2:27" ht="29.1" customHeight="1" thickTop="1" thickBot="1">
      <c r="B12" s="47" t="s">
        <v>31</v>
      </c>
      <c r="C12" s="182" t="s">
        <v>32</v>
      </c>
      <c r="D12" s="183"/>
      <c r="E12" s="38">
        <v>404</v>
      </c>
      <c r="F12" s="40">
        <v>261</v>
      </c>
      <c r="G12" s="40">
        <v>316</v>
      </c>
      <c r="H12" s="40">
        <v>356</v>
      </c>
      <c r="I12" s="40">
        <v>502</v>
      </c>
      <c r="J12" s="40">
        <v>115</v>
      </c>
      <c r="K12" s="40">
        <v>456</v>
      </c>
      <c r="L12" s="40">
        <v>185</v>
      </c>
      <c r="M12" s="41">
        <v>187</v>
      </c>
      <c r="N12" s="41">
        <v>183</v>
      </c>
      <c r="O12" s="41">
        <v>464</v>
      </c>
      <c r="P12" s="41">
        <v>314</v>
      </c>
      <c r="Q12" s="41">
        <v>415</v>
      </c>
      <c r="R12" s="41">
        <v>486</v>
      </c>
      <c r="S12" s="42">
        <f>SUM(E12:R12)</f>
        <v>4644</v>
      </c>
      <c r="T12" s="31"/>
    </row>
    <row r="13" spans="2:27" ht="29.1" customHeight="1" thickTop="1" thickBot="1">
      <c r="B13" s="43" t="s">
        <v>22</v>
      </c>
      <c r="C13" s="184" t="s">
        <v>33</v>
      </c>
      <c r="D13" s="185"/>
      <c r="E13" s="48">
        <v>167</v>
      </c>
      <c r="F13" s="49">
        <v>116</v>
      </c>
      <c r="G13" s="49">
        <v>189</v>
      </c>
      <c r="H13" s="49">
        <v>184</v>
      </c>
      <c r="I13" s="49">
        <v>248</v>
      </c>
      <c r="J13" s="49">
        <v>61</v>
      </c>
      <c r="K13" s="49">
        <v>162</v>
      </c>
      <c r="L13" s="49">
        <v>94</v>
      </c>
      <c r="M13" s="50">
        <v>76</v>
      </c>
      <c r="N13" s="50">
        <v>100</v>
      </c>
      <c r="O13" s="50">
        <v>207</v>
      </c>
      <c r="P13" s="50">
        <v>146</v>
      </c>
      <c r="Q13" s="50">
        <v>199</v>
      </c>
      <c r="R13" s="50">
        <v>211</v>
      </c>
      <c r="S13" s="51">
        <f t="shared" ref="S13:S15" si="3">SUM(E13:R13)</f>
        <v>2160</v>
      </c>
      <c r="T13" s="31"/>
    </row>
    <row r="14" spans="2:27" s="4" customFormat="1" ht="29.1" customHeight="1" thickTop="1" thickBot="1">
      <c r="B14" s="18" t="s">
        <v>22</v>
      </c>
      <c r="C14" s="186" t="s">
        <v>34</v>
      </c>
      <c r="D14" s="187"/>
      <c r="E14" s="48">
        <v>128</v>
      </c>
      <c r="F14" s="49">
        <v>88</v>
      </c>
      <c r="G14" s="49">
        <v>140</v>
      </c>
      <c r="H14" s="49">
        <v>146</v>
      </c>
      <c r="I14" s="49">
        <v>153</v>
      </c>
      <c r="J14" s="49">
        <v>38</v>
      </c>
      <c r="K14" s="49">
        <v>125</v>
      </c>
      <c r="L14" s="49">
        <v>59</v>
      </c>
      <c r="M14" s="50">
        <v>65</v>
      </c>
      <c r="N14" s="50">
        <v>67</v>
      </c>
      <c r="O14" s="50">
        <v>171</v>
      </c>
      <c r="P14" s="50">
        <v>134</v>
      </c>
      <c r="Q14" s="50">
        <v>121</v>
      </c>
      <c r="R14" s="50">
        <v>147</v>
      </c>
      <c r="S14" s="51">
        <f t="shared" si="3"/>
        <v>1582</v>
      </c>
      <c r="T14" s="25"/>
    </row>
    <row r="15" spans="2:27" s="4" customFormat="1" ht="29.1" customHeight="1" thickTop="1" thickBot="1">
      <c r="B15" s="52" t="s">
        <v>22</v>
      </c>
      <c r="C15" s="188" t="s">
        <v>35</v>
      </c>
      <c r="D15" s="189"/>
      <c r="E15" s="53">
        <v>105</v>
      </c>
      <c r="F15" s="54">
        <v>59</v>
      </c>
      <c r="G15" s="54">
        <v>43</v>
      </c>
      <c r="H15" s="54">
        <v>61</v>
      </c>
      <c r="I15" s="54">
        <v>101</v>
      </c>
      <c r="J15" s="54">
        <v>27</v>
      </c>
      <c r="K15" s="54">
        <v>116</v>
      </c>
      <c r="L15" s="54">
        <v>31</v>
      </c>
      <c r="M15" s="55">
        <v>58</v>
      </c>
      <c r="N15" s="55">
        <v>39</v>
      </c>
      <c r="O15" s="55">
        <v>94</v>
      </c>
      <c r="P15" s="55">
        <v>88</v>
      </c>
      <c r="Q15" s="55">
        <v>98</v>
      </c>
      <c r="R15" s="55">
        <v>91</v>
      </c>
      <c r="S15" s="51">
        <f t="shared" si="3"/>
        <v>1011</v>
      </c>
      <c r="T15" s="25"/>
    </row>
    <row r="16" spans="2:27" ht="29.1" customHeight="1" thickBot="1">
      <c r="B16" s="165" t="s">
        <v>36</v>
      </c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90"/>
    </row>
    <row r="17" spans="2:19" ht="29.1" customHeight="1" thickTop="1" thickBot="1">
      <c r="B17" s="191" t="s">
        <v>20</v>
      </c>
      <c r="C17" s="192" t="s">
        <v>37</v>
      </c>
      <c r="D17" s="193"/>
      <c r="E17" s="56">
        <v>845</v>
      </c>
      <c r="F17" s="57">
        <v>642</v>
      </c>
      <c r="G17" s="57">
        <v>866</v>
      </c>
      <c r="H17" s="57">
        <v>1300</v>
      </c>
      <c r="I17" s="57">
        <v>1448</v>
      </c>
      <c r="J17" s="57">
        <v>232</v>
      </c>
      <c r="K17" s="57">
        <v>1035</v>
      </c>
      <c r="L17" s="57">
        <v>343</v>
      </c>
      <c r="M17" s="58">
        <v>599</v>
      </c>
      <c r="N17" s="58">
        <v>635</v>
      </c>
      <c r="O17" s="58">
        <v>1242</v>
      </c>
      <c r="P17" s="58">
        <v>1012</v>
      </c>
      <c r="Q17" s="58">
        <v>1140</v>
      </c>
      <c r="R17" s="58">
        <v>1028</v>
      </c>
      <c r="S17" s="51">
        <f>SUM(E17:R17)</f>
        <v>12367</v>
      </c>
    </row>
    <row r="18" spans="2:19" ht="29.1" customHeight="1" thickTop="1" thickBot="1">
      <c r="B18" s="174"/>
      <c r="C18" s="176" t="s">
        <v>38</v>
      </c>
      <c r="D18" s="177"/>
      <c r="E18" s="59">
        <f t="shared" ref="E18:S18" si="4">E17/E6*100</f>
        <v>59.929078014184398</v>
      </c>
      <c r="F18" s="59">
        <f t="shared" si="4"/>
        <v>61.612284069097889</v>
      </c>
      <c r="G18" s="59">
        <f t="shared" si="4"/>
        <v>56.824146981627301</v>
      </c>
      <c r="H18" s="59">
        <f t="shared" si="4"/>
        <v>57.243505063848524</v>
      </c>
      <c r="I18" s="59">
        <f t="shared" si="4"/>
        <v>64.787472035794181</v>
      </c>
      <c r="J18" s="59">
        <f t="shared" si="4"/>
        <v>49.466950959488273</v>
      </c>
      <c r="K18" s="59">
        <f t="shared" si="4"/>
        <v>62.424607961399282</v>
      </c>
      <c r="L18" s="59">
        <f t="shared" si="4"/>
        <v>50</v>
      </c>
      <c r="M18" s="59">
        <f t="shared" si="4"/>
        <v>56.831119544592035</v>
      </c>
      <c r="N18" s="59">
        <f t="shared" si="4"/>
        <v>62.01171875</v>
      </c>
      <c r="O18" s="59">
        <f t="shared" si="4"/>
        <v>57.902097902097907</v>
      </c>
      <c r="P18" s="59">
        <f t="shared" si="4"/>
        <v>59.494415049970605</v>
      </c>
      <c r="Q18" s="59">
        <f t="shared" si="4"/>
        <v>62.84454244762955</v>
      </c>
      <c r="R18" s="60">
        <f t="shared" si="4"/>
        <v>57.270194986072418</v>
      </c>
      <c r="S18" s="61">
        <f t="shared" si="4"/>
        <v>59.376800460917998</v>
      </c>
    </row>
    <row r="19" spans="2:19" ht="29.1" customHeight="1" thickTop="1" thickBot="1">
      <c r="B19" s="173" t="s">
        <v>23</v>
      </c>
      <c r="C19" s="175" t="s">
        <v>39</v>
      </c>
      <c r="D19" s="161"/>
      <c r="E19" s="48">
        <v>0</v>
      </c>
      <c r="F19" s="49">
        <v>709</v>
      </c>
      <c r="G19" s="49">
        <v>771</v>
      </c>
      <c r="H19" s="49">
        <v>1266</v>
      </c>
      <c r="I19" s="49">
        <v>952</v>
      </c>
      <c r="J19" s="49">
        <v>221</v>
      </c>
      <c r="K19" s="49">
        <v>967</v>
      </c>
      <c r="L19" s="49">
        <v>387</v>
      </c>
      <c r="M19" s="50">
        <v>611</v>
      </c>
      <c r="N19" s="50">
        <v>492</v>
      </c>
      <c r="O19" s="50">
        <v>0</v>
      </c>
      <c r="P19" s="50">
        <v>1017</v>
      </c>
      <c r="Q19" s="50">
        <v>871</v>
      </c>
      <c r="R19" s="50">
        <v>876</v>
      </c>
      <c r="S19" s="62">
        <f>SUM(E19:R19)</f>
        <v>9140</v>
      </c>
    </row>
    <row r="20" spans="2:19" ht="29.1" customHeight="1" thickTop="1" thickBot="1">
      <c r="B20" s="174"/>
      <c r="C20" s="176" t="s">
        <v>38</v>
      </c>
      <c r="D20" s="177"/>
      <c r="E20" s="59">
        <f t="shared" ref="E20:S20" si="5">E19/E6*100</f>
        <v>0</v>
      </c>
      <c r="F20" s="59">
        <f t="shared" si="5"/>
        <v>68.04222648752399</v>
      </c>
      <c r="G20" s="59">
        <f t="shared" si="5"/>
        <v>50.590551181102363</v>
      </c>
      <c r="H20" s="59">
        <f t="shared" si="5"/>
        <v>55.746367239101716</v>
      </c>
      <c r="I20" s="59">
        <f t="shared" si="5"/>
        <v>42.595078299776283</v>
      </c>
      <c r="J20" s="59">
        <f t="shared" si="5"/>
        <v>47.121535181236673</v>
      </c>
      <c r="K20" s="59">
        <f t="shared" si="5"/>
        <v>58.323281061519907</v>
      </c>
      <c r="L20" s="59">
        <f t="shared" si="5"/>
        <v>56.413994169096213</v>
      </c>
      <c r="M20" s="59">
        <f t="shared" si="5"/>
        <v>57.969639468690701</v>
      </c>
      <c r="N20" s="59">
        <f t="shared" si="5"/>
        <v>48.046875</v>
      </c>
      <c r="O20" s="59">
        <f t="shared" si="5"/>
        <v>0</v>
      </c>
      <c r="P20" s="59">
        <f t="shared" si="5"/>
        <v>59.788359788359791</v>
      </c>
      <c r="Q20" s="59">
        <f t="shared" si="5"/>
        <v>48.015435501653805</v>
      </c>
      <c r="R20" s="60">
        <f t="shared" si="5"/>
        <v>48.802228412256262</v>
      </c>
      <c r="S20" s="61">
        <f t="shared" si="5"/>
        <v>43.883234107931628</v>
      </c>
    </row>
    <row r="21" spans="2:19" s="4" customFormat="1" ht="29.1" customHeight="1" thickTop="1" thickBot="1">
      <c r="B21" s="194" t="s">
        <v>28</v>
      </c>
      <c r="C21" s="195" t="s">
        <v>40</v>
      </c>
      <c r="D21" s="196"/>
      <c r="E21" s="48">
        <v>380</v>
      </c>
      <c r="F21" s="49">
        <v>218</v>
      </c>
      <c r="G21" s="49">
        <v>300</v>
      </c>
      <c r="H21" s="49">
        <v>432</v>
      </c>
      <c r="I21" s="49">
        <v>436</v>
      </c>
      <c r="J21" s="49">
        <v>74</v>
      </c>
      <c r="K21" s="49">
        <v>371</v>
      </c>
      <c r="L21" s="49">
        <v>118</v>
      </c>
      <c r="M21" s="50">
        <v>234</v>
      </c>
      <c r="N21" s="50">
        <v>149</v>
      </c>
      <c r="O21" s="50">
        <v>380</v>
      </c>
      <c r="P21" s="50">
        <v>281</v>
      </c>
      <c r="Q21" s="50">
        <v>389</v>
      </c>
      <c r="R21" s="50">
        <v>268</v>
      </c>
      <c r="S21" s="51">
        <f>SUM(E21:R21)</f>
        <v>4030</v>
      </c>
    </row>
    <row r="22" spans="2:19" ht="29.1" customHeight="1" thickTop="1" thickBot="1">
      <c r="B22" s="174"/>
      <c r="C22" s="176" t="s">
        <v>38</v>
      </c>
      <c r="D22" s="177"/>
      <c r="E22" s="59">
        <f t="shared" ref="E22:S22" si="6">E21/E6*100</f>
        <v>26.950354609929079</v>
      </c>
      <c r="F22" s="59">
        <f t="shared" si="6"/>
        <v>20.921305182341651</v>
      </c>
      <c r="G22" s="59">
        <f t="shared" si="6"/>
        <v>19.685039370078741</v>
      </c>
      <c r="H22" s="59">
        <f t="shared" si="6"/>
        <v>19.022457067371199</v>
      </c>
      <c r="I22" s="59">
        <f t="shared" si="6"/>
        <v>19.507829977628635</v>
      </c>
      <c r="J22" s="59">
        <f t="shared" si="6"/>
        <v>15.778251599147122</v>
      </c>
      <c r="K22" s="59">
        <f t="shared" si="6"/>
        <v>22.376357056694811</v>
      </c>
      <c r="L22" s="59">
        <f t="shared" si="6"/>
        <v>17.201166180758019</v>
      </c>
      <c r="M22" s="59">
        <f t="shared" si="6"/>
        <v>22.2011385199241</v>
      </c>
      <c r="N22" s="59">
        <f t="shared" si="6"/>
        <v>14.55078125</v>
      </c>
      <c r="O22" s="59">
        <f t="shared" si="6"/>
        <v>17.715617715617714</v>
      </c>
      <c r="P22" s="59">
        <f t="shared" si="6"/>
        <v>16.519694297472075</v>
      </c>
      <c r="Q22" s="59">
        <f t="shared" si="6"/>
        <v>21.444321940463066</v>
      </c>
      <c r="R22" s="60">
        <f t="shared" si="6"/>
        <v>14.930362116991644</v>
      </c>
      <c r="S22" s="61">
        <f t="shared" si="6"/>
        <v>19.348953332053007</v>
      </c>
    </row>
    <row r="23" spans="2:19" s="4" customFormat="1" ht="29.1" customHeight="1" thickTop="1" thickBot="1">
      <c r="B23" s="194" t="s">
        <v>31</v>
      </c>
      <c r="C23" s="197" t="s">
        <v>41</v>
      </c>
      <c r="D23" s="198"/>
      <c r="E23" s="48">
        <v>53</v>
      </c>
      <c r="F23" s="49">
        <v>65</v>
      </c>
      <c r="G23" s="49">
        <v>85</v>
      </c>
      <c r="H23" s="49">
        <v>143</v>
      </c>
      <c r="I23" s="49">
        <v>36</v>
      </c>
      <c r="J23" s="49">
        <v>15</v>
      </c>
      <c r="K23" s="49">
        <v>59</v>
      </c>
      <c r="L23" s="49">
        <v>13</v>
      </c>
      <c r="M23" s="50">
        <v>115</v>
      </c>
      <c r="N23" s="50">
        <v>36</v>
      </c>
      <c r="O23" s="50">
        <v>71</v>
      </c>
      <c r="P23" s="50">
        <v>42</v>
      </c>
      <c r="Q23" s="50">
        <v>72</v>
      </c>
      <c r="R23" s="50">
        <v>68</v>
      </c>
      <c r="S23" s="51">
        <f>SUM(E23:R23)</f>
        <v>873</v>
      </c>
    </row>
    <row r="24" spans="2:19" ht="29.1" customHeight="1" thickTop="1" thickBot="1">
      <c r="B24" s="174"/>
      <c r="C24" s="176" t="s">
        <v>38</v>
      </c>
      <c r="D24" s="177"/>
      <c r="E24" s="59">
        <f t="shared" ref="E24:S24" si="7">E23/E6*100</f>
        <v>3.7588652482269502</v>
      </c>
      <c r="F24" s="59">
        <f t="shared" si="7"/>
        <v>6.2380038387715926</v>
      </c>
      <c r="G24" s="59">
        <f t="shared" si="7"/>
        <v>5.5774278215223099</v>
      </c>
      <c r="H24" s="59">
        <f t="shared" si="7"/>
        <v>6.2967855570233375</v>
      </c>
      <c r="I24" s="59">
        <f t="shared" si="7"/>
        <v>1.6107382550335572</v>
      </c>
      <c r="J24" s="59">
        <f t="shared" si="7"/>
        <v>3.1982942430703627</v>
      </c>
      <c r="K24" s="59">
        <f t="shared" si="7"/>
        <v>3.5585042219541618</v>
      </c>
      <c r="L24" s="59">
        <f t="shared" si="7"/>
        <v>1.8950437317784257</v>
      </c>
      <c r="M24" s="59">
        <f t="shared" si="7"/>
        <v>10.910815939278939</v>
      </c>
      <c r="N24" s="59">
        <f t="shared" si="7"/>
        <v>3.515625</v>
      </c>
      <c r="O24" s="59">
        <f t="shared" si="7"/>
        <v>3.3100233100233099</v>
      </c>
      <c r="P24" s="59">
        <f t="shared" si="7"/>
        <v>2.4691358024691357</v>
      </c>
      <c r="Q24" s="59">
        <f t="shared" si="7"/>
        <v>3.9691289966923926</v>
      </c>
      <c r="R24" s="60">
        <f t="shared" si="7"/>
        <v>3.7883008356545962</v>
      </c>
      <c r="S24" s="61">
        <f t="shared" si="7"/>
        <v>4.1914730170923757</v>
      </c>
    </row>
    <row r="25" spans="2:19" s="4" customFormat="1" ht="29.1" customHeight="1" thickTop="1" thickBot="1">
      <c r="B25" s="194" t="s">
        <v>42</v>
      </c>
      <c r="C25" s="195" t="s">
        <v>43</v>
      </c>
      <c r="D25" s="196"/>
      <c r="E25" s="63">
        <v>16</v>
      </c>
      <c r="F25" s="50">
        <v>24</v>
      </c>
      <c r="G25" s="50">
        <v>30</v>
      </c>
      <c r="H25" s="50">
        <v>28</v>
      </c>
      <c r="I25" s="50">
        <v>42</v>
      </c>
      <c r="J25" s="50">
        <v>4</v>
      </c>
      <c r="K25" s="50">
        <v>21</v>
      </c>
      <c r="L25" s="50">
        <v>10</v>
      </c>
      <c r="M25" s="50">
        <v>25</v>
      </c>
      <c r="N25" s="50">
        <v>24</v>
      </c>
      <c r="O25" s="50">
        <v>31</v>
      </c>
      <c r="P25" s="50">
        <v>34</v>
      </c>
      <c r="Q25" s="50">
        <v>29</v>
      </c>
      <c r="R25" s="50">
        <v>26</v>
      </c>
      <c r="S25" s="51">
        <f>SUM(E25:R25)</f>
        <v>344</v>
      </c>
    </row>
    <row r="26" spans="2:19" ht="29.1" customHeight="1" thickTop="1" thickBot="1">
      <c r="B26" s="174"/>
      <c r="C26" s="176" t="s">
        <v>38</v>
      </c>
      <c r="D26" s="177"/>
      <c r="E26" s="59">
        <f t="shared" ref="E26:S26" si="8">E25/E6*100</f>
        <v>1.1347517730496455</v>
      </c>
      <c r="F26" s="59">
        <f t="shared" si="8"/>
        <v>2.3032629558541267</v>
      </c>
      <c r="G26" s="59">
        <f t="shared" si="8"/>
        <v>1.9685039370078741</v>
      </c>
      <c r="H26" s="59">
        <f t="shared" si="8"/>
        <v>1.2329370321444297</v>
      </c>
      <c r="I26" s="59">
        <f t="shared" si="8"/>
        <v>1.8791946308724832</v>
      </c>
      <c r="J26" s="59">
        <f t="shared" si="8"/>
        <v>0.85287846481876328</v>
      </c>
      <c r="K26" s="59">
        <f t="shared" si="8"/>
        <v>1.2665862484921593</v>
      </c>
      <c r="L26" s="59">
        <f t="shared" si="8"/>
        <v>1.4577259475218658</v>
      </c>
      <c r="M26" s="59">
        <f t="shared" si="8"/>
        <v>2.3719165085388996</v>
      </c>
      <c r="N26" s="59">
        <f t="shared" si="8"/>
        <v>2.34375</v>
      </c>
      <c r="O26" s="59">
        <f t="shared" si="8"/>
        <v>1.4452214452214454</v>
      </c>
      <c r="P26" s="59">
        <f t="shared" si="8"/>
        <v>1.9988242210464433</v>
      </c>
      <c r="Q26" s="59">
        <f t="shared" si="8"/>
        <v>1.5986769570011026</v>
      </c>
      <c r="R26" s="60">
        <f t="shared" si="8"/>
        <v>1.448467966573816</v>
      </c>
      <c r="S26" s="61">
        <f t="shared" si="8"/>
        <v>1.6516228154407528</v>
      </c>
    </row>
    <row r="27" spans="2:19" ht="29.1" customHeight="1" thickTop="1" thickBot="1">
      <c r="B27" s="194" t="s">
        <v>44</v>
      </c>
      <c r="C27" s="200" t="s">
        <v>45</v>
      </c>
      <c r="D27" s="201"/>
      <c r="E27" s="63">
        <v>217</v>
      </c>
      <c r="F27" s="50">
        <v>150</v>
      </c>
      <c r="G27" s="50">
        <v>264</v>
      </c>
      <c r="H27" s="50">
        <v>349</v>
      </c>
      <c r="I27" s="50">
        <v>456</v>
      </c>
      <c r="J27" s="50">
        <v>72</v>
      </c>
      <c r="K27" s="50">
        <v>327</v>
      </c>
      <c r="L27" s="50">
        <v>89</v>
      </c>
      <c r="M27" s="50">
        <v>228</v>
      </c>
      <c r="N27" s="50">
        <v>151</v>
      </c>
      <c r="O27" s="50">
        <v>349</v>
      </c>
      <c r="P27" s="50">
        <v>383</v>
      </c>
      <c r="Q27" s="50">
        <v>245</v>
      </c>
      <c r="R27" s="50">
        <v>316</v>
      </c>
      <c r="S27" s="51">
        <f>SUM(E27:R27)</f>
        <v>3596</v>
      </c>
    </row>
    <row r="28" spans="2:19" ht="29.1" customHeight="1" thickTop="1" thickBot="1">
      <c r="B28" s="199"/>
      <c r="C28" s="176" t="s">
        <v>38</v>
      </c>
      <c r="D28" s="177"/>
      <c r="E28" s="59">
        <f>E27/E6*100</f>
        <v>15.390070921985815</v>
      </c>
      <c r="F28" s="59">
        <f t="shared" ref="F28:S28" si="9">F27/F6*100</f>
        <v>14.395393474088291</v>
      </c>
      <c r="G28" s="59">
        <f t="shared" si="9"/>
        <v>17.322834645669293</v>
      </c>
      <c r="H28" s="59">
        <f t="shared" si="9"/>
        <v>15.367679436371642</v>
      </c>
      <c r="I28" s="59">
        <f t="shared" si="9"/>
        <v>20.402684563758388</v>
      </c>
      <c r="J28" s="59">
        <f t="shared" si="9"/>
        <v>15.351812366737741</v>
      </c>
      <c r="K28" s="59">
        <f t="shared" si="9"/>
        <v>19.722557297949336</v>
      </c>
      <c r="L28" s="59">
        <f t="shared" si="9"/>
        <v>12.973760932944606</v>
      </c>
      <c r="M28" s="59">
        <f t="shared" si="9"/>
        <v>21.631878557874764</v>
      </c>
      <c r="N28" s="59">
        <f t="shared" si="9"/>
        <v>14.74609375</v>
      </c>
      <c r="O28" s="59">
        <f t="shared" si="9"/>
        <v>16.270396270396269</v>
      </c>
      <c r="P28" s="59">
        <f t="shared" si="9"/>
        <v>22.516166960611407</v>
      </c>
      <c r="Q28" s="59">
        <f t="shared" si="9"/>
        <v>13.506063947078282</v>
      </c>
      <c r="R28" s="59">
        <f t="shared" si="9"/>
        <v>17.604456824512535</v>
      </c>
      <c r="S28" s="59">
        <f t="shared" si="9"/>
        <v>17.265219896293452</v>
      </c>
    </row>
    <row r="29" spans="2:19" ht="29.1" customHeight="1" thickBot="1">
      <c r="B29" s="165" t="s">
        <v>46</v>
      </c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202"/>
    </row>
    <row r="30" spans="2:19" ht="29.1" customHeight="1" thickTop="1" thickBot="1">
      <c r="B30" s="173" t="s">
        <v>20</v>
      </c>
      <c r="C30" s="175" t="s">
        <v>47</v>
      </c>
      <c r="D30" s="161"/>
      <c r="E30" s="48">
        <v>319</v>
      </c>
      <c r="F30" s="49">
        <v>277</v>
      </c>
      <c r="G30" s="49">
        <v>404</v>
      </c>
      <c r="H30" s="49">
        <v>571</v>
      </c>
      <c r="I30" s="49">
        <v>546</v>
      </c>
      <c r="J30" s="49">
        <v>83</v>
      </c>
      <c r="K30" s="49">
        <v>446</v>
      </c>
      <c r="L30" s="49">
        <v>180</v>
      </c>
      <c r="M30" s="50">
        <v>256</v>
      </c>
      <c r="N30" s="50">
        <v>298</v>
      </c>
      <c r="O30" s="50">
        <v>439</v>
      </c>
      <c r="P30" s="50">
        <v>477</v>
      </c>
      <c r="Q30" s="50">
        <v>440</v>
      </c>
      <c r="R30" s="50">
        <v>464</v>
      </c>
      <c r="S30" s="51">
        <f>SUM(E30:R30)</f>
        <v>5200</v>
      </c>
    </row>
    <row r="31" spans="2:19" ht="29.1" customHeight="1" thickTop="1" thickBot="1">
      <c r="B31" s="174"/>
      <c r="C31" s="176" t="s">
        <v>38</v>
      </c>
      <c r="D31" s="177"/>
      <c r="E31" s="59">
        <f t="shared" ref="E31:S31" si="10">E30/E6*100</f>
        <v>22.624113475177303</v>
      </c>
      <c r="F31" s="59">
        <f t="shared" si="10"/>
        <v>26.583493282149711</v>
      </c>
      <c r="G31" s="59">
        <f t="shared" si="10"/>
        <v>26.509186351706038</v>
      </c>
      <c r="H31" s="59">
        <f t="shared" si="10"/>
        <v>25.143108762659622</v>
      </c>
      <c r="I31" s="59">
        <f t="shared" si="10"/>
        <v>24.429530201342281</v>
      </c>
      <c r="J31" s="59">
        <f t="shared" si="10"/>
        <v>17.697228144989339</v>
      </c>
      <c r="K31" s="59">
        <f t="shared" si="10"/>
        <v>26.899879372738241</v>
      </c>
      <c r="L31" s="59">
        <f t="shared" si="10"/>
        <v>26.239067055393583</v>
      </c>
      <c r="M31" s="59">
        <f t="shared" si="10"/>
        <v>24.288425047438331</v>
      </c>
      <c r="N31" s="59">
        <f t="shared" si="10"/>
        <v>29.1015625</v>
      </c>
      <c r="O31" s="59">
        <f t="shared" si="10"/>
        <v>20.466200466200466</v>
      </c>
      <c r="P31" s="59">
        <f t="shared" si="10"/>
        <v>28.042328042328041</v>
      </c>
      <c r="Q31" s="59">
        <f t="shared" si="10"/>
        <v>24.255788313120178</v>
      </c>
      <c r="R31" s="60">
        <f t="shared" si="10"/>
        <v>25.84958217270195</v>
      </c>
      <c r="S31" s="61">
        <f t="shared" si="10"/>
        <v>24.966391396197427</v>
      </c>
    </row>
    <row r="32" spans="2:19" ht="29.1" customHeight="1" thickTop="1" thickBot="1">
      <c r="B32" s="194" t="s">
        <v>23</v>
      </c>
      <c r="C32" s="195" t="s">
        <v>48</v>
      </c>
      <c r="D32" s="196"/>
      <c r="E32" s="48">
        <v>421</v>
      </c>
      <c r="F32" s="49">
        <v>309</v>
      </c>
      <c r="G32" s="49">
        <v>448</v>
      </c>
      <c r="H32" s="49">
        <v>600</v>
      </c>
      <c r="I32" s="49">
        <v>616</v>
      </c>
      <c r="J32" s="49">
        <v>169</v>
      </c>
      <c r="K32" s="49">
        <v>463</v>
      </c>
      <c r="L32" s="49">
        <v>212</v>
      </c>
      <c r="M32" s="50">
        <v>302</v>
      </c>
      <c r="N32" s="50">
        <v>287</v>
      </c>
      <c r="O32" s="50">
        <v>577</v>
      </c>
      <c r="P32" s="50">
        <v>467</v>
      </c>
      <c r="Q32" s="50">
        <v>489</v>
      </c>
      <c r="R32" s="50">
        <v>506</v>
      </c>
      <c r="S32" s="51">
        <f>SUM(E32:R32)</f>
        <v>5866</v>
      </c>
    </row>
    <row r="33" spans="2:22" ht="29.1" customHeight="1" thickTop="1" thickBot="1">
      <c r="B33" s="174"/>
      <c r="C33" s="176" t="s">
        <v>38</v>
      </c>
      <c r="D33" s="177"/>
      <c r="E33" s="59">
        <f t="shared" ref="E33:S33" si="11">E32/E6*100</f>
        <v>29.858156028368793</v>
      </c>
      <c r="F33" s="59">
        <f t="shared" si="11"/>
        <v>29.654510556621883</v>
      </c>
      <c r="G33" s="59">
        <f t="shared" si="11"/>
        <v>29.396325459317584</v>
      </c>
      <c r="H33" s="59">
        <f t="shared" si="11"/>
        <v>26.420079260237785</v>
      </c>
      <c r="I33" s="59">
        <f t="shared" si="11"/>
        <v>27.561521252796421</v>
      </c>
      <c r="J33" s="59">
        <f t="shared" si="11"/>
        <v>36.034115138592746</v>
      </c>
      <c r="K33" s="59">
        <f t="shared" si="11"/>
        <v>27.925211097708079</v>
      </c>
      <c r="L33" s="59">
        <f t="shared" si="11"/>
        <v>30.903790087463555</v>
      </c>
      <c r="M33" s="59">
        <f t="shared" si="11"/>
        <v>28.652751423149901</v>
      </c>
      <c r="N33" s="59">
        <f t="shared" si="11"/>
        <v>28.02734375</v>
      </c>
      <c r="O33" s="59">
        <f t="shared" si="11"/>
        <v>26.899766899766895</v>
      </c>
      <c r="P33" s="59">
        <f t="shared" si="11"/>
        <v>27.454438565549676</v>
      </c>
      <c r="Q33" s="59">
        <f t="shared" si="11"/>
        <v>26.957001102535834</v>
      </c>
      <c r="R33" s="60">
        <f t="shared" si="11"/>
        <v>28.189415041782727</v>
      </c>
      <c r="S33" s="61">
        <f t="shared" si="11"/>
        <v>28.164009986556561</v>
      </c>
    </row>
    <row r="34" spans="2:22" ht="29.1" customHeight="1" thickTop="1" thickBot="1">
      <c r="B34" s="194" t="s">
        <v>28</v>
      </c>
      <c r="C34" s="195" t="s">
        <v>49</v>
      </c>
      <c r="D34" s="196"/>
      <c r="E34" s="48">
        <v>359</v>
      </c>
      <c r="F34" s="49">
        <v>391</v>
      </c>
      <c r="G34" s="49">
        <v>765</v>
      </c>
      <c r="H34" s="49">
        <v>1240</v>
      </c>
      <c r="I34" s="49">
        <v>1201</v>
      </c>
      <c r="J34" s="49">
        <v>148</v>
      </c>
      <c r="K34" s="49">
        <v>746</v>
      </c>
      <c r="L34" s="49">
        <v>296</v>
      </c>
      <c r="M34" s="50">
        <v>426</v>
      </c>
      <c r="N34" s="50">
        <v>483</v>
      </c>
      <c r="O34" s="50">
        <v>827</v>
      </c>
      <c r="P34" s="50">
        <v>748</v>
      </c>
      <c r="Q34" s="50">
        <v>774</v>
      </c>
      <c r="R34" s="50">
        <v>841</v>
      </c>
      <c r="S34" s="51">
        <f>SUM(E34:R34)</f>
        <v>9245</v>
      </c>
    </row>
    <row r="35" spans="2:22" ht="29.1" customHeight="1" thickTop="1" thickBot="1">
      <c r="B35" s="174"/>
      <c r="C35" s="176" t="s">
        <v>38</v>
      </c>
      <c r="D35" s="177"/>
      <c r="E35" s="59">
        <f t="shared" ref="E35:S35" si="12">E34/E6*100</f>
        <v>25.460992907801415</v>
      </c>
      <c r="F35" s="59">
        <f t="shared" si="12"/>
        <v>37.523992322456813</v>
      </c>
      <c r="G35" s="59">
        <f t="shared" si="12"/>
        <v>50.196850393700785</v>
      </c>
      <c r="H35" s="59">
        <f t="shared" si="12"/>
        <v>54.601497137824751</v>
      </c>
      <c r="I35" s="59">
        <f t="shared" si="12"/>
        <v>53.736017897091727</v>
      </c>
      <c r="J35" s="59">
        <f t="shared" si="12"/>
        <v>31.556503198294244</v>
      </c>
      <c r="K35" s="59">
        <f t="shared" si="12"/>
        <v>44.993968636911944</v>
      </c>
      <c r="L35" s="59">
        <f t="shared" si="12"/>
        <v>43.14868804664723</v>
      </c>
      <c r="M35" s="59">
        <f t="shared" si="12"/>
        <v>40.417457305502843</v>
      </c>
      <c r="N35" s="59">
        <f t="shared" si="12"/>
        <v>47.16796875</v>
      </c>
      <c r="O35" s="59">
        <f t="shared" si="12"/>
        <v>38.554778554778558</v>
      </c>
      <c r="P35" s="59">
        <f t="shared" si="12"/>
        <v>43.974132863021751</v>
      </c>
      <c r="Q35" s="59">
        <f t="shared" si="12"/>
        <v>42.668136714443214</v>
      </c>
      <c r="R35" s="60">
        <f t="shared" si="12"/>
        <v>46.852367688022284</v>
      </c>
      <c r="S35" s="61">
        <f t="shared" si="12"/>
        <v>44.387363164970232</v>
      </c>
    </row>
    <row r="36" spans="2:22" ht="29.1" customHeight="1" thickTop="1" thickBot="1">
      <c r="B36" s="194" t="s">
        <v>31</v>
      </c>
      <c r="C36" s="200" t="s">
        <v>50</v>
      </c>
      <c r="D36" s="201"/>
      <c r="E36" s="63">
        <v>268</v>
      </c>
      <c r="F36" s="50">
        <v>248</v>
      </c>
      <c r="G36" s="50">
        <v>399</v>
      </c>
      <c r="H36" s="50">
        <v>347</v>
      </c>
      <c r="I36" s="50">
        <v>629</v>
      </c>
      <c r="J36" s="50">
        <v>83</v>
      </c>
      <c r="K36" s="50">
        <v>382</v>
      </c>
      <c r="L36" s="50">
        <v>134</v>
      </c>
      <c r="M36" s="50">
        <v>180</v>
      </c>
      <c r="N36" s="50">
        <v>166</v>
      </c>
      <c r="O36" s="50">
        <v>363</v>
      </c>
      <c r="P36" s="50">
        <v>359</v>
      </c>
      <c r="Q36" s="50">
        <v>473</v>
      </c>
      <c r="R36" s="50">
        <v>346</v>
      </c>
      <c r="S36" s="51">
        <f>SUM(E36:R36)</f>
        <v>4377</v>
      </c>
    </row>
    <row r="37" spans="2:22" ht="29.1" customHeight="1" thickTop="1" thickBot="1">
      <c r="B37" s="199"/>
      <c r="C37" s="176" t="s">
        <v>38</v>
      </c>
      <c r="D37" s="177"/>
      <c r="E37" s="59">
        <f t="shared" ref="E37:S37" si="13">E36/E6*100</f>
        <v>19.00709219858156</v>
      </c>
      <c r="F37" s="59">
        <f t="shared" si="13"/>
        <v>23.800383877159309</v>
      </c>
      <c r="G37" s="59">
        <f t="shared" si="13"/>
        <v>26.181102362204722</v>
      </c>
      <c r="H37" s="59">
        <f t="shared" si="13"/>
        <v>15.279612505504184</v>
      </c>
      <c r="I37" s="59">
        <f t="shared" si="13"/>
        <v>28.143176733780763</v>
      </c>
      <c r="J37" s="59">
        <f t="shared" si="13"/>
        <v>17.697228144989339</v>
      </c>
      <c r="K37" s="59">
        <f t="shared" si="13"/>
        <v>23.039806996381181</v>
      </c>
      <c r="L37" s="59">
        <f t="shared" si="13"/>
        <v>19.533527696793001</v>
      </c>
      <c r="M37" s="59">
        <f t="shared" si="13"/>
        <v>17.077798861480076</v>
      </c>
      <c r="N37" s="59">
        <f t="shared" si="13"/>
        <v>16.2109375</v>
      </c>
      <c r="O37" s="59">
        <f t="shared" si="13"/>
        <v>16.923076923076923</v>
      </c>
      <c r="P37" s="59">
        <f t="shared" si="13"/>
        <v>21.105232216343328</v>
      </c>
      <c r="Q37" s="59">
        <f t="shared" si="13"/>
        <v>26.074972436604188</v>
      </c>
      <c r="R37" s="60">
        <f t="shared" si="13"/>
        <v>19.275766016713092</v>
      </c>
      <c r="S37" s="61">
        <f t="shared" si="13"/>
        <v>21.014979834837717</v>
      </c>
    </row>
    <row r="38" spans="2:22" s="64" customFormat="1" ht="29.1" customHeight="1" thickTop="1" thickBot="1">
      <c r="B38" s="173" t="s">
        <v>42</v>
      </c>
      <c r="C38" s="206" t="s">
        <v>51</v>
      </c>
      <c r="D38" s="207"/>
      <c r="E38" s="63">
        <v>205</v>
      </c>
      <c r="F38" s="50">
        <v>116</v>
      </c>
      <c r="G38" s="50">
        <v>156</v>
      </c>
      <c r="H38" s="50">
        <v>119</v>
      </c>
      <c r="I38" s="50">
        <v>260</v>
      </c>
      <c r="J38" s="50">
        <v>35</v>
      </c>
      <c r="K38" s="50">
        <v>150</v>
      </c>
      <c r="L38" s="50">
        <v>77</v>
      </c>
      <c r="M38" s="50">
        <v>109</v>
      </c>
      <c r="N38" s="50">
        <v>73</v>
      </c>
      <c r="O38" s="50">
        <v>221</v>
      </c>
      <c r="P38" s="50">
        <v>142</v>
      </c>
      <c r="Q38" s="50">
        <v>152</v>
      </c>
      <c r="R38" s="50">
        <v>134</v>
      </c>
      <c r="S38" s="51">
        <f>SUM(E38:R38)</f>
        <v>1949</v>
      </c>
    </row>
    <row r="39" spans="2:22" s="4" customFormat="1" ht="29.1" customHeight="1" thickTop="1" thickBot="1">
      <c r="B39" s="205"/>
      <c r="C39" s="208" t="s">
        <v>38</v>
      </c>
      <c r="D39" s="209"/>
      <c r="E39" s="65">
        <f t="shared" ref="E39:S39" si="14">E38/E6*100</f>
        <v>14.539007092198581</v>
      </c>
      <c r="F39" s="66">
        <f t="shared" si="14"/>
        <v>11.132437619961612</v>
      </c>
      <c r="G39" s="66">
        <f t="shared" si="14"/>
        <v>10.236220472440944</v>
      </c>
      <c r="H39" s="66">
        <f t="shared" si="14"/>
        <v>5.2399823866138266</v>
      </c>
      <c r="I39" s="66">
        <f t="shared" si="14"/>
        <v>11.633109619686801</v>
      </c>
      <c r="J39" s="66">
        <f t="shared" si="14"/>
        <v>7.4626865671641784</v>
      </c>
      <c r="K39" s="66">
        <f t="shared" si="14"/>
        <v>9.0470446320868518</v>
      </c>
      <c r="L39" s="66">
        <f t="shared" si="14"/>
        <v>11.224489795918368</v>
      </c>
      <c r="M39" s="66">
        <f t="shared" si="14"/>
        <v>10.341555977229602</v>
      </c>
      <c r="N39" s="66">
        <f t="shared" si="14"/>
        <v>7.12890625</v>
      </c>
      <c r="O39" s="65">
        <f t="shared" si="14"/>
        <v>10.303030303030303</v>
      </c>
      <c r="P39" s="66">
        <f t="shared" si="14"/>
        <v>8.3480305702527922</v>
      </c>
      <c r="Q39" s="66">
        <f t="shared" si="14"/>
        <v>8.3792723263506055</v>
      </c>
      <c r="R39" s="67">
        <f t="shared" si="14"/>
        <v>7.4651810584958218</v>
      </c>
      <c r="S39" s="61">
        <f t="shared" si="14"/>
        <v>9.3575955444593824</v>
      </c>
    </row>
    <row r="40" spans="2:22" s="4" customFormat="1" ht="24" customHeight="1">
      <c r="B40" s="68"/>
      <c r="C40" s="69"/>
      <c r="D40" s="69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1"/>
    </row>
    <row r="41" spans="2:22" s="4" customFormat="1" ht="48.75" customHeight="1" thickBot="1">
      <c r="B41" s="210" t="s">
        <v>52</v>
      </c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</row>
    <row r="42" spans="2:22" s="4" customFormat="1" ht="42" customHeight="1" thickTop="1" thickBot="1">
      <c r="B42" s="6" t="s">
        <v>1</v>
      </c>
      <c r="C42" s="72" t="s">
        <v>2</v>
      </c>
      <c r="D42" s="73" t="s">
        <v>3</v>
      </c>
      <c r="E42" s="74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165" t="s">
        <v>55</v>
      </c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2"/>
    </row>
    <row r="44" spans="2:22" s="4" customFormat="1" ht="42" customHeight="1" thickTop="1" thickBot="1">
      <c r="B44" s="75" t="s">
        <v>20</v>
      </c>
      <c r="C44" s="203" t="s">
        <v>56</v>
      </c>
      <c r="D44" s="204"/>
      <c r="E44" s="56">
        <v>1134</v>
      </c>
      <c r="F44" s="56">
        <v>136</v>
      </c>
      <c r="G44" s="56">
        <v>274</v>
      </c>
      <c r="H44" s="56">
        <v>212</v>
      </c>
      <c r="I44" s="56">
        <v>242</v>
      </c>
      <c r="J44" s="56">
        <v>136</v>
      </c>
      <c r="K44" s="56">
        <v>177</v>
      </c>
      <c r="L44" s="56">
        <v>102</v>
      </c>
      <c r="M44" s="56">
        <v>278</v>
      </c>
      <c r="N44" s="56">
        <v>168</v>
      </c>
      <c r="O44" s="56">
        <v>415</v>
      </c>
      <c r="P44" s="56">
        <v>366</v>
      </c>
      <c r="Q44" s="56">
        <v>164</v>
      </c>
      <c r="R44" s="76">
        <v>329</v>
      </c>
      <c r="S44" s="77">
        <f>SUM(E44:R44)</f>
        <v>4133</v>
      </c>
    </row>
    <row r="45" spans="2:22" s="4" customFormat="1" ht="42" customHeight="1" thickTop="1" thickBot="1">
      <c r="B45" s="78"/>
      <c r="C45" s="213" t="s">
        <v>57</v>
      </c>
      <c r="D45" s="214"/>
      <c r="E45" s="79">
        <v>69</v>
      </c>
      <c r="F45" s="49">
        <v>20</v>
      </c>
      <c r="G45" s="49">
        <v>62</v>
      </c>
      <c r="H45" s="49">
        <v>79</v>
      </c>
      <c r="I45" s="49">
        <v>76</v>
      </c>
      <c r="J45" s="49">
        <v>18</v>
      </c>
      <c r="K45" s="49">
        <v>103</v>
      </c>
      <c r="L45" s="49">
        <v>41</v>
      </c>
      <c r="M45" s="50">
        <v>14</v>
      </c>
      <c r="N45" s="50">
        <v>29</v>
      </c>
      <c r="O45" s="50">
        <v>96</v>
      </c>
      <c r="P45" s="50">
        <v>15</v>
      </c>
      <c r="Q45" s="50">
        <v>78</v>
      </c>
      <c r="R45" s="50">
        <v>162</v>
      </c>
      <c r="S45" s="77">
        <f>SUM(E45:R45)</f>
        <v>862</v>
      </c>
    </row>
    <row r="46" spans="2:22" s="4" customFormat="1" ht="42" customHeight="1" thickTop="1" thickBot="1">
      <c r="B46" s="80" t="s">
        <v>23</v>
      </c>
      <c r="C46" s="215" t="s">
        <v>58</v>
      </c>
      <c r="D46" s="216"/>
      <c r="E46" s="81">
        <f>E44+'[1]Stan i struktura III 19'!E46</f>
        <v>4750</v>
      </c>
      <c r="F46" s="81">
        <f>F44+'[1]Stan i struktura III 19'!F46</f>
        <v>955</v>
      </c>
      <c r="G46" s="81">
        <f>G44+'[1]Stan i struktura III 19'!G46</f>
        <v>1344</v>
      </c>
      <c r="H46" s="81">
        <f>H44+'[1]Stan i struktura III 19'!H46</f>
        <v>909</v>
      </c>
      <c r="I46" s="81">
        <f>I44+'[1]Stan i struktura III 19'!I46</f>
        <v>926</v>
      </c>
      <c r="J46" s="81">
        <f>J44+'[1]Stan i struktura III 19'!J46</f>
        <v>593</v>
      </c>
      <c r="K46" s="81">
        <f>K44+'[1]Stan i struktura III 19'!K46</f>
        <v>833</v>
      </c>
      <c r="L46" s="81">
        <f>L44+'[1]Stan i struktura III 19'!L46</f>
        <v>554</v>
      </c>
      <c r="M46" s="81">
        <f>M44+'[1]Stan i struktura III 19'!M46</f>
        <v>1207</v>
      </c>
      <c r="N46" s="81">
        <f>N44+'[1]Stan i struktura III 19'!N46</f>
        <v>905</v>
      </c>
      <c r="O46" s="81">
        <f>O44+'[1]Stan i struktura III 19'!O46</f>
        <v>2091</v>
      </c>
      <c r="P46" s="81">
        <f>P44+'[1]Stan i struktura III 19'!P46</f>
        <v>987</v>
      </c>
      <c r="Q46" s="81">
        <f>Q44+'[1]Stan i struktura III 19'!Q46</f>
        <v>925</v>
      </c>
      <c r="R46" s="82">
        <f>R44+'[1]Stan i struktura III 19'!R46</f>
        <v>1316</v>
      </c>
      <c r="S46" s="83">
        <f>S44+'[1]Stan i struktura III 19'!S46</f>
        <v>18295</v>
      </c>
      <c r="U46" s="4">
        <f>SUM(E46:R46)</f>
        <v>18295</v>
      </c>
      <c r="V46" s="4">
        <f>SUM(E46:R46)</f>
        <v>18295</v>
      </c>
    </row>
    <row r="47" spans="2:22" s="4" customFormat="1" ht="42" customHeight="1" thickBot="1">
      <c r="B47" s="217" t="s">
        <v>59</v>
      </c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2"/>
    </row>
    <row r="48" spans="2:22" s="4" customFormat="1" ht="42" customHeight="1" thickTop="1" thickBot="1">
      <c r="B48" s="219" t="s">
        <v>20</v>
      </c>
      <c r="C48" s="220" t="s">
        <v>60</v>
      </c>
      <c r="D48" s="221"/>
      <c r="E48" s="57">
        <v>13</v>
      </c>
      <c r="F48" s="57">
        <v>6</v>
      </c>
      <c r="G48" s="57">
        <v>15</v>
      </c>
      <c r="H48" s="57">
        <v>9</v>
      </c>
      <c r="I48" s="57">
        <v>13</v>
      </c>
      <c r="J48" s="57">
        <v>4</v>
      </c>
      <c r="K48" s="57">
        <v>7</v>
      </c>
      <c r="L48" s="57">
        <v>7</v>
      </c>
      <c r="M48" s="57">
        <v>1</v>
      </c>
      <c r="N48" s="57">
        <v>9</v>
      </c>
      <c r="O48" s="57">
        <v>9</v>
      </c>
      <c r="P48" s="57">
        <v>1</v>
      </c>
      <c r="Q48" s="57">
        <v>35</v>
      </c>
      <c r="R48" s="58">
        <v>24</v>
      </c>
      <c r="S48" s="84">
        <f>SUM(E48:R48)</f>
        <v>153</v>
      </c>
    </row>
    <row r="49" spans="2:22" ht="42" customHeight="1" thickTop="1" thickBot="1">
      <c r="B49" s="174"/>
      <c r="C49" s="222" t="s">
        <v>61</v>
      </c>
      <c r="D49" s="223"/>
      <c r="E49" s="85">
        <f>E48+'[1]Stan i struktura III 19'!E49</f>
        <v>34</v>
      </c>
      <c r="F49" s="85">
        <f>F48+'[1]Stan i struktura III 19'!F49</f>
        <v>24</v>
      </c>
      <c r="G49" s="85">
        <f>G48+'[1]Stan i struktura III 19'!G49</f>
        <v>34</v>
      </c>
      <c r="H49" s="85">
        <f>H48+'[1]Stan i struktura III 19'!H49</f>
        <v>39</v>
      </c>
      <c r="I49" s="85">
        <f>I48+'[1]Stan i struktura III 19'!I49</f>
        <v>32</v>
      </c>
      <c r="J49" s="85">
        <f>J48+'[1]Stan i struktura III 19'!J49</f>
        <v>8</v>
      </c>
      <c r="K49" s="85">
        <f>K48+'[1]Stan i struktura III 19'!K49</f>
        <v>55</v>
      </c>
      <c r="L49" s="85">
        <f>L48+'[1]Stan i struktura III 19'!L49</f>
        <v>28</v>
      </c>
      <c r="M49" s="85">
        <f>M48+'[1]Stan i struktura III 19'!M49</f>
        <v>3</v>
      </c>
      <c r="N49" s="85">
        <f>N48+'[1]Stan i struktura III 19'!N49</f>
        <v>33</v>
      </c>
      <c r="O49" s="85">
        <f>O48+'[1]Stan i struktura III 19'!O49</f>
        <v>18</v>
      </c>
      <c r="P49" s="85">
        <f>P48+'[1]Stan i struktura III 19'!P49</f>
        <v>11</v>
      </c>
      <c r="Q49" s="85">
        <f>Q48+'[1]Stan i struktura III 19'!Q49</f>
        <v>109</v>
      </c>
      <c r="R49" s="86">
        <f>R48+'[1]Stan i struktura III 19'!R49</f>
        <v>59</v>
      </c>
      <c r="S49" s="83">
        <f>S48+'[1]Stan i struktura III 19'!S49</f>
        <v>487</v>
      </c>
      <c r="U49" s="1">
        <f>SUM(E49:R49)</f>
        <v>487</v>
      </c>
      <c r="V49" s="4">
        <f>SUM(E49:R49)</f>
        <v>487</v>
      </c>
    </row>
    <row r="50" spans="2:22" s="4" customFormat="1" ht="42" customHeight="1" thickTop="1" thickBot="1">
      <c r="B50" s="224" t="s">
        <v>23</v>
      </c>
      <c r="C50" s="225" t="s">
        <v>62</v>
      </c>
      <c r="D50" s="226"/>
      <c r="E50" s="87">
        <v>4</v>
      </c>
      <c r="F50" s="87">
        <v>2</v>
      </c>
      <c r="G50" s="87">
        <v>15</v>
      </c>
      <c r="H50" s="87">
        <v>10</v>
      </c>
      <c r="I50" s="87">
        <v>56</v>
      </c>
      <c r="J50" s="87">
        <v>7</v>
      </c>
      <c r="K50" s="87">
        <v>13</v>
      </c>
      <c r="L50" s="87">
        <v>10</v>
      </c>
      <c r="M50" s="87">
        <v>2</v>
      </c>
      <c r="N50" s="87">
        <v>8</v>
      </c>
      <c r="O50" s="87">
        <v>0</v>
      </c>
      <c r="P50" s="87">
        <v>2</v>
      </c>
      <c r="Q50" s="87">
        <v>17</v>
      </c>
      <c r="R50" s="88">
        <v>4</v>
      </c>
      <c r="S50" s="84">
        <f>SUM(E50:R50)</f>
        <v>150</v>
      </c>
    </row>
    <row r="51" spans="2:22" ht="42" customHeight="1" thickTop="1" thickBot="1">
      <c r="B51" s="174"/>
      <c r="C51" s="222" t="s">
        <v>63</v>
      </c>
      <c r="D51" s="223"/>
      <c r="E51" s="85">
        <f>E50+'[1]Stan i struktura III 19'!E51</f>
        <v>4</v>
      </c>
      <c r="F51" s="85">
        <f>F50+'[1]Stan i struktura III 19'!F51</f>
        <v>7</v>
      </c>
      <c r="G51" s="85">
        <f>G50+'[1]Stan i struktura III 19'!G51</f>
        <v>18</v>
      </c>
      <c r="H51" s="85">
        <f>H50+'[1]Stan i struktura III 19'!H51</f>
        <v>27</v>
      </c>
      <c r="I51" s="85">
        <f>I50+'[1]Stan i struktura III 19'!I51</f>
        <v>56</v>
      </c>
      <c r="J51" s="85">
        <f>J50+'[1]Stan i struktura III 19'!J51</f>
        <v>9</v>
      </c>
      <c r="K51" s="85">
        <f>K50+'[1]Stan i struktura III 19'!K51</f>
        <v>29</v>
      </c>
      <c r="L51" s="85">
        <f>L50+'[1]Stan i struktura III 19'!L51</f>
        <v>18</v>
      </c>
      <c r="M51" s="85">
        <f>M50+'[1]Stan i struktura III 19'!M51</f>
        <v>11</v>
      </c>
      <c r="N51" s="85">
        <f>N50+'[1]Stan i struktura III 19'!N51</f>
        <v>13</v>
      </c>
      <c r="O51" s="85">
        <f>O50+'[1]Stan i struktura III 19'!O51</f>
        <v>9</v>
      </c>
      <c r="P51" s="85">
        <f>P50+'[1]Stan i struktura III 19'!P51</f>
        <v>29</v>
      </c>
      <c r="Q51" s="85">
        <f>Q50+'[1]Stan i struktura III 19'!Q51</f>
        <v>108</v>
      </c>
      <c r="R51" s="86">
        <f>R50+'[1]Stan i struktura III 19'!R51</f>
        <v>22</v>
      </c>
      <c r="S51" s="83">
        <f>S50+'[1]Stan i struktura III 19'!S51</f>
        <v>360</v>
      </c>
      <c r="U51" s="1">
        <f>SUM(E51:R51)</f>
        <v>360</v>
      </c>
      <c r="V51" s="4">
        <f>SUM(E51:R51)</f>
        <v>360</v>
      </c>
    </row>
    <row r="52" spans="2:22" s="4" customFormat="1" ht="42" customHeight="1" thickTop="1" thickBot="1">
      <c r="B52" s="227" t="s">
        <v>28</v>
      </c>
      <c r="C52" s="228" t="s">
        <v>64</v>
      </c>
      <c r="D52" s="229"/>
      <c r="E52" s="48">
        <v>9</v>
      </c>
      <c r="F52" s="49">
        <v>6</v>
      </c>
      <c r="G52" s="49">
        <v>13</v>
      </c>
      <c r="H52" s="49">
        <v>3</v>
      </c>
      <c r="I52" s="50">
        <v>14</v>
      </c>
      <c r="J52" s="49">
        <v>8</v>
      </c>
      <c r="K52" s="50">
        <v>0</v>
      </c>
      <c r="L52" s="49">
        <v>5</v>
      </c>
      <c r="M52" s="50">
        <v>0</v>
      </c>
      <c r="N52" s="50">
        <v>11</v>
      </c>
      <c r="O52" s="50">
        <v>13</v>
      </c>
      <c r="P52" s="49">
        <v>7</v>
      </c>
      <c r="Q52" s="89">
        <v>11</v>
      </c>
      <c r="R52" s="50">
        <v>25</v>
      </c>
      <c r="S52" s="84">
        <f>SUM(E52:R52)</f>
        <v>125</v>
      </c>
    </row>
    <row r="53" spans="2:22" ht="42" customHeight="1" thickTop="1" thickBot="1">
      <c r="B53" s="174"/>
      <c r="C53" s="222" t="s">
        <v>65</v>
      </c>
      <c r="D53" s="223"/>
      <c r="E53" s="85">
        <f>E52+'[1]Stan i struktura III 19'!E53</f>
        <v>31</v>
      </c>
      <c r="F53" s="85">
        <f>F52+'[1]Stan i struktura III 19'!F53</f>
        <v>17</v>
      </c>
      <c r="G53" s="85">
        <f>G52+'[1]Stan i struktura III 19'!G53</f>
        <v>36</v>
      </c>
      <c r="H53" s="85">
        <f>H52+'[1]Stan i struktura III 19'!H53</f>
        <v>29</v>
      </c>
      <c r="I53" s="85">
        <f>I52+'[1]Stan i struktura III 19'!I53</f>
        <v>15</v>
      </c>
      <c r="J53" s="85">
        <f>J52+'[1]Stan i struktura III 19'!J53</f>
        <v>17</v>
      </c>
      <c r="K53" s="85">
        <f>K52+'[1]Stan i struktura III 19'!K53</f>
        <v>0</v>
      </c>
      <c r="L53" s="85">
        <f>L52+'[1]Stan i struktura III 19'!L53</f>
        <v>8</v>
      </c>
      <c r="M53" s="85">
        <f>M52+'[1]Stan i struktura III 19'!M53</f>
        <v>0</v>
      </c>
      <c r="N53" s="85">
        <f>N52+'[1]Stan i struktura III 19'!N53</f>
        <v>43</v>
      </c>
      <c r="O53" s="85">
        <f>O52+'[1]Stan i struktura III 19'!O53</f>
        <v>25</v>
      </c>
      <c r="P53" s="85">
        <f>P52+'[1]Stan i struktura III 19'!P53</f>
        <v>11</v>
      </c>
      <c r="Q53" s="85">
        <f>Q52+'[1]Stan i struktura III 19'!Q53</f>
        <v>17</v>
      </c>
      <c r="R53" s="86">
        <f>R52+'[1]Stan i struktura III 19'!R53</f>
        <v>44</v>
      </c>
      <c r="S53" s="83">
        <f>S52+'[1]Stan i struktura III 19'!S53</f>
        <v>293</v>
      </c>
      <c r="U53" s="1">
        <f>SUM(E53:R53)</f>
        <v>293</v>
      </c>
      <c r="V53" s="4">
        <f>SUM(E53:R53)</f>
        <v>293</v>
      </c>
    </row>
    <row r="54" spans="2:22" s="4" customFormat="1" ht="42" customHeight="1" thickTop="1" thickBot="1">
      <c r="B54" s="227" t="s">
        <v>31</v>
      </c>
      <c r="C54" s="228" t="s">
        <v>66</v>
      </c>
      <c r="D54" s="229"/>
      <c r="E54" s="48">
        <v>11</v>
      </c>
      <c r="F54" s="49">
        <v>10</v>
      </c>
      <c r="G54" s="49">
        <v>2</v>
      </c>
      <c r="H54" s="49">
        <v>9</v>
      </c>
      <c r="I54" s="50">
        <v>2</v>
      </c>
      <c r="J54" s="49">
        <v>3</v>
      </c>
      <c r="K54" s="50">
        <v>2</v>
      </c>
      <c r="L54" s="49">
        <v>9</v>
      </c>
      <c r="M54" s="50">
        <v>2</v>
      </c>
      <c r="N54" s="50">
        <v>0</v>
      </c>
      <c r="O54" s="50">
        <v>8</v>
      </c>
      <c r="P54" s="49">
        <v>2</v>
      </c>
      <c r="Q54" s="89">
        <v>6</v>
      </c>
      <c r="R54" s="50">
        <v>4</v>
      </c>
      <c r="S54" s="84">
        <f>SUM(E54:R54)</f>
        <v>70</v>
      </c>
    </row>
    <row r="55" spans="2:22" s="4" customFormat="1" ht="42" customHeight="1" thickTop="1" thickBot="1">
      <c r="B55" s="174"/>
      <c r="C55" s="230" t="s">
        <v>67</v>
      </c>
      <c r="D55" s="231"/>
      <c r="E55" s="85">
        <f>E54+'[1]Stan i struktura III 19'!E55</f>
        <v>27</v>
      </c>
      <c r="F55" s="85">
        <f>F54+'[1]Stan i struktura III 19'!F55</f>
        <v>24</v>
      </c>
      <c r="G55" s="85">
        <f>G54+'[1]Stan i struktura III 19'!G55</f>
        <v>8</v>
      </c>
      <c r="H55" s="85">
        <f>H54+'[1]Stan i struktura III 19'!H55</f>
        <v>24</v>
      </c>
      <c r="I55" s="85">
        <f>I54+'[1]Stan i struktura III 19'!I55</f>
        <v>12</v>
      </c>
      <c r="J55" s="85">
        <f>J54+'[1]Stan i struktura III 19'!J55</f>
        <v>7</v>
      </c>
      <c r="K55" s="85">
        <f>K54+'[1]Stan i struktura III 19'!K55</f>
        <v>4</v>
      </c>
      <c r="L55" s="85">
        <f>L54+'[1]Stan i struktura III 19'!L55</f>
        <v>14</v>
      </c>
      <c r="M55" s="85">
        <f>M54+'[1]Stan i struktura III 19'!M55</f>
        <v>6</v>
      </c>
      <c r="N55" s="85">
        <f>N54+'[1]Stan i struktura III 19'!N55</f>
        <v>7</v>
      </c>
      <c r="O55" s="85">
        <f>O54+'[1]Stan i struktura III 19'!O55</f>
        <v>20</v>
      </c>
      <c r="P55" s="85">
        <f>P54+'[1]Stan i struktura III 19'!P55</f>
        <v>9</v>
      </c>
      <c r="Q55" s="85">
        <f>Q54+'[1]Stan i struktura III 19'!Q55</f>
        <v>16</v>
      </c>
      <c r="R55" s="86">
        <f>R54+'[1]Stan i struktura III 19'!R55</f>
        <v>9</v>
      </c>
      <c r="S55" s="83">
        <f>S54+'[1]Stan i struktura III 19'!S55</f>
        <v>187</v>
      </c>
      <c r="U55" s="4">
        <f>SUM(E55:R55)</f>
        <v>187</v>
      </c>
      <c r="V55" s="4">
        <f>SUM(E55:R55)</f>
        <v>187</v>
      </c>
    </row>
    <row r="56" spans="2:22" s="4" customFormat="1" ht="42" customHeight="1" thickTop="1" thickBot="1">
      <c r="B56" s="227" t="s">
        <v>42</v>
      </c>
      <c r="C56" s="233" t="s">
        <v>68</v>
      </c>
      <c r="D56" s="234"/>
      <c r="E56" s="90">
        <v>2</v>
      </c>
      <c r="F56" s="90">
        <v>4</v>
      </c>
      <c r="G56" s="90">
        <v>4</v>
      </c>
      <c r="H56" s="90">
        <v>7</v>
      </c>
      <c r="I56" s="90">
        <v>10</v>
      </c>
      <c r="J56" s="90">
        <v>1</v>
      </c>
      <c r="K56" s="90">
        <v>15</v>
      </c>
      <c r="L56" s="90">
        <v>4</v>
      </c>
      <c r="M56" s="90">
        <v>6</v>
      </c>
      <c r="N56" s="90">
        <v>5</v>
      </c>
      <c r="O56" s="90">
        <v>6</v>
      </c>
      <c r="P56" s="90">
        <v>0</v>
      </c>
      <c r="Q56" s="90">
        <v>9</v>
      </c>
      <c r="R56" s="91">
        <v>7</v>
      </c>
      <c r="S56" s="84">
        <f>SUM(E56:R56)</f>
        <v>80</v>
      </c>
    </row>
    <row r="57" spans="2:22" s="4" customFormat="1" ht="42" customHeight="1" thickTop="1" thickBot="1">
      <c r="B57" s="232"/>
      <c r="C57" s="235" t="s">
        <v>69</v>
      </c>
      <c r="D57" s="236"/>
      <c r="E57" s="85">
        <f>E56+'[1]Stan i struktura III 19'!E57</f>
        <v>35</v>
      </c>
      <c r="F57" s="85">
        <f>F56+'[1]Stan i struktura III 19'!F57</f>
        <v>30</v>
      </c>
      <c r="G57" s="85">
        <f>G56+'[1]Stan i struktura III 19'!G57</f>
        <v>11</v>
      </c>
      <c r="H57" s="85">
        <f>H56+'[1]Stan i struktura III 19'!H57</f>
        <v>30</v>
      </c>
      <c r="I57" s="85">
        <f>I56+'[1]Stan i struktura III 19'!I57</f>
        <v>26</v>
      </c>
      <c r="J57" s="85">
        <f>J56+'[1]Stan i struktura III 19'!J57</f>
        <v>10</v>
      </c>
      <c r="K57" s="85">
        <f>K56+'[1]Stan i struktura III 19'!K57</f>
        <v>49</v>
      </c>
      <c r="L57" s="85">
        <f>L56+'[1]Stan i struktura III 19'!L57</f>
        <v>13</v>
      </c>
      <c r="M57" s="85">
        <f>M56+'[1]Stan i struktura III 19'!M57</f>
        <v>27</v>
      </c>
      <c r="N57" s="85">
        <f>N56+'[1]Stan i struktura III 19'!N57</f>
        <v>20</v>
      </c>
      <c r="O57" s="85">
        <f>O56+'[1]Stan i struktura III 19'!O57</f>
        <v>18</v>
      </c>
      <c r="P57" s="85">
        <f>P56+'[1]Stan i struktura III 19'!P57</f>
        <v>13</v>
      </c>
      <c r="Q57" s="85">
        <f>Q56+'[1]Stan i struktura III 19'!Q57</f>
        <v>34</v>
      </c>
      <c r="R57" s="86">
        <f>R56+'[1]Stan i struktura III 19'!R57</f>
        <v>20</v>
      </c>
      <c r="S57" s="83">
        <f>S56+'[1]Stan i struktura III 19'!S57</f>
        <v>336</v>
      </c>
      <c r="U57" s="4">
        <f>SUM(E57:R57)</f>
        <v>336</v>
      </c>
      <c r="V57" s="4">
        <f>SUM(E57:R57)</f>
        <v>336</v>
      </c>
    </row>
    <row r="58" spans="2:22" s="4" customFormat="1" ht="42" customHeight="1" thickTop="1" thickBot="1">
      <c r="B58" s="227" t="s">
        <v>44</v>
      </c>
      <c r="C58" s="233" t="s">
        <v>70</v>
      </c>
      <c r="D58" s="234"/>
      <c r="E58" s="90">
        <v>3</v>
      </c>
      <c r="F58" s="90">
        <v>3</v>
      </c>
      <c r="G58" s="90">
        <v>8</v>
      </c>
      <c r="H58" s="90">
        <v>3</v>
      </c>
      <c r="I58" s="90">
        <v>28</v>
      </c>
      <c r="J58" s="90">
        <v>0</v>
      </c>
      <c r="K58" s="90">
        <v>15</v>
      </c>
      <c r="L58" s="90">
        <v>0</v>
      </c>
      <c r="M58" s="90">
        <v>3</v>
      </c>
      <c r="N58" s="90">
        <v>3</v>
      </c>
      <c r="O58" s="90">
        <v>3</v>
      </c>
      <c r="P58" s="90">
        <v>3</v>
      </c>
      <c r="Q58" s="90">
        <v>8</v>
      </c>
      <c r="R58" s="91">
        <v>3</v>
      </c>
      <c r="S58" s="84">
        <f>SUM(E58:R58)</f>
        <v>83</v>
      </c>
    </row>
    <row r="59" spans="2:22" s="4" customFormat="1" ht="42" customHeight="1" thickTop="1" thickBot="1">
      <c r="B59" s="224"/>
      <c r="C59" s="237" t="s">
        <v>71</v>
      </c>
      <c r="D59" s="238"/>
      <c r="E59" s="85">
        <f>E58+'[1]Stan i struktura III 19'!E59</f>
        <v>10</v>
      </c>
      <c r="F59" s="85">
        <f>F58+'[1]Stan i struktura III 19'!F59</f>
        <v>5</v>
      </c>
      <c r="G59" s="85">
        <f>G58+'[1]Stan i struktura III 19'!G59</f>
        <v>16</v>
      </c>
      <c r="H59" s="85">
        <f>H58+'[1]Stan i struktura III 19'!H59</f>
        <v>12</v>
      </c>
      <c r="I59" s="85">
        <f>I58+'[1]Stan i struktura III 19'!I59</f>
        <v>40</v>
      </c>
      <c r="J59" s="85">
        <f>J58+'[1]Stan i struktura III 19'!J59</f>
        <v>0</v>
      </c>
      <c r="K59" s="85">
        <f>K58+'[1]Stan i struktura III 19'!K59</f>
        <v>22</v>
      </c>
      <c r="L59" s="85">
        <f>L58+'[1]Stan i struktura III 19'!L59</f>
        <v>4</v>
      </c>
      <c r="M59" s="85">
        <f>M58+'[1]Stan i struktura III 19'!M59</f>
        <v>9</v>
      </c>
      <c r="N59" s="85">
        <f>N58+'[1]Stan i struktura III 19'!N59</f>
        <v>26</v>
      </c>
      <c r="O59" s="85">
        <f>O58+'[1]Stan i struktura III 19'!O59</f>
        <v>8</v>
      </c>
      <c r="P59" s="85">
        <f>P58+'[1]Stan i struktura III 19'!P59</f>
        <v>7</v>
      </c>
      <c r="Q59" s="85">
        <f>Q58+'[1]Stan i struktura III 19'!Q59</f>
        <v>9</v>
      </c>
      <c r="R59" s="86">
        <f>R58+'[1]Stan i struktura III 19'!R59</f>
        <v>15</v>
      </c>
      <c r="S59" s="83">
        <f>S58+'[1]Stan i struktura III 19'!S59</f>
        <v>183</v>
      </c>
      <c r="U59" s="4">
        <f>SUM(E59:R59)</f>
        <v>183</v>
      </c>
      <c r="V59" s="4">
        <f>SUM(E59:R59)</f>
        <v>183</v>
      </c>
    </row>
    <row r="60" spans="2:22" s="4" customFormat="1" ht="42" customHeight="1" thickTop="1" thickBot="1">
      <c r="B60" s="239" t="s">
        <v>72</v>
      </c>
      <c r="C60" s="233" t="s">
        <v>73</v>
      </c>
      <c r="D60" s="234"/>
      <c r="E60" s="90">
        <v>23</v>
      </c>
      <c r="F60" s="90">
        <v>15</v>
      </c>
      <c r="G60" s="90">
        <v>21</v>
      </c>
      <c r="H60" s="90">
        <v>51</v>
      </c>
      <c r="I60" s="90">
        <v>42</v>
      </c>
      <c r="J60" s="90">
        <v>9</v>
      </c>
      <c r="K60" s="90">
        <v>45</v>
      </c>
      <c r="L60" s="90">
        <v>17</v>
      </c>
      <c r="M60" s="90">
        <v>15</v>
      </c>
      <c r="N60" s="90">
        <v>9</v>
      </c>
      <c r="O60" s="90">
        <v>45</v>
      </c>
      <c r="P60" s="90">
        <v>21</v>
      </c>
      <c r="Q60" s="90">
        <v>14</v>
      </c>
      <c r="R60" s="91">
        <v>53</v>
      </c>
      <c r="S60" s="84">
        <f>SUM(E60:R60)</f>
        <v>380</v>
      </c>
    </row>
    <row r="61" spans="2:22" s="4" customFormat="1" ht="42" customHeight="1" thickTop="1" thickBot="1">
      <c r="B61" s="239"/>
      <c r="C61" s="240" t="s">
        <v>74</v>
      </c>
      <c r="D61" s="241"/>
      <c r="E61" s="92">
        <f>E60+'[1]Stan i struktura III 19'!E61</f>
        <v>81</v>
      </c>
      <c r="F61" s="92">
        <f>F60+'[1]Stan i struktura III 19'!F61</f>
        <v>50</v>
      </c>
      <c r="G61" s="92">
        <f>G60+'[1]Stan i struktura III 19'!G61</f>
        <v>78</v>
      </c>
      <c r="H61" s="92">
        <f>H60+'[1]Stan i struktura III 19'!H61</f>
        <v>120</v>
      </c>
      <c r="I61" s="92">
        <f>I60+'[1]Stan i struktura III 19'!I61</f>
        <v>109</v>
      </c>
      <c r="J61" s="92">
        <f>J60+'[1]Stan i struktura III 19'!J61</f>
        <v>33</v>
      </c>
      <c r="K61" s="92">
        <f>K60+'[1]Stan i struktura III 19'!K61</f>
        <v>219</v>
      </c>
      <c r="L61" s="92">
        <f>L60+'[1]Stan i struktura III 19'!L61</f>
        <v>59</v>
      </c>
      <c r="M61" s="92">
        <f>M60+'[1]Stan i struktura III 19'!M61</f>
        <v>63</v>
      </c>
      <c r="N61" s="92">
        <f>N60+'[1]Stan i struktura III 19'!N61</f>
        <v>24</v>
      </c>
      <c r="O61" s="92">
        <f>O60+'[1]Stan i struktura III 19'!O61</f>
        <v>155</v>
      </c>
      <c r="P61" s="92">
        <f>P60+'[1]Stan i struktura III 19'!P61</f>
        <v>104</v>
      </c>
      <c r="Q61" s="92">
        <f>Q60+'[1]Stan i struktura III 19'!Q61</f>
        <v>61</v>
      </c>
      <c r="R61" s="93">
        <f>R60+'[1]Stan i struktura III 19'!R61</f>
        <v>140</v>
      </c>
      <c r="S61" s="83">
        <f>S60+'[1]Stan i struktura III 19'!S61</f>
        <v>1296</v>
      </c>
      <c r="U61" s="4">
        <f>SUM(E61:R61)</f>
        <v>1296</v>
      </c>
      <c r="V61" s="4">
        <f>SUM(E61:R61)</f>
        <v>1296</v>
      </c>
    </row>
    <row r="62" spans="2:22" s="4" customFormat="1" ht="42" customHeight="1" thickTop="1" thickBot="1">
      <c r="B62" s="239" t="s">
        <v>75</v>
      </c>
      <c r="C62" s="233" t="s">
        <v>76</v>
      </c>
      <c r="D62" s="234"/>
      <c r="E62" s="90">
        <v>0</v>
      </c>
      <c r="F62" s="90">
        <v>12</v>
      </c>
      <c r="G62" s="90">
        <v>1</v>
      </c>
      <c r="H62" s="90">
        <v>0</v>
      </c>
      <c r="I62" s="90">
        <v>20</v>
      </c>
      <c r="J62" s="90">
        <v>0</v>
      </c>
      <c r="K62" s="90">
        <v>46</v>
      </c>
      <c r="L62" s="90">
        <v>14</v>
      </c>
      <c r="M62" s="90">
        <v>1</v>
      </c>
      <c r="N62" s="90">
        <v>2</v>
      </c>
      <c r="O62" s="90">
        <v>2</v>
      </c>
      <c r="P62" s="90">
        <v>0</v>
      </c>
      <c r="Q62" s="90">
        <v>7</v>
      </c>
      <c r="R62" s="91">
        <v>75</v>
      </c>
      <c r="S62" s="84">
        <f>SUM(E62:R62)</f>
        <v>180</v>
      </c>
    </row>
    <row r="63" spans="2:22" s="4" customFormat="1" ht="42" customHeight="1" thickTop="1" thickBot="1">
      <c r="B63" s="227"/>
      <c r="C63" s="242" t="s">
        <v>77</v>
      </c>
      <c r="D63" s="243"/>
      <c r="E63" s="85">
        <f>E62+'[1]Stan i struktura III 19'!E63</f>
        <v>1</v>
      </c>
      <c r="F63" s="85">
        <f>F62+'[1]Stan i struktura III 19'!F63</f>
        <v>20</v>
      </c>
      <c r="G63" s="85">
        <f>G62+'[1]Stan i struktura III 19'!G63</f>
        <v>1</v>
      </c>
      <c r="H63" s="85">
        <f>H62+'[1]Stan i struktura III 19'!H63</f>
        <v>0</v>
      </c>
      <c r="I63" s="85">
        <f>I62+'[1]Stan i struktura III 19'!I63</f>
        <v>35</v>
      </c>
      <c r="J63" s="85">
        <f>J62+'[1]Stan i struktura III 19'!J63</f>
        <v>19</v>
      </c>
      <c r="K63" s="85">
        <f>K62+'[1]Stan i struktura III 19'!K63</f>
        <v>67</v>
      </c>
      <c r="L63" s="85">
        <f>L62+'[1]Stan i struktura III 19'!L63</f>
        <v>14</v>
      </c>
      <c r="M63" s="85">
        <f>M62+'[1]Stan i struktura III 19'!M63</f>
        <v>27</v>
      </c>
      <c r="N63" s="85">
        <f>N62+'[1]Stan i struktura III 19'!N63</f>
        <v>47</v>
      </c>
      <c r="O63" s="85">
        <f>O62+'[1]Stan i struktura III 19'!O63</f>
        <v>31</v>
      </c>
      <c r="P63" s="85">
        <f>P62+'[1]Stan i struktura III 19'!P63</f>
        <v>15</v>
      </c>
      <c r="Q63" s="85">
        <f>Q62+'[1]Stan i struktura III 19'!Q63</f>
        <v>68</v>
      </c>
      <c r="R63" s="86">
        <f>R62+'[1]Stan i struktura III 19'!R63</f>
        <v>178</v>
      </c>
      <c r="S63" s="83">
        <f>S62+'[1]Stan i struktura III 19'!S63</f>
        <v>523</v>
      </c>
      <c r="U63" s="4">
        <f>SUM(E63:R63)</f>
        <v>523</v>
      </c>
      <c r="V63" s="4">
        <f>SUM(E63:R63)</f>
        <v>523</v>
      </c>
    </row>
    <row r="64" spans="2:22" s="4" customFormat="1" ht="42" customHeight="1" thickTop="1" thickBot="1">
      <c r="B64" s="239" t="s">
        <v>78</v>
      </c>
      <c r="C64" s="233" t="s">
        <v>79</v>
      </c>
      <c r="D64" s="234"/>
      <c r="E64" s="90">
        <v>0</v>
      </c>
      <c r="F64" s="90">
        <v>0</v>
      </c>
      <c r="G64" s="90">
        <v>0</v>
      </c>
      <c r="H64" s="90">
        <v>0</v>
      </c>
      <c r="I64" s="90">
        <v>0</v>
      </c>
      <c r="J64" s="90">
        <v>0</v>
      </c>
      <c r="K64" s="90">
        <v>0</v>
      </c>
      <c r="L64" s="90">
        <v>0</v>
      </c>
      <c r="M64" s="90">
        <v>0</v>
      </c>
      <c r="N64" s="90">
        <v>0</v>
      </c>
      <c r="O64" s="90">
        <v>0</v>
      </c>
      <c r="P64" s="90">
        <v>0</v>
      </c>
      <c r="Q64" s="90">
        <v>0</v>
      </c>
      <c r="R64" s="91">
        <v>0</v>
      </c>
      <c r="S64" s="84">
        <f>SUM(E64:R64)</f>
        <v>0</v>
      </c>
    </row>
    <row r="65" spans="2:22" ht="42" customHeight="1" thickTop="1" thickBot="1">
      <c r="B65" s="244"/>
      <c r="C65" s="245" t="s">
        <v>80</v>
      </c>
      <c r="D65" s="246"/>
      <c r="E65" s="85">
        <f>E64+'[1]Stan i struktura III 19'!E65</f>
        <v>0</v>
      </c>
      <c r="F65" s="85">
        <f>F64+'[1]Stan i struktura III 19'!F65</f>
        <v>0</v>
      </c>
      <c r="G65" s="85">
        <f>G64+'[1]Stan i struktura III 19'!G65</f>
        <v>0</v>
      </c>
      <c r="H65" s="85">
        <f>H64+'[1]Stan i struktura III 19'!H65</f>
        <v>0</v>
      </c>
      <c r="I65" s="85">
        <f>I64+'[1]Stan i struktura III 19'!I65</f>
        <v>0</v>
      </c>
      <c r="J65" s="85">
        <f>J64+'[1]Stan i struktura III 19'!J65</f>
        <v>0</v>
      </c>
      <c r="K65" s="85">
        <f>K64+'[1]Stan i struktura III 19'!K65</f>
        <v>0</v>
      </c>
      <c r="L65" s="85">
        <f>L64+'[1]Stan i struktura III 19'!L65</f>
        <v>0</v>
      </c>
      <c r="M65" s="85">
        <f>M64+'[1]Stan i struktura III 19'!M65</f>
        <v>0</v>
      </c>
      <c r="N65" s="85">
        <f>N64+'[1]Stan i struktura III 19'!N65</f>
        <v>0</v>
      </c>
      <c r="O65" s="85">
        <f>O64+'[1]Stan i struktura III 19'!O65</f>
        <v>0</v>
      </c>
      <c r="P65" s="85">
        <f>P64+'[1]Stan i struktura III 19'!P65</f>
        <v>0</v>
      </c>
      <c r="Q65" s="85">
        <f>Q64+'[1]Stan i struktura III 19'!Q65</f>
        <v>0</v>
      </c>
      <c r="R65" s="86">
        <f>R64+'[1]Stan i struktura III 19'!R65</f>
        <v>0</v>
      </c>
      <c r="S65" s="83">
        <f>S64+'[1]Stan i struktura III 19'!S65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247" t="s">
        <v>81</v>
      </c>
      <c r="C66" s="249" t="s">
        <v>82</v>
      </c>
      <c r="D66" s="250"/>
      <c r="E66" s="94">
        <f t="shared" ref="E66:R67" si="15">E48+E50+E52+E54+E56+E58+E60+E62+E64</f>
        <v>65</v>
      </c>
      <c r="F66" s="94">
        <f t="shared" si="15"/>
        <v>58</v>
      </c>
      <c r="G66" s="94">
        <f t="shared" si="15"/>
        <v>79</v>
      </c>
      <c r="H66" s="94">
        <f t="shared" si="15"/>
        <v>92</v>
      </c>
      <c r="I66" s="94">
        <f t="shared" si="15"/>
        <v>185</v>
      </c>
      <c r="J66" s="94">
        <f t="shared" si="15"/>
        <v>32</v>
      </c>
      <c r="K66" s="94">
        <f t="shared" si="15"/>
        <v>143</v>
      </c>
      <c r="L66" s="94">
        <f t="shared" si="15"/>
        <v>66</v>
      </c>
      <c r="M66" s="94">
        <f t="shared" si="15"/>
        <v>30</v>
      </c>
      <c r="N66" s="94">
        <f t="shared" si="15"/>
        <v>47</v>
      </c>
      <c r="O66" s="94">
        <f t="shared" si="15"/>
        <v>86</v>
      </c>
      <c r="P66" s="94">
        <f t="shared" si="15"/>
        <v>36</v>
      </c>
      <c r="Q66" s="94">
        <f t="shared" si="15"/>
        <v>107</v>
      </c>
      <c r="R66" s="95">
        <f t="shared" si="15"/>
        <v>195</v>
      </c>
      <c r="S66" s="96">
        <f>SUM(E66:R66)</f>
        <v>1221</v>
      </c>
      <c r="V66" s="4"/>
    </row>
    <row r="67" spans="2:22" ht="45" customHeight="1" thickTop="1" thickBot="1">
      <c r="B67" s="248"/>
      <c r="C67" s="249" t="s">
        <v>83</v>
      </c>
      <c r="D67" s="250"/>
      <c r="E67" s="97">
        <f t="shared" si="15"/>
        <v>223</v>
      </c>
      <c r="F67" s="97">
        <f>F49+F51+F53+F55+F57+F59+F61+F63+F65</f>
        <v>177</v>
      </c>
      <c r="G67" s="97">
        <f t="shared" si="15"/>
        <v>202</v>
      </c>
      <c r="H67" s="97">
        <f t="shared" si="15"/>
        <v>281</v>
      </c>
      <c r="I67" s="97">
        <f t="shared" si="15"/>
        <v>325</v>
      </c>
      <c r="J67" s="97">
        <f t="shared" si="15"/>
        <v>103</v>
      </c>
      <c r="K67" s="97">
        <f t="shared" si="15"/>
        <v>445</v>
      </c>
      <c r="L67" s="97">
        <f t="shared" si="15"/>
        <v>158</v>
      </c>
      <c r="M67" s="97">
        <f t="shared" si="15"/>
        <v>146</v>
      </c>
      <c r="N67" s="97">
        <f t="shared" si="15"/>
        <v>213</v>
      </c>
      <c r="O67" s="97">
        <f t="shared" si="15"/>
        <v>284</v>
      </c>
      <c r="P67" s="97">
        <f t="shared" si="15"/>
        <v>199</v>
      </c>
      <c r="Q67" s="97">
        <f t="shared" si="15"/>
        <v>422</v>
      </c>
      <c r="R67" s="98">
        <f t="shared" si="15"/>
        <v>487</v>
      </c>
      <c r="S67" s="96">
        <f>SUM(E67:R67)</f>
        <v>3665</v>
      </c>
      <c r="V67" s="4"/>
    </row>
    <row r="68" spans="2:22" ht="14.25" customHeight="1">
      <c r="B68" s="251" t="s">
        <v>84</v>
      </c>
      <c r="C68" s="251"/>
      <c r="D68" s="251"/>
      <c r="E68" s="251"/>
      <c r="F68" s="251"/>
      <c r="G68" s="251"/>
      <c r="H68" s="251"/>
      <c r="I68" s="251"/>
      <c r="J68" s="251"/>
      <c r="K68" s="251"/>
      <c r="L68" s="251"/>
      <c r="M68" s="251"/>
      <c r="N68" s="251"/>
      <c r="O68" s="251"/>
      <c r="P68" s="251"/>
      <c r="Q68" s="251"/>
      <c r="R68" s="251"/>
      <c r="S68" s="251"/>
    </row>
    <row r="69" spans="2:22" ht="14.25" customHeight="1">
      <c r="B69" s="252"/>
      <c r="C69" s="253"/>
      <c r="D69" s="253"/>
      <c r="E69" s="253"/>
      <c r="F69" s="253"/>
      <c r="G69" s="253"/>
      <c r="H69" s="253"/>
      <c r="I69" s="253"/>
      <c r="J69" s="253"/>
      <c r="K69" s="253"/>
      <c r="L69" s="253"/>
      <c r="M69" s="253"/>
      <c r="N69" s="253"/>
      <c r="O69" s="253"/>
      <c r="P69" s="253"/>
      <c r="Q69" s="253"/>
      <c r="R69" s="253"/>
      <c r="S69" s="253"/>
    </row>
    <row r="75" spans="2:22" ht="13.5" thickBot="1"/>
    <row r="76" spans="2:22" ht="26.25" customHeight="1" thickTop="1" thickBot="1">
      <c r="E76" s="99">
        <v>68</v>
      </c>
      <c r="F76" s="99">
        <v>42</v>
      </c>
      <c r="G76" s="99">
        <v>30</v>
      </c>
      <c r="H76" s="99">
        <v>36</v>
      </c>
      <c r="I76" s="99">
        <v>43</v>
      </c>
      <c r="J76" s="99">
        <v>14</v>
      </c>
      <c r="K76" s="99">
        <v>22</v>
      </c>
      <c r="L76" s="99">
        <v>16</v>
      </c>
      <c r="M76" s="99">
        <v>33</v>
      </c>
      <c r="N76" s="99">
        <v>18</v>
      </c>
      <c r="O76" s="99">
        <v>80</v>
      </c>
      <c r="P76" s="99">
        <v>54</v>
      </c>
      <c r="Q76" s="99">
        <v>36</v>
      </c>
      <c r="R76" s="99">
        <v>44</v>
      </c>
      <c r="S76" s="77">
        <f>SUM(E76:R76)</f>
        <v>536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29:S29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B28"/>
    <mergeCell ref="C27:D27"/>
    <mergeCell ref="C28:D28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6.710937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5.4257812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286" t="s">
        <v>85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</row>
    <row r="2" spans="2:15" ht="24.75" customHeight="1">
      <c r="B2" s="286" t="s">
        <v>86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</row>
    <row r="3" spans="2:15" ht="18.75" thickBot="1">
      <c r="B3" s="1"/>
      <c r="C3" s="100"/>
      <c r="D3" s="100"/>
      <c r="E3" s="100"/>
      <c r="F3" s="100"/>
      <c r="G3" s="100"/>
      <c r="H3" s="31"/>
      <c r="I3" s="31"/>
      <c r="J3" s="31"/>
      <c r="K3" s="31"/>
      <c r="L3" s="31"/>
      <c r="M3" s="31"/>
      <c r="N3" s="1"/>
      <c r="O3" s="1"/>
    </row>
    <row r="4" spans="2:15" ht="18.75" customHeight="1" thickBot="1">
      <c r="B4" s="262" t="s">
        <v>87</v>
      </c>
      <c r="C4" s="289" t="s">
        <v>88</v>
      </c>
      <c r="D4" s="266" t="s">
        <v>89</v>
      </c>
      <c r="E4" s="268" t="s">
        <v>90</v>
      </c>
      <c r="F4" s="100"/>
      <c r="G4" s="262" t="s">
        <v>87</v>
      </c>
      <c r="H4" s="264" t="s">
        <v>91</v>
      </c>
      <c r="I4" s="266" t="s">
        <v>89</v>
      </c>
      <c r="J4" s="268" t="s">
        <v>90</v>
      </c>
      <c r="K4" s="31"/>
      <c r="L4" s="262" t="s">
        <v>87</v>
      </c>
      <c r="M4" s="277" t="s">
        <v>88</v>
      </c>
      <c r="N4" s="266" t="s">
        <v>89</v>
      </c>
      <c r="O4" s="280" t="s">
        <v>90</v>
      </c>
    </row>
    <row r="5" spans="2:15" ht="18.75" customHeight="1" thickTop="1" thickBot="1">
      <c r="B5" s="276"/>
      <c r="C5" s="290"/>
      <c r="D5" s="279"/>
      <c r="E5" s="291"/>
      <c r="F5" s="100"/>
      <c r="G5" s="276"/>
      <c r="H5" s="292"/>
      <c r="I5" s="279"/>
      <c r="J5" s="291"/>
      <c r="K5" s="31"/>
      <c r="L5" s="276"/>
      <c r="M5" s="278"/>
      <c r="N5" s="279"/>
      <c r="O5" s="281"/>
    </row>
    <row r="6" spans="2:15" ht="17.100000000000001" customHeight="1" thickTop="1">
      <c r="B6" s="282" t="s">
        <v>92</v>
      </c>
      <c r="C6" s="283"/>
      <c r="D6" s="283"/>
      <c r="E6" s="284">
        <f>SUM(E8+E19+E27+E34+E41)</f>
        <v>7536</v>
      </c>
      <c r="F6" s="100"/>
      <c r="G6" s="101">
        <v>4</v>
      </c>
      <c r="H6" s="102" t="s">
        <v>93</v>
      </c>
      <c r="I6" s="103" t="s">
        <v>94</v>
      </c>
      <c r="J6" s="104">
        <v>305</v>
      </c>
      <c r="K6" s="31"/>
      <c r="L6" s="105" t="s">
        <v>95</v>
      </c>
      <c r="M6" s="106" t="s">
        <v>96</v>
      </c>
      <c r="N6" s="106" t="s">
        <v>97</v>
      </c>
      <c r="O6" s="107">
        <f>SUM(O7:O17)</f>
        <v>3846</v>
      </c>
    </row>
    <row r="7" spans="2:15" ht="17.100000000000001" customHeight="1" thickBot="1">
      <c r="B7" s="272"/>
      <c r="C7" s="273"/>
      <c r="D7" s="273"/>
      <c r="E7" s="285"/>
      <c r="F7" s="1"/>
      <c r="G7" s="108">
        <v>5</v>
      </c>
      <c r="H7" s="109" t="s">
        <v>98</v>
      </c>
      <c r="I7" s="104" t="s">
        <v>94</v>
      </c>
      <c r="J7" s="104">
        <v>142</v>
      </c>
      <c r="K7" s="1"/>
      <c r="L7" s="108">
        <v>1</v>
      </c>
      <c r="M7" s="109" t="s">
        <v>99</v>
      </c>
      <c r="N7" s="104" t="s">
        <v>94</v>
      </c>
      <c r="O7" s="110">
        <v>77</v>
      </c>
    </row>
    <row r="8" spans="2:15" ht="17.100000000000001" customHeight="1" thickTop="1" thickBot="1">
      <c r="B8" s="105" t="s">
        <v>100</v>
      </c>
      <c r="C8" s="106" t="s">
        <v>101</v>
      </c>
      <c r="D8" s="111" t="s">
        <v>97</v>
      </c>
      <c r="E8" s="107">
        <f>SUM(E9:E17)</f>
        <v>2452</v>
      </c>
      <c r="F8" s="1"/>
      <c r="G8" s="112"/>
      <c r="H8" s="113"/>
      <c r="I8" s="114"/>
      <c r="J8" s="115"/>
      <c r="K8" s="1"/>
      <c r="L8" s="108">
        <v>2</v>
      </c>
      <c r="M8" s="109" t="s">
        <v>102</v>
      </c>
      <c r="N8" s="104" t="s">
        <v>103</v>
      </c>
      <c r="O8" s="104">
        <v>82</v>
      </c>
    </row>
    <row r="9" spans="2:15" ht="17.100000000000001" customHeight="1" thickBot="1">
      <c r="B9" s="108">
        <v>1</v>
      </c>
      <c r="C9" s="109" t="s">
        <v>104</v>
      </c>
      <c r="D9" s="104" t="s">
        <v>103</v>
      </c>
      <c r="E9" s="116">
        <v>71</v>
      </c>
      <c r="F9" s="1"/>
      <c r="G9" s="117"/>
      <c r="H9" s="118"/>
      <c r="I9" s="119"/>
      <c r="J9" s="119"/>
      <c r="K9" s="1"/>
      <c r="L9" s="108">
        <v>3</v>
      </c>
      <c r="M9" s="109" t="s">
        <v>105</v>
      </c>
      <c r="N9" s="104" t="s">
        <v>94</v>
      </c>
      <c r="O9" s="104">
        <v>228</v>
      </c>
    </row>
    <row r="10" spans="2:15" ht="17.100000000000001" customHeight="1">
      <c r="B10" s="108">
        <v>2</v>
      </c>
      <c r="C10" s="109" t="s">
        <v>106</v>
      </c>
      <c r="D10" s="104" t="s">
        <v>103</v>
      </c>
      <c r="E10" s="116">
        <v>109</v>
      </c>
      <c r="F10" s="1"/>
      <c r="G10" s="262" t="s">
        <v>87</v>
      </c>
      <c r="H10" s="264" t="s">
        <v>91</v>
      </c>
      <c r="I10" s="266" t="s">
        <v>89</v>
      </c>
      <c r="J10" s="268" t="s">
        <v>90</v>
      </c>
      <c r="K10" s="1"/>
      <c r="L10" s="108">
        <v>4</v>
      </c>
      <c r="M10" s="109" t="s">
        <v>107</v>
      </c>
      <c r="N10" s="104" t="s">
        <v>94</v>
      </c>
      <c r="O10" s="104">
        <v>136</v>
      </c>
    </row>
    <row r="11" spans="2:15" ht="17.100000000000001" customHeight="1" thickBot="1">
      <c r="B11" s="108">
        <v>3</v>
      </c>
      <c r="C11" s="109" t="s">
        <v>108</v>
      </c>
      <c r="D11" s="104" t="s">
        <v>103</v>
      </c>
      <c r="E11" s="116">
        <v>70</v>
      </c>
      <c r="F11" s="1"/>
      <c r="G11" s="263"/>
      <c r="H11" s="265"/>
      <c r="I11" s="267"/>
      <c r="J11" s="269"/>
      <c r="K11" s="1"/>
      <c r="L11" s="108">
        <v>5</v>
      </c>
      <c r="M11" s="109" t="s">
        <v>109</v>
      </c>
      <c r="N11" s="104" t="s">
        <v>94</v>
      </c>
      <c r="O11" s="104">
        <v>231</v>
      </c>
    </row>
    <row r="12" spans="2:15" ht="17.100000000000001" customHeight="1">
      <c r="B12" s="108">
        <v>4</v>
      </c>
      <c r="C12" s="109" t="s">
        <v>110</v>
      </c>
      <c r="D12" s="104" t="s">
        <v>111</v>
      </c>
      <c r="E12" s="116">
        <v>150</v>
      </c>
      <c r="F12" s="1"/>
      <c r="G12" s="270" t="s">
        <v>112</v>
      </c>
      <c r="H12" s="271"/>
      <c r="I12" s="271"/>
      <c r="J12" s="274">
        <f>SUM(J14+J23+J33+J41+O6+O19+O30)</f>
        <v>13292</v>
      </c>
      <c r="K12" s="1"/>
      <c r="L12" s="108" t="s">
        <v>44</v>
      </c>
      <c r="M12" s="109" t="s">
        <v>113</v>
      </c>
      <c r="N12" s="104" t="s">
        <v>94</v>
      </c>
      <c r="O12" s="104">
        <v>659</v>
      </c>
    </row>
    <row r="13" spans="2:15" ht="17.100000000000001" customHeight="1" thickBot="1">
      <c r="B13" s="108">
        <v>5</v>
      </c>
      <c r="C13" s="109" t="s">
        <v>114</v>
      </c>
      <c r="D13" s="104" t="s">
        <v>103</v>
      </c>
      <c r="E13" s="116">
        <v>129</v>
      </c>
      <c r="F13" s="120"/>
      <c r="G13" s="272"/>
      <c r="H13" s="273"/>
      <c r="I13" s="273"/>
      <c r="J13" s="275"/>
      <c r="K13" s="120"/>
      <c r="L13" s="108">
        <v>7</v>
      </c>
      <c r="M13" s="109" t="s">
        <v>115</v>
      </c>
      <c r="N13" s="104" t="s">
        <v>103</v>
      </c>
      <c r="O13" s="104">
        <v>88</v>
      </c>
    </row>
    <row r="14" spans="2:15" ht="17.100000000000001" customHeight="1" thickTop="1">
      <c r="B14" s="108">
        <v>6</v>
      </c>
      <c r="C14" s="109" t="s">
        <v>116</v>
      </c>
      <c r="D14" s="104" t="s">
        <v>103</v>
      </c>
      <c r="E14" s="116">
        <v>186</v>
      </c>
      <c r="F14" s="121"/>
      <c r="G14" s="105" t="s">
        <v>100</v>
      </c>
      <c r="H14" s="106" t="s">
        <v>117</v>
      </c>
      <c r="I14" s="122" t="s">
        <v>97</v>
      </c>
      <c r="J14" s="123">
        <f>SUM(J15:J21)</f>
        <v>1524</v>
      </c>
      <c r="K14" s="1"/>
      <c r="L14" s="108">
        <v>8</v>
      </c>
      <c r="M14" s="109" t="s">
        <v>118</v>
      </c>
      <c r="N14" s="104" t="s">
        <v>103</v>
      </c>
      <c r="O14" s="104">
        <v>109</v>
      </c>
    </row>
    <row r="15" spans="2:15" ht="17.100000000000001" customHeight="1">
      <c r="B15" s="108">
        <v>7</v>
      </c>
      <c r="C15" s="109" t="s">
        <v>119</v>
      </c>
      <c r="D15" s="104" t="s">
        <v>94</v>
      </c>
      <c r="E15" s="116">
        <v>327</v>
      </c>
      <c r="F15" s="121"/>
      <c r="G15" s="108">
        <v>1</v>
      </c>
      <c r="H15" s="109" t="s">
        <v>120</v>
      </c>
      <c r="I15" s="104" t="s">
        <v>103</v>
      </c>
      <c r="J15" s="116">
        <v>60</v>
      </c>
      <c r="K15" s="1"/>
      <c r="L15" s="108">
        <v>9</v>
      </c>
      <c r="M15" s="109" t="s">
        <v>121</v>
      </c>
      <c r="N15" s="104" t="s">
        <v>103</v>
      </c>
      <c r="O15" s="104">
        <v>91</v>
      </c>
    </row>
    <row r="16" spans="2:15" ht="17.100000000000001" customHeight="1" thickBot="1">
      <c r="B16" s="124"/>
      <c r="C16" s="125"/>
      <c r="D16" s="126"/>
      <c r="E16" s="127"/>
      <c r="F16" s="121"/>
      <c r="G16" s="108">
        <v>2</v>
      </c>
      <c r="H16" s="109" t="s">
        <v>122</v>
      </c>
      <c r="I16" s="104" t="s">
        <v>103</v>
      </c>
      <c r="J16" s="116">
        <v>62</v>
      </c>
      <c r="K16" s="1"/>
      <c r="L16" s="124"/>
      <c r="M16" s="125"/>
      <c r="N16" s="126"/>
      <c r="O16" s="127"/>
    </row>
    <row r="17" spans="2:15" ht="17.100000000000001" customHeight="1" thickTop="1" thickBot="1">
      <c r="B17" s="128">
        <v>8</v>
      </c>
      <c r="C17" s="129" t="s">
        <v>123</v>
      </c>
      <c r="D17" s="130" t="s">
        <v>124</v>
      </c>
      <c r="E17" s="131">
        <v>1410</v>
      </c>
      <c r="F17" s="121"/>
      <c r="G17" s="108">
        <v>3</v>
      </c>
      <c r="H17" s="109" t="s">
        <v>125</v>
      </c>
      <c r="I17" s="104" t="s">
        <v>103</v>
      </c>
      <c r="J17" s="116">
        <v>136</v>
      </c>
      <c r="K17" s="1"/>
      <c r="L17" s="128">
        <v>10</v>
      </c>
      <c r="M17" s="129" t="s">
        <v>126</v>
      </c>
      <c r="N17" s="130" t="s">
        <v>124</v>
      </c>
      <c r="O17" s="132">
        <v>2145</v>
      </c>
    </row>
    <row r="18" spans="2:15" ht="17.100000000000001" customHeight="1" thickTop="1">
      <c r="B18" s="101"/>
      <c r="C18" s="102"/>
      <c r="D18" s="103"/>
      <c r="E18" s="133" t="s">
        <v>22</v>
      </c>
      <c r="F18" s="134"/>
      <c r="G18" s="108">
        <v>4</v>
      </c>
      <c r="H18" s="109" t="s">
        <v>127</v>
      </c>
      <c r="I18" s="104" t="s">
        <v>103</v>
      </c>
      <c r="J18" s="116">
        <v>301</v>
      </c>
      <c r="K18" s="1"/>
      <c r="L18" s="101"/>
      <c r="M18" s="102"/>
      <c r="N18" s="103"/>
      <c r="O18" s="133" t="s">
        <v>22</v>
      </c>
    </row>
    <row r="19" spans="2:15" ht="17.100000000000001" customHeight="1">
      <c r="B19" s="135" t="s">
        <v>128</v>
      </c>
      <c r="C19" s="136" t="s">
        <v>7</v>
      </c>
      <c r="D19" s="137" t="s">
        <v>97</v>
      </c>
      <c r="E19" s="138">
        <f>SUM(E20:E25)</f>
        <v>2271</v>
      </c>
      <c r="F19" s="121"/>
      <c r="G19" s="108">
        <v>5</v>
      </c>
      <c r="H19" s="109" t="s">
        <v>127</v>
      </c>
      <c r="I19" s="104" t="s">
        <v>111</v>
      </c>
      <c r="J19" s="116">
        <v>555</v>
      </c>
      <c r="K19" s="1"/>
      <c r="L19" s="135" t="s">
        <v>129</v>
      </c>
      <c r="M19" s="136" t="s">
        <v>16</v>
      </c>
      <c r="N19" s="137" t="s">
        <v>97</v>
      </c>
      <c r="O19" s="139">
        <f>SUM(O20:O28)</f>
        <v>1814</v>
      </c>
    </row>
    <row r="20" spans="2:15" ht="17.100000000000001" customHeight="1">
      <c r="B20" s="108">
        <v>1</v>
      </c>
      <c r="C20" s="109" t="s">
        <v>130</v>
      </c>
      <c r="D20" s="140" t="s">
        <v>103</v>
      </c>
      <c r="E20" s="116">
        <v>244</v>
      </c>
      <c r="F20" s="121"/>
      <c r="G20" s="108">
        <v>6</v>
      </c>
      <c r="H20" s="109" t="s">
        <v>131</v>
      </c>
      <c r="I20" s="104" t="s">
        <v>94</v>
      </c>
      <c r="J20" s="116">
        <v>363</v>
      </c>
      <c r="K20" s="1"/>
      <c r="L20" s="108">
        <v>1</v>
      </c>
      <c r="M20" s="109" t="s">
        <v>132</v>
      </c>
      <c r="N20" s="104" t="s">
        <v>103</v>
      </c>
      <c r="O20" s="104">
        <v>92</v>
      </c>
    </row>
    <row r="21" spans="2:15" ht="17.100000000000001" customHeight="1">
      <c r="B21" s="108">
        <v>2</v>
      </c>
      <c r="C21" s="109" t="s">
        <v>133</v>
      </c>
      <c r="D21" s="140" t="s">
        <v>94</v>
      </c>
      <c r="E21" s="116">
        <v>859</v>
      </c>
      <c r="F21" s="121"/>
      <c r="G21" s="108">
        <v>7</v>
      </c>
      <c r="H21" s="109" t="s">
        <v>134</v>
      </c>
      <c r="I21" s="104" t="s">
        <v>103</v>
      </c>
      <c r="J21" s="116">
        <v>47</v>
      </c>
      <c r="K21" s="1"/>
      <c r="L21" s="108">
        <v>2</v>
      </c>
      <c r="M21" s="109" t="s">
        <v>135</v>
      </c>
      <c r="N21" s="104" t="s">
        <v>111</v>
      </c>
      <c r="O21" s="104">
        <v>54</v>
      </c>
    </row>
    <row r="22" spans="2:15" ht="17.100000000000001" customHeight="1">
      <c r="B22" s="108">
        <v>3</v>
      </c>
      <c r="C22" s="109" t="s">
        <v>136</v>
      </c>
      <c r="D22" s="140" t="s">
        <v>103</v>
      </c>
      <c r="E22" s="116">
        <v>270</v>
      </c>
      <c r="F22" s="121"/>
      <c r="G22" s="108"/>
      <c r="H22" s="109"/>
      <c r="I22" s="104"/>
      <c r="J22" s="116" t="s">
        <v>137</v>
      </c>
      <c r="K22" s="1"/>
      <c r="L22" s="108">
        <v>3</v>
      </c>
      <c r="M22" s="109" t="s">
        <v>138</v>
      </c>
      <c r="N22" s="104" t="s">
        <v>94</v>
      </c>
      <c r="O22" s="104">
        <v>112</v>
      </c>
    </row>
    <row r="23" spans="2:15" ht="17.100000000000001" customHeight="1">
      <c r="B23" s="108">
        <v>4</v>
      </c>
      <c r="C23" s="109" t="s">
        <v>139</v>
      </c>
      <c r="D23" s="140" t="s">
        <v>103</v>
      </c>
      <c r="E23" s="116">
        <v>157</v>
      </c>
      <c r="F23" s="121"/>
      <c r="G23" s="135" t="s">
        <v>128</v>
      </c>
      <c r="H23" s="136" t="s">
        <v>140</v>
      </c>
      <c r="I23" s="137" t="s">
        <v>97</v>
      </c>
      <c r="J23" s="139">
        <f>SUM(J24:J31)</f>
        <v>2235</v>
      </c>
      <c r="K23" s="1"/>
      <c r="L23" s="108">
        <v>4</v>
      </c>
      <c r="M23" s="109" t="s">
        <v>141</v>
      </c>
      <c r="N23" s="104" t="s">
        <v>94</v>
      </c>
      <c r="O23" s="104">
        <v>166</v>
      </c>
    </row>
    <row r="24" spans="2:15" ht="17.100000000000001" customHeight="1">
      <c r="B24" s="108">
        <v>5</v>
      </c>
      <c r="C24" s="109" t="s">
        <v>142</v>
      </c>
      <c r="D24" s="140" t="s">
        <v>94</v>
      </c>
      <c r="E24" s="116">
        <v>529</v>
      </c>
      <c r="F24" s="121"/>
      <c r="G24" s="108">
        <v>1</v>
      </c>
      <c r="H24" s="109" t="s">
        <v>143</v>
      </c>
      <c r="I24" s="104" t="s">
        <v>94</v>
      </c>
      <c r="J24" s="116">
        <v>115</v>
      </c>
      <c r="K24" s="1"/>
      <c r="L24" s="108">
        <v>5</v>
      </c>
      <c r="M24" s="109" t="s">
        <v>144</v>
      </c>
      <c r="N24" s="104" t="s">
        <v>103</v>
      </c>
      <c r="O24" s="104">
        <v>182</v>
      </c>
    </row>
    <row r="25" spans="2:15" ht="17.100000000000001" customHeight="1">
      <c r="B25" s="108">
        <v>6</v>
      </c>
      <c r="C25" s="109" t="s">
        <v>145</v>
      </c>
      <c r="D25" s="140" t="s">
        <v>94</v>
      </c>
      <c r="E25" s="116">
        <v>212</v>
      </c>
      <c r="F25" s="121"/>
      <c r="G25" s="108">
        <v>2</v>
      </c>
      <c r="H25" s="109" t="s">
        <v>146</v>
      </c>
      <c r="I25" s="104" t="s">
        <v>103</v>
      </c>
      <c r="J25" s="116">
        <v>112</v>
      </c>
      <c r="K25" s="1"/>
      <c r="L25" s="108">
        <v>6</v>
      </c>
      <c r="M25" s="109" t="s">
        <v>147</v>
      </c>
      <c r="N25" s="104" t="s">
        <v>94</v>
      </c>
      <c r="O25" s="104">
        <v>603</v>
      </c>
    </row>
    <row r="26" spans="2:15" ht="17.100000000000001" customHeight="1">
      <c r="B26" s="108"/>
      <c r="C26" s="109"/>
      <c r="D26" s="104"/>
      <c r="E26" s="133"/>
      <c r="F26" s="134"/>
      <c r="G26" s="108">
        <v>3</v>
      </c>
      <c r="H26" s="109" t="s">
        <v>148</v>
      </c>
      <c r="I26" s="104" t="s">
        <v>94</v>
      </c>
      <c r="J26" s="116">
        <v>535</v>
      </c>
      <c r="K26" s="1"/>
      <c r="L26" s="108">
        <v>7</v>
      </c>
      <c r="M26" s="109" t="s">
        <v>149</v>
      </c>
      <c r="N26" s="104" t="s">
        <v>103</v>
      </c>
      <c r="O26" s="104">
        <v>59</v>
      </c>
    </row>
    <row r="27" spans="2:15" ht="17.100000000000001" customHeight="1">
      <c r="B27" s="135" t="s">
        <v>150</v>
      </c>
      <c r="C27" s="136" t="s">
        <v>9</v>
      </c>
      <c r="D27" s="137" t="s">
        <v>97</v>
      </c>
      <c r="E27" s="139">
        <f>SUM(E28:E32)</f>
        <v>469</v>
      </c>
      <c r="F27" s="121"/>
      <c r="G27" s="108">
        <v>4</v>
      </c>
      <c r="H27" s="109" t="s">
        <v>151</v>
      </c>
      <c r="I27" s="104" t="s">
        <v>103</v>
      </c>
      <c r="J27" s="116">
        <v>187</v>
      </c>
      <c r="K27" s="1"/>
      <c r="L27" s="108">
        <v>8</v>
      </c>
      <c r="M27" s="109" t="s">
        <v>152</v>
      </c>
      <c r="N27" s="104" t="s">
        <v>103</v>
      </c>
      <c r="O27" s="104">
        <v>149</v>
      </c>
    </row>
    <row r="28" spans="2:15" ht="17.100000000000001" customHeight="1">
      <c r="B28" s="108">
        <v>1</v>
      </c>
      <c r="C28" s="109" t="s">
        <v>153</v>
      </c>
      <c r="D28" s="104" t="s">
        <v>94</v>
      </c>
      <c r="E28" s="116">
        <v>110</v>
      </c>
      <c r="F28" s="121"/>
      <c r="G28" s="108">
        <v>5</v>
      </c>
      <c r="H28" s="109" t="s">
        <v>151</v>
      </c>
      <c r="I28" s="104" t="s">
        <v>111</v>
      </c>
      <c r="J28" s="116">
        <v>834</v>
      </c>
      <c r="K28" s="1"/>
      <c r="L28" s="108">
        <v>9</v>
      </c>
      <c r="M28" s="109" t="s">
        <v>152</v>
      </c>
      <c r="N28" s="104" t="s">
        <v>111</v>
      </c>
      <c r="O28" s="104">
        <v>397</v>
      </c>
    </row>
    <row r="29" spans="2:15" ht="17.100000000000001" customHeight="1">
      <c r="B29" s="108">
        <v>2</v>
      </c>
      <c r="C29" s="109" t="s">
        <v>154</v>
      </c>
      <c r="D29" s="104" t="s">
        <v>103</v>
      </c>
      <c r="E29" s="116">
        <v>60</v>
      </c>
      <c r="F29" s="121"/>
      <c r="G29" s="108">
        <v>6</v>
      </c>
      <c r="H29" s="109" t="s">
        <v>155</v>
      </c>
      <c r="I29" s="104" t="s">
        <v>94</v>
      </c>
      <c r="J29" s="116">
        <v>184</v>
      </c>
      <c r="K29" s="1"/>
      <c r="L29" s="108"/>
      <c r="M29" s="109"/>
      <c r="N29" s="104"/>
      <c r="O29" s="116"/>
    </row>
    <row r="30" spans="2:15" ht="17.100000000000001" customHeight="1">
      <c r="B30" s="108">
        <v>3</v>
      </c>
      <c r="C30" s="109" t="s">
        <v>156</v>
      </c>
      <c r="D30" s="104" t="s">
        <v>94</v>
      </c>
      <c r="E30" s="116">
        <v>69</v>
      </c>
      <c r="F30" s="121"/>
      <c r="G30" s="108">
        <v>7</v>
      </c>
      <c r="H30" s="109" t="s">
        <v>157</v>
      </c>
      <c r="I30" s="104" t="s">
        <v>94</v>
      </c>
      <c r="J30" s="116">
        <v>155</v>
      </c>
      <c r="K30" s="1"/>
      <c r="L30" s="135" t="s">
        <v>158</v>
      </c>
      <c r="M30" s="136" t="s">
        <v>17</v>
      </c>
      <c r="N30" s="137" t="s">
        <v>97</v>
      </c>
      <c r="O30" s="139">
        <f>SUM(O31:O40)</f>
        <v>1795</v>
      </c>
    </row>
    <row r="31" spans="2:15" ht="17.100000000000001" customHeight="1">
      <c r="B31" s="108">
        <v>4</v>
      </c>
      <c r="C31" s="109" t="s">
        <v>159</v>
      </c>
      <c r="D31" s="104" t="s">
        <v>94</v>
      </c>
      <c r="E31" s="116">
        <v>82</v>
      </c>
      <c r="F31" s="121"/>
      <c r="G31" s="108">
        <v>8</v>
      </c>
      <c r="H31" s="109" t="s">
        <v>160</v>
      </c>
      <c r="I31" s="104" t="s">
        <v>103</v>
      </c>
      <c r="J31" s="116">
        <v>113</v>
      </c>
      <c r="K31" s="1"/>
      <c r="L31" s="108">
        <v>1</v>
      </c>
      <c r="M31" s="109" t="s">
        <v>161</v>
      </c>
      <c r="N31" s="104" t="s">
        <v>103</v>
      </c>
      <c r="O31" s="104">
        <v>142</v>
      </c>
    </row>
    <row r="32" spans="2:15" ht="17.100000000000001" customHeight="1">
      <c r="B32" s="108">
        <v>5</v>
      </c>
      <c r="C32" s="109" t="s">
        <v>162</v>
      </c>
      <c r="D32" s="104" t="s">
        <v>94</v>
      </c>
      <c r="E32" s="116">
        <v>148</v>
      </c>
      <c r="F32" s="134"/>
      <c r="G32" s="108"/>
      <c r="H32" s="109"/>
      <c r="I32" s="104"/>
      <c r="J32" s="116"/>
      <c r="K32" s="1"/>
      <c r="L32" s="108">
        <v>2</v>
      </c>
      <c r="M32" s="109" t="s">
        <v>163</v>
      </c>
      <c r="N32" s="104" t="s">
        <v>94</v>
      </c>
      <c r="O32" s="104">
        <v>229</v>
      </c>
    </row>
    <row r="33" spans="2:15" ht="17.100000000000001" customHeight="1">
      <c r="B33" s="108"/>
      <c r="C33" s="109"/>
      <c r="D33" s="104"/>
      <c r="E33" s="116"/>
      <c r="F33" s="121"/>
      <c r="G33" s="135" t="s">
        <v>150</v>
      </c>
      <c r="H33" s="136" t="s">
        <v>12</v>
      </c>
      <c r="I33" s="137" t="s">
        <v>97</v>
      </c>
      <c r="J33" s="139">
        <f>SUM(J34:J39)</f>
        <v>1054</v>
      </c>
      <c r="K33" s="1"/>
      <c r="L33" s="108">
        <v>3</v>
      </c>
      <c r="M33" s="109" t="s">
        <v>164</v>
      </c>
      <c r="N33" s="104" t="s">
        <v>103</v>
      </c>
      <c r="O33" s="104">
        <v>46</v>
      </c>
    </row>
    <row r="34" spans="2:15" ht="17.100000000000001" customHeight="1">
      <c r="B34" s="135" t="s">
        <v>165</v>
      </c>
      <c r="C34" s="136" t="s">
        <v>166</v>
      </c>
      <c r="D34" s="137" t="s">
        <v>97</v>
      </c>
      <c r="E34" s="139">
        <f>SUM(E35:E39)</f>
        <v>1658</v>
      </c>
      <c r="F34" s="121"/>
      <c r="G34" s="108">
        <v>1</v>
      </c>
      <c r="H34" s="109" t="s">
        <v>167</v>
      </c>
      <c r="I34" s="104" t="s">
        <v>103</v>
      </c>
      <c r="J34" s="116">
        <v>94</v>
      </c>
      <c r="K34" s="1"/>
      <c r="L34" s="108">
        <v>4</v>
      </c>
      <c r="M34" s="109" t="s">
        <v>168</v>
      </c>
      <c r="N34" s="104" t="s">
        <v>94</v>
      </c>
      <c r="O34" s="104">
        <v>620</v>
      </c>
    </row>
    <row r="35" spans="2:15" ht="17.100000000000001" customHeight="1">
      <c r="B35" s="108">
        <v>1</v>
      </c>
      <c r="C35" s="109" t="s">
        <v>169</v>
      </c>
      <c r="D35" s="104" t="s">
        <v>94</v>
      </c>
      <c r="E35" s="116">
        <v>399</v>
      </c>
      <c r="F35" s="121"/>
      <c r="G35" s="108">
        <v>2</v>
      </c>
      <c r="H35" s="109" t="s">
        <v>170</v>
      </c>
      <c r="I35" s="104" t="s">
        <v>103</v>
      </c>
      <c r="J35" s="116">
        <v>130</v>
      </c>
      <c r="K35" s="1"/>
      <c r="L35" s="108">
        <v>5</v>
      </c>
      <c r="M35" s="109" t="s">
        <v>171</v>
      </c>
      <c r="N35" s="104" t="s">
        <v>111</v>
      </c>
      <c r="O35" s="104">
        <v>25</v>
      </c>
    </row>
    <row r="36" spans="2:15" ht="17.100000000000001" customHeight="1">
      <c r="B36" s="108">
        <v>2</v>
      </c>
      <c r="C36" s="109" t="s">
        <v>172</v>
      </c>
      <c r="D36" s="104" t="s">
        <v>94</v>
      </c>
      <c r="E36" s="116">
        <v>554</v>
      </c>
      <c r="F36" s="121"/>
      <c r="G36" s="108">
        <v>3</v>
      </c>
      <c r="H36" s="109" t="s">
        <v>173</v>
      </c>
      <c r="I36" s="104" t="s">
        <v>103</v>
      </c>
      <c r="J36" s="116">
        <v>95</v>
      </c>
      <c r="K36" s="1"/>
      <c r="L36" s="108">
        <v>6</v>
      </c>
      <c r="M36" s="109" t="s">
        <v>174</v>
      </c>
      <c r="N36" s="104" t="s">
        <v>103</v>
      </c>
      <c r="O36" s="104">
        <v>62</v>
      </c>
    </row>
    <row r="37" spans="2:15" ht="17.100000000000001" customHeight="1">
      <c r="B37" s="108">
        <v>3</v>
      </c>
      <c r="C37" s="109" t="s">
        <v>175</v>
      </c>
      <c r="D37" s="104" t="s">
        <v>103</v>
      </c>
      <c r="E37" s="116">
        <v>136</v>
      </c>
      <c r="F37" s="121"/>
      <c r="G37" s="108">
        <v>4</v>
      </c>
      <c r="H37" s="109" t="s">
        <v>176</v>
      </c>
      <c r="I37" s="104" t="s">
        <v>103</v>
      </c>
      <c r="J37" s="116">
        <v>65</v>
      </c>
      <c r="K37" s="1"/>
      <c r="L37" s="108">
        <v>7</v>
      </c>
      <c r="M37" s="109" t="s">
        <v>177</v>
      </c>
      <c r="N37" s="104" t="s">
        <v>103</v>
      </c>
      <c r="O37" s="104">
        <v>73</v>
      </c>
    </row>
    <row r="38" spans="2:15" ht="17.100000000000001" customHeight="1">
      <c r="B38" s="108">
        <v>4</v>
      </c>
      <c r="C38" s="109" t="s">
        <v>178</v>
      </c>
      <c r="D38" s="104" t="s">
        <v>94</v>
      </c>
      <c r="E38" s="116">
        <v>462</v>
      </c>
      <c r="F38" s="121"/>
      <c r="G38" s="108">
        <v>5</v>
      </c>
      <c r="H38" s="109" t="s">
        <v>179</v>
      </c>
      <c r="I38" s="104" t="s">
        <v>94</v>
      </c>
      <c r="J38" s="116">
        <v>589</v>
      </c>
      <c r="K38" s="1"/>
      <c r="L38" s="108">
        <v>8</v>
      </c>
      <c r="M38" s="109" t="s">
        <v>180</v>
      </c>
      <c r="N38" s="104" t="s">
        <v>103</v>
      </c>
      <c r="O38" s="104">
        <v>110</v>
      </c>
    </row>
    <row r="39" spans="2:15" ht="17.100000000000001" customHeight="1">
      <c r="B39" s="108">
        <v>5</v>
      </c>
      <c r="C39" s="109" t="s">
        <v>181</v>
      </c>
      <c r="D39" s="104" t="s">
        <v>103</v>
      </c>
      <c r="E39" s="116">
        <v>107</v>
      </c>
      <c r="F39" s="121"/>
      <c r="G39" s="108">
        <v>6</v>
      </c>
      <c r="H39" s="109" t="s">
        <v>182</v>
      </c>
      <c r="I39" s="104" t="s">
        <v>94</v>
      </c>
      <c r="J39" s="116">
        <v>81</v>
      </c>
      <c r="K39" s="1"/>
      <c r="L39" s="108">
        <v>9</v>
      </c>
      <c r="M39" s="109" t="s">
        <v>183</v>
      </c>
      <c r="N39" s="104" t="s">
        <v>103</v>
      </c>
      <c r="O39" s="104">
        <v>139</v>
      </c>
    </row>
    <row r="40" spans="2:15" ht="17.100000000000001" customHeight="1">
      <c r="B40" s="108"/>
      <c r="C40" s="109"/>
      <c r="D40" s="104"/>
      <c r="E40" s="116"/>
      <c r="F40" s="121"/>
      <c r="G40" s="108"/>
      <c r="H40" s="109"/>
      <c r="I40" s="104"/>
      <c r="J40" s="116"/>
      <c r="K40" s="1"/>
      <c r="L40" s="141">
        <v>10</v>
      </c>
      <c r="M40" s="126" t="s">
        <v>183</v>
      </c>
      <c r="N40" s="142" t="s">
        <v>111</v>
      </c>
      <c r="O40" s="104">
        <v>349</v>
      </c>
    </row>
    <row r="41" spans="2:15" ht="17.100000000000001" customHeight="1" thickBot="1">
      <c r="B41" s="135" t="s">
        <v>95</v>
      </c>
      <c r="C41" s="136" t="s">
        <v>11</v>
      </c>
      <c r="D41" s="137" t="s">
        <v>97</v>
      </c>
      <c r="E41" s="139">
        <f>SUM(E42+E43+E44+J6+J7)</f>
        <v>686</v>
      </c>
      <c r="F41" s="121"/>
      <c r="G41" s="105" t="s">
        <v>165</v>
      </c>
      <c r="H41" s="106" t="s">
        <v>13</v>
      </c>
      <c r="I41" s="122" t="s">
        <v>97</v>
      </c>
      <c r="J41" s="139">
        <f>SUM(J42:J44)</f>
        <v>1024</v>
      </c>
      <c r="K41" s="1"/>
      <c r="L41" s="143"/>
      <c r="M41" s="144"/>
      <c r="N41" s="145"/>
      <c r="O41" s="146"/>
    </row>
    <row r="42" spans="2:15" ht="17.100000000000001" customHeight="1" thickTop="1" thickBot="1">
      <c r="B42" s="108">
        <v>1</v>
      </c>
      <c r="C42" s="109" t="s">
        <v>184</v>
      </c>
      <c r="D42" s="104" t="s">
        <v>103</v>
      </c>
      <c r="E42" s="116">
        <v>92</v>
      </c>
      <c r="F42" s="121"/>
      <c r="G42" s="108">
        <v>1</v>
      </c>
      <c r="H42" s="109" t="s">
        <v>185</v>
      </c>
      <c r="I42" s="104" t="s">
        <v>94</v>
      </c>
      <c r="J42" s="116">
        <v>269</v>
      </c>
      <c r="K42" s="1"/>
      <c r="L42" s="254" t="s">
        <v>186</v>
      </c>
      <c r="M42" s="255"/>
      <c r="N42" s="258" t="s">
        <v>187</v>
      </c>
      <c r="O42" s="260">
        <f>SUM(E8+E19+E27+E34+E41+J14+J23+J33+J41+O6+O19+O30)</f>
        <v>20828</v>
      </c>
    </row>
    <row r="43" spans="2:15" ht="17.100000000000001" customHeight="1" thickTop="1" thickBot="1">
      <c r="B43" s="108">
        <v>2</v>
      </c>
      <c r="C43" s="109" t="s">
        <v>188</v>
      </c>
      <c r="D43" s="104" t="s">
        <v>94</v>
      </c>
      <c r="E43" s="116">
        <v>82</v>
      </c>
      <c r="F43" s="121"/>
      <c r="G43" s="108">
        <v>2</v>
      </c>
      <c r="H43" s="109" t="s">
        <v>189</v>
      </c>
      <c r="I43" s="104" t="s">
        <v>94</v>
      </c>
      <c r="J43" s="116">
        <v>153</v>
      </c>
      <c r="K43" s="1"/>
      <c r="L43" s="256"/>
      <c r="M43" s="257"/>
      <c r="N43" s="259"/>
      <c r="O43" s="261"/>
    </row>
    <row r="44" spans="2:15" ht="17.100000000000001" customHeight="1" thickBot="1">
      <c r="B44" s="112">
        <v>3</v>
      </c>
      <c r="C44" s="113" t="s">
        <v>190</v>
      </c>
      <c r="D44" s="114" t="s">
        <v>103</v>
      </c>
      <c r="E44" s="115">
        <v>65</v>
      </c>
      <c r="F44" s="121"/>
      <c r="G44" s="147">
        <v>3</v>
      </c>
      <c r="H44" s="148" t="s">
        <v>191</v>
      </c>
      <c r="I44" s="149" t="s">
        <v>94</v>
      </c>
      <c r="J44" s="115">
        <v>602</v>
      </c>
      <c r="K44" s="1"/>
      <c r="L44" s="150"/>
      <c r="M44" s="150"/>
      <c r="N44" s="150"/>
      <c r="O44" s="150"/>
    </row>
    <row r="45" spans="2:15" ht="15" customHeight="1">
      <c r="B45" s="121"/>
      <c r="C45" s="151"/>
      <c r="D45" s="152"/>
      <c r="E45" s="153"/>
      <c r="F45" s="154"/>
      <c r="G45" s="151"/>
      <c r="H45" s="154"/>
      <c r="I45" s="155"/>
      <c r="J45" s="1"/>
      <c r="K45" s="1"/>
      <c r="L45" s="1"/>
      <c r="M45" s="1"/>
      <c r="N45" s="1"/>
      <c r="O45" s="1"/>
    </row>
    <row r="46" spans="2:15" ht="15" customHeight="1">
      <c r="B46" s="121"/>
      <c r="C46" s="151" t="s">
        <v>192</v>
      </c>
      <c r="D46" s="152"/>
      <c r="E46" s="153"/>
      <c r="F46" s="154"/>
      <c r="G46" s="151"/>
      <c r="H46" s="154"/>
      <c r="I46" s="3"/>
      <c r="J46" s="3"/>
      <c r="K46" s="1"/>
    </row>
    <row r="47" spans="2:15" ht="15" customHeight="1"/>
    <row r="48" spans="2:15" ht="15" customHeight="1"/>
    <row r="49" spans="2:15" ht="15" customHeight="1">
      <c r="L49" s="156"/>
      <c r="M49" s="157"/>
      <c r="N49" s="158"/>
      <c r="O49" s="158"/>
    </row>
    <row r="50" spans="2:15" ht="15" customHeight="1"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6"/>
      <c r="M50" s="157"/>
      <c r="N50" s="158"/>
      <c r="O50" s="158"/>
    </row>
    <row r="51" spans="2:15" ht="15" customHeight="1">
      <c r="B51" s="159"/>
      <c r="C51" s="159"/>
      <c r="D51" s="159"/>
      <c r="E51" s="159"/>
      <c r="F51" s="159"/>
      <c r="G51" s="159"/>
      <c r="H51" s="159"/>
      <c r="I51" s="159"/>
      <c r="J51" s="159"/>
      <c r="K51" s="159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topLeftCell="I1" zoomScaleNormal="100" workbookViewId="0">
      <selection activeCell="M1" sqref="M1"/>
    </sheetView>
  </sheetViews>
  <sheetFormatPr defaultRowHeight="14.25"/>
  <cols>
    <col min="1" max="1" width="3.85546875" style="293" customWidth="1"/>
    <col min="2" max="3" width="9.140625" style="293" customWidth="1"/>
    <col min="4" max="4" width="4.85546875" style="293" customWidth="1"/>
    <col min="5" max="6" width="9.140625" style="293" customWidth="1"/>
    <col min="7" max="7" width="7.140625" style="293" customWidth="1"/>
    <col min="8" max="8" width="16.85546875" style="293" customWidth="1"/>
    <col min="9" max="9" width="7.5703125" style="293" customWidth="1"/>
    <col min="10" max="10" width="6.5703125" style="293" customWidth="1"/>
    <col min="11" max="11" width="8.7109375" style="293" customWidth="1"/>
    <col min="12" max="12" width="11.5703125" style="293" customWidth="1"/>
    <col min="13" max="28" width="9.140625" style="293" customWidth="1"/>
    <col min="29" max="16384" width="9.140625" style="308"/>
  </cols>
  <sheetData>
    <row r="1" spans="1:32" s="295" customFormat="1" ht="12.75">
      <c r="A1" s="293"/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4"/>
    </row>
    <row r="2" spans="1:32" s="295" customFormat="1" ht="12.75">
      <c r="A2" s="293"/>
      <c r="B2" s="293" t="s">
        <v>193</v>
      </c>
      <c r="C2" s="293" t="s">
        <v>194</v>
      </c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</row>
    <row r="3" spans="1:32" s="295" customFormat="1" ht="12.75">
      <c r="A3" s="293"/>
      <c r="B3" s="293" t="s">
        <v>195</v>
      </c>
      <c r="C3" s="293">
        <v>23660</v>
      </c>
      <c r="D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</row>
    <row r="4" spans="1:32" s="295" customFormat="1" ht="12.75">
      <c r="A4" s="293"/>
      <c r="B4" s="293" t="s">
        <v>196</v>
      </c>
      <c r="C4" s="293">
        <v>22865</v>
      </c>
      <c r="D4" s="293"/>
      <c r="H4" s="293" t="s">
        <v>197</v>
      </c>
      <c r="I4" s="295">
        <v>95</v>
      </c>
      <c r="J4" s="295">
        <f t="shared" ref="J4:J9" si="0">K4+K10</f>
        <v>95</v>
      </c>
      <c r="K4" s="293">
        <v>21</v>
      </c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</row>
    <row r="5" spans="1:32" s="295" customFormat="1" ht="12.75">
      <c r="A5" s="293"/>
      <c r="B5" s="293" t="s">
        <v>198</v>
      </c>
      <c r="C5" s="293">
        <v>21868</v>
      </c>
      <c r="D5" s="293"/>
      <c r="E5" s="293"/>
      <c r="F5" s="293" t="s">
        <v>199</v>
      </c>
      <c r="H5" s="293" t="s">
        <v>200</v>
      </c>
      <c r="I5" s="295">
        <v>0</v>
      </c>
      <c r="J5" s="295">
        <f t="shared" si="0"/>
        <v>0</v>
      </c>
      <c r="K5" s="293">
        <v>0</v>
      </c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</row>
    <row r="6" spans="1:32" s="295" customFormat="1" ht="12.75">
      <c r="A6" s="293"/>
      <c r="B6" s="293" t="s">
        <v>201</v>
      </c>
      <c r="C6" s="293">
        <v>21835</v>
      </c>
      <c r="D6" s="293"/>
      <c r="E6" s="293" t="s">
        <v>202</v>
      </c>
      <c r="F6" s="293">
        <v>4495</v>
      </c>
      <c r="H6" s="295" t="s">
        <v>203</v>
      </c>
      <c r="I6" s="295">
        <v>0</v>
      </c>
      <c r="J6" s="295">
        <f t="shared" si="0"/>
        <v>0</v>
      </c>
      <c r="K6" s="295">
        <v>0</v>
      </c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</row>
    <row r="7" spans="1:32" s="295" customFormat="1" ht="12.75">
      <c r="A7" s="293"/>
      <c r="B7" s="293" t="s">
        <v>204</v>
      </c>
      <c r="C7" s="293">
        <v>21768</v>
      </c>
      <c r="D7" s="293"/>
      <c r="E7" s="293" t="s">
        <v>205</v>
      </c>
      <c r="F7" s="293">
        <v>3009</v>
      </c>
      <c r="H7" s="296" t="s">
        <v>206</v>
      </c>
      <c r="I7" s="295">
        <v>27</v>
      </c>
      <c r="J7" s="295">
        <f t="shared" si="0"/>
        <v>27</v>
      </c>
      <c r="K7" s="293">
        <v>10</v>
      </c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</row>
    <row r="8" spans="1:32" s="295" customFormat="1" ht="12.75">
      <c r="A8" s="293"/>
      <c r="B8" s="293" t="s">
        <v>207</v>
      </c>
      <c r="C8" s="293">
        <v>21627</v>
      </c>
      <c r="D8" s="293"/>
      <c r="E8" s="293" t="s">
        <v>208</v>
      </c>
      <c r="F8" s="293">
        <v>5315</v>
      </c>
      <c r="H8" s="295" t="s">
        <v>209</v>
      </c>
      <c r="I8" s="295">
        <v>23</v>
      </c>
      <c r="J8" s="295">
        <f t="shared" si="0"/>
        <v>23</v>
      </c>
      <c r="K8" s="293">
        <v>9</v>
      </c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</row>
    <row r="9" spans="1:32" s="295" customFormat="1" ht="12.75">
      <c r="A9" s="293"/>
      <c r="B9" s="293" t="s">
        <v>210</v>
      </c>
      <c r="C9" s="293">
        <v>21375</v>
      </c>
      <c r="D9" s="293"/>
      <c r="E9" s="293" t="s">
        <v>211</v>
      </c>
      <c r="F9" s="293">
        <v>4616</v>
      </c>
      <c r="H9" s="295" t="s">
        <v>212</v>
      </c>
      <c r="I9" s="295">
        <v>1</v>
      </c>
      <c r="J9" s="295">
        <f t="shared" si="0"/>
        <v>1</v>
      </c>
      <c r="K9" s="293">
        <v>0</v>
      </c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</row>
    <row r="10" spans="1:32" s="295" customFormat="1" ht="12.75">
      <c r="A10" s="293"/>
      <c r="B10" s="293" t="s">
        <v>213</v>
      </c>
      <c r="C10" s="293">
        <v>21683</v>
      </c>
      <c r="D10" s="293"/>
      <c r="E10" s="293" t="s">
        <v>214</v>
      </c>
      <c r="F10" s="293">
        <v>4626</v>
      </c>
      <c r="K10" s="295">
        <v>74</v>
      </c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</row>
    <row r="11" spans="1:32" s="295" customFormat="1" ht="12.75">
      <c r="A11" s="293"/>
      <c r="B11" s="293" t="s">
        <v>215</v>
      </c>
      <c r="C11" s="293">
        <v>22201</v>
      </c>
      <c r="D11" s="293"/>
      <c r="E11" s="293" t="s">
        <v>195</v>
      </c>
      <c r="F11" s="293">
        <v>3744</v>
      </c>
      <c r="K11" s="295">
        <v>0</v>
      </c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</row>
    <row r="12" spans="1:32" s="295" customFormat="1" ht="12.75">
      <c r="A12" s="293"/>
      <c r="B12" s="293" t="s">
        <v>216</v>
      </c>
      <c r="C12" s="293">
        <v>23734</v>
      </c>
      <c r="D12" s="293"/>
      <c r="E12" s="293"/>
      <c r="F12" s="293"/>
      <c r="K12" s="295">
        <v>0</v>
      </c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</row>
    <row r="13" spans="1:32" s="295" customFormat="1" ht="12.75">
      <c r="A13" s="293"/>
      <c r="B13" s="293" t="s">
        <v>217</v>
      </c>
      <c r="C13" s="293">
        <v>23346</v>
      </c>
      <c r="D13" s="293"/>
      <c r="E13" s="293" t="s">
        <v>213</v>
      </c>
      <c r="F13" s="293">
        <v>4154</v>
      </c>
      <c r="K13" s="295">
        <v>17</v>
      </c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</row>
    <row r="14" spans="1:32" s="295" customFormat="1" ht="12.75">
      <c r="A14" s="293"/>
      <c r="B14" s="293" t="s">
        <v>218</v>
      </c>
      <c r="C14" s="293">
        <v>22201</v>
      </c>
      <c r="D14" s="293"/>
      <c r="E14" s="293" t="s">
        <v>215</v>
      </c>
      <c r="F14" s="293">
        <v>3176</v>
      </c>
      <c r="K14" s="295">
        <v>14</v>
      </c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</row>
    <row r="15" spans="1:32" s="295" customFormat="1" ht="12.75">
      <c r="A15" s="293"/>
      <c r="B15" s="293" t="s">
        <v>219</v>
      </c>
      <c r="C15" s="293">
        <v>20828</v>
      </c>
      <c r="D15" s="293"/>
      <c r="E15" s="293" t="s">
        <v>216</v>
      </c>
      <c r="F15" s="293">
        <v>5397</v>
      </c>
      <c r="J15" s="293"/>
      <c r="K15" s="295">
        <v>1</v>
      </c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</row>
    <row r="16" spans="1:32" s="295" customFormat="1" ht="12.75">
      <c r="A16" s="293"/>
      <c r="B16" s="293"/>
      <c r="E16" s="293" t="s">
        <v>217</v>
      </c>
      <c r="F16" s="293">
        <v>4350</v>
      </c>
      <c r="H16" s="293"/>
      <c r="I16" s="293"/>
      <c r="J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F16" s="297"/>
    </row>
    <row r="17" spans="1:32" s="295" customFormat="1" ht="12.75">
      <c r="A17" s="293"/>
      <c r="B17" s="293"/>
      <c r="C17" s="293"/>
      <c r="D17" s="293"/>
      <c r="E17" s="293" t="s">
        <v>218</v>
      </c>
      <c r="F17" s="293">
        <v>4415</v>
      </c>
      <c r="H17" s="293"/>
      <c r="I17" s="293"/>
      <c r="J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F17" s="297"/>
    </row>
    <row r="18" spans="1:32" s="295" customFormat="1" ht="12.75">
      <c r="A18" s="293"/>
      <c r="B18" s="293"/>
      <c r="C18" s="293"/>
      <c r="D18" s="293"/>
      <c r="E18" s="293" t="s">
        <v>219</v>
      </c>
      <c r="F18" s="293">
        <v>4133</v>
      </c>
      <c r="H18" s="293"/>
      <c r="I18" s="298"/>
      <c r="J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F18" s="297"/>
    </row>
    <row r="19" spans="1:32" s="295" customFormat="1" ht="12.75">
      <c r="A19" s="293"/>
      <c r="B19" s="293"/>
      <c r="C19" s="293"/>
      <c r="D19" s="293"/>
      <c r="G19" s="293"/>
      <c r="H19" s="293"/>
      <c r="I19" s="293"/>
      <c r="J19" s="293"/>
      <c r="K19" s="299">
        <f>K22+K23+K24+K25+K26+K27+K28+K29+K30+K31+K32+K33+K34</f>
        <v>1</v>
      </c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F19" s="297"/>
    </row>
    <row r="20" spans="1:32" s="295" customFormat="1" ht="12.75">
      <c r="A20" s="293"/>
      <c r="B20" s="293"/>
      <c r="C20" s="293"/>
      <c r="D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F20" s="297"/>
    </row>
    <row r="21" spans="1:32" s="295" customFormat="1" ht="12.75">
      <c r="A21" s="293"/>
      <c r="B21" s="293"/>
      <c r="C21" s="293"/>
      <c r="D21" s="293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F21" s="297"/>
    </row>
    <row r="22" spans="1:32" s="295" customFormat="1" ht="12.75">
      <c r="A22" s="293"/>
      <c r="B22" s="293">
        <v>1582</v>
      </c>
      <c r="C22" s="293"/>
      <c r="D22" s="293"/>
      <c r="E22" s="293"/>
      <c r="F22" s="293"/>
      <c r="G22" s="293"/>
      <c r="H22" s="293"/>
      <c r="I22" s="293"/>
      <c r="J22" s="300" t="s">
        <v>220</v>
      </c>
      <c r="K22" s="297">
        <f t="shared" ref="K22:K34" si="1">B22/B$36</f>
        <v>0.34065460809646858</v>
      </c>
      <c r="L22" s="301">
        <f t="shared" ref="L22:L34" si="2">B22/B$36</f>
        <v>0.34065460809646858</v>
      </c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F22" s="297"/>
    </row>
    <row r="23" spans="1:32" s="295" customFormat="1" ht="12.75">
      <c r="A23" s="293"/>
      <c r="B23" s="293">
        <v>205</v>
      </c>
      <c r="C23" s="293"/>
      <c r="D23" s="293"/>
      <c r="E23" s="293"/>
      <c r="F23" s="293"/>
      <c r="G23" s="293"/>
      <c r="H23" s="293"/>
      <c r="I23" s="293"/>
      <c r="J23" s="300" t="s">
        <v>221</v>
      </c>
      <c r="K23" s="297">
        <f t="shared" si="1"/>
        <v>4.4142980189491816E-2</v>
      </c>
      <c r="L23" s="302">
        <f t="shared" si="2"/>
        <v>4.4142980189491816E-2</v>
      </c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F23" s="297"/>
    </row>
    <row r="24" spans="1:32" s="295" customFormat="1" ht="12.75">
      <c r="A24" s="293"/>
      <c r="B24" s="293">
        <v>70</v>
      </c>
      <c r="C24" s="293"/>
      <c r="D24" s="293"/>
      <c r="E24" s="293"/>
      <c r="F24" s="293"/>
      <c r="G24" s="293"/>
      <c r="H24" s="293"/>
      <c r="I24" s="293"/>
      <c r="J24" s="300" t="s">
        <v>222</v>
      </c>
      <c r="K24" s="297">
        <f t="shared" si="1"/>
        <v>1.5073212747631352E-2</v>
      </c>
      <c r="L24" s="302">
        <f t="shared" si="2"/>
        <v>1.5073212747631352E-2</v>
      </c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F24" s="297"/>
    </row>
    <row r="25" spans="1:32" s="295" customFormat="1" ht="12.75" customHeight="1">
      <c r="A25" s="293"/>
      <c r="B25" s="293">
        <v>153</v>
      </c>
      <c r="C25" s="293"/>
      <c r="D25" s="293"/>
      <c r="E25" s="293"/>
      <c r="F25" s="293"/>
      <c r="G25" s="293"/>
      <c r="H25" s="293"/>
      <c r="J25" s="303" t="s">
        <v>223</v>
      </c>
      <c r="K25" s="297">
        <f t="shared" si="1"/>
        <v>3.294573643410853E-2</v>
      </c>
      <c r="L25" s="302">
        <f t="shared" si="2"/>
        <v>3.294573643410853E-2</v>
      </c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F25" s="297"/>
    </row>
    <row r="26" spans="1:32" s="295" customFormat="1" ht="12.75" customHeight="1">
      <c r="A26" s="293"/>
      <c r="B26" s="293">
        <v>150</v>
      </c>
      <c r="C26" s="293"/>
      <c r="D26" s="293"/>
      <c r="E26" s="293"/>
      <c r="F26" s="293"/>
      <c r="G26" s="293"/>
      <c r="H26" s="293"/>
      <c r="I26" s="293"/>
      <c r="J26" s="300" t="s">
        <v>224</v>
      </c>
      <c r="K26" s="297">
        <f t="shared" si="1"/>
        <v>3.2299741602067181E-2</v>
      </c>
      <c r="L26" s="301">
        <f t="shared" si="2"/>
        <v>3.2299741602067181E-2</v>
      </c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F26" s="297"/>
    </row>
    <row r="27" spans="1:32" s="295" customFormat="1" ht="12.75">
      <c r="A27" s="293"/>
      <c r="B27" s="293">
        <v>83</v>
      </c>
      <c r="C27" s="293"/>
      <c r="D27" s="293"/>
      <c r="E27" s="293"/>
      <c r="F27" s="293"/>
      <c r="G27" s="293"/>
      <c r="H27" s="293"/>
      <c r="I27" s="293"/>
      <c r="J27" s="303" t="s">
        <v>225</v>
      </c>
      <c r="K27" s="297">
        <f t="shared" si="1"/>
        <v>1.7872523686477175E-2</v>
      </c>
      <c r="L27" s="301">
        <f t="shared" si="2"/>
        <v>1.7872523686477175E-2</v>
      </c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F27" s="297"/>
    </row>
    <row r="28" spans="1:32" s="295" customFormat="1" ht="12.75">
      <c r="A28" s="293"/>
      <c r="B28" s="293">
        <v>380</v>
      </c>
      <c r="C28" s="293"/>
      <c r="D28" s="293"/>
      <c r="E28" s="293"/>
      <c r="F28" s="293"/>
      <c r="G28" s="293"/>
      <c r="H28" s="293"/>
      <c r="I28" s="293"/>
      <c r="J28" s="303" t="s">
        <v>226</v>
      </c>
      <c r="K28" s="297">
        <f t="shared" si="1"/>
        <v>8.1826012058570194E-2</v>
      </c>
      <c r="L28" s="302">
        <f t="shared" si="2"/>
        <v>8.1826012058570194E-2</v>
      </c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F28" s="297"/>
    </row>
    <row r="29" spans="1:32" s="295" customFormat="1" ht="12.75">
      <c r="A29" s="293"/>
      <c r="B29" s="293">
        <v>180</v>
      </c>
      <c r="C29" s="293"/>
      <c r="D29" s="293"/>
      <c r="E29" s="293"/>
      <c r="F29" s="293"/>
      <c r="G29" s="293"/>
      <c r="H29" s="293"/>
      <c r="I29" s="293"/>
      <c r="J29" s="303" t="s">
        <v>227</v>
      </c>
      <c r="K29" s="297">
        <f t="shared" si="1"/>
        <v>3.875968992248062E-2</v>
      </c>
      <c r="L29" s="302">
        <f t="shared" si="2"/>
        <v>3.875968992248062E-2</v>
      </c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F29" s="297"/>
    </row>
    <row r="30" spans="1:32" s="295" customFormat="1" ht="12.75">
      <c r="A30" s="293"/>
      <c r="B30" s="293">
        <v>129</v>
      </c>
      <c r="C30" s="293"/>
      <c r="D30" s="293"/>
      <c r="E30" s="293"/>
      <c r="F30" s="293"/>
      <c r="G30" s="293"/>
      <c r="H30" s="293"/>
      <c r="I30" s="293"/>
      <c r="J30" s="303" t="s">
        <v>228</v>
      </c>
      <c r="K30" s="297">
        <f t="shared" si="1"/>
        <v>2.7777777777777776E-2</v>
      </c>
      <c r="L30" s="302">
        <f t="shared" si="2"/>
        <v>2.7777777777777776E-2</v>
      </c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</row>
    <row r="31" spans="1:32" s="295" customFormat="1" ht="12.75">
      <c r="A31" s="293"/>
      <c r="B31" s="293">
        <v>1011</v>
      </c>
      <c r="C31" s="293"/>
      <c r="D31" s="293"/>
      <c r="E31" s="293"/>
      <c r="F31" s="293"/>
      <c r="G31" s="293"/>
      <c r="H31" s="293"/>
      <c r="I31" s="293"/>
      <c r="J31" s="303" t="s">
        <v>229</v>
      </c>
      <c r="K31" s="297">
        <f t="shared" si="1"/>
        <v>0.21770025839793281</v>
      </c>
      <c r="L31" s="302">
        <f t="shared" si="2"/>
        <v>0.21770025839793281</v>
      </c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</row>
    <row r="32" spans="1:32" s="295" customFormat="1" ht="12.75">
      <c r="A32" s="293"/>
      <c r="B32" s="293">
        <v>387</v>
      </c>
      <c r="C32" s="293"/>
      <c r="D32" s="293"/>
      <c r="E32" s="293"/>
      <c r="F32" s="293"/>
      <c r="G32" s="293"/>
      <c r="H32" s="293"/>
      <c r="I32" s="293"/>
      <c r="J32" s="303" t="s">
        <v>230</v>
      </c>
      <c r="K32" s="297">
        <f t="shared" si="1"/>
        <v>8.3333333333333329E-2</v>
      </c>
      <c r="L32" s="302">
        <f t="shared" si="2"/>
        <v>8.3333333333333329E-2</v>
      </c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</row>
    <row r="33" spans="1:28" s="295" customFormat="1" ht="12.75">
      <c r="A33" s="293"/>
      <c r="B33" s="293">
        <v>15</v>
      </c>
      <c r="C33" s="293"/>
      <c r="D33" s="293"/>
      <c r="E33" s="293"/>
      <c r="F33" s="293"/>
      <c r="G33" s="293"/>
      <c r="H33" s="293"/>
      <c r="I33" s="293"/>
      <c r="J33" s="303" t="s">
        <v>231</v>
      </c>
      <c r="K33" s="297">
        <f t="shared" si="1"/>
        <v>3.2299741602067182E-3</v>
      </c>
      <c r="L33" s="301">
        <f t="shared" si="2"/>
        <v>3.2299741602067182E-3</v>
      </c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</row>
    <row r="34" spans="1:28" s="295" customFormat="1" ht="12.75">
      <c r="A34" s="293"/>
      <c r="B34" s="293">
        <v>299</v>
      </c>
      <c r="C34" s="293"/>
      <c r="D34" s="293"/>
      <c r="E34" s="293"/>
      <c r="F34" s="293"/>
      <c r="G34" s="293"/>
      <c r="H34" s="293"/>
      <c r="I34" s="293"/>
      <c r="J34" s="303" t="s">
        <v>232</v>
      </c>
      <c r="K34" s="297">
        <f t="shared" si="1"/>
        <v>6.4384151593453925E-2</v>
      </c>
      <c r="L34" s="302">
        <f t="shared" si="2"/>
        <v>6.4384151593453925E-2</v>
      </c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</row>
    <row r="35" spans="1:28" s="295" customFormat="1" ht="12.75">
      <c r="A35" s="293"/>
      <c r="C35" s="293"/>
      <c r="D35" s="293"/>
      <c r="E35" s="293"/>
      <c r="F35" s="293"/>
      <c r="G35" s="293"/>
      <c r="H35" s="293"/>
      <c r="I35" s="293"/>
      <c r="J35" s="30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</row>
    <row r="36" spans="1:28" s="295" customFormat="1" ht="12.75">
      <c r="A36" s="293"/>
      <c r="B36" s="293">
        <v>4644</v>
      </c>
      <c r="C36" s="293"/>
      <c r="D36" s="293"/>
      <c r="E36" s="293"/>
      <c r="F36" s="293"/>
      <c r="G36" s="293"/>
      <c r="H36" s="293"/>
      <c r="I36" s="293"/>
      <c r="J36" s="303"/>
      <c r="K36" s="297">
        <v>1</v>
      </c>
      <c r="L36" s="302">
        <f>B36/B$36</f>
        <v>1</v>
      </c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  <c r="Z36" s="293"/>
      <c r="AA36" s="293"/>
      <c r="AB36" s="293"/>
    </row>
    <row r="37" spans="1:28" s="295" customFormat="1" ht="12.75">
      <c r="A37" s="293"/>
      <c r="C37" s="293"/>
      <c r="D37" s="293"/>
      <c r="E37" s="293"/>
      <c r="F37" s="293"/>
      <c r="G37" s="293"/>
      <c r="H37" s="293"/>
      <c r="I37" s="293"/>
      <c r="J37" s="293"/>
      <c r="K37" s="304"/>
      <c r="L37" s="304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3"/>
      <c r="X37" s="293"/>
      <c r="Y37" s="293"/>
      <c r="Z37" s="293"/>
      <c r="AA37" s="293"/>
      <c r="AB37" s="293"/>
    </row>
    <row r="38" spans="1:28" s="295" customFormat="1" ht="12.75">
      <c r="A38" s="293"/>
      <c r="B38" s="293">
        <f>SUM(B22:B34)</f>
        <v>4644</v>
      </c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7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X38" s="293"/>
      <c r="Y38" s="293"/>
      <c r="Z38" s="293"/>
      <c r="AA38" s="293"/>
      <c r="AB38" s="293"/>
    </row>
    <row r="39" spans="1:28" s="295" customFormat="1" ht="12.75">
      <c r="A39" s="293"/>
      <c r="B39" s="293"/>
      <c r="C39" s="293"/>
      <c r="D39" s="293"/>
      <c r="E39" s="293"/>
      <c r="F39" s="293"/>
      <c r="G39" s="293"/>
      <c r="H39" s="293"/>
      <c r="I39" s="293"/>
      <c r="J39" s="293"/>
      <c r="K39" s="293"/>
      <c r="L39" s="293"/>
      <c r="M39" s="297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</row>
    <row r="40" spans="1:28" s="295" customFormat="1" ht="12.75" customHeight="1">
      <c r="A40" s="293"/>
      <c r="B40" s="293"/>
      <c r="C40" s="293"/>
      <c r="D40" s="293"/>
      <c r="E40" s="293"/>
      <c r="F40" s="293"/>
      <c r="G40" s="293"/>
      <c r="H40" s="293"/>
      <c r="I40" s="293"/>
      <c r="J40" s="293"/>
      <c r="K40" s="293"/>
      <c r="L40" s="293"/>
      <c r="M40" s="297"/>
      <c r="N40" s="305" t="s">
        <v>233</v>
      </c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</row>
    <row r="41" spans="1:28" s="295" customFormat="1" ht="12.75" customHeight="1">
      <c r="M41" s="297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</row>
    <row r="42" spans="1:28" s="295" customFormat="1" ht="12.75">
      <c r="M42" s="297"/>
      <c r="N42" s="293"/>
      <c r="O42" s="293"/>
      <c r="P42" s="293"/>
      <c r="Q42" s="293"/>
      <c r="R42" s="293"/>
      <c r="S42" s="293"/>
      <c r="T42" s="293"/>
      <c r="U42" s="293"/>
      <c r="V42" s="293"/>
      <c r="W42" s="293"/>
      <c r="X42" s="293"/>
      <c r="Y42" s="293"/>
      <c r="Z42" s="293"/>
      <c r="AA42" s="293"/>
      <c r="AB42" s="293"/>
    </row>
    <row r="43" spans="1:28" s="295" customFormat="1" ht="12.75">
      <c r="M43" s="297"/>
      <c r="N43" s="293"/>
      <c r="O43" s="293"/>
      <c r="P43" s="293"/>
      <c r="Q43" s="293"/>
      <c r="R43" s="293"/>
      <c r="S43" s="293"/>
      <c r="T43" s="293"/>
      <c r="U43" s="293"/>
      <c r="V43" s="293"/>
      <c r="W43" s="293"/>
      <c r="X43" s="293"/>
      <c r="Y43" s="293"/>
      <c r="Z43" s="293"/>
      <c r="AA43" s="293"/>
      <c r="AB43" s="293"/>
    </row>
    <row r="44" spans="1:28" s="295" customFormat="1" ht="12.75">
      <c r="M44" s="297"/>
      <c r="N44" s="293"/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  <c r="Z44" s="293"/>
      <c r="AA44" s="293"/>
      <c r="AB44" s="293"/>
    </row>
    <row r="45" spans="1:28" s="295" customFormat="1" ht="12.75">
      <c r="M45" s="297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</row>
    <row r="46" spans="1:28" s="295" customFormat="1" ht="12.75">
      <c r="M46" s="297"/>
      <c r="N46" s="293"/>
      <c r="O46" s="293"/>
      <c r="P46" s="293"/>
      <c r="Q46" s="293"/>
      <c r="R46" s="293"/>
      <c r="S46" s="293"/>
      <c r="T46" s="293"/>
      <c r="U46" s="293"/>
      <c r="V46" s="293"/>
      <c r="W46" s="293"/>
      <c r="X46" s="293"/>
      <c r="Y46" s="293"/>
      <c r="Z46" s="293"/>
      <c r="AA46" s="293"/>
      <c r="AB46" s="293"/>
    </row>
    <row r="47" spans="1:28" s="295" customFormat="1" ht="12.75">
      <c r="M47" s="297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293"/>
      <c r="Y47" s="293"/>
      <c r="Z47" s="293"/>
      <c r="AA47" s="293"/>
      <c r="AB47" s="293"/>
    </row>
    <row r="48" spans="1:28" s="295" customFormat="1" ht="12.75">
      <c r="M48" s="297"/>
      <c r="N48" s="293"/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3"/>
      <c r="AB48" s="293"/>
    </row>
    <row r="49" spans="1:28" s="295" customFormat="1" ht="12.75">
      <c r="M49" s="297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3"/>
      <c r="AB49" s="293"/>
    </row>
    <row r="50" spans="1:28" s="295" customFormat="1" ht="12.75">
      <c r="M50" s="297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3"/>
      <c r="AA50" s="293"/>
      <c r="AB50" s="293"/>
    </row>
    <row r="51" spans="1:28" s="295" customFormat="1" ht="12.75">
      <c r="M51" s="297"/>
      <c r="N51" s="293"/>
      <c r="O51" s="293"/>
      <c r="P51" s="293"/>
      <c r="Q51" s="293"/>
      <c r="R51" s="293"/>
      <c r="S51" s="293"/>
      <c r="T51" s="293"/>
      <c r="U51" s="293"/>
      <c r="V51" s="293"/>
      <c r="W51" s="293"/>
      <c r="X51" s="293"/>
      <c r="Y51" s="293"/>
      <c r="Z51" s="293"/>
      <c r="AA51" s="293"/>
      <c r="AB51" s="293"/>
    </row>
    <row r="52" spans="1:28" s="295" customFormat="1" ht="12.75">
      <c r="M52" s="297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</row>
    <row r="53" spans="1:28" s="295" customFormat="1" ht="12.75">
      <c r="M53" s="304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</row>
    <row r="54" spans="1:28" s="295" customFormat="1" ht="12.75"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</row>
    <row r="55" spans="1:28" s="295" customFormat="1" ht="12.75">
      <c r="M55" s="293"/>
      <c r="N55" s="293"/>
      <c r="O55" s="293"/>
      <c r="P55" s="302"/>
      <c r="Q55" s="293"/>
      <c r="R55" s="293"/>
      <c r="S55" s="293"/>
      <c r="T55" s="293"/>
      <c r="U55" s="293"/>
      <c r="V55" s="293"/>
      <c r="W55" s="293"/>
      <c r="X55" s="293"/>
      <c r="Y55" s="293"/>
      <c r="Z55" s="293"/>
      <c r="AA55" s="293"/>
      <c r="AB55" s="293"/>
    </row>
    <row r="56" spans="1:28" s="295" customFormat="1" ht="12.75">
      <c r="M56" s="293"/>
      <c r="N56" s="293"/>
      <c r="O56" s="293"/>
      <c r="P56" s="307"/>
      <c r="Q56" s="293"/>
      <c r="R56" s="293"/>
      <c r="S56" s="293"/>
      <c r="T56" s="293"/>
      <c r="U56" s="293"/>
      <c r="V56" s="293"/>
      <c r="W56" s="293"/>
      <c r="X56" s="293"/>
      <c r="Y56" s="293"/>
      <c r="Z56" s="293"/>
      <c r="AA56" s="293"/>
      <c r="AB56" s="293"/>
    </row>
    <row r="57" spans="1:28" s="295" customFormat="1" ht="12.75">
      <c r="A57" s="293"/>
      <c r="B57" s="293"/>
      <c r="C57" s="293"/>
      <c r="D57" s="293"/>
      <c r="E57" s="293"/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302"/>
      <c r="Q57" s="293"/>
      <c r="R57" s="293"/>
      <c r="S57" s="293"/>
      <c r="T57" s="293"/>
      <c r="U57" s="293"/>
      <c r="V57" s="293"/>
      <c r="W57" s="293"/>
      <c r="X57" s="293"/>
      <c r="Y57" s="293"/>
      <c r="Z57" s="293"/>
      <c r="AA57" s="293"/>
      <c r="AB57" s="293"/>
    </row>
    <row r="58" spans="1:28" s="295" customFormat="1" ht="12.75">
      <c r="A58" s="293"/>
      <c r="B58" s="293"/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302"/>
      <c r="Q58" s="293"/>
      <c r="R58" s="293"/>
      <c r="S58" s="293"/>
      <c r="T58" s="293"/>
      <c r="U58" s="293"/>
      <c r="V58" s="293"/>
      <c r="W58" s="293"/>
      <c r="X58" s="293"/>
      <c r="Y58" s="293"/>
      <c r="Z58" s="293"/>
      <c r="AA58" s="293"/>
      <c r="AB58" s="293"/>
    </row>
    <row r="59" spans="1:28" s="295" customFormat="1" ht="12.75">
      <c r="A59" s="293"/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307"/>
      <c r="Q59" s="293"/>
      <c r="R59" s="293"/>
      <c r="S59" s="293"/>
      <c r="T59" s="293"/>
      <c r="U59" s="293"/>
      <c r="V59" s="293"/>
      <c r="W59" s="293"/>
      <c r="X59" s="293"/>
      <c r="Y59" s="293"/>
      <c r="Z59" s="293"/>
      <c r="AA59" s="293"/>
      <c r="AB59" s="293"/>
    </row>
    <row r="60" spans="1:28" s="295" customFormat="1" ht="12.75">
      <c r="A60" s="293"/>
      <c r="B60" s="293"/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301"/>
      <c r="Q60" s="293"/>
      <c r="R60" s="293"/>
      <c r="S60" s="293"/>
      <c r="T60" s="293"/>
      <c r="U60" s="293"/>
      <c r="V60" s="293"/>
      <c r="W60" s="293"/>
      <c r="X60" s="293"/>
      <c r="Y60" s="293"/>
      <c r="Z60" s="293"/>
      <c r="AA60" s="293"/>
      <c r="AB60" s="293"/>
    </row>
    <row r="61" spans="1:28" s="295" customFormat="1" ht="12.75">
      <c r="A61" s="293"/>
      <c r="B61" s="293"/>
      <c r="C61" s="293"/>
      <c r="D61" s="293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302"/>
      <c r="Q61" s="293"/>
      <c r="R61" s="293"/>
      <c r="S61" s="293"/>
      <c r="T61" s="293"/>
      <c r="U61" s="293"/>
      <c r="V61" s="293"/>
      <c r="W61" s="293"/>
      <c r="X61" s="293"/>
      <c r="Y61" s="293"/>
      <c r="Z61" s="293"/>
      <c r="AA61" s="293"/>
      <c r="AB61" s="293"/>
    </row>
    <row r="62" spans="1:28">
      <c r="P62" s="302"/>
    </row>
    <row r="63" spans="1:28">
      <c r="P63" s="302"/>
    </row>
    <row r="64" spans="1:28">
      <c r="P64" s="302"/>
    </row>
    <row r="65" spans="16:16">
      <c r="P65" s="302"/>
    </row>
    <row r="66" spans="16:16">
      <c r="P66" s="307"/>
    </row>
    <row r="67" spans="16:16">
      <c r="P67" s="302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Stan i struktura IV 19</vt:lpstr>
      <vt:lpstr>Gminy IV.19</vt:lpstr>
      <vt:lpstr>Wykresy IV 19</vt:lpstr>
      <vt:lpstr>'Gminy IV.19'!Obszar_wydruku</vt:lpstr>
      <vt:lpstr>'Stan i struktura IV 19'!Obszar_wydruku</vt:lpstr>
      <vt:lpstr>'Wykresy IV 19'!Obszar_wydruku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cp:lastPrinted>2019-05-13T09:24:36Z</cp:lastPrinted>
  <dcterms:created xsi:type="dcterms:W3CDTF">2019-05-13T08:36:26Z</dcterms:created>
  <dcterms:modified xsi:type="dcterms:W3CDTF">2019-05-13T09:25:27Z</dcterms:modified>
</cp:coreProperties>
</file>