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nowinka\Documents\MELDUNEK\Miesięczna\"/>
    </mc:Choice>
  </mc:AlternateContent>
  <bookViews>
    <workbookView xWindow="0" yWindow="0" windowWidth="28800" windowHeight="12435"/>
  </bookViews>
  <sheets>
    <sheet name="Stan i struktura VI 19" sheetId="1" r:id="rId1"/>
    <sheet name="Gminy VI.19" sheetId="2" r:id="rId2"/>
    <sheet name="Wykresy VI 19" sheetId="3" r:id="rId3"/>
    <sheet name="Zał. II kw. 19" sheetId="4" r:id="rId4"/>
  </sheets>
  <externalReferences>
    <externalReference r:id="rId5"/>
  </externalReferences>
  <definedNames>
    <definedName name="_xlnm.Print_Area" localSheetId="1">'Gminy VI.19'!$B$1:$O$46</definedName>
    <definedName name="_xlnm.Print_Area" localSheetId="0">'Stan i struktura VI 19'!$B$2:$S$68</definedName>
    <definedName name="_xlnm.Print_Area" localSheetId="2">'Wykresy VI 19'!$N$1:$AB$41</definedName>
    <definedName name="_xlnm.Print_Area" localSheetId="3">'Zał. II kw. 19'!$B$2:$S$39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3" i="4" l="1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S43" i="4" s="1"/>
  <c r="R42" i="4"/>
  <c r="Q42" i="4"/>
  <c r="P42" i="4"/>
  <c r="O42" i="4"/>
  <c r="N42" i="4"/>
  <c r="M42" i="4"/>
  <c r="L42" i="4"/>
  <c r="K42" i="4"/>
  <c r="J42" i="4"/>
  <c r="I42" i="4"/>
  <c r="H42" i="4"/>
  <c r="G42" i="4"/>
  <c r="S42" i="4" s="1"/>
  <c r="F42" i="4"/>
  <c r="E42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S41" i="4" s="1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S40" i="4" s="1"/>
  <c r="S38" i="4"/>
  <c r="S36" i="4"/>
  <c r="S35" i="4"/>
  <c r="S34" i="4"/>
  <c r="S33" i="4"/>
  <c r="S32" i="4"/>
  <c r="S31" i="4"/>
  <c r="S48" i="4" s="1"/>
  <c r="S28" i="4"/>
  <c r="S27" i="4"/>
  <c r="S26" i="4"/>
  <c r="S25" i="4"/>
  <c r="S24" i="4"/>
  <c r="S23" i="4"/>
  <c r="S22" i="4"/>
  <c r="S47" i="4" s="1"/>
  <c r="S19" i="4"/>
  <c r="S18" i="4"/>
  <c r="S17" i="4"/>
  <c r="S16" i="4"/>
  <c r="S15" i="4"/>
  <c r="S46" i="4" s="1"/>
  <c r="S12" i="4"/>
  <c r="S11" i="4"/>
  <c r="S10" i="4"/>
  <c r="S9" i="4"/>
  <c r="S8" i="4"/>
  <c r="S45" i="4" s="1"/>
  <c r="B38" i="3" l="1"/>
  <c r="L36" i="3"/>
  <c r="L34" i="3"/>
  <c r="K34" i="3"/>
  <c r="L33" i="3"/>
  <c r="K33" i="3"/>
  <c r="L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K19" i="3" s="1"/>
  <c r="L22" i="3"/>
  <c r="K22" i="3"/>
  <c r="J9" i="3"/>
  <c r="J8" i="3"/>
  <c r="J7" i="3"/>
  <c r="J6" i="3"/>
  <c r="J5" i="3"/>
  <c r="J4" i="3"/>
  <c r="J41" i="2" l="1"/>
  <c r="E41" i="2"/>
  <c r="E34" i="2"/>
  <c r="E6" i="2" s="1"/>
  <c r="J33" i="2"/>
  <c r="O30" i="2"/>
  <c r="E27" i="2"/>
  <c r="J23" i="2"/>
  <c r="O19" i="2"/>
  <c r="E19" i="2"/>
  <c r="J14" i="2"/>
  <c r="J12" i="2"/>
  <c r="E8" i="2"/>
  <c r="O42" i="2" s="1"/>
  <c r="O6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U65" i="1" s="1"/>
  <c r="S64" i="1"/>
  <c r="S65" i="1" s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V63" i="1" s="1"/>
  <c r="S62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U61" i="1" s="1"/>
  <c r="S60" i="1"/>
  <c r="S61" i="1" s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V59" i="1" s="1"/>
  <c r="S58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U57" i="1" s="1"/>
  <c r="S56" i="1"/>
  <c r="S57" i="1" s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V55" i="1" s="1"/>
  <c r="S54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U53" i="1" s="1"/>
  <c r="S52" i="1"/>
  <c r="S53" i="1" s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V51" i="1" s="1"/>
  <c r="S50" i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U49" i="1" s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9" i="1" s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7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5" i="1" s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3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31" i="1" s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S28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6" i="1" s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4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2" i="1" s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20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8" i="1" s="1"/>
  <c r="S15" i="1"/>
  <c r="S14" i="1"/>
  <c r="S13" i="1"/>
  <c r="S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11" i="1" s="1"/>
  <c r="P9" i="1"/>
  <c r="L9" i="1"/>
  <c r="H9" i="1"/>
  <c r="S7" i="1"/>
  <c r="S8" i="1" s="1"/>
  <c r="R7" i="1"/>
  <c r="R8" i="1" s="1"/>
  <c r="Q7" i="1"/>
  <c r="Q8" i="1" s="1"/>
  <c r="P7" i="1"/>
  <c r="P8" i="1" s="1"/>
  <c r="O7" i="1"/>
  <c r="O9" i="1" s="1"/>
  <c r="N7" i="1"/>
  <c r="N8" i="1" s="1"/>
  <c r="M7" i="1"/>
  <c r="M8" i="1" s="1"/>
  <c r="L7" i="1"/>
  <c r="L8" i="1" s="1"/>
  <c r="K7" i="1"/>
  <c r="K9" i="1" s="1"/>
  <c r="J7" i="1"/>
  <c r="J8" i="1" s="1"/>
  <c r="I7" i="1"/>
  <c r="I8" i="1" s="1"/>
  <c r="H7" i="1"/>
  <c r="H8" i="1" s="1"/>
  <c r="G7" i="1"/>
  <c r="G9" i="1" s="1"/>
  <c r="F7" i="1"/>
  <c r="F8" i="1" s="1"/>
  <c r="E7" i="1"/>
  <c r="E8" i="1" s="1"/>
  <c r="S6" i="1"/>
  <c r="S9" i="1" s="1"/>
  <c r="K8" i="1" l="1"/>
  <c r="V53" i="1"/>
  <c r="V57" i="1"/>
  <c r="E67" i="1"/>
  <c r="S67" i="1" s="1"/>
  <c r="V7" i="1"/>
  <c r="E9" i="1"/>
  <c r="I9" i="1"/>
  <c r="M9" i="1"/>
  <c r="Q9" i="1"/>
  <c r="U46" i="1"/>
  <c r="U51" i="1"/>
  <c r="U55" i="1"/>
  <c r="U59" i="1"/>
  <c r="U63" i="1"/>
  <c r="G8" i="1"/>
  <c r="O8" i="1"/>
  <c r="V65" i="1"/>
  <c r="F9" i="1"/>
  <c r="J9" i="1"/>
  <c r="N9" i="1"/>
  <c r="R9" i="1"/>
  <c r="V49" i="1"/>
  <c r="V61" i="1"/>
</calcChain>
</file>

<file path=xl/sharedStrings.xml><?xml version="1.0" encoding="utf-8"?>
<sst xmlns="http://schemas.openxmlformats.org/spreadsheetml/2006/main" count="465" uniqueCount="273">
  <si>
    <t xml:space="preserve">INFORMACJA O STANIE I STRUKTURZE BEZROBOCIA W WOJ. LUBUSKIM W CZERWCU 2019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</si>
  <si>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</si>
  <si>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</si>
  <si>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</si>
  <si>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</si>
  <si>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</si>
  <si>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</si>
  <si>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</si>
  <si>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</si>
  <si>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</si>
  <si>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</si>
  <si>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</si>
  <si>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</si>
  <si>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</si>
  <si>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</si>
  <si>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</si>
  <si>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</si>
  <si>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</si>
  <si>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</si>
  <si>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</si>
  <si>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</si>
  <si>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maj 2019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</si>
  <si>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</si>
  <si>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</si>
  <si>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</si>
  <si>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</si>
  <si>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</si>
  <si>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</si>
  <si>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</si>
  <si>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</si>
  <si>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</si>
  <si>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</si>
  <si>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</si>
  <si>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</si>
  <si>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</si>
  <si>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</si>
  <si>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</si>
  <si>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</si>
  <si>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</si>
  <si>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</si>
  <si>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</si>
  <si>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</si>
  <si>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</si>
  <si>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</si>
  <si>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</si>
  <si>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</si>
  <si>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</si>
  <si>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</si>
  <si>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</si>
  <si>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</si>
  <si>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</si>
  <si>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</si>
  <si>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</si>
  <si>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</si>
  <si>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</si>
  <si>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</si>
  <si>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</si>
  <si>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</si>
  <si>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</si>
  <si>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</si>
  <si>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</si>
  <si>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</si>
  <si>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</si>
  <si>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</si>
  <si>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</si>
  <si>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</si>
  <si>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</si>
  <si>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</si>
  <si>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</si>
  <si>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</si>
  <si>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</si>
  <si>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</si>
  <si>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</si>
  <si>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</si>
  <si>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</si>
  <si>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</si>
  <si>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</si>
  <si>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</si>
  <si>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</si>
  <si>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</si>
  <si>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</si>
  <si>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</si>
  <si>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</si>
  <si>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</si>
  <si>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czerwiec 2019 r. jest podawany przez GUS z miesięcznym opóżnieniem</t>
  </si>
  <si>
    <t>Liczba  bezrobotnych w układzie powiatowych urzędów pracy i gmin woj. lubuskiego zarejestrowanych</t>
  </si>
  <si>
    <t>na koniec czerwca 2019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</si>
  <si>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</si>
  <si>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</si>
  <si>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</si>
  <si>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</si>
  <si>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</si>
  <si>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</si>
  <si>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</si>
  <si>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</si>
  <si>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</si>
  <si>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</si>
  <si>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</si>
  <si>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</si>
  <si>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</si>
  <si>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</si>
  <si>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</si>
  <si>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</si>
  <si>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</si>
  <si>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</si>
  <si>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</si>
  <si>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</si>
  <si>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</si>
  <si>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</si>
  <si>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</si>
  <si>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</si>
  <si>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</si>
  <si>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</si>
  <si>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</si>
  <si>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</si>
  <si>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</si>
  <si>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</si>
  <si>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</si>
  <si>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</si>
  <si>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</si>
  <si>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</si>
  <si>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</si>
  <si>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</si>
  <si>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</si>
  <si>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</si>
  <si>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</si>
  <si>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</si>
  <si>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</si>
  <si>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</si>
  <si>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</si>
  <si>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</si>
  <si>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</si>
  <si>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</si>
  <si>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</si>
  <si>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</si>
  <si>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</si>
  <si>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</si>
  <si>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</si>
  <si>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</si>
  <si>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</si>
  <si>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</si>
  <si>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</si>
  <si>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</si>
  <si>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</si>
  <si>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</si>
  <si>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</si>
  <si>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</si>
  <si>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</si>
  <si>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</si>
  <si>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</si>
  <si>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</si>
  <si>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</si>
  <si>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</si>
  <si>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</si>
  <si>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</si>
  <si>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</si>
  <si>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</si>
  <si>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</si>
  <si>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</si>
  <si>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</si>
  <si>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</si>
  <si>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</si>
  <si>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</si>
  <si>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</si>
  <si>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</si>
  <si>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</si>
  <si>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</si>
  <si>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</si>
  <si>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</si>
  <si>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</si>
  <si>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</si>
  <si>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</si>
  <si>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</si>
  <si>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</si>
  <si>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</si>
  <si>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</si>
  <si>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</si>
  <si>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</si>
  <si>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</si>
  <si>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</si>
  <si>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</si>
  <si>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</si>
  <si>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</si>
  <si>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</si>
  <si>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</si>
  <si>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</si>
  <si>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</si>
  <si>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</si>
  <si>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</si>
  <si>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</si>
  <si>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</si>
  <si>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</si>
  <si>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</si>
  <si>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</si>
  <si>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</si>
  <si>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VI 2018r.</t>
  </si>
  <si>
    <t>VII 2018r.</t>
  </si>
  <si>
    <t>Podjęcia pracy poza miejscem zamieszkania w ramach bonu na zasiedlenie</t>
  </si>
  <si>
    <t>VIII 2018r.</t>
  </si>
  <si>
    <t>oferty pracy</t>
  </si>
  <si>
    <t>Podjęcia pracy w ramach bonu zatrudnieniowego</t>
  </si>
  <si>
    <t>IX 2018r.</t>
  </si>
  <si>
    <t>I 2018r.</t>
  </si>
  <si>
    <t>Podjęcie pracy w ramach refundacji składek na ubezpieczenie społeczne</t>
  </si>
  <si>
    <t>X 2018r.</t>
  </si>
  <si>
    <t>II 2018r.</t>
  </si>
  <si>
    <t>Podjęcia pracy w ramach dofinansowania wynagrodzenia za zatrudnienie skierowanego 
bezrobotnego powyżej 50 r. życia</t>
  </si>
  <si>
    <t>XI 2018r.</t>
  </si>
  <si>
    <t>III 2018r.</t>
  </si>
  <si>
    <t>Rozpoczęcie szkolenia w ramach bonu szkoleniowego</t>
  </si>
  <si>
    <t>XII 2018r.</t>
  </si>
  <si>
    <t>IV 2018r.</t>
  </si>
  <si>
    <t>Rozpoczęcie stażu w ramach bonu stażowego</t>
  </si>
  <si>
    <t>I 2019r.</t>
  </si>
  <si>
    <t>V 2018r.</t>
  </si>
  <si>
    <t>II 2019r.</t>
  </si>
  <si>
    <t>III 2019r.</t>
  </si>
  <si>
    <t>IV 2019r.</t>
  </si>
  <si>
    <t>V 2019r.</t>
  </si>
  <si>
    <t>VI 2019r.</t>
  </si>
  <si>
    <t>Praca niesubsydiowana</t>
  </si>
  <si>
    <t>Podjęcie działalności gospodarczej i inna praca</t>
  </si>
  <si>
    <t>Podjęcie pracy w ramach refund. kosztów zatrud. bezrobotnego</t>
  </si>
  <si>
    <t>Prace interwencyjne</t>
  </si>
  <si>
    <t>Roboty 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</si>
  <si>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</si>
  <si>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</si>
  <si>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</si>
  <si>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</si>
  <si>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</si>
  <si>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</si>
  <si>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</si>
  <si>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</si>
  <si>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</si>
  <si>
    <t>Wojewódzki Urząd Pracy w Zielonej Górze</t>
  </si>
  <si>
    <t>INFORMACJA KWARTALNA O STRUKTURZE BEZROBOTNYCH</t>
  </si>
  <si>
    <t xml:space="preserve"> WG WIEKU, WYKSZTAŁCENIA, STAŻU PRACY I CZASU POZOSTAWANIA BEZ PRACY [stan na 30.06.2019 r.]</t>
  </si>
  <si>
    <r>
      <t xml:space="preserve"> </t>
    </r>
    <r>
      <rPr>
        <b/>
        <sz val="7"/>
        <rFont val="Times New Roman CE"/>
        <family val="1"/>
        <charset val="238"/>
      </rPr>
      <t>GORZÓW WIELKOPOLSKI</t>
    </r>
    <r>
      <rPr>
        <b/>
        <sz val="8"/>
        <rFont val="Times New Roman CE"/>
        <family val="1"/>
        <charset val="238"/>
      </rPr>
      <t xml:space="preserve"> (grodzki)</t>
    </r>
  </si>
  <si>
    <r>
      <t xml:space="preserve"> GORZÓW WIELKOPOLSKI</t>
    </r>
    <r>
      <rPr>
        <b/>
        <sz val="8"/>
        <rFont val="Times New Roman CE"/>
        <family val="1"/>
        <charset val="238"/>
      </rPr>
      <t xml:space="preserve"> (ziemski)</t>
    </r>
  </si>
  <si>
    <t>ZIELONA  GÓRA          (grodzki)</t>
  </si>
  <si>
    <t>ZIELONA  GÓRA          (ziemski)</t>
  </si>
  <si>
    <t xml:space="preserve">BEZROBOTNI WEDŁUG WIEKU </t>
  </si>
  <si>
    <t>Grupa wiekowa</t>
  </si>
  <si>
    <t>18 - 24 lat</t>
  </si>
  <si>
    <t>25 - 34 lata</t>
  </si>
  <si>
    <t>35 - 44 lata</t>
  </si>
  <si>
    <t>45 - 54 lata</t>
  </si>
  <si>
    <t>55 lat i więcej</t>
  </si>
  <si>
    <t>BEZROBOTNI WEDŁUG POZIOMU WYKSZTAŁCENIA</t>
  </si>
  <si>
    <t>Poziom wykształcenia</t>
  </si>
  <si>
    <t>wyższe</t>
  </si>
  <si>
    <t>policealne i średnie zawodowe</t>
  </si>
  <si>
    <t>średnie ogólnokształcące</t>
  </si>
  <si>
    <t>zasadnicze zawodowe</t>
  </si>
  <si>
    <t>gimnazjalne i poniżej</t>
  </si>
  <si>
    <t>BEZROBOTNI WEDŁUG STAŻU PRACY</t>
  </si>
  <si>
    <t>Staż pracy</t>
  </si>
  <si>
    <t>do 1 roku</t>
  </si>
  <si>
    <t>1 - 5 lat</t>
  </si>
  <si>
    <t>5 - 10 lat</t>
  </si>
  <si>
    <t>10 - 20 lat</t>
  </si>
  <si>
    <t>20 - 30 lat</t>
  </si>
  <si>
    <t>30 lat i więcej</t>
  </si>
  <si>
    <t>bez stażu</t>
  </si>
  <si>
    <t>BEZROBOTNI WEDŁUG CZASU POZOSTAWANIA BEZ PRACY</t>
  </si>
  <si>
    <t>Czas pozostawania bez pracy</t>
  </si>
  <si>
    <t>do 1 miesiąca</t>
  </si>
  <si>
    <t>1 - 3 miesięcy</t>
  </si>
  <si>
    <t>3 - 6 miesięcy</t>
  </si>
  <si>
    <t>6 - 12 miesięcy</t>
  </si>
  <si>
    <t>12 - 24 miesięcy</t>
  </si>
  <si>
    <t>powyżej 24 miesięcy</t>
  </si>
  <si>
    <t>Ogółem bezrobotni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</si>
</sst>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0_)"/>
    <numFmt numFmtId="166" formatCode="_-* #,##0.000000\ _z_ł_-;\-* #,##0.000000\ _z_ł_-;_-* &quot;-&quot;??\ _z_ł_-;_-@_-"/>
  </numFmts>
  <fonts count="7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12"/>
      <name val="Times New Roman CE"/>
      <family val="1"/>
      <charset val="238"/>
    </font>
    <font>
      <b/>
      <sz val="20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Black"/>
      <family val="2"/>
      <charset val="238"/>
    </font>
    <font>
      <b/>
      <sz val="12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8"/>
      <name val="Arial Black"/>
      <family val="2"/>
      <charset val="238"/>
    </font>
    <font>
      <b/>
      <sz val="16"/>
      <name val="Arial Black"/>
      <family val="2"/>
      <charset val="238"/>
    </font>
    <font>
      <sz val="16"/>
      <name val="Arial Black"/>
      <family val="2"/>
      <charset val="238"/>
    </font>
    <font>
      <b/>
      <sz val="12"/>
      <name val="Arial"/>
      <family val="2"/>
      <charset val="238"/>
    </font>
    <font>
      <sz val="16"/>
      <name val="Times New Roman CE"/>
      <family val="1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6"/>
      <name val="Arial CE"/>
      <charset val="238"/>
    </font>
    <font>
      <sz val="14"/>
      <name val="Arial CE"/>
      <family val="2"/>
      <charset val="238"/>
    </font>
    <font>
      <b/>
      <sz val="15"/>
      <name val="Arial"/>
      <family val="2"/>
      <charset val="238"/>
    </font>
    <font>
      <sz val="16"/>
      <name val="Arial"/>
      <family val="2"/>
    </font>
    <font>
      <b/>
      <i/>
      <sz val="12"/>
      <name val="Arial CE"/>
      <family val="2"/>
      <charset val="238"/>
    </font>
    <font>
      <sz val="12"/>
      <name val="Times New Roman CE"/>
      <family val="1"/>
      <charset val="238"/>
    </font>
    <font>
      <b/>
      <i/>
      <sz val="10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6" fillId="0" borderId="0"/>
    <xf numFmtId="43" fontId="1" fillId="0" borderId="0" applyFont="0" applyFill="0" applyBorder="0" applyAlignment="0" applyProtection="0"/>
  </cellStyleXfs>
  <cellXfs count="4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/>
    <xf numFmtId="0" fontId="14" fillId="5" borderId="19" xfId="0" applyFont="1" applyFill="1" applyBorder="1" applyAlignment="1">
      <alignment horizontal="center" vertical="center" wrapText="1"/>
    </xf>
    <xf numFmtId="1" fontId="14" fillId="5" borderId="19" xfId="0" applyNumberFormat="1" applyFont="1" applyFill="1" applyBorder="1" applyAlignment="1">
      <alignment horizontal="center" vertical="center" wrapText="1"/>
    </xf>
    <xf numFmtId="1" fontId="14" fillId="5" borderId="20" xfId="0" applyNumberFormat="1" applyFont="1" applyFill="1" applyBorder="1" applyAlignment="1">
      <alignment horizontal="center" vertical="center" wrapText="1"/>
    </xf>
    <xf numFmtId="1" fontId="14" fillId="5" borderId="7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5" xfId="0" applyFont="1" applyBorder="1"/>
    <xf numFmtId="164" fontId="19" fillId="0" borderId="22" xfId="0" applyNumberFormat="1" applyFont="1" applyFill="1" applyBorder="1" applyAlignment="1">
      <alignment horizontal="center" vertical="center" wrapText="1"/>
    </xf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6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 vertical="center" wrapText="1"/>
    </xf>
    <xf numFmtId="1" fontId="21" fillId="0" borderId="22" xfId="0" applyNumberFormat="1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2" xfId="0" applyNumberFormat="1" applyFont="1" applyFill="1" applyBorder="1" applyAlignment="1">
      <alignment horizontal="center" vertical="center" wrapText="1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164" fontId="25" fillId="0" borderId="22" xfId="0" applyNumberFormat="1" applyFont="1" applyFill="1" applyBorder="1" applyAlignment="1">
      <alignment horizontal="center" vertical="center" wrapText="1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2" xfId="0" applyNumberFormat="1" applyFont="1" applyFill="1" applyBorder="1" applyAlignment="1">
      <alignment horizontal="center" vertical="center" wrapText="1"/>
    </xf>
    <xf numFmtId="164" fontId="25" fillId="0" borderId="31" xfId="0" applyNumberFormat="1" applyFont="1" applyFill="1" applyBorder="1" applyAlignment="1">
      <alignment horizontal="center" vertical="center" wrapText="1"/>
    </xf>
    <xf numFmtId="164" fontId="25" fillId="0" borderId="39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40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0" fillId="0" borderId="0" xfId="0"/>
    <xf numFmtId="0" fontId="9" fillId="0" borderId="0" xfId="0" applyFont="1"/>
    <xf numFmtId="0" fontId="4" fillId="0" borderId="25" xfId="0" applyFont="1" applyBorder="1" applyAlignment="1">
      <alignment horizontal="center"/>
    </xf>
    <xf numFmtId="0" fontId="4" fillId="0" borderId="44" xfId="0" applyFont="1" applyBorder="1" applyAlignment="1" applyProtection="1">
      <alignment horizontal="left"/>
    </xf>
    <xf numFmtId="165" fontId="4" fillId="0" borderId="44" xfId="0" applyNumberFormat="1" applyFont="1" applyBorder="1" applyProtection="1"/>
    <xf numFmtId="165" fontId="4" fillId="0" borderId="27" xfId="0" applyNumberFormat="1" applyFont="1" applyBorder="1" applyProtection="1"/>
    <xf numFmtId="0" fontId="3" fillId="6" borderId="25" xfId="0" applyFont="1" applyFill="1" applyBorder="1" applyAlignment="1">
      <alignment horizontal="center"/>
    </xf>
    <xf numFmtId="0" fontId="3" fillId="6" borderId="44" xfId="0" applyFont="1" applyFill="1" applyBorder="1" applyAlignment="1" applyProtection="1">
      <alignment horizontal="left"/>
    </xf>
    <xf numFmtId="165" fontId="3" fillId="6" borderId="62" xfId="0" applyNumberFormat="1" applyFont="1" applyFill="1" applyBorder="1" applyAlignment="1" applyProtection="1">
      <alignment horizontal="right"/>
    </xf>
    <xf numFmtId="0" fontId="4" fillId="0" borderId="45" xfId="0" applyFont="1" applyBorder="1" applyAlignment="1">
      <alignment horizontal="center"/>
    </xf>
    <xf numFmtId="0" fontId="4" fillId="0" borderId="27" xfId="0" applyFont="1" applyBorder="1" applyAlignment="1" applyProtection="1">
      <alignment horizontal="left"/>
    </xf>
    <xf numFmtId="165" fontId="4" fillId="0" borderId="27" xfId="0" applyNumberFormat="1" applyFont="1" applyBorder="1" applyAlignment="1"/>
    <xf numFmtId="0" fontId="3" fillId="6" borderId="44" xfId="0" applyFont="1" applyFill="1" applyBorder="1" applyAlignment="1" applyProtection="1">
      <alignment horizontal="center"/>
    </xf>
    <xf numFmtId="0" fontId="4" fillId="0" borderId="42" xfId="0" applyFont="1" applyBorder="1" applyAlignment="1">
      <alignment horizontal="center"/>
    </xf>
    <xf numFmtId="0" fontId="4" fillId="0" borderId="32" xfId="0" applyFont="1" applyBorder="1" applyAlignment="1" applyProtection="1">
      <alignment horizontal="left"/>
    </xf>
    <xf numFmtId="165" fontId="4" fillId="0" borderId="32" xfId="0" applyNumberFormat="1" applyFont="1" applyBorder="1" applyProtection="1"/>
    <xf numFmtId="165" fontId="4" fillId="0" borderId="66" xfId="0" applyNumberFormat="1" applyFont="1" applyBorder="1" applyProtection="1"/>
    <xf numFmtId="165" fontId="4" fillId="0" borderId="67" xfId="0" applyNumberFormat="1" applyFont="1" applyBorder="1" applyProtection="1"/>
    <xf numFmtId="0" fontId="4" fillId="0" borderId="34" xfId="0" applyFont="1" applyBorder="1" applyAlignment="1">
      <alignment horizontal="center"/>
    </xf>
    <xf numFmtId="0" fontId="4" fillId="0" borderId="34" xfId="0" applyFont="1" applyBorder="1" applyAlignment="1" applyProtection="1">
      <alignment horizontal="left"/>
    </xf>
    <xf numFmtId="165" fontId="4" fillId="0" borderId="34" xfId="0" applyNumberFormat="1" applyFont="1" applyBorder="1" applyProtection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3" fillId="6" borderId="44" xfId="0" applyNumberFormat="1" applyFont="1" applyFill="1" applyBorder="1" applyProtection="1"/>
    <xf numFmtId="165" fontId="3" fillId="6" borderId="62" xfId="0" applyNumberFormat="1" applyFont="1" applyFill="1" applyBorder="1" applyProtection="1"/>
    <xf numFmtId="0" fontId="4" fillId="0" borderId="26" xfId="0" applyFont="1" applyBorder="1" applyAlignment="1">
      <alignment horizontal="center"/>
    </xf>
    <xf numFmtId="0" fontId="4" fillId="0" borderId="48" xfId="0" applyFont="1" applyBorder="1" applyAlignment="1" applyProtection="1">
      <alignment horizontal="left"/>
    </xf>
    <xf numFmtId="165" fontId="4" fillId="0" borderId="48" xfId="0" applyNumberFormat="1" applyFont="1" applyBorder="1" applyProtection="1"/>
    <xf numFmtId="165" fontId="4" fillId="0" borderId="73" xfId="0" applyNumberFormat="1" applyFont="1" applyBorder="1" applyProtection="1"/>
    <xf numFmtId="0" fontId="4" fillId="7" borderId="74" xfId="0" applyFont="1" applyFill="1" applyBorder="1" applyAlignment="1">
      <alignment horizontal="center"/>
    </xf>
    <xf numFmtId="0" fontId="4" fillId="7" borderId="7" xfId="0" applyFont="1" applyFill="1" applyBorder="1" applyAlignment="1" applyProtection="1">
      <alignment horizontal="left"/>
    </xf>
    <xf numFmtId="165" fontId="4" fillId="7" borderId="7" xfId="0" applyNumberFormat="1" applyFont="1" applyFill="1" applyBorder="1" applyProtection="1"/>
    <xf numFmtId="165" fontId="4" fillId="7" borderId="67" xfId="0" applyNumberFormat="1" applyFont="1" applyFill="1" applyBorder="1" applyProtection="1"/>
    <xf numFmtId="0" fontId="4" fillId="8" borderId="27" xfId="0" applyNumberFormat="1" applyFont="1" applyFill="1" applyBorder="1" applyAlignment="1">
      <alignment horizontal="right" vertical="center"/>
    </xf>
    <xf numFmtId="165" fontId="4" fillId="0" borderId="62" xfId="0" applyNumberFormat="1" applyFont="1" applyBorder="1" applyProtection="1"/>
    <xf numFmtId="0" fontId="34" fillId="0" borderId="0" xfId="0" applyFont="1" applyBorder="1" applyAlignment="1">
      <alignment horizontal="center"/>
    </xf>
    <xf numFmtId="0" fontId="3" fillId="6" borderId="45" xfId="0" applyFont="1" applyFill="1" applyBorder="1" applyAlignment="1">
      <alignment horizontal="center"/>
    </xf>
    <xf numFmtId="0" fontId="3" fillId="6" borderId="27" xfId="0" applyFont="1" applyFill="1" applyBorder="1" applyAlignment="1" applyProtection="1">
      <alignment horizontal="left"/>
    </xf>
    <xf numFmtId="165" fontId="3" fillId="6" borderId="27" xfId="0" applyNumberFormat="1" applyFont="1" applyFill="1" applyBorder="1" applyProtection="1"/>
    <xf numFmtId="165" fontId="3" fillId="6" borderId="73" xfId="0" applyNumberFormat="1" applyFont="1" applyFill="1" applyBorder="1" applyProtection="1"/>
    <xf numFmtId="165" fontId="3" fillId="6" borderId="67" xfId="0" applyNumberFormat="1" applyFont="1" applyFill="1" applyBorder="1" applyProtection="1"/>
    <xf numFmtId="165" fontId="4" fillId="0" borderId="28" xfId="0" applyNumberFormat="1" applyFont="1" applyBorder="1" applyProtection="1"/>
    <xf numFmtId="165" fontId="4" fillId="0" borderId="75" xfId="0" applyNumberFormat="1" applyFont="1" applyBorder="1" applyAlignment="1" applyProtection="1">
      <alignment horizontal="center"/>
    </xf>
    <xf numFmtId="165" fontId="4" fillId="0" borderId="76" xfId="0" applyNumberFormat="1" applyFont="1" applyBorder="1" applyProtection="1"/>
    <xf numFmtId="0" fontId="4" fillId="0" borderId="7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65" fontId="4" fillId="0" borderId="57" xfId="0" applyNumberFormat="1" applyFont="1" applyBorder="1" applyProtection="1"/>
    <xf numFmtId="165" fontId="4" fillId="0" borderId="58" xfId="0" applyNumberFormat="1" applyFont="1" applyBorder="1" applyProtection="1"/>
    <xf numFmtId="0" fontId="4" fillId="0" borderId="29" xfId="0" applyFont="1" applyBorder="1" applyAlignment="1">
      <alignment horizontal="center"/>
    </xf>
    <xf numFmtId="0" fontId="4" fillId="0" borderId="83" xfId="0" applyFont="1" applyBorder="1" applyAlignment="1" applyProtection="1">
      <alignment horizontal="left"/>
    </xf>
    <xf numFmtId="165" fontId="4" fillId="0" borderId="83" xfId="0" applyNumberFormat="1" applyFont="1" applyBorder="1" applyProtection="1"/>
    <xf numFmtId="0" fontId="2" fillId="0" borderId="34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5" fontId="4" fillId="0" borderId="0" xfId="0" applyNumberFormat="1" applyFont="1" applyBorder="1" applyProtection="1"/>
    <xf numFmtId="165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5" fontId="2" fillId="0" borderId="0" xfId="0" applyNumberFormat="1" applyFont="1" applyBorder="1" applyProtection="1"/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 applyProtection="1">
      <alignment horizontal="left"/>
    </xf>
    <xf numFmtId="165" fontId="35" fillId="0" borderId="0" xfId="0" applyNumberFormat="1" applyFont="1" applyBorder="1" applyProtection="1"/>
    <xf numFmtId="0" fontId="0" fillId="0" borderId="0" xfId="0" applyBorder="1"/>
    <xf numFmtId="0" fontId="37" fillId="0" borderId="0" xfId="1" applyFont="1"/>
    <xf numFmtId="0" fontId="38" fillId="0" borderId="0" xfId="1" applyFont="1"/>
    <xf numFmtId="0" fontId="39" fillId="0" borderId="0" xfId="1" applyFont="1"/>
    <xf numFmtId="0" fontId="37" fillId="0" borderId="0" xfId="1" applyFont="1" applyAlignment="1"/>
    <xf numFmtId="10" fontId="37" fillId="0" borderId="0" xfId="1" applyNumberFormat="1" applyFont="1" applyBorder="1" applyAlignment="1">
      <alignment horizontal="right"/>
    </xf>
    <xf numFmtId="0" fontId="40" fillId="0" borderId="0" xfId="1" applyFont="1"/>
    <xf numFmtId="10" fontId="39" fillId="0" borderId="0" xfId="1" applyNumberFormat="1" applyFont="1"/>
    <xf numFmtId="0" fontId="37" fillId="0" borderId="0" xfId="1" applyFont="1" applyBorder="1" applyAlignment="1">
      <alignment horizontal="right"/>
    </xf>
    <xf numFmtId="166" fontId="41" fillId="0" borderId="0" xfId="2" applyNumberFormat="1" applyFont="1" applyBorder="1" applyAlignment="1">
      <alignment horizontal="right"/>
    </xf>
    <xf numFmtId="166" fontId="37" fillId="0" borderId="0" xfId="2" applyNumberFormat="1" applyFont="1" applyBorder="1" applyAlignment="1">
      <alignment horizontal="right"/>
    </xf>
    <xf numFmtId="0" fontId="37" fillId="0" borderId="0" xfId="1" applyFont="1" applyFill="1" applyBorder="1" applyAlignment="1">
      <alignment horizontal="right"/>
    </xf>
    <xf numFmtId="10" fontId="37" fillId="0" borderId="0" xfId="1" applyNumberFormat="1" applyFont="1"/>
    <xf numFmtId="166" fontId="43" fillId="0" borderId="0" xfId="2" applyNumberFormat="1" applyFont="1" applyBorder="1" applyAlignment="1">
      <alignment horizontal="right"/>
    </xf>
    <xf numFmtId="0" fontId="36" fillId="0" borderId="0" xfId="1"/>
    <xf numFmtId="0" fontId="45" fillId="2" borderId="0" xfId="0" applyFont="1" applyFill="1"/>
    <xf numFmtId="0" fontId="46" fillId="2" borderId="0" xfId="0" applyFont="1" applyFill="1"/>
    <xf numFmtId="0" fontId="47" fillId="2" borderId="0" xfId="0" applyFont="1" applyFill="1"/>
    <xf numFmtId="0" fontId="45" fillId="2" borderId="0" xfId="0" applyFont="1" applyFill="1" applyAlignment="1">
      <alignment horizontal="left" vertical="center"/>
    </xf>
    <xf numFmtId="0" fontId="0" fillId="2" borderId="0" xfId="0" applyFill="1"/>
    <xf numFmtId="0" fontId="51" fillId="0" borderId="2" xfId="0" applyFont="1" applyBorder="1" applyAlignment="1">
      <alignment horizontal="center" vertical="center"/>
    </xf>
    <xf numFmtId="0" fontId="52" fillId="0" borderId="3" xfId="0" applyFont="1" applyBorder="1" applyAlignment="1"/>
    <xf numFmtId="0" fontId="52" fillId="0" borderId="4" xfId="0" applyFont="1" applyBorder="1" applyAlignment="1">
      <alignment horizontal="right" vertical="top" wrapText="1"/>
    </xf>
    <xf numFmtId="0" fontId="53" fillId="0" borderId="4" xfId="0" applyFont="1" applyFill="1" applyBorder="1" applyAlignment="1">
      <alignment horizontal="center" vertical="center" wrapText="1"/>
    </xf>
    <xf numFmtId="0" fontId="54" fillId="0" borderId="4" xfId="0" applyFont="1" applyFill="1" applyBorder="1" applyAlignment="1">
      <alignment horizontal="center" vertical="center" wrapText="1"/>
    </xf>
    <xf numFmtId="0" fontId="53" fillId="0" borderId="5" xfId="0" applyFont="1" applyFill="1" applyBorder="1" applyAlignment="1">
      <alignment horizontal="center" vertical="center" wrapText="1"/>
    </xf>
    <xf numFmtId="0" fontId="55" fillId="0" borderId="84" xfId="0" applyFont="1" applyFill="1" applyBorder="1" applyAlignment="1">
      <alignment horizontal="center" vertical="center" wrapText="1"/>
    </xf>
    <xf numFmtId="0" fontId="56" fillId="3" borderId="0" xfId="0" applyFont="1" applyFill="1" applyBorder="1" applyAlignment="1">
      <alignment horizontal="center" vertical="center"/>
    </xf>
    <xf numFmtId="0" fontId="57" fillId="0" borderId="35" xfId="0" applyFont="1" applyBorder="1" applyAlignment="1">
      <alignment horizontal="center"/>
    </xf>
    <xf numFmtId="0" fontId="59" fillId="0" borderId="13" xfId="0" applyFont="1" applyBorder="1"/>
    <xf numFmtId="0" fontId="61" fillId="0" borderId="27" xfId="0" applyFont="1" applyFill="1" applyBorder="1" applyAlignment="1">
      <alignment horizontal="center" vertical="center" wrapText="1"/>
    </xf>
    <xf numFmtId="1" fontId="61" fillId="0" borderId="27" xfId="0" applyNumberFormat="1" applyFont="1" applyFill="1" applyBorder="1" applyAlignment="1">
      <alignment horizontal="center" vertical="center"/>
    </xf>
    <xf numFmtId="0" fontId="61" fillId="0" borderId="27" xfId="0" applyFont="1" applyFill="1" applyBorder="1" applyAlignment="1">
      <alignment horizontal="center" vertical="center"/>
    </xf>
    <xf numFmtId="1" fontId="61" fillId="0" borderId="28" xfId="0" applyNumberFormat="1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0" fontId="63" fillId="0" borderId="44" xfId="0" applyFont="1" applyFill="1" applyBorder="1" applyAlignment="1">
      <alignment horizontal="center"/>
    </xf>
    <xf numFmtId="0" fontId="63" fillId="0" borderId="43" xfId="0" applyFont="1" applyFill="1" applyBorder="1" applyAlignment="1">
      <alignment horizontal="center"/>
    </xf>
    <xf numFmtId="0" fontId="64" fillId="0" borderId="0" xfId="0" applyFont="1"/>
    <xf numFmtId="0" fontId="61" fillId="0" borderId="22" xfId="0" applyFont="1" applyFill="1" applyBorder="1" applyAlignment="1">
      <alignment horizontal="center" vertical="center" wrapText="1"/>
    </xf>
    <xf numFmtId="0" fontId="61" fillId="0" borderId="21" xfId="0" applyFont="1" applyFill="1" applyBorder="1" applyAlignment="1">
      <alignment horizontal="center" vertical="center" wrapText="1"/>
    </xf>
    <xf numFmtId="1" fontId="61" fillId="0" borderId="22" xfId="0" applyNumberFormat="1" applyFont="1" applyFill="1" applyBorder="1" applyAlignment="1">
      <alignment horizontal="center" vertical="center" wrapText="1"/>
    </xf>
    <xf numFmtId="0" fontId="61" fillId="0" borderId="48" xfId="0" applyFont="1" applyFill="1" applyBorder="1" applyAlignment="1">
      <alignment horizontal="center" vertical="center"/>
    </xf>
    <xf numFmtId="1" fontId="61" fillId="0" borderId="21" xfId="0" applyNumberFormat="1" applyFont="1" applyFill="1" applyBorder="1" applyAlignment="1">
      <alignment horizontal="center" vertical="center" wrapText="1"/>
    </xf>
    <xf numFmtId="0" fontId="59" fillId="0" borderId="13" xfId="0" applyFont="1" applyBorder="1" applyAlignment="1">
      <alignment horizontal="center"/>
    </xf>
    <xf numFmtId="0" fontId="61" fillId="0" borderId="47" xfId="0" applyFont="1" applyFill="1" applyBorder="1" applyAlignment="1">
      <alignment horizontal="center" vertical="center" wrapText="1"/>
    </xf>
    <xf numFmtId="0" fontId="61" fillId="0" borderId="32" xfId="0" applyFont="1" applyFill="1" applyBorder="1" applyAlignment="1">
      <alignment horizontal="center" vertical="center"/>
    </xf>
    <xf numFmtId="0" fontId="61" fillId="0" borderId="46" xfId="0" applyFont="1" applyFill="1" applyBorder="1" applyAlignment="1">
      <alignment horizontal="center" vertical="center"/>
    </xf>
    <xf numFmtId="0" fontId="57" fillId="0" borderId="87" xfId="0" applyFont="1" applyBorder="1" applyAlignment="1">
      <alignment horizontal="center"/>
    </xf>
    <xf numFmtId="0" fontId="59" fillId="0" borderId="88" xfId="0" applyFont="1" applyBorder="1" applyAlignment="1">
      <alignment horizontal="center"/>
    </xf>
    <xf numFmtId="0" fontId="61" fillId="0" borderId="28" xfId="0" applyFont="1" applyFill="1" applyBorder="1" applyAlignment="1">
      <alignment horizontal="center" vertical="center"/>
    </xf>
    <xf numFmtId="0" fontId="59" fillId="0" borderId="88" xfId="0" applyFont="1" applyFill="1" applyBorder="1" applyAlignment="1">
      <alignment horizontal="center"/>
    </xf>
    <xf numFmtId="0" fontId="64" fillId="0" borderId="0" xfId="0" applyFont="1" applyFill="1"/>
    <xf numFmtId="0" fontId="0" fillId="0" borderId="0" xfId="0" applyFill="1"/>
    <xf numFmtId="0" fontId="59" fillId="0" borderId="90" xfId="0" applyFont="1" applyFill="1" applyBorder="1" applyAlignment="1">
      <alignment horizontal="center"/>
    </xf>
    <xf numFmtId="0" fontId="61" fillId="0" borderId="31" xfId="0" applyFont="1" applyFill="1" applyBorder="1" applyAlignment="1">
      <alignment horizontal="center" vertical="center" wrapText="1"/>
    </xf>
    <xf numFmtId="0" fontId="61" fillId="0" borderId="33" xfId="0" applyFont="1" applyFill="1" applyBorder="1" applyAlignment="1">
      <alignment horizontal="center" vertical="center"/>
    </xf>
    <xf numFmtId="0" fontId="65" fillId="0" borderId="13" xfId="0" applyFont="1" applyBorder="1"/>
    <xf numFmtId="1" fontId="62" fillId="0" borderId="2" xfId="0" applyNumberFormat="1" applyFont="1" applyFill="1" applyBorder="1" applyAlignment="1">
      <alignment horizontal="center" vertical="center" wrapText="1"/>
    </xf>
    <xf numFmtId="0" fontId="65" fillId="0" borderId="13" xfId="0" applyFont="1" applyBorder="1" applyAlignment="1">
      <alignment horizontal="center"/>
    </xf>
    <xf numFmtId="0" fontId="65" fillId="0" borderId="13" xfId="0" applyFont="1" applyFill="1" applyBorder="1" applyAlignment="1">
      <alignment horizontal="center"/>
    </xf>
    <xf numFmtId="0" fontId="65" fillId="0" borderId="29" xfId="0" applyFont="1" applyBorder="1"/>
    <xf numFmtId="1" fontId="61" fillId="0" borderId="31" xfId="0" applyNumberFormat="1" applyFont="1" applyFill="1" applyBorder="1" applyAlignment="1">
      <alignment horizontal="center" vertical="center" wrapText="1"/>
    </xf>
    <xf numFmtId="1" fontId="61" fillId="0" borderId="30" xfId="0" applyNumberFormat="1" applyFont="1" applyFill="1" applyBorder="1" applyAlignment="1">
      <alignment horizontal="center" vertical="center" wrapText="1"/>
    </xf>
    <xf numFmtId="0" fontId="57" fillId="0" borderId="35" xfId="0" applyFont="1" applyFill="1" applyBorder="1" applyAlignment="1">
      <alignment horizontal="center"/>
    </xf>
    <xf numFmtId="1" fontId="66" fillId="0" borderId="27" xfId="0" applyNumberFormat="1" applyFont="1" applyFill="1" applyBorder="1" applyAlignment="1">
      <alignment horizontal="center" vertical="center" wrapText="1"/>
    </xf>
    <xf numFmtId="1" fontId="66" fillId="0" borderId="28" xfId="0" applyNumberFormat="1" applyFont="1" applyFill="1" applyBorder="1" applyAlignment="1">
      <alignment horizontal="center" vertical="center" wrapText="1"/>
    </xf>
    <xf numFmtId="1" fontId="61" fillId="0" borderId="47" xfId="0" applyNumberFormat="1" applyFont="1" applyFill="1" applyBorder="1" applyAlignment="1">
      <alignment horizontal="center" vertical="center" wrapText="1"/>
    </xf>
    <xf numFmtId="1" fontId="61" fillId="0" borderId="76" xfId="0" applyNumberFormat="1" applyFont="1" applyFill="1" applyBorder="1" applyAlignment="1">
      <alignment horizontal="center" vertical="center" wrapText="1"/>
    </xf>
    <xf numFmtId="1" fontId="61" fillId="0" borderId="27" xfId="0" applyNumberFormat="1" applyFont="1" applyFill="1" applyBorder="1" applyAlignment="1">
      <alignment horizontal="center" vertical="center" wrapText="1"/>
    </xf>
    <xf numFmtId="1" fontId="61" fillId="0" borderId="28" xfId="0" applyNumberFormat="1" applyFont="1" applyFill="1" applyBorder="1" applyAlignment="1">
      <alignment horizontal="center" vertical="center" wrapText="1"/>
    </xf>
    <xf numFmtId="0" fontId="61" fillId="0" borderId="48" xfId="0" applyFont="1" applyFill="1" applyBorder="1" applyAlignment="1">
      <alignment horizontal="center" vertical="center" wrapText="1"/>
    </xf>
    <xf numFmtId="1" fontId="61" fillId="0" borderId="48" xfId="0" applyNumberFormat="1" applyFont="1" applyFill="1" applyBorder="1" applyAlignment="1">
      <alignment horizontal="center" vertical="center" wrapText="1"/>
    </xf>
    <xf numFmtId="1" fontId="61" fillId="0" borderId="46" xfId="0" applyNumberFormat="1" applyFont="1" applyFill="1" applyBorder="1" applyAlignment="1">
      <alignment horizontal="center" vertical="center" wrapText="1"/>
    </xf>
    <xf numFmtId="0" fontId="65" fillId="0" borderId="29" xfId="0" applyFont="1" applyBorder="1" applyAlignment="1">
      <alignment horizontal="center"/>
    </xf>
    <xf numFmtId="0" fontId="61" fillId="0" borderId="32" xfId="0" applyFont="1" applyFill="1" applyBorder="1" applyAlignment="1">
      <alignment horizontal="center" vertical="center" wrapText="1"/>
    </xf>
    <xf numFmtId="1" fontId="61" fillId="0" borderId="32" xfId="0" applyNumberFormat="1" applyFont="1" applyFill="1" applyBorder="1" applyAlignment="1">
      <alignment horizontal="center" vertical="center" wrapText="1"/>
    </xf>
    <xf numFmtId="1" fontId="61" fillId="0" borderId="33" xfId="0" applyNumberFormat="1" applyFont="1" applyFill="1" applyBorder="1" applyAlignment="1">
      <alignment horizontal="center" vertical="center" wrapText="1"/>
    </xf>
    <xf numFmtId="0" fontId="57" fillId="0" borderId="40" xfId="0" applyFont="1" applyBorder="1" applyAlignment="1">
      <alignment horizontal="center" vertical="center"/>
    </xf>
    <xf numFmtId="0" fontId="57" fillId="0" borderId="5" xfId="0" applyFont="1" applyBorder="1" applyAlignment="1">
      <alignment horizontal="center" vertical="center"/>
    </xf>
    <xf numFmtId="0" fontId="57" fillId="0" borderId="6" xfId="0" applyFont="1" applyBorder="1" applyAlignment="1">
      <alignment horizontal="center" vertical="center"/>
    </xf>
    <xf numFmtId="0" fontId="57" fillId="0" borderId="2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7" fillId="0" borderId="0" xfId="0" applyFont="1" applyBorder="1" applyAlignment="1">
      <alignment horizontal="left" vertical="center"/>
    </xf>
    <xf numFmtId="0" fontId="67" fillId="0" borderId="0" xfId="0" applyFont="1"/>
    <xf numFmtId="0" fontId="68" fillId="0" borderId="0" xfId="0" applyFont="1" applyFill="1" applyBorder="1" applyAlignment="1">
      <alignment horizontal="right" vertical="center"/>
    </xf>
    <xf numFmtId="0" fontId="45" fillId="0" borderId="0" xfId="0" applyFont="1" applyBorder="1"/>
    <xf numFmtId="0" fontId="47" fillId="0" borderId="0" xfId="0" applyFont="1" applyBorder="1" applyAlignment="1"/>
    <xf numFmtId="0" fontId="68" fillId="0" borderId="0" xfId="0" applyFont="1" applyBorder="1" applyAlignment="1"/>
    <xf numFmtId="1" fontId="68" fillId="0" borderId="0" xfId="0" applyNumberFormat="1" applyFont="1" applyFill="1" applyBorder="1"/>
    <xf numFmtId="0" fontId="47" fillId="0" borderId="0" xfId="0" applyFont="1" applyBorder="1"/>
    <xf numFmtId="0" fontId="68" fillId="0" borderId="0" xfId="0" applyFont="1" applyBorder="1"/>
    <xf numFmtId="1" fontId="68" fillId="0" borderId="0" xfId="0" applyNumberFormat="1" applyFont="1" applyFill="1" applyBorder="1" applyAlignment="1">
      <alignment horizontal="right" vertical="center"/>
    </xf>
    <xf numFmtId="0" fontId="69" fillId="0" borderId="0" xfId="0" applyFont="1"/>
    <xf numFmtId="0" fontId="44" fillId="0" borderId="0" xfId="0" applyFont="1" applyFill="1"/>
    <xf numFmtId="0" fontId="45" fillId="0" borderId="0" xfId="0" applyFont="1" applyFill="1" applyBorder="1" applyAlignment="1">
      <alignment horizontal="right" vertical="center"/>
    </xf>
    <xf numFmtId="1" fontId="45" fillId="0" borderId="0" xfId="0" applyNumberFormat="1" applyFont="1" applyFill="1" applyBorder="1"/>
    <xf numFmtId="1" fontId="45" fillId="0" borderId="0" xfId="0" applyNumberFormat="1" applyFont="1" applyFill="1" applyBorder="1" applyAlignment="1">
      <alignment horizontal="right" vertical="center"/>
    </xf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24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5" fillId="0" borderId="28" xfId="0" applyFont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 indent="1"/>
    </xf>
    <xf numFmtId="0" fontId="15" fillId="0" borderId="22" xfId="0" applyFont="1" applyBorder="1" applyAlignment="1">
      <alignment horizontal="left" vertical="center" wrapText="1" indent="1"/>
    </xf>
    <xf numFmtId="0" fontId="15" fillId="0" borderId="21" xfId="0" applyFont="1" applyFill="1" applyBorder="1" applyAlignment="1">
      <alignment horizontal="left" vertical="center" wrapText="1" indent="1"/>
    </xf>
    <xf numFmtId="0" fontId="15" fillId="0" borderId="22" xfId="0" applyFont="1" applyFill="1" applyBorder="1" applyAlignment="1">
      <alignment horizontal="left" vertical="center" wrapText="1" indent="1"/>
    </xf>
    <xf numFmtId="0" fontId="15" fillId="0" borderId="30" xfId="0" applyFont="1" applyFill="1" applyBorder="1" applyAlignment="1">
      <alignment horizontal="left" vertical="center" wrapText="1" indent="1"/>
    </xf>
    <xf numFmtId="0" fontId="15" fillId="0" borderId="31" xfId="0" applyFont="1" applyFill="1" applyBorder="1" applyAlignment="1">
      <alignment horizontal="left" vertical="center" wrapText="1" indent="1"/>
    </xf>
    <xf numFmtId="0" fontId="11" fillId="3" borderId="34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24" fillId="0" borderId="26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16" fillId="0" borderId="28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6" fillId="0" borderId="36" xfId="0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24" fillId="0" borderId="29" xfId="0" applyFont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0" fillId="0" borderId="33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left" vertical="center" wrapText="1" indent="2"/>
    </xf>
    <xf numFmtId="0" fontId="16" fillId="0" borderId="22" xfId="0" applyFont="1" applyFill="1" applyBorder="1" applyAlignment="1">
      <alignment horizontal="left" vertical="center" wrapText="1" indent="2"/>
    </xf>
    <xf numFmtId="0" fontId="9" fillId="0" borderId="33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10" fillId="3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4" fillId="0" borderId="4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46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33" fillId="0" borderId="5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165" fontId="28" fillId="0" borderId="61" xfId="0" applyNumberFormat="1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14" fillId="4" borderId="78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center" vertical="center" wrapText="1"/>
    </xf>
    <xf numFmtId="0" fontId="14" fillId="4" borderId="80" xfId="0" applyFont="1" applyFill="1" applyBorder="1" applyAlignment="1">
      <alignment horizontal="center" vertical="center" wrapText="1"/>
    </xf>
    <xf numFmtId="165" fontId="4" fillId="4" borderId="60" xfId="0" applyNumberFormat="1" applyFont="1" applyFill="1" applyBorder="1" applyAlignment="1" applyProtection="1">
      <alignment horizontal="center" vertical="center" wrapText="1"/>
    </xf>
    <xf numFmtId="0" fontId="2" fillId="4" borderId="81" xfId="0" applyFont="1" applyFill="1" applyBorder="1" applyAlignment="1">
      <alignment horizontal="center" vertical="center" wrapText="1"/>
    </xf>
    <xf numFmtId="165" fontId="30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82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68" xfId="0" applyFont="1" applyBorder="1" applyAlignment="1">
      <alignment wrapText="1"/>
    </xf>
    <xf numFmtId="0" fontId="32" fillId="0" borderId="50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69" xfId="0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165" fontId="28" fillId="0" borderId="72" xfId="0" applyNumberFormat="1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5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 wrapText="1"/>
    </xf>
    <xf numFmtId="0" fontId="2" fillId="0" borderId="55" xfId="0" applyFont="1" applyBorder="1" applyAlignment="1">
      <alignment wrapText="1"/>
    </xf>
    <xf numFmtId="0" fontId="2" fillId="0" borderId="3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 wrapText="1"/>
    </xf>
    <xf numFmtId="0" fontId="37" fillId="9" borderId="0" xfId="1" applyFont="1" applyFill="1" applyAlignment="1">
      <alignment vertical="center"/>
    </xf>
    <xf numFmtId="0" fontId="36" fillId="0" borderId="0" xfId="1" applyAlignment="1"/>
    <xf numFmtId="0" fontId="58" fillId="0" borderId="87" xfId="0" applyFont="1" applyBorder="1" applyAlignment="1">
      <alignment horizontal="left" vertical="center" wrapText="1"/>
    </xf>
    <xf numFmtId="0" fontId="58" fillId="0" borderId="34" xfId="0" applyFont="1" applyBorder="1" applyAlignment="1">
      <alignment horizontal="left" vertical="center" wrapText="1"/>
    </xf>
    <xf numFmtId="0" fontId="58" fillId="0" borderId="86" xfId="0" applyFont="1" applyBorder="1" applyAlignment="1">
      <alignment horizontal="left" vertical="center" wrapText="1"/>
    </xf>
    <xf numFmtId="0" fontId="48" fillId="2" borderId="0" xfId="0" applyFont="1" applyFill="1" applyAlignment="1">
      <alignment horizontal="center" wrapText="1"/>
    </xf>
    <xf numFmtId="0" fontId="49" fillId="0" borderId="0" xfId="0" applyFont="1" applyAlignment="1">
      <alignment horizontal="center" wrapText="1"/>
    </xf>
    <xf numFmtId="0" fontId="50" fillId="2" borderId="0" xfId="0" applyFont="1" applyFill="1" applyAlignment="1">
      <alignment horizontal="center"/>
    </xf>
    <xf numFmtId="0" fontId="50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57" fillId="3" borderId="34" xfId="0" applyFont="1" applyFill="1" applyBorder="1" applyAlignment="1">
      <alignment horizontal="center" vertical="center"/>
    </xf>
    <xf numFmtId="0" fontId="58" fillId="0" borderId="85" xfId="0" applyFont="1" applyBorder="1" applyAlignment="1">
      <alignment horizontal="left" vertical="center" wrapText="1"/>
    </xf>
    <xf numFmtId="0" fontId="60" fillId="0" borderId="22" xfId="0" applyFont="1" applyBorder="1" applyAlignment="1">
      <alignment vertical="center" wrapText="1"/>
    </xf>
    <xf numFmtId="0" fontId="60" fillId="0" borderId="27" xfId="0" applyFont="1" applyBorder="1" applyAlignment="1">
      <alignment vertical="center" wrapText="1"/>
    </xf>
    <xf numFmtId="0" fontId="60" fillId="0" borderId="24" xfId="0" applyFont="1" applyBorder="1" applyAlignment="1">
      <alignment vertical="center" wrapText="1"/>
    </xf>
    <xf numFmtId="0" fontId="60" fillId="0" borderId="23" xfId="0" applyFont="1" applyBorder="1" applyAlignment="1">
      <alignment vertical="center" wrapText="1"/>
    </xf>
    <xf numFmtId="0" fontId="60" fillId="0" borderId="21" xfId="0" applyFont="1" applyBorder="1" applyAlignment="1">
      <alignment vertical="center" wrapText="1"/>
    </xf>
    <xf numFmtId="0" fontId="60" fillId="0" borderId="76" xfId="0" applyFont="1" applyBorder="1" applyAlignment="1">
      <alignment vertical="center" wrapText="1"/>
    </xf>
    <xf numFmtId="0" fontId="60" fillId="0" borderId="47" xfId="0" applyFont="1" applyBorder="1" applyAlignment="1">
      <alignment vertical="center" wrapText="1"/>
    </xf>
    <xf numFmtId="0" fontId="57" fillId="3" borderId="3" xfId="0" applyFont="1" applyFill="1" applyBorder="1" applyAlignment="1">
      <alignment horizontal="center"/>
    </xf>
    <xf numFmtId="0" fontId="57" fillId="3" borderId="1" xfId="0" applyFont="1" applyFill="1" applyBorder="1" applyAlignment="1">
      <alignment horizontal="center"/>
    </xf>
    <xf numFmtId="0" fontId="60" fillId="0" borderId="89" xfId="0" applyFont="1" applyBorder="1" applyAlignment="1">
      <alignment vertical="center" wrapText="1"/>
    </xf>
    <xf numFmtId="0" fontId="60" fillId="0" borderId="89" xfId="0" applyFont="1" applyFill="1" applyBorder="1" applyAlignment="1">
      <alignment horizontal="left" vertical="center" wrapText="1"/>
    </xf>
    <xf numFmtId="0" fontId="60" fillId="0" borderId="22" xfId="0" applyFont="1" applyFill="1" applyBorder="1" applyAlignment="1">
      <alignment horizontal="left" vertical="center" wrapText="1"/>
    </xf>
    <xf numFmtId="0" fontId="60" fillId="0" borderId="75" xfId="0" applyFont="1" applyFill="1" applyBorder="1" applyAlignment="1">
      <alignment horizontal="left" vertical="center" wrapText="1"/>
    </xf>
    <xf numFmtId="0" fontId="60" fillId="0" borderId="47" xfId="0" applyFont="1" applyFill="1" applyBorder="1" applyAlignment="1">
      <alignment horizontal="left" vertical="center" wrapText="1"/>
    </xf>
    <xf numFmtId="0" fontId="60" fillId="0" borderId="91" xfId="0" applyFont="1" applyFill="1" applyBorder="1" applyAlignment="1">
      <alignment horizontal="left" vertical="center" wrapText="1"/>
    </xf>
    <xf numFmtId="0" fontId="60" fillId="0" borderId="31" xfId="0" applyFont="1" applyFill="1" applyBorder="1" applyAlignment="1">
      <alignment horizontal="left" vertical="center" wrapText="1"/>
    </xf>
    <xf numFmtId="0" fontId="57" fillId="3" borderId="0" xfId="0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center" vertical="center"/>
    </xf>
    <xf numFmtId="0" fontId="57" fillId="0" borderId="85" xfId="0" applyFont="1" applyBorder="1" applyAlignment="1">
      <alignment horizontal="left" vertical="center" wrapText="1"/>
    </xf>
    <xf numFmtId="0" fontId="57" fillId="0" borderId="34" xfId="0" applyFont="1" applyBorder="1" applyAlignment="1">
      <alignment horizontal="left" vertical="center" wrapText="1"/>
    </xf>
    <xf numFmtId="0" fontId="57" fillId="0" borderId="86" xfId="0" applyFont="1" applyBorder="1" applyAlignment="1">
      <alignment horizontal="left" vertical="center" wrapText="1"/>
    </xf>
    <xf numFmtId="0" fontId="60" fillId="0" borderId="21" xfId="0" applyFont="1" applyFill="1" applyBorder="1" applyAlignment="1">
      <alignment vertical="center" wrapText="1"/>
    </xf>
    <xf numFmtId="0" fontId="60" fillId="0" borderId="22" xfId="0" applyFont="1" applyFill="1" applyBorder="1" applyAlignment="1">
      <alignment vertical="center" wrapText="1"/>
    </xf>
    <xf numFmtId="0" fontId="57" fillId="0" borderId="40" xfId="0" applyFont="1" applyBorder="1" applyAlignment="1">
      <alignment horizontal="left" vertical="center"/>
    </xf>
    <xf numFmtId="0" fontId="57" fillId="0" borderId="3" xfId="0" applyFont="1" applyBorder="1" applyAlignment="1">
      <alignment horizontal="left" vertical="center"/>
    </xf>
    <xf numFmtId="0" fontId="60" fillId="0" borderId="30" xfId="0" applyFont="1" applyBorder="1" applyAlignment="1">
      <alignment vertical="center" wrapText="1"/>
    </xf>
    <xf numFmtId="0" fontId="60" fillId="0" borderId="31" xfId="0" applyFont="1" applyBorder="1" applyAlignment="1">
      <alignment vertical="center" wrapText="1"/>
    </xf>
    <xf numFmtId="0" fontId="57" fillId="0" borderId="85" xfId="0" applyFont="1" applyFill="1" applyBorder="1" applyAlignment="1">
      <alignment horizontal="left"/>
    </xf>
    <xf numFmtId="0" fontId="57" fillId="0" borderId="34" xfId="0" applyFont="1" applyFill="1" applyBorder="1" applyAlignment="1">
      <alignment horizontal="left"/>
    </xf>
    <xf numFmtId="0" fontId="57" fillId="0" borderId="86" xfId="0" applyFont="1" applyFill="1" applyBorder="1" applyAlignment="1">
      <alignment horizontal="left"/>
    </xf>
    <xf numFmtId="0" fontId="60" fillId="0" borderId="28" xfId="0" applyFon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60" fillId="0" borderId="33" xfId="0" applyFont="1" applyFill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65" fillId="3" borderId="0" xfId="0" applyFont="1" applyFill="1" applyBorder="1" applyAlignment="1">
      <alignment horizontal="center"/>
    </xf>
    <xf numFmtId="0" fontId="0" fillId="3" borderId="0" xfId="0" applyFill="1" applyAlignment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VI 2018r. do VI 2019r.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7892755576742886E-3"/>
                  <c:y val="-1.4814960629921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240708168264957E-3"/>
                  <c:y val="-1.220078740157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43455580578525E-3"/>
                  <c:y val="-6.94520997375335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791028991939682E-3"/>
                  <c:y val="-3.86712598425196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376599323831911E-3"/>
                  <c:y val="8.7962598425196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VI 19'!$B$3:$B$15</c:f>
              <c:strCache>
                <c:ptCount val="13"/>
                <c:pt idx="0">
                  <c:v>VI 2018r.</c:v>
                </c:pt>
                <c:pt idx="1">
                  <c:v>VII 2018r.</c:v>
                </c:pt>
                <c:pt idx="2">
                  <c:v>VIII 2018r.</c:v>
                </c:pt>
                <c:pt idx="3">
                  <c:v>IX 2018r.</c:v>
                </c:pt>
                <c:pt idx="4">
                  <c:v>X 2018r.</c:v>
                </c:pt>
                <c:pt idx="5">
                  <c:v>XI 2018r.</c:v>
                </c:pt>
                <c:pt idx="6">
                  <c:v>XII 2018r.</c:v>
                </c:pt>
                <c:pt idx="7">
                  <c:v>I 2019r.</c:v>
                </c:pt>
                <c:pt idx="8">
                  <c:v>II 2019r.</c:v>
                </c:pt>
                <c:pt idx="9">
                  <c:v>III 2019r.</c:v>
                </c:pt>
                <c:pt idx="10">
                  <c:v>IV 2019r.</c:v>
                </c:pt>
                <c:pt idx="11">
                  <c:v>V 2019r.</c:v>
                </c:pt>
                <c:pt idx="12">
                  <c:v>VI 2019r.</c:v>
                </c:pt>
              </c:strCache>
            </c:strRef>
          </c:cat>
          <c:val>
            <c:numRef>
              <c:f>'Wykresy VI 19'!$C$3:$C$15</c:f>
              <c:numCache>
                <c:formatCode>General</c:formatCode>
                <c:ptCount val="13"/>
                <c:pt idx="0">
                  <c:v>21868</c:v>
                </c:pt>
                <c:pt idx="1">
                  <c:v>21835</c:v>
                </c:pt>
                <c:pt idx="2">
                  <c:v>21768</c:v>
                </c:pt>
                <c:pt idx="3">
                  <c:v>21627</c:v>
                </c:pt>
                <c:pt idx="4">
                  <c:v>21375</c:v>
                </c:pt>
                <c:pt idx="5">
                  <c:v>21683</c:v>
                </c:pt>
                <c:pt idx="6">
                  <c:v>22201</c:v>
                </c:pt>
                <c:pt idx="7">
                  <c:v>23734</c:v>
                </c:pt>
                <c:pt idx="8">
                  <c:v>23346</c:v>
                </c:pt>
                <c:pt idx="9">
                  <c:v>22201</c:v>
                </c:pt>
                <c:pt idx="10">
                  <c:v>20828</c:v>
                </c:pt>
                <c:pt idx="11">
                  <c:v>20211</c:v>
                </c:pt>
                <c:pt idx="12">
                  <c:v>19507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60761280"/>
        <c:axId val="260761840"/>
      </c:barChart>
      <c:catAx>
        <c:axId val="26076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60761840"/>
        <c:crossesAt val="18000"/>
        <c:auto val="1"/>
        <c:lblAlgn val="ctr"/>
        <c:lblOffset val="100"/>
        <c:noMultiLvlLbl val="0"/>
      </c:catAx>
      <c:valAx>
        <c:axId val="260761840"/>
        <c:scaling>
          <c:orientation val="minMax"/>
          <c:max val="25000"/>
          <c:min val="18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6076128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VI 19'!$J$3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'Wykresy VI 19'!$H$4:$H$9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VI 19'!$I$4:$I$9</c:f>
              <c:numCache>
                <c:formatCode>General</c:formatCode>
                <c:ptCount val="6"/>
                <c:pt idx="0">
                  <c:v>129</c:v>
                </c:pt>
                <c:pt idx="1">
                  <c:v>0</c:v>
                </c:pt>
                <c:pt idx="2">
                  <c:v>0</c:v>
                </c:pt>
                <c:pt idx="3">
                  <c:v>36</c:v>
                </c:pt>
                <c:pt idx="4">
                  <c:v>35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60764080"/>
        <c:axId val="260764640"/>
      </c:barChart>
      <c:catAx>
        <c:axId val="260764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60764640"/>
        <c:crosses val="autoZero"/>
        <c:auto val="1"/>
        <c:lblAlgn val="ctr"/>
        <c:lblOffset val="100"/>
        <c:noMultiLvlLbl val="0"/>
      </c:catAx>
      <c:valAx>
        <c:axId val="260764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076408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I 2018r. do VI 2018r. oraz od I 2019r. do VI 2019r.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VI 19'!$E$6:$E$18</c:f>
              <c:strCache>
                <c:ptCount val="13"/>
                <c:pt idx="0">
                  <c:v>I 2018r.</c:v>
                </c:pt>
                <c:pt idx="1">
                  <c:v>II 2018r.</c:v>
                </c:pt>
                <c:pt idx="2">
                  <c:v>III 2018r.</c:v>
                </c:pt>
                <c:pt idx="3">
                  <c:v>IV 2018r.</c:v>
                </c:pt>
                <c:pt idx="4">
                  <c:v>V 2018r.</c:v>
                </c:pt>
                <c:pt idx="5">
                  <c:v>VI 2018r.</c:v>
                </c:pt>
                <c:pt idx="7">
                  <c:v>I 2019r.</c:v>
                </c:pt>
                <c:pt idx="8">
                  <c:v>II 2019r.</c:v>
                </c:pt>
                <c:pt idx="9">
                  <c:v>III 2019r.</c:v>
                </c:pt>
                <c:pt idx="10">
                  <c:v>IV 2019r.</c:v>
                </c:pt>
                <c:pt idx="11">
                  <c:v>V 2019r.</c:v>
                </c:pt>
                <c:pt idx="12">
                  <c:v>VI 2019r.</c:v>
                </c:pt>
              </c:strCache>
            </c:strRef>
          </c:cat>
          <c:val>
            <c:numRef>
              <c:f>'Wykresy VI 19'!$F$6:$F$18</c:f>
              <c:numCache>
                <c:formatCode>General</c:formatCode>
                <c:ptCount val="13"/>
                <c:pt idx="0">
                  <c:v>5315</c:v>
                </c:pt>
                <c:pt idx="1">
                  <c:v>4616</c:v>
                </c:pt>
                <c:pt idx="2">
                  <c:v>4626</c:v>
                </c:pt>
                <c:pt idx="3">
                  <c:v>3744</c:v>
                </c:pt>
                <c:pt idx="4">
                  <c:v>4443</c:v>
                </c:pt>
                <c:pt idx="5">
                  <c:v>3945</c:v>
                </c:pt>
                <c:pt idx="7">
                  <c:v>5397</c:v>
                </c:pt>
                <c:pt idx="8">
                  <c:v>4350</c:v>
                </c:pt>
                <c:pt idx="9">
                  <c:v>4415</c:v>
                </c:pt>
                <c:pt idx="10">
                  <c:v>4133</c:v>
                </c:pt>
                <c:pt idx="11">
                  <c:v>4267</c:v>
                </c:pt>
                <c:pt idx="12">
                  <c:v>3510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260766880"/>
        <c:axId val="260767440"/>
        <c:axId val="0"/>
      </c:bar3DChart>
      <c:catAx>
        <c:axId val="26076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60767440"/>
        <c:crosses val="autoZero"/>
        <c:auto val="1"/>
        <c:lblAlgn val="ctr"/>
        <c:lblOffset val="100"/>
        <c:noMultiLvlLbl val="0"/>
      </c:catAx>
      <c:valAx>
        <c:axId val="26076744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60766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czerwcu 2019r.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350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414675729636361"/>
          <c:y val="0.32270209973753283"/>
          <c:w val="0.49209166161922069"/>
          <c:h val="0.3958333333333333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3.0758014222580106E-3"/>
                  <c:y val="-7.64288057742782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067332929537644"/>
                  <c:y val="-0.1792813320209974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0177759831303139"/>
                  <c:y val="-3.088418635170527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5D1C1BA-CC2D-41D8-8E82-D6638532581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F5F76092-1E41-4212-B8D9-298846E67D0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361083069744487"/>
                      <c:h val="0.1940452755905511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11239966799021917"/>
                  <c:y val="0.158689632545931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29ECE2-1CE1-4384-B723-235F1CDFD42C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C94D7B8C-E5B9-44E1-96C1-B04F1EC6F6A1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884626601162033"/>
                      <c:h val="0.13812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5.0523812728536094E-3"/>
                  <c:y val="0.1754760498687664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12072526190636426"/>
                  <c:y val="0.1808864829396325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6012B3B-946B-4EDD-BBEC-605A9A3F07F1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141EAF79-7421-483D-B030-5B8183CA5F3A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13099295047701"/>
                      <c:h val="9.2335679081560054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6177288736343859"/>
                  <c:y val="0.14871292650918636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14201067815241045"/>
                  <c:y val="8.432414698162729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7574074074074075"/>
                  <c:y val="-2.200803805774270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6.5253045292415365E-2"/>
                  <c:y val="-8.237319553805781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0.13707539762657872"/>
                  <c:y val="-3.40549540682414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1.0705408618794446E-2"/>
                  <c:y val="-3.614599737532810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0948852547277733"/>
                  <c:y val="-7.4106955380577433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VI 19'!$J$22:$J$34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 interwencyjne</c:v>
                </c:pt>
                <c:pt idx="4">
                  <c:v>Roboty 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VI 19'!$K$22:$K$34</c:f>
              <c:numCache>
                <c:formatCode>0.00%</c:formatCode>
                <c:ptCount val="13"/>
                <c:pt idx="0">
                  <c:v>0.34471273938384678</c:v>
                </c:pt>
                <c:pt idx="1">
                  <c:v>2.5534276991396057E-2</c:v>
                </c:pt>
                <c:pt idx="2">
                  <c:v>1.4154870940882597E-2</c:v>
                </c:pt>
                <c:pt idx="3">
                  <c:v>2.5534276991396057E-2</c:v>
                </c:pt>
                <c:pt idx="4">
                  <c:v>1.0824313072439634E-2</c:v>
                </c:pt>
                <c:pt idx="5">
                  <c:v>8.6039411601443235E-3</c:v>
                </c:pt>
                <c:pt idx="6">
                  <c:v>8.7704690535664723E-2</c:v>
                </c:pt>
                <c:pt idx="7">
                  <c:v>3.1362753261171245E-2</c:v>
                </c:pt>
                <c:pt idx="8">
                  <c:v>3.8301415487094086E-2</c:v>
                </c:pt>
                <c:pt idx="9">
                  <c:v>0.23230641132389676</c:v>
                </c:pt>
                <c:pt idx="10">
                  <c:v>0.1158</c:v>
                </c:pt>
                <c:pt idx="11">
                  <c:v>3.3305578684429643E-3</c:v>
                </c:pt>
                <c:pt idx="12">
                  <c:v>6.1892867055231754E-2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390526</xdr:colOff>
      <xdr:row>19</xdr:row>
      <xdr:rowOff>123825</xdr:rowOff>
    </xdr:from>
    <xdr:to>
      <xdr:col>27</xdr:col>
      <xdr:colOff>581026</xdr:colOff>
      <xdr:row>38</xdr:row>
      <xdr:rowOff>95250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9r/Arkusz%20robocz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9"/>
      <sheetName val="Stan i struktura II 19"/>
      <sheetName val="Stan i struktura III 19"/>
      <sheetName val="Stan i struktura IV 19"/>
      <sheetName val="Stan i struktura V 19"/>
      <sheetName val="Stan i struktura VI 19"/>
    </sheetNames>
    <sheetDataSet>
      <sheetData sheetId="0"/>
      <sheetData sheetId="1"/>
      <sheetData sheetId="2"/>
      <sheetData sheetId="3"/>
      <sheetData sheetId="4">
        <row r="6">
          <cell r="E6">
            <v>1357</v>
          </cell>
          <cell r="F6">
            <v>967</v>
          </cell>
          <cell r="G6">
            <v>1462</v>
          </cell>
          <cell r="H6">
            <v>2219</v>
          </cell>
          <cell r="I6">
            <v>2172</v>
          </cell>
          <cell r="J6">
            <v>439</v>
          </cell>
          <cell r="K6">
            <v>1569</v>
          </cell>
          <cell r="L6">
            <v>661</v>
          </cell>
          <cell r="M6">
            <v>1067</v>
          </cell>
          <cell r="N6">
            <v>998</v>
          </cell>
          <cell r="O6">
            <v>2085</v>
          </cell>
          <cell r="P6">
            <v>1676</v>
          </cell>
          <cell r="Q6">
            <v>1773</v>
          </cell>
          <cell r="R6">
            <v>1766</v>
          </cell>
          <cell r="S6">
            <v>20211</v>
          </cell>
        </row>
        <row r="46">
          <cell r="E46">
            <v>5736</v>
          </cell>
          <cell r="F46">
            <v>1424</v>
          </cell>
          <cell r="G46">
            <v>1518</v>
          </cell>
          <cell r="H46">
            <v>1133</v>
          </cell>
          <cell r="I46">
            <v>1087</v>
          </cell>
          <cell r="J46">
            <v>665</v>
          </cell>
          <cell r="K46">
            <v>941</v>
          </cell>
          <cell r="L46">
            <v>652</v>
          </cell>
          <cell r="M46">
            <v>1617</v>
          </cell>
          <cell r="N46">
            <v>1407</v>
          </cell>
          <cell r="O46">
            <v>2491</v>
          </cell>
          <cell r="P46">
            <v>1157</v>
          </cell>
          <cell r="Q46">
            <v>1093</v>
          </cell>
          <cell r="R46">
            <v>1641</v>
          </cell>
          <cell r="S46">
            <v>22562</v>
          </cell>
        </row>
        <row r="49">
          <cell r="E49">
            <v>46</v>
          </cell>
          <cell r="F49">
            <v>32</v>
          </cell>
          <cell r="G49">
            <v>48</v>
          </cell>
          <cell r="H49">
            <v>46</v>
          </cell>
          <cell r="I49">
            <v>36</v>
          </cell>
          <cell r="J49">
            <v>11</v>
          </cell>
          <cell r="K49">
            <v>58</v>
          </cell>
          <cell r="L49">
            <v>37</v>
          </cell>
          <cell r="M49">
            <v>3</v>
          </cell>
          <cell r="N49">
            <v>39</v>
          </cell>
          <cell r="O49">
            <v>56</v>
          </cell>
          <cell r="P49">
            <v>12</v>
          </cell>
          <cell r="Q49">
            <v>120</v>
          </cell>
          <cell r="R49">
            <v>85</v>
          </cell>
          <cell r="S49">
            <v>629</v>
          </cell>
        </row>
        <row r="51">
          <cell r="E51">
            <v>5</v>
          </cell>
          <cell r="F51">
            <v>7</v>
          </cell>
          <cell r="G51">
            <v>27</v>
          </cell>
          <cell r="H51">
            <v>28</v>
          </cell>
          <cell r="I51">
            <v>58</v>
          </cell>
          <cell r="J51">
            <v>9</v>
          </cell>
          <cell r="K51">
            <v>30</v>
          </cell>
          <cell r="L51">
            <v>22</v>
          </cell>
          <cell r="M51">
            <v>11</v>
          </cell>
          <cell r="N51">
            <v>13</v>
          </cell>
          <cell r="O51">
            <v>10</v>
          </cell>
          <cell r="P51">
            <v>32</v>
          </cell>
          <cell r="Q51">
            <v>121</v>
          </cell>
          <cell r="R51">
            <v>23</v>
          </cell>
          <cell r="S51">
            <v>396</v>
          </cell>
        </row>
        <row r="53">
          <cell r="E53">
            <v>37</v>
          </cell>
          <cell r="F53">
            <v>25</v>
          </cell>
          <cell r="G53">
            <v>48</v>
          </cell>
          <cell r="H53">
            <v>36</v>
          </cell>
          <cell r="I53">
            <v>29</v>
          </cell>
          <cell r="J53">
            <v>21</v>
          </cell>
          <cell r="K53">
            <v>0</v>
          </cell>
          <cell r="L53">
            <v>10</v>
          </cell>
          <cell r="M53">
            <v>2</v>
          </cell>
          <cell r="N53">
            <v>47</v>
          </cell>
          <cell r="O53">
            <v>34</v>
          </cell>
          <cell r="P53">
            <v>16</v>
          </cell>
          <cell r="Q53">
            <v>25</v>
          </cell>
          <cell r="R53">
            <v>46</v>
          </cell>
          <cell r="S53">
            <v>376</v>
          </cell>
        </row>
        <row r="55">
          <cell r="E55">
            <v>36</v>
          </cell>
          <cell r="F55">
            <v>28</v>
          </cell>
          <cell r="G55">
            <v>16</v>
          </cell>
          <cell r="H55">
            <v>34</v>
          </cell>
          <cell r="I55">
            <v>13</v>
          </cell>
          <cell r="J55">
            <v>10</v>
          </cell>
          <cell r="K55">
            <v>4</v>
          </cell>
          <cell r="L55">
            <v>17</v>
          </cell>
          <cell r="M55">
            <v>6</v>
          </cell>
          <cell r="N55">
            <v>8</v>
          </cell>
          <cell r="O55">
            <v>35</v>
          </cell>
          <cell r="P55">
            <v>14</v>
          </cell>
          <cell r="Q55">
            <v>23</v>
          </cell>
          <cell r="R55">
            <v>16</v>
          </cell>
          <cell r="S55">
            <v>260</v>
          </cell>
        </row>
        <row r="57">
          <cell r="E57">
            <v>41</v>
          </cell>
          <cell r="F57">
            <v>33</v>
          </cell>
          <cell r="G57">
            <v>14</v>
          </cell>
          <cell r="H57">
            <v>37</v>
          </cell>
          <cell r="I57">
            <v>34</v>
          </cell>
          <cell r="J57">
            <v>12</v>
          </cell>
          <cell r="K57">
            <v>55</v>
          </cell>
          <cell r="L57">
            <v>17</v>
          </cell>
          <cell r="M57">
            <v>31</v>
          </cell>
          <cell r="N57">
            <v>23</v>
          </cell>
          <cell r="O57">
            <v>26</v>
          </cell>
          <cell r="P57">
            <v>13</v>
          </cell>
          <cell r="Q57">
            <v>47</v>
          </cell>
          <cell r="R57">
            <v>25</v>
          </cell>
          <cell r="S57">
            <v>408</v>
          </cell>
        </row>
        <row r="59">
          <cell r="E59">
            <v>16</v>
          </cell>
          <cell r="F59">
            <v>6</v>
          </cell>
          <cell r="G59">
            <v>23</v>
          </cell>
          <cell r="H59">
            <v>13</v>
          </cell>
          <cell r="I59">
            <v>40</v>
          </cell>
          <cell r="J59">
            <v>1</v>
          </cell>
          <cell r="K59">
            <v>25</v>
          </cell>
          <cell r="L59">
            <v>6</v>
          </cell>
          <cell r="M59">
            <v>10</v>
          </cell>
          <cell r="N59">
            <v>29</v>
          </cell>
          <cell r="O59">
            <v>9</v>
          </cell>
          <cell r="P59">
            <v>10</v>
          </cell>
          <cell r="Q59">
            <v>12</v>
          </cell>
          <cell r="R59">
            <v>20</v>
          </cell>
          <cell r="S59">
            <v>220</v>
          </cell>
        </row>
        <row r="61">
          <cell r="E61">
            <v>100</v>
          </cell>
          <cell r="F61">
            <v>59</v>
          </cell>
          <cell r="G61">
            <v>91</v>
          </cell>
          <cell r="H61">
            <v>150</v>
          </cell>
          <cell r="I61">
            <v>155</v>
          </cell>
          <cell r="J61">
            <v>35</v>
          </cell>
          <cell r="K61">
            <v>271</v>
          </cell>
          <cell r="L61">
            <v>69</v>
          </cell>
          <cell r="M61">
            <v>71</v>
          </cell>
          <cell r="N61">
            <v>26</v>
          </cell>
          <cell r="O61">
            <v>179</v>
          </cell>
          <cell r="P61">
            <v>116</v>
          </cell>
          <cell r="Q61">
            <v>71</v>
          </cell>
          <cell r="R61">
            <v>168</v>
          </cell>
          <cell r="S61">
            <v>1561</v>
          </cell>
        </row>
        <row r="63">
          <cell r="E63">
            <v>1</v>
          </cell>
          <cell r="F63">
            <v>22</v>
          </cell>
          <cell r="G63">
            <v>15</v>
          </cell>
          <cell r="H63">
            <v>10</v>
          </cell>
          <cell r="I63">
            <v>38</v>
          </cell>
          <cell r="J63">
            <v>24</v>
          </cell>
          <cell r="K63">
            <v>76</v>
          </cell>
          <cell r="L63">
            <v>16</v>
          </cell>
          <cell r="M63">
            <v>27</v>
          </cell>
          <cell r="N63">
            <v>50</v>
          </cell>
          <cell r="O63">
            <v>58</v>
          </cell>
          <cell r="P63">
            <v>16</v>
          </cell>
          <cell r="Q63">
            <v>72</v>
          </cell>
          <cell r="R63">
            <v>204</v>
          </cell>
          <cell r="S63">
            <v>629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7" ht="15">
      <c r="D1" s="2"/>
      <c r="E1" s="3"/>
      <c r="R1" s="5"/>
    </row>
    <row r="2" spans="2:27" ht="51" customHeight="1" thickBot="1">
      <c r="B2" s="262" t="s">
        <v>0</v>
      </c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4"/>
    </row>
    <row r="3" spans="2:27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7" ht="29.1" customHeight="1" thickBot="1">
      <c r="B4" s="265" t="s">
        <v>19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7"/>
    </row>
    <row r="5" spans="2:27" ht="29.1" customHeight="1" thickTop="1" thickBot="1">
      <c r="B5" s="14" t="s">
        <v>20</v>
      </c>
      <c r="C5" s="268" t="s">
        <v>21</v>
      </c>
      <c r="D5" s="269"/>
      <c r="E5" s="15">
        <v>2.2999999999999998</v>
      </c>
      <c r="F5" s="15">
        <v>3.8</v>
      </c>
      <c r="G5" s="15">
        <v>8.6</v>
      </c>
      <c r="H5" s="15">
        <v>11.1</v>
      </c>
      <c r="I5" s="15">
        <v>7.8</v>
      </c>
      <c r="J5" s="15">
        <v>2.6</v>
      </c>
      <c r="K5" s="15">
        <v>9.1</v>
      </c>
      <c r="L5" s="15">
        <v>5.7</v>
      </c>
      <c r="M5" s="15">
        <v>4.3</v>
      </c>
      <c r="N5" s="15">
        <v>7.3</v>
      </c>
      <c r="O5" s="15">
        <v>3.1</v>
      </c>
      <c r="P5" s="15">
        <v>6.3</v>
      </c>
      <c r="Q5" s="15">
        <v>8.4</v>
      </c>
      <c r="R5" s="16">
        <v>5.3</v>
      </c>
      <c r="S5" s="17">
        <v>5.3</v>
      </c>
      <c r="T5" s="1" t="s">
        <v>22</v>
      </c>
    </row>
    <row r="6" spans="2:27" s="4" customFormat="1" ht="28.5" customHeight="1" thickTop="1" thickBot="1">
      <c r="B6" s="18" t="s">
        <v>23</v>
      </c>
      <c r="C6" s="270" t="s">
        <v>24</v>
      </c>
      <c r="D6" s="271"/>
      <c r="E6" s="19">
        <v>1330</v>
      </c>
      <c r="F6" s="20">
        <v>974</v>
      </c>
      <c r="G6" s="20">
        <v>1429</v>
      </c>
      <c r="H6" s="20">
        <v>2122</v>
      </c>
      <c r="I6" s="20">
        <v>2000</v>
      </c>
      <c r="J6" s="20">
        <v>403</v>
      </c>
      <c r="K6" s="20">
        <v>1549</v>
      </c>
      <c r="L6" s="20">
        <v>646</v>
      </c>
      <c r="M6" s="20">
        <v>1010</v>
      </c>
      <c r="N6" s="20">
        <v>947</v>
      </c>
      <c r="O6" s="20">
        <v>2029</v>
      </c>
      <c r="P6" s="20">
        <v>1627</v>
      </c>
      <c r="Q6" s="20">
        <v>1735</v>
      </c>
      <c r="R6" s="21">
        <v>1706</v>
      </c>
      <c r="S6" s="22">
        <f>SUM(E6:R6)</f>
        <v>19507</v>
      </c>
    </row>
    <row r="7" spans="2:27" s="4" customFormat="1" ht="29.1" customHeight="1" thickTop="1" thickBot="1">
      <c r="B7" s="23"/>
      <c r="C7" s="272" t="s">
        <v>25</v>
      </c>
      <c r="D7" s="272"/>
      <c r="E7" s="24">
        <f>'[1]Stan i struktura V 19'!E6</f>
        <v>1357</v>
      </c>
      <c r="F7" s="25">
        <f>'[1]Stan i struktura V 19'!F6</f>
        <v>967</v>
      </c>
      <c r="G7" s="25">
        <f>'[1]Stan i struktura V 19'!G6</f>
        <v>1462</v>
      </c>
      <c r="H7" s="25">
        <f>'[1]Stan i struktura V 19'!H6</f>
        <v>2219</v>
      </c>
      <c r="I7" s="25">
        <f>'[1]Stan i struktura V 19'!I6</f>
        <v>2172</v>
      </c>
      <c r="J7" s="25">
        <f>'[1]Stan i struktura V 19'!J6</f>
        <v>439</v>
      </c>
      <c r="K7" s="25">
        <f>'[1]Stan i struktura V 19'!K6</f>
        <v>1569</v>
      </c>
      <c r="L7" s="25">
        <f>'[1]Stan i struktura V 19'!L6</f>
        <v>661</v>
      </c>
      <c r="M7" s="25">
        <f>'[1]Stan i struktura V 19'!M6</f>
        <v>1067</v>
      </c>
      <c r="N7" s="25">
        <f>'[1]Stan i struktura V 19'!N6</f>
        <v>998</v>
      </c>
      <c r="O7" s="25">
        <f>'[1]Stan i struktura V 19'!O6</f>
        <v>2085</v>
      </c>
      <c r="P7" s="25">
        <f>'[1]Stan i struktura V 19'!P6</f>
        <v>1676</v>
      </c>
      <c r="Q7" s="25">
        <f>'[1]Stan i struktura V 19'!Q6</f>
        <v>1773</v>
      </c>
      <c r="R7" s="26">
        <f>'[1]Stan i struktura V 19'!R6</f>
        <v>1766</v>
      </c>
      <c r="S7" s="27">
        <f>'[1]Stan i struktura V 19'!S6</f>
        <v>20211</v>
      </c>
      <c r="T7" s="28"/>
      <c r="V7" s="29">
        <f>SUM(E7:R7)</f>
        <v>20211</v>
      </c>
    </row>
    <row r="8" spans="2:27" ht="29.1" customHeight="1" thickTop="1" thickBot="1">
      <c r="B8" s="30"/>
      <c r="C8" s="260" t="s">
        <v>26</v>
      </c>
      <c r="D8" s="261"/>
      <c r="E8" s="31">
        <f t="shared" ref="E8:S8" si="0">E6-E7</f>
        <v>-27</v>
      </c>
      <c r="F8" s="31">
        <f t="shared" si="0"/>
        <v>7</v>
      </c>
      <c r="G8" s="31">
        <f t="shared" si="0"/>
        <v>-33</v>
      </c>
      <c r="H8" s="31">
        <f t="shared" si="0"/>
        <v>-97</v>
      </c>
      <c r="I8" s="31">
        <f t="shared" si="0"/>
        <v>-172</v>
      </c>
      <c r="J8" s="31">
        <f t="shared" si="0"/>
        <v>-36</v>
      </c>
      <c r="K8" s="31">
        <f t="shared" si="0"/>
        <v>-20</v>
      </c>
      <c r="L8" s="31">
        <f t="shared" si="0"/>
        <v>-15</v>
      </c>
      <c r="M8" s="31">
        <f t="shared" si="0"/>
        <v>-57</v>
      </c>
      <c r="N8" s="31">
        <f t="shared" si="0"/>
        <v>-51</v>
      </c>
      <c r="O8" s="31">
        <f t="shared" si="0"/>
        <v>-56</v>
      </c>
      <c r="P8" s="31">
        <f t="shared" si="0"/>
        <v>-49</v>
      </c>
      <c r="Q8" s="31">
        <f t="shared" si="0"/>
        <v>-38</v>
      </c>
      <c r="R8" s="32">
        <f t="shared" si="0"/>
        <v>-60</v>
      </c>
      <c r="S8" s="33">
        <f t="shared" si="0"/>
        <v>-704</v>
      </c>
      <c r="T8" s="34"/>
    </row>
    <row r="9" spans="2:27" ht="29.1" customHeight="1" thickTop="1" thickBot="1">
      <c r="B9" s="35"/>
      <c r="C9" s="278" t="s">
        <v>27</v>
      </c>
      <c r="D9" s="279"/>
      <c r="E9" s="36">
        <f t="shared" ref="E9:S9" si="1">E6/E7*100</f>
        <v>98.010316875460575</v>
      </c>
      <c r="F9" s="36">
        <f t="shared" si="1"/>
        <v>100.72388831437435</v>
      </c>
      <c r="G9" s="36">
        <f t="shared" si="1"/>
        <v>97.742818057455537</v>
      </c>
      <c r="H9" s="36">
        <f t="shared" si="1"/>
        <v>95.628661559260934</v>
      </c>
      <c r="I9" s="36">
        <f t="shared" si="1"/>
        <v>92.081031307550646</v>
      </c>
      <c r="J9" s="36">
        <f t="shared" si="1"/>
        <v>91.799544419134392</v>
      </c>
      <c r="K9" s="36">
        <f t="shared" si="1"/>
        <v>98.725302740599105</v>
      </c>
      <c r="L9" s="36">
        <f t="shared" si="1"/>
        <v>97.730711043872915</v>
      </c>
      <c r="M9" s="36">
        <f t="shared" si="1"/>
        <v>94.657919400187438</v>
      </c>
      <c r="N9" s="36">
        <f t="shared" si="1"/>
        <v>94.889779559118239</v>
      </c>
      <c r="O9" s="36">
        <f t="shared" si="1"/>
        <v>97.314148681055158</v>
      </c>
      <c r="P9" s="36">
        <f t="shared" si="1"/>
        <v>97.076372315035798</v>
      </c>
      <c r="Q9" s="36">
        <f t="shared" si="1"/>
        <v>97.856739988719681</v>
      </c>
      <c r="R9" s="37">
        <f t="shared" si="1"/>
        <v>96.602491506228759</v>
      </c>
      <c r="S9" s="38">
        <f t="shared" si="1"/>
        <v>96.516748305378258</v>
      </c>
      <c r="T9" s="34"/>
      <c r="AA9" s="39"/>
    </row>
    <row r="10" spans="2:27" s="4" customFormat="1" ht="29.1" customHeight="1" thickTop="1" thickBot="1">
      <c r="B10" s="40" t="s">
        <v>28</v>
      </c>
      <c r="C10" s="280" t="s">
        <v>29</v>
      </c>
      <c r="D10" s="281"/>
      <c r="E10" s="41">
        <v>295</v>
      </c>
      <c r="F10" s="42">
        <v>167</v>
      </c>
      <c r="G10" s="43">
        <v>184</v>
      </c>
      <c r="H10" s="43">
        <v>206</v>
      </c>
      <c r="I10" s="43">
        <v>274</v>
      </c>
      <c r="J10" s="43">
        <v>63</v>
      </c>
      <c r="K10" s="43">
        <v>251</v>
      </c>
      <c r="L10" s="43">
        <v>106</v>
      </c>
      <c r="M10" s="44">
        <v>171</v>
      </c>
      <c r="N10" s="44">
        <v>110</v>
      </c>
      <c r="O10" s="44">
        <v>289</v>
      </c>
      <c r="P10" s="44">
        <v>218</v>
      </c>
      <c r="Q10" s="44">
        <v>280</v>
      </c>
      <c r="R10" s="44">
        <v>285</v>
      </c>
      <c r="S10" s="45">
        <f>SUM(E10:R10)</f>
        <v>2899</v>
      </c>
      <c r="T10" s="28"/>
    </row>
    <row r="11" spans="2:27" ht="29.1" customHeight="1" thickTop="1" thickBot="1">
      <c r="B11" s="46"/>
      <c r="C11" s="260" t="s">
        <v>30</v>
      </c>
      <c r="D11" s="261"/>
      <c r="E11" s="47">
        <f t="shared" ref="E11:S11" si="2">E76/E10*100</f>
        <v>16.610169491525422</v>
      </c>
      <c r="F11" s="47">
        <f t="shared" si="2"/>
        <v>20.359281437125748</v>
      </c>
      <c r="G11" s="47">
        <f t="shared" si="2"/>
        <v>15.760869565217392</v>
      </c>
      <c r="H11" s="47">
        <f t="shared" si="2"/>
        <v>14.563106796116504</v>
      </c>
      <c r="I11" s="47">
        <f t="shared" si="2"/>
        <v>12.408759124087592</v>
      </c>
      <c r="J11" s="47">
        <f t="shared" si="2"/>
        <v>17.460317460317459</v>
      </c>
      <c r="K11" s="47">
        <f t="shared" si="2"/>
        <v>10.358565737051793</v>
      </c>
      <c r="L11" s="47">
        <f t="shared" si="2"/>
        <v>21.69811320754717</v>
      </c>
      <c r="M11" s="47">
        <f t="shared" si="2"/>
        <v>15.789473684210526</v>
      </c>
      <c r="N11" s="47">
        <f t="shared" si="2"/>
        <v>22.727272727272727</v>
      </c>
      <c r="O11" s="47">
        <f t="shared" si="2"/>
        <v>14.53287197231834</v>
      </c>
      <c r="P11" s="47">
        <f t="shared" si="2"/>
        <v>15.596330275229359</v>
      </c>
      <c r="Q11" s="47">
        <f t="shared" si="2"/>
        <v>10.714285714285714</v>
      </c>
      <c r="R11" s="48">
        <f t="shared" si="2"/>
        <v>9.4736842105263168</v>
      </c>
      <c r="S11" s="49">
        <f t="shared" si="2"/>
        <v>14.522249051397035</v>
      </c>
      <c r="T11" s="34"/>
    </row>
    <row r="12" spans="2:27" ht="29.1" customHeight="1" thickTop="1" thickBot="1">
      <c r="B12" s="50" t="s">
        <v>31</v>
      </c>
      <c r="C12" s="282" t="s">
        <v>32</v>
      </c>
      <c r="D12" s="283"/>
      <c r="E12" s="41">
        <v>322</v>
      </c>
      <c r="F12" s="43">
        <v>160</v>
      </c>
      <c r="G12" s="43">
        <v>217</v>
      </c>
      <c r="H12" s="43">
        <v>303</v>
      </c>
      <c r="I12" s="43">
        <v>446</v>
      </c>
      <c r="J12" s="43">
        <v>99</v>
      </c>
      <c r="K12" s="43">
        <v>271</v>
      </c>
      <c r="L12" s="43">
        <v>121</v>
      </c>
      <c r="M12" s="44">
        <v>228</v>
      </c>
      <c r="N12" s="44">
        <v>161</v>
      </c>
      <c r="O12" s="44">
        <v>345</v>
      </c>
      <c r="P12" s="44">
        <v>267</v>
      </c>
      <c r="Q12" s="44">
        <v>318</v>
      </c>
      <c r="R12" s="44">
        <v>345</v>
      </c>
      <c r="S12" s="45">
        <f>SUM(E12:R12)</f>
        <v>3603</v>
      </c>
      <c r="T12" s="34"/>
    </row>
    <row r="13" spans="2:27" ht="29.1" customHeight="1" thickTop="1" thickBot="1">
      <c r="B13" s="46" t="s">
        <v>22</v>
      </c>
      <c r="C13" s="284" t="s">
        <v>33</v>
      </c>
      <c r="D13" s="285"/>
      <c r="E13" s="51">
        <v>121</v>
      </c>
      <c r="F13" s="52">
        <v>70</v>
      </c>
      <c r="G13" s="52">
        <v>99</v>
      </c>
      <c r="H13" s="52">
        <v>118</v>
      </c>
      <c r="I13" s="52">
        <v>170</v>
      </c>
      <c r="J13" s="52">
        <v>40</v>
      </c>
      <c r="K13" s="52">
        <v>109</v>
      </c>
      <c r="L13" s="52">
        <v>63</v>
      </c>
      <c r="M13" s="53">
        <v>85</v>
      </c>
      <c r="N13" s="53">
        <v>80</v>
      </c>
      <c r="O13" s="53">
        <v>169</v>
      </c>
      <c r="P13" s="53">
        <v>110</v>
      </c>
      <c r="Q13" s="53">
        <v>160</v>
      </c>
      <c r="R13" s="53">
        <v>122</v>
      </c>
      <c r="S13" s="54">
        <f t="shared" ref="S13:S15" si="3">SUM(E13:R13)</f>
        <v>1516</v>
      </c>
      <c r="T13" s="34"/>
    </row>
    <row r="14" spans="2:27" s="4" customFormat="1" ht="29.1" customHeight="1" thickTop="1" thickBot="1">
      <c r="B14" s="18" t="s">
        <v>22</v>
      </c>
      <c r="C14" s="286" t="s">
        <v>34</v>
      </c>
      <c r="D14" s="287"/>
      <c r="E14" s="51">
        <v>108</v>
      </c>
      <c r="F14" s="52">
        <v>58</v>
      </c>
      <c r="G14" s="52">
        <v>77</v>
      </c>
      <c r="H14" s="52">
        <v>88</v>
      </c>
      <c r="I14" s="52">
        <v>157</v>
      </c>
      <c r="J14" s="52">
        <v>32</v>
      </c>
      <c r="K14" s="52">
        <v>91</v>
      </c>
      <c r="L14" s="52">
        <v>47</v>
      </c>
      <c r="M14" s="53">
        <v>77</v>
      </c>
      <c r="N14" s="53">
        <v>69</v>
      </c>
      <c r="O14" s="53">
        <v>141</v>
      </c>
      <c r="P14" s="53">
        <v>101</v>
      </c>
      <c r="Q14" s="53">
        <v>105</v>
      </c>
      <c r="R14" s="53">
        <v>91</v>
      </c>
      <c r="S14" s="54">
        <f t="shared" si="3"/>
        <v>1242</v>
      </c>
      <c r="T14" s="28"/>
    </row>
    <row r="15" spans="2:27" s="4" customFormat="1" ht="29.1" customHeight="1" thickTop="1" thickBot="1">
      <c r="B15" s="55" t="s">
        <v>22</v>
      </c>
      <c r="C15" s="288" t="s">
        <v>35</v>
      </c>
      <c r="D15" s="289"/>
      <c r="E15" s="56">
        <v>84</v>
      </c>
      <c r="F15" s="57">
        <v>39</v>
      </c>
      <c r="G15" s="57">
        <v>50</v>
      </c>
      <c r="H15" s="57">
        <v>45</v>
      </c>
      <c r="I15" s="57">
        <v>104</v>
      </c>
      <c r="J15" s="57">
        <v>32</v>
      </c>
      <c r="K15" s="57">
        <v>78</v>
      </c>
      <c r="L15" s="57">
        <v>26</v>
      </c>
      <c r="M15" s="58">
        <v>58</v>
      </c>
      <c r="N15" s="58">
        <v>32</v>
      </c>
      <c r="O15" s="58">
        <v>94</v>
      </c>
      <c r="P15" s="58">
        <v>56</v>
      </c>
      <c r="Q15" s="58">
        <v>80</v>
      </c>
      <c r="R15" s="58">
        <v>59</v>
      </c>
      <c r="S15" s="54">
        <f t="shared" si="3"/>
        <v>837</v>
      </c>
      <c r="T15" s="28"/>
    </row>
    <row r="16" spans="2:27" ht="29.1" customHeight="1" thickBot="1">
      <c r="B16" s="265" t="s">
        <v>36</v>
      </c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90"/>
    </row>
    <row r="17" spans="2:19" ht="29.1" customHeight="1" thickTop="1" thickBot="1">
      <c r="B17" s="291" t="s">
        <v>20</v>
      </c>
      <c r="C17" s="292" t="s">
        <v>37</v>
      </c>
      <c r="D17" s="293"/>
      <c r="E17" s="59">
        <v>796</v>
      </c>
      <c r="F17" s="60">
        <v>631</v>
      </c>
      <c r="G17" s="60">
        <v>847</v>
      </c>
      <c r="H17" s="60">
        <v>1238</v>
      </c>
      <c r="I17" s="60">
        <v>1281</v>
      </c>
      <c r="J17" s="60">
        <v>203</v>
      </c>
      <c r="K17" s="60">
        <v>967</v>
      </c>
      <c r="L17" s="60">
        <v>340</v>
      </c>
      <c r="M17" s="61">
        <v>580</v>
      </c>
      <c r="N17" s="61">
        <v>592</v>
      </c>
      <c r="O17" s="61">
        <v>1186</v>
      </c>
      <c r="P17" s="61">
        <v>982</v>
      </c>
      <c r="Q17" s="61">
        <v>1105</v>
      </c>
      <c r="R17" s="61">
        <v>970</v>
      </c>
      <c r="S17" s="54">
        <f>SUM(E17:R17)</f>
        <v>11718</v>
      </c>
    </row>
    <row r="18" spans="2:19" ht="29.1" customHeight="1" thickTop="1" thickBot="1">
      <c r="B18" s="274"/>
      <c r="C18" s="276" t="s">
        <v>38</v>
      </c>
      <c r="D18" s="277"/>
      <c r="E18" s="62">
        <f t="shared" ref="E18:S18" si="4">E17/E6*100</f>
        <v>59.849624060150376</v>
      </c>
      <c r="F18" s="62">
        <f t="shared" si="4"/>
        <v>64.784394250513344</v>
      </c>
      <c r="G18" s="62">
        <f t="shared" si="4"/>
        <v>59.272218334499648</v>
      </c>
      <c r="H18" s="62">
        <f t="shared" si="4"/>
        <v>58.341187558906697</v>
      </c>
      <c r="I18" s="62">
        <f t="shared" si="4"/>
        <v>64.05</v>
      </c>
      <c r="J18" s="62">
        <f t="shared" si="4"/>
        <v>50.372208436724563</v>
      </c>
      <c r="K18" s="62">
        <f t="shared" si="4"/>
        <v>62.427372498386056</v>
      </c>
      <c r="L18" s="62">
        <f t="shared" si="4"/>
        <v>52.631578947368418</v>
      </c>
      <c r="M18" s="62">
        <f t="shared" si="4"/>
        <v>57.42574257425742</v>
      </c>
      <c r="N18" s="62">
        <f t="shared" si="4"/>
        <v>62.51319957761352</v>
      </c>
      <c r="O18" s="62">
        <f t="shared" si="4"/>
        <v>58.452439625431253</v>
      </c>
      <c r="P18" s="62">
        <f t="shared" si="4"/>
        <v>60.356484326982176</v>
      </c>
      <c r="Q18" s="62">
        <f t="shared" si="4"/>
        <v>63.68876080691642</v>
      </c>
      <c r="R18" s="63">
        <f t="shared" si="4"/>
        <v>56.858147713950757</v>
      </c>
      <c r="S18" s="64">
        <f t="shared" si="4"/>
        <v>60.070743835546217</v>
      </c>
    </row>
    <row r="19" spans="2:19" ht="29.1" customHeight="1" thickTop="1" thickBot="1">
      <c r="B19" s="273" t="s">
        <v>23</v>
      </c>
      <c r="C19" s="275" t="s">
        <v>39</v>
      </c>
      <c r="D19" s="261"/>
      <c r="E19" s="51">
        <v>0</v>
      </c>
      <c r="F19" s="52">
        <v>655</v>
      </c>
      <c r="G19" s="52">
        <v>737</v>
      </c>
      <c r="H19" s="52">
        <v>1173</v>
      </c>
      <c r="I19" s="52">
        <v>853</v>
      </c>
      <c r="J19" s="52">
        <v>208</v>
      </c>
      <c r="K19" s="52">
        <v>905</v>
      </c>
      <c r="L19" s="52">
        <v>371</v>
      </c>
      <c r="M19" s="53">
        <v>585</v>
      </c>
      <c r="N19" s="53">
        <v>440</v>
      </c>
      <c r="O19" s="53">
        <v>0</v>
      </c>
      <c r="P19" s="53">
        <v>993</v>
      </c>
      <c r="Q19" s="53">
        <v>887</v>
      </c>
      <c r="R19" s="53">
        <v>836</v>
      </c>
      <c r="S19" s="65">
        <f>SUM(E19:R19)</f>
        <v>8643</v>
      </c>
    </row>
    <row r="20" spans="2:19" ht="29.1" customHeight="1" thickTop="1" thickBot="1">
      <c r="B20" s="274"/>
      <c r="C20" s="276" t="s">
        <v>38</v>
      </c>
      <c r="D20" s="277"/>
      <c r="E20" s="62">
        <f t="shared" ref="E20:S20" si="5">E19/E6*100</f>
        <v>0</v>
      </c>
      <c r="F20" s="62">
        <f t="shared" si="5"/>
        <v>67.248459958932244</v>
      </c>
      <c r="G20" s="62">
        <f t="shared" si="5"/>
        <v>51.57452764170749</v>
      </c>
      <c r="H20" s="62">
        <f t="shared" si="5"/>
        <v>55.278039585296888</v>
      </c>
      <c r="I20" s="62">
        <f t="shared" si="5"/>
        <v>42.65</v>
      </c>
      <c r="J20" s="62">
        <f t="shared" si="5"/>
        <v>51.612903225806448</v>
      </c>
      <c r="K20" s="62">
        <f t="shared" si="5"/>
        <v>58.424790187217553</v>
      </c>
      <c r="L20" s="62">
        <f t="shared" si="5"/>
        <v>57.430340557275542</v>
      </c>
      <c r="M20" s="62">
        <f t="shared" si="5"/>
        <v>57.920792079207914</v>
      </c>
      <c r="N20" s="62">
        <f t="shared" si="5"/>
        <v>46.462513199577614</v>
      </c>
      <c r="O20" s="62">
        <f t="shared" si="5"/>
        <v>0</v>
      </c>
      <c r="P20" s="62">
        <f t="shared" si="5"/>
        <v>61.032575291948376</v>
      </c>
      <c r="Q20" s="62">
        <f t="shared" si="5"/>
        <v>51.123919308357344</v>
      </c>
      <c r="R20" s="63">
        <f t="shared" si="5"/>
        <v>49.003516998827671</v>
      </c>
      <c r="S20" s="64">
        <f t="shared" si="5"/>
        <v>44.307171784487622</v>
      </c>
    </row>
    <row r="21" spans="2:19" s="4" customFormat="1" ht="29.1" customHeight="1" thickTop="1" thickBot="1">
      <c r="B21" s="294" t="s">
        <v>28</v>
      </c>
      <c r="C21" s="295" t="s">
        <v>40</v>
      </c>
      <c r="D21" s="296"/>
      <c r="E21" s="51">
        <v>352</v>
      </c>
      <c r="F21" s="52">
        <v>231</v>
      </c>
      <c r="G21" s="52">
        <v>301</v>
      </c>
      <c r="H21" s="52">
        <v>413</v>
      </c>
      <c r="I21" s="52">
        <v>426</v>
      </c>
      <c r="J21" s="52">
        <v>66</v>
      </c>
      <c r="K21" s="52">
        <v>355</v>
      </c>
      <c r="L21" s="52">
        <v>111</v>
      </c>
      <c r="M21" s="53">
        <v>204</v>
      </c>
      <c r="N21" s="53">
        <v>126</v>
      </c>
      <c r="O21" s="53">
        <v>385</v>
      </c>
      <c r="P21" s="53">
        <v>279</v>
      </c>
      <c r="Q21" s="53">
        <v>364</v>
      </c>
      <c r="R21" s="53">
        <v>254</v>
      </c>
      <c r="S21" s="54">
        <f>SUM(E21:R21)</f>
        <v>3867</v>
      </c>
    </row>
    <row r="22" spans="2:19" ht="29.1" customHeight="1" thickTop="1" thickBot="1">
      <c r="B22" s="274"/>
      <c r="C22" s="276" t="s">
        <v>38</v>
      </c>
      <c r="D22" s="277"/>
      <c r="E22" s="62">
        <f t="shared" ref="E22:S22" si="6">E21/E6*100</f>
        <v>26.466165413533833</v>
      </c>
      <c r="F22" s="62">
        <f t="shared" si="6"/>
        <v>23.716632443531825</v>
      </c>
      <c r="G22" s="62">
        <f t="shared" si="6"/>
        <v>21.063680895731281</v>
      </c>
      <c r="H22" s="62">
        <f t="shared" si="6"/>
        <v>19.46277097078228</v>
      </c>
      <c r="I22" s="62">
        <f t="shared" si="6"/>
        <v>21.3</v>
      </c>
      <c r="J22" s="62">
        <f t="shared" si="6"/>
        <v>16.377171215880892</v>
      </c>
      <c r="K22" s="62">
        <f t="shared" si="6"/>
        <v>22.918011620400257</v>
      </c>
      <c r="L22" s="62">
        <f t="shared" si="6"/>
        <v>17.182662538699692</v>
      </c>
      <c r="M22" s="62">
        <f t="shared" si="6"/>
        <v>20.198019801980198</v>
      </c>
      <c r="N22" s="62">
        <f t="shared" si="6"/>
        <v>13.305174234424499</v>
      </c>
      <c r="O22" s="62">
        <f t="shared" si="6"/>
        <v>18.97486446525382</v>
      </c>
      <c r="P22" s="62">
        <f t="shared" si="6"/>
        <v>17.148125384142592</v>
      </c>
      <c r="Q22" s="62">
        <f t="shared" si="6"/>
        <v>20.979827089337174</v>
      </c>
      <c r="R22" s="63">
        <f t="shared" si="6"/>
        <v>14.88862837045721</v>
      </c>
      <c r="S22" s="64">
        <f t="shared" si="6"/>
        <v>19.823653047623928</v>
      </c>
    </row>
    <row r="23" spans="2:19" s="4" customFormat="1" ht="29.1" customHeight="1" thickTop="1" thickBot="1">
      <c r="B23" s="294" t="s">
        <v>31</v>
      </c>
      <c r="C23" s="297" t="s">
        <v>41</v>
      </c>
      <c r="D23" s="298"/>
      <c r="E23" s="51">
        <v>62</v>
      </c>
      <c r="F23" s="52">
        <v>63</v>
      </c>
      <c r="G23" s="52">
        <v>87</v>
      </c>
      <c r="H23" s="52">
        <v>127</v>
      </c>
      <c r="I23" s="52">
        <v>50</v>
      </c>
      <c r="J23" s="52">
        <v>10</v>
      </c>
      <c r="K23" s="52">
        <v>75</v>
      </c>
      <c r="L23" s="52">
        <v>11</v>
      </c>
      <c r="M23" s="53">
        <v>98</v>
      </c>
      <c r="N23" s="53">
        <v>39</v>
      </c>
      <c r="O23" s="53">
        <v>80</v>
      </c>
      <c r="P23" s="53">
        <v>45</v>
      </c>
      <c r="Q23" s="53">
        <v>72</v>
      </c>
      <c r="R23" s="53">
        <v>64</v>
      </c>
      <c r="S23" s="54">
        <f>SUM(E23:R23)</f>
        <v>883</v>
      </c>
    </row>
    <row r="24" spans="2:19" ht="29.1" customHeight="1" thickTop="1" thickBot="1">
      <c r="B24" s="274"/>
      <c r="C24" s="276" t="s">
        <v>38</v>
      </c>
      <c r="D24" s="277"/>
      <c r="E24" s="62">
        <f t="shared" ref="E24:S24" si="7">E23/E6*100</f>
        <v>4.6616541353383463</v>
      </c>
      <c r="F24" s="62">
        <f t="shared" si="7"/>
        <v>6.4681724845995898</v>
      </c>
      <c r="G24" s="62">
        <f t="shared" si="7"/>
        <v>6.0881735479356189</v>
      </c>
      <c r="H24" s="62">
        <f t="shared" si="7"/>
        <v>5.984919886899152</v>
      </c>
      <c r="I24" s="62">
        <f t="shared" si="7"/>
        <v>2.5</v>
      </c>
      <c r="J24" s="62">
        <f t="shared" si="7"/>
        <v>2.481389578163772</v>
      </c>
      <c r="K24" s="62">
        <f t="shared" si="7"/>
        <v>4.8418334409296317</v>
      </c>
      <c r="L24" s="62">
        <f t="shared" si="7"/>
        <v>1.7027863777089782</v>
      </c>
      <c r="M24" s="62">
        <f t="shared" si="7"/>
        <v>9.7029702970297027</v>
      </c>
      <c r="N24" s="62">
        <f t="shared" si="7"/>
        <v>4.1182682154171069</v>
      </c>
      <c r="O24" s="62">
        <f t="shared" si="7"/>
        <v>3.9428289797930014</v>
      </c>
      <c r="P24" s="62">
        <f t="shared" si="7"/>
        <v>2.7658266748617084</v>
      </c>
      <c r="Q24" s="62">
        <f t="shared" si="7"/>
        <v>4.1498559077809798</v>
      </c>
      <c r="R24" s="63">
        <f t="shared" si="7"/>
        <v>3.7514654161781942</v>
      </c>
      <c r="S24" s="64">
        <f t="shared" si="7"/>
        <v>4.5265802019787769</v>
      </c>
    </row>
    <row r="25" spans="2:19" s="4" customFormat="1" ht="29.1" customHeight="1" thickTop="1" thickBot="1">
      <c r="B25" s="294" t="s">
        <v>42</v>
      </c>
      <c r="C25" s="295" t="s">
        <v>43</v>
      </c>
      <c r="D25" s="296"/>
      <c r="E25" s="66">
        <v>16</v>
      </c>
      <c r="F25" s="53">
        <v>10</v>
      </c>
      <c r="G25" s="53">
        <v>26</v>
      </c>
      <c r="H25" s="53">
        <v>25</v>
      </c>
      <c r="I25" s="53">
        <v>29</v>
      </c>
      <c r="J25" s="53">
        <v>4</v>
      </c>
      <c r="K25" s="53">
        <v>24</v>
      </c>
      <c r="L25" s="53">
        <v>8</v>
      </c>
      <c r="M25" s="53">
        <v>15</v>
      </c>
      <c r="N25" s="53">
        <v>17</v>
      </c>
      <c r="O25" s="53">
        <v>27</v>
      </c>
      <c r="P25" s="53">
        <v>20</v>
      </c>
      <c r="Q25" s="53">
        <v>21</v>
      </c>
      <c r="R25" s="53">
        <v>26</v>
      </c>
      <c r="S25" s="54">
        <f>SUM(E25:R25)</f>
        <v>268</v>
      </c>
    </row>
    <row r="26" spans="2:19" ht="29.1" customHeight="1" thickTop="1" thickBot="1">
      <c r="B26" s="274"/>
      <c r="C26" s="276" t="s">
        <v>38</v>
      </c>
      <c r="D26" s="277"/>
      <c r="E26" s="62">
        <f t="shared" ref="E26:S26" si="8">E25/E6*100</f>
        <v>1.2030075187969926</v>
      </c>
      <c r="F26" s="62">
        <f t="shared" si="8"/>
        <v>1.0266940451745379</v>
      </c>
      <c r="G26" s="62">
        <f t="shared" si="8"/>
        <v>1.819454163750875</v>
      </c>
      <c r="H26" s="62">
        <f t="shared" si="8"/>
        <v>1.1781338360037701</v>
      </c>
      <c r="I26" s="62">
        <f t="shared" si="8"/>
        <v>1.4500000000000002</v>
      </c>
      <c r="J26" s="62">
        <f t="shared" si="8"/>
        <v>0.99255583126550873</v>
      </c>
      <c r="K26" s="62">
        <f t="shared" si="8"/>
        <v>1.5493867010974822</v>
      </c>
      <c r="L26" s="62">
        <f t="shared" si="8"/>
        <v>1.2383900928792571</v>
      </c>
      <c r="M26" s="62">
        <f t="shared" si="8"/>
        <v>1.4851485148514851</v>
      </c>
      <c r="N26" s="62">
        <f t="shared" si="8"/>
        <v>1.7951425554382259</v>
      </c>
      <c r="O26" s="62">
        <f t="shared" si="8"/>
        <v>1.330704780680138</v>
      </c>
      <c r="P26" s="62">
        <f t="shared" si="8"/>
        <v>1.229256299938537</v>
      </c>
      <c r="Q26" s="62">
        <f t="shared" si="8"/>
        <v>1.2103746397694526</v>
      </c>
      <c r="R26" s="63">
        <f t="shared" si="8"/>
        <v>1.5240328253223916</v>
      </c>
      <c r="S26" s="64">
        <f t="shared" si="8"/>
        <v>1.373865791767058</v>
      </c>
    </row>
    <row r="27" spans="2:19" ht="29.1" customHeight="1" thickTop="1" thickBot="1">
      <c r="B27" s="294" t="s">
        <v>44</v>
      </c>
      <c r="C27" s="300" t="s">
        <v>45</v>
      </c>
      <c r="D27" s="301"/>
      <c r="E27" s="66">
        <v>200</v>
      </c>
      <c r="F27" s="53">
        <v>142</v>
      </c>
      <c r="G27" s="53">
        <v>257</v>
      </c>
      <c r="H27" s="53">
        <v>332</v>
      </c>
      <c r="I27" s="53">
        <v>383</v>
      </c>
      <c r="J27" s="53">
        <v>63</v>
      </c>
      <c r="K27" s="53">
        <v>301</v>
      </c>
      <c r="L27" s="53">
        <v>90</v>
      </c>
      <c r="M27" s="53">
        <v>213</v>
      </c>
      <c r="N27" s="53">
        <v>143</v>
      </c>
      <c r="O27" s="53">
        <v>322</v>
      </c>
      <c r="P27" s="53">
        <v>344</v>
      </c>
      <c r="Q27" s="53">
        <v>242</v>
      </c>
      <c r="R27" s="53">
        <v>304</v>
      </c>
      <c r="S27" s="54">
        <f>SUM(E27:R27)</f>
        <v>3336</v>
      </c>
    </row>
    <row r="28" spans="2:19" ht="29.1" customHeight="1" thickTop="1" thickBot="1">
      <c r="B28" s="299"/>
      <c r="C28" s="276" t="s">
        <v>38</v>
      </c>
      <c r="D28" s="277"/>
      <c r="E28" s="62">
        <f>E27/E6*100</f>
        <v>15.037593984962406</v>
      </c>
      <c r="F28" s="62">
        <f t="shared" ref="F28:S28" si="9">F27/F6*100</f>
        <v>14.579055441478438</v>
      </c>
      <c r="G28" s="62">
        <f t="shared" si="9"/>
        <v>17.984604618614416</v>
      </c>
      <c r="H28" s="62">
        <f t="shared" si="9"/>
        <v>15.645617342130066</v>
      </c>
      <c r="I28" s="62">
        <f t="shared" si="9"/>
        <v>19.149999999999999</v>
      </c>
      <c r="J28" s="62">
        <f t="shared" si="9"/>
        <v>15.632754342431761</v>
      </c>
      <c r="K28" s="62">
        <f t="shared" si="9"/>
        <v>19.431891542930924</v>
      </c>
      <c r="L28" s="62">
        <f t="shared" si="9"/>
        <v>13.93188854489164</v>
      </c>
      <c r="M28" s="62">
        <f t="shared" si="9"/>
        <v>21.089108910891088</v>
      </c>
      <c r="N28" s="62">
        <f t="shared" si="9"/>
        <v>15.100316789862726</v>
      </c>
      <c r="O28" s="62">
        <f t="shared" si="9"/>
        <v>15.869886643666831</v>
      </c>
      <c r="P28" s="62">
        <f t="shared" si="9"/>
        <v>21.143208358942839</v>
      </c>
      <c r="Q28" s="62">
        <f t="shared" si="9"/>
        <v>13.948126801152739</v>
      </c>
      <c r="R28" s="62">
        <f t="shared" si="9"/>
        <v>17.819460726846426</v>
      </c>
      <c r="S28" s="62">
        <f t="shared" si="9"/>
        <v>17.101553288563078</v>
      </c>
    </row>
    <row r="29" spans="2:19" ht="29.1" customHeight="1" thickBot="1">
      <c r="B29" s="265" t="s">
        <v>46</v>
      </c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302"/>
    </row>
    <row r="30" spans="2:19" ht="29.1" customHeight="1" thickTop="1" thickBot="1">
      <c r="B30" s="273" t="s">
        <v>20</v>
      </c>
      <c r="C30" s="275" t="s">
        <v>47</v>
      </c>
      <c r="D30" s="261"/>
      <c r="E30" s="51">
        <v>283</v>
      </c>
      <c r="F30" s="52">
        <v>257</v>
      </c>
      <c r="G30" s="52">
        <v>395</v>
      </c>
      <c r="H30" s="52">
        <v>513</v>
      </c>
      <c r="I30" s="52">
        <v>465</v>
      </c>
      <c r="J30" s="52">
        <v>68</v>
      </c>
      <c r="K30" s="52">
        <v>411</v>
      </c>
      <c r="L30" s="52">
        <v>173</v>
      </c>
      <c r="M30" s="53">
        <v>255</v>
      </c>
      <c r="N30" s="53">
        <v>275</v>
      </c>
      <c r="O30" s="53">
        <v>390</v>
      </c>
      <c r="P30" s="53">
        <v>447</v>
      </c>
      <c r="Q30" s="53">
        <v>400</v>
      </c>
      <c r="R30" s="53">
        <v>436</v>
      </c>
      <c r="S30" s="54">
        <f>SUM(E30:R30)</f>
        <v>4768</v>
      </c>
    </row>
    <row r="31" spans="2:19" ht="29.1" customHeight="1" thickTop="1" thickBot="1">
      <c r="B31" s="274"/>
      <c r="C31" s="276" t="s">
        <v>38</v>
      </c>
      <c r="D31" s="277"/>
      <c r="E31" s="62">
        <f t="shared" ref="E31:S31" si="10">E30/E6*100</f>
        <v>21.278195488721803</v>
      </c>
      <c r="F31" s="62">
        <f t="shared" si="10"/>
        <v>26.386036960985628</v>
      </c>
      <c r="G31" s="62">
        <f t="shared" si="10"/>
        <v>27.641707487753674</v>
      </c>
      <c r="H31" s="62">
        <f t="shared" si="10"/>
        <v>24.175306314797361</v>
      </c>
      <c r="I31" s="62">
        <f t="shared" si="10"/>
        <v>23.25</v>
      </c>
      <c r="J31" s="62">
        <f t="shared" si="10"/>
        <v>16.873449131513649</v>
      </c>
      <c r="K31" s="62">
        <f t="shared" si="10"/>
        <v>26.533247256294384</v>
      </c>
      <c r="L31" s="62">
        <f t="shared" si="10"/>
        <v>26.78018575851393</v>
      </c>
      <c r="M31" s="62">
        <f t="shared" si="10"/>
        <v>25.247524752475247</v>
      </c>
      <c r="N31" s="62">
        <f t="shared" si="10"/>
        <v>29.039070749736005</v>
      </c>
      <c r="O31" s="62">
        <f t="shared" si="10"/>
        <v>19.221291276490881</v>
      </c>
      <c r="P31" s="62">
        <f t="shared" si="10"/>
        <v>27.473878303626304</v>
      </c>
      <c r="Q31" s="62">
        <f t="shared" si="10"/>
        <v>23.054755043227665</v>
      </c>
      <c r="R31" s="63">
        <f t="shared" si="10"/>
        <v>25.55685814771395</v>
      </c>
      <c r="S31" s="64">
        <f t="shared" si="10"/>
        <v>24.442507817706463</v>
      </c>
    </row>
    <row r="32" spans="2:19" ht="29.1" customHeight="1" thickTop="1" thickBot="1">
      <c r="B32" s="294" t="s">
        <v>23</v>
      </c>
      <c r="C32" s="295" t="s">
        <v>48</v>
      </c>
      <c r="D32" s="296"/>
      <c r="E32" s="51">
        <v>421</v>
      </c>
      <c r="F32" s="52">
        <v>296</v>
      </c>
      <c r="G32" s="52">
        <v>401</v>
      </c>
      <c r="H32" s="52">
        <v>564</v>
      </c>
      <c r="I32" s="52">
        <v>559</v>
      </c>
      <c r="J32" s="52">
        <v>144</v>
      </c>
      <c r="K32" s="52">
        <v>452</v>
      </c>
      <c r="L32" s="52">
        <v>204</v>
      </c>
      <c r="M32" s="53">
        <v>293</v>
      </c>
      <c r="N32" s="53">
        <v>277</v>
      </c>
      <c r="O32" s="53">
        <v>561</v>
      </c>
      <c r="P32" s="53">
        <v>449</v>
      </c>
      <c r="Q32" s="53">
        <v>472</v>
      </c>
      <c r="R32" s="53">
        <v>504</v>
      </c>
      <c r="S32" s="54">
        <f>SUM(E32:R32)</f>
        <v>5597</v>
      </c>
    </row>
    <row r="33" spans="2:22" ht="29.1" customHeight="1" thickTop="1" thickBot="1">
      <c r="B33" s="274"/>
      <c r="C33" s="276" t="s">
        <v>38</v>
      </c>
      <c r="D33" s="277"/>
      <c r="E33" s="62">
        <f t="shared" ref="E33:S33" si="11">E32/E6*100</f>
        <v>31.654135338345863</v>
      </c>
      <c r="F33" s="62">
        <f t="shared" si="11"/>
        <v>30.390143737166326</v>
      </c>
      <c r="G33" s="62">
        <f t="shared" si="11"/>
        <v>28.061581525542341</v>
      </c>
      <c r="H33" s="62">
        <f t="shared" si="11"/>
        <v>26.578699340245056</v>
      </c>
      <c r="I33" s="62">
        <f t="shared" si="11"/>
        <v>27.950000000000003</v>
      </c>
      <c r="J33" s="62">
        <f t="shared" si="11"/>
        <v>35.732009925558309</v>
      </c>
      <c r="K33" s="62">
        <f t="shared" si="11"/>
        <v>29.18011620400258</v>
      </c>
      <c r="L33" s="62">
        <f t="shared" si="11"/>
        <v>31.578947368421051</v>
      </c>
      <c r="M33" s="62">
        <f t="shared" si="11"/>
        <v>29.009900990099009</v>
      </c>
      <c r="N33" s="62">
        <f t="shared" si="11"/>
        <v>29.250263991552274</v>
      </c>
      <c r="O33" s="62">
        <f t="shared" si="11"/>
        <v>27.649088220798422</v>
      </c>
      <c r="P33" s="62">
        <f t="shared" si="11"/>
        <v>27.596803933620162</v>
      </c>
      <c r="Q33" s="62">
        <f t="shared" si="11"/>
        <v>27.204610951008647</v>
      </c>
      <c r="R33" s="63">
        <f t="shared" si="11"/>
        <v>29.542790152403281</v>
      </c>
      <c r="S33" s="64">
        <f t="shared" si="11"/>
        <v>28.692264315373965</v>
      </c>
    </row>
    <row r="34" spans="2:22" ht="29.1" customHeight="1" thickTop="1" thickBot="1">
      <c r="B34" s="294" t="s">
        <v>28</v>
      </c>
      <c r="C34" s="295" t="s">
        <v>49</v>
      </c>
      <c r="D34" s="296"/>
      <c r="E34" s="51">
        <v>338</v>
      </c>
      <c r="F34" s="52">
        <v>371</v>
      </c>
      <c r="G34" s="52">
        <v>718</v>
      </c>
      <c r="H34" s="52">
        <v>1179</v>
      </c>
      <c r="I34" s="52">
        <v>1077</v>
      </c>
      <c r="J34" s="52">
        <v>131</v>
      </c>
      <c r="K34" s="52">
        <v>704</v>
      </c>
      <c r="L34" s="52">
        <v>285</v>
      </c>
      <c r="M34" s="53">
        <v>411</v>
      </c>
      <c r="N34" s="53">
        <v>486</v>
      </c>
      <c r="O34" s="53">
        <v>817</v>
      </c>
      <c r="P34" s="53">
        <v>748</v>
      </c>
      <c r="Q34" s="53">
        <v>773</v>
      </c>
      <c r="R34" s="53">
        <v>850</v>
      </c>
      <c r="S34" s="54">
        <f>SUM(E34:R34)</f>
        <v>8888</v>
      </c>
    </row>
    <row r="35" spans="2:22" ht="29.1" customHeight="1" thickTop="1" thickBot="1">
      <c r="B35" s="274"/>
      <c r="C35" s="276" t="s">
        <v>38</v>
      </c>
      <c r="D35" s="277"/>
      <c r="E35" s="62">
        <f t="shared" ref="E35:S35" si="12">E34/E6*100</f>
        <v>25.413533834586467</v>
      </c>
      <c r="F35" s="62">
        <f t="shared" si="12"/>
        <v>38.090349075975361</v>
      </c>
      <c r="G35" s="62">
        <f t="shared" si="12"/>
        <v>50.244926522043386</v>
      </c>
      <c r="H35" s="62">
        <f t="shared" si="12"/>
        <v>55.560791705937795</v>
      </c>
      <c r="I35" s="62">
        <f t="shared" si="12"/>
        <v>53.849999999999994</v>
      </c>
      <c r="J35" s="62">
        <f t="shared" si="12"/>
        <v>32.506203473945412</v>
      </c>
      <c r="K35" s="62">
        <f t="shared" si="12"/>
        <v>45.448676565526149</v>
      </c>
      <c r="L35" s="62">
        <f t="shared" si="12"/>
        <v>44.117647058823529</v>
      </c>
      <c r="M35" s="62">
        <f t="shared" si="12"/>
        <v>40.693069306930688</v>
      </c>
      <c r="N35" s="62">
        <f t="shared" si="12"/>
        <v>51.319957761351645</v>
      </c>
      <c r="O35" s="62">
        <f t="shared" si="12"/>
        <v>40.266140956136027</v>
      </c>
      <c r="P35" s="62">
        <f t="shared" si="12"/>
        <v>45.974185617701288</v>
      </c>
      <c r="Q35" s="62">
        <f t="shared" si="12"/>
        <v>44.553314121037459</v>
      </c>
      <c r="R35" s="63">
        <f t="shared" si="12"/>
        <v>49.824150058616645</v>
      </c>
      <c r="S35" s="64">
        <f t="shared" si="12"/>
        <v>45.563131183677655</v>
      </c>
    </row>
    <row r="36" spans="2:22" ht="29.1" customHeight="1" thickTop="1" thickBot="1">
      <c r="B36" s="294" t="s">
        <v>31</v>
      </c>
      <c r="C36" s="300" t="s">
        <v>50</v>
      </c>
      <c r="D36" s="301"/>
      <c r="E36" s="66">
        <v>257</v>
      </c>
      <c r="F36" s="53">
        <v>232</v>
      </c>
      <c r="G36" s="53">
        <v>404</v>
      </c>
      <c r="H36" s="53">
        <v>327</v>
      </c>
      <c r="I36" s="53">
        <v>564</v>
      </c>
      <c r="J36" s="53">
        <v>67</v>
      </c>
      <c r="K36" s="53">
        <v>354</v>
      </c>
      <c r="L36" s="53">
        <v>123</v>
      </c>
      <c r="M36" s="53">
        <v>175</v>
      </c>
      <c r="N36" s="53">
        <v>157</v>
      </c>
      <c r="O36" s="53">
        <v>338</v>
      </c>
      <c r="P36" s="53">
        <v>367</v>
      </c>
      <c r="Q36" s="53">
        <v>456</v>
      </c>
      <c r="R36" s="53">
        <v>346</v>
      </c>
      <c r="S36" s="54">
        <f>SUM(E36:R36)</f>
        <v>4167</v>
      </c>
    </row>
    <row r="37" spans="2:22" ht="29.1" customHeight="1" thickTop="1" thickBot="1">
      <c r="B37" s="299"/>
      <c r="C37" s="276" t="s">
        <v>38</v>
      </c>
      <c r="D37" s="277"/>
      <c r="E37" s="62">
        <f t="shared" ref="E37:S37" si="13">E36/E6*100</f>
        <v>19.323308270676691</v>
      </c>
      <c r="F37" s="62">
        <f t="shared" si="13"/>
        <v>23.819301848049282</v>
      </c>
      <c r="G37" s="62">
        <f t="shared" si="13"/>
        <v>28.27151854443667</v>
      </c>
      <c r="H37" s="62">
        <f t="shared" si="13"/>
        <v>15.40999057492931</v>
      </c>
      <c r="I37" s="62">
        <f t="shared" si="13"/>
        <v>28.199999999999996</v>
      </c>
      <c r="J37" s="62">
        <f t="shared" si="13"/>
        <v>16.625310173697269</v>
      </c>
      <c r="K37" s="62">
        <f t="shared" si="13"/>
        <v>22.853453841187861</v>
      </c>
      <c r="L37" s="62">
        <f t="shared" si="13"/>
        <v>19.040247678018577</v>
      </c>
      <c r="M37" s="62">
        <f t="shared" si="13"/>
        <v>17.326732673267326</v>
      </c>
      <c r="N37" s="62">
        <f t="shared" si="13"/>
        <v>16.578669482576558</v>
      </c>
      <c r="O37" s="62">
        <f t="shared" si="13"/>
        <v>16.658452439625432</v>
      </c>
      <c r="P37" s="62">
        <f t="shared" si="13"/>
        <v>22.556853103872157</v>
      </c>
      <c r="Q37" s="62">
        <f t="shared" si="13"/>
        <v>26.282420749279538</v>
      </c>
      <c r="R37" s="63">
        <f t="shared" si="13"/>
        <v>20.281359906213364</v>
      </c>
      <c r="S37" s="64">
        <f t="shared" si="13"/>
        <v>21.361562516019891</v>
      </c>
    </row>
    <row r="38" spans="2:22" s="67" customFormat="1" ht="29.1" customHeight="1" thickTop="1" thickBot="1">
      <c r="B38" s="273" t="s">
        <v>42</v>
      </c>
      <c r="C38" s="306" t="s">
        <v>51</v>
      </c>
      <c r="D38" s="307"/>
      <c r="E38" s="66">
        <v>189</v>
      </c>
      <c r="F38" s="53">
        <v>119</v>
      </c>
      <c r="G38" s="53">
        <v>140</v>
      </c>
      <c r="H38" s="53">
        <v>114</v>
      </c>
      <c r="I38" s="53">
        <v>236</v>
      </c>
      <c r="J38" s="53">
        <v>33</v>
      </c>
      <c r="K38" s="53">
        <v>155</v>
      </c>
      <c r="L38" s="53">
        <v>78</v>
      </c>
      <c r="M38" s="53">
        <v>105</v>
      </c>
      <c r="N38" s="53">
        <v>65</v>
      </c>
      <c r="O38" s="53">
        <v>225</v>
      </c>
      <c r="P38" s="53">
        <v>142</v>
      </c>
      <c r="Q38" s="53">
        <v>149</v>
      </c>
      <c r="R38" s="53">
        <v>126</v>
      </c>
      <c r="S38" s="54">
        <f>SUM(E38:R38)</f>
        <v>1876</v>
      </c>
    </row>
    <row r="39" spans="2:22" s="4" customFormat="1" ht="29.1" customHeight="1" thickTop="1" thickBot="1">
      <c r="B39" s="305"/>
      <c r="C39" s="308" t="s">
        <v>38</v>
      </c>
      <c r="D39" s="309"/>
      <c r="E39" s="68">
        <f t="shared" ref="E39:S39" si="14">E38/E6*100</f>
        <v>14.210526315789473</v>
      </c>
      <c r="F39" s="69">
        <f t="shared" si="14"/>
        <v>12.217659137577003</v>
      </c>
      <c r="G39" s="69">
        <f t="shared" si="14"/>
        <v>9.7970608817354794</v>
      </c>
      <c r="H39" s="69">
        <f t="shared" si="14"/>
        <v>5.3722902921771913</v>
      </c>
      <c r="I39" s="69">
        <f t="shared" si="14"/>
        <v>11.799999999999999</v>
      </c>
      <c r="J39" s="69">
        <f t="shared" si="14"/>
        <v>8.1885856079404462</v>
      </c>
      <c r="K39" s="69">
        <f t="shared" si="14"/>
        <v>10.006455777921239</v>
      </c>
      <c r="L39" s="69">
        <f t="shared" si="14"/>
        <v>12.074303405572756</v>
      </c>
      <c r="M39" s="69">
        <f t="shared" si="14"/>
        <v>10.396039603960396</v>
      </c>
      <c r="N39" s="69">
        <f t="shared" si="14"/>
        <v>6.8637803590285111</v>
      </c>
      <c r="O39" s="68">
        <f t="shared" si="14"/>
        <v>11.089206505667816</v>
      </c>
      <c r="P39" s="69">
        <f t="shared" si="14"/>
        <v>8.7277197295636135</v>
      </c>
      <c r="Q39" s="69">
        <f t="shared" si="14"/>
        <v>8.5878962536023042</v>
      </c>
      <c r="R39" s="70">
        <f t="shared" si="14"/>
        <v>7.3856975381008203</v>
      </c>
      <c r="S39" s="64">
        <f t="shared" si="14"/>
        <v>9.6170605423694067</v>
      </c>
    </row>
    <row r="40" spans="2:22" s="4" customFormat="1" ht="24" customHeight="1">
      <c r="B40" s="71"/>
      <c r="C40" s="72"/>
      <c r="D40" s="72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</row>
    <row r="41" spans="2:22" s="4" customFormat="1" ht="48.75" customHeight="1" thickBot="1">
      <c r="B41" s="310" t="s">
        <v>52</v>
      </c>
      <c r="C41" s="310"/>
      <c r="D41" s="310"/>
      <c r="E41" s="310"/>
      <c r="F41" s="310"/>
      <c r="G41" s="310"/>
      <c r="H41" s="310"/>
      <c r="I41" s="310"/>
      <c r="J41" s="310"/>
      <c r="K41" s="310"/>
      <c r="L41" s="310"/>
      <c r="M41" s="310"/>
      <c r="N41" s="310"/>
      <c r="O41" s="310"/>
      <c r="P41" s="310"/>
      <c r="Q41" s="310"/>
      <c r="R41" s="310"/>
      <c r="S41" s="310"/>
    </row>
    <row r="42" spans="2:22" s="4" customFormat="1" ht="42" customHeight="1" thickTop="1" thickBot="1">
      <c r="B42" s="6" t="s">
        <v>1</v>
      </c>
      <c r="C42" s="75" t="s">
        <v>2</v>
      </c>
      <c r="D42" s="76" t="s">
        <v>3</v>
      </c>
      <c r="E42" s="77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265" t="s">
        <v>55</v>
      </c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312"/>
    </row>
    <row r="44" spans="2:22" s="4" customFormat="1" ht="42" customHeight="1" thickTop="1" thickBot="1">
      <c r="B44" s="78" t="s">
        <v>20</v>
      </c>
      <c r="C44" s="303" t="s">
        <v>56</v>
      </c>
      <c r="D44" s="304"/>
      <c r="E44" s="59">
        <v>720</v>
      </c>
      <c r="F44" s="59">
        <v>287</v>
      </c>
      <c r="G44" s="59">
        <v>133</v>
      </c>
      <c r="H44" s="59">
        <v>169</v>
      </c>
      <c r="I44" s="59">
        <v>280</v>
      </c>
      <c r="J44" s="59">
        <v>96</v>
      </c>
      <c r="K44" s="59">
        <v>109</v>
      </c>
      <c r="L44" s="59">
        <v>98</v>
      </c>
      <c r="M44" s="59">
        <v>273</v>
      </c>
      <c r="N44" s="59">
        <v>162</v>
      </c>
      <c r="O44" s="59">
        <v>507</v>
      </c>
      <c r="P44" s="59">
        <v>138</v>
      </c>
      <c r="Q44" s="59">
        <v>138</v>
      </c>
      <c r="R44" s="79">
        <v>400</v>
      </c>
      <c r="S44" s="80">
        <f>SUM(E44:R44)</f>
        <v>3510</v>
      </c>
    </row>
    <row r="45" spans="2:22" s="4" customFormat="1" ht="42" customHeight="1" thickTop="1" thickBot="1">
      <c r="B45" s="81"/>
      <c r="C45" s="313" t="s">
        <v>57</v>
      </c>
      <c r="D45" s="314"/>
      <c r="E45" s="82">
        <v>30</v>
      </c>
      <c r="F45" s="52">
        <v>18</v>
      </c>
      <c r="G45" s="52">
        <v>37</v>
      </c>
      <c r="H45" s="52">
        <v>74</v>
      </c>
      <c r="I45" s="52">
        <v>39</v>
      </c>
      <c r="J45" s="52">
        <v>10</v>
      </c>
      <c r="K45" s="52">
        <v>65</v>
      </c>
      <c r="L45" s="52">
        <v>35</v>
      </c>
      <c r="M45" s="53">
        <v>23</v>
      </c>
      <c r="N45" s="53">
        <v>19</v>
      </c>
      <c r="O45" s="53">
        <v>46</v>
      </c>
      <c r="P45" s="53">
        <v>16</v>
      </c>
      <c r="Q45" s="53">
        <v>79</v>
      </c>
      <c r="R45" s="53">
        <v>146</v>
      </c>
      <c r="S45" s="80">
        <f>SUM(E45:R45)</f>
        <v>637</v>
      </c>
    </row>
    <row r="46" spans="2:22" s="4" customFormat="1" ht="42" customHeight="1" thickTop="1" thickBot="1">
      <c r="B46" s="83" t="s">
        <v>23</v>
      </c>
      <c r="C46" s="315" t="s">
        <v>58</v>
      </c>
      <c r="D46" s="316"/>
      <c r="E46" s="84">
        <f>E44+'[1]Stan i struktura V 19'!E46</f>
        <v>6456</v>
      </c>
      <c r="F46" s="84">
        <f>F44+'[1]Stan i struktura V 19'!F46</f>
        <v>1711</v>
      </c>
      <c r="G46" s="84">
        <f>G44+'[1]Stan i struktura V 19'!G46</f>
        <v>1651</v>
      </c>
      <c r="H46" s="84">
        <f>H44+'[1]Stan i struktura V 19'!H46</f>
        <v>1302</v>
      </c>
      <c r="I46" s="84">
        <f>I44+'[1]Stan i struktura V 19'!I46</f>
        <v>1367</v>
      </c>
      <c r="J46" s="84">
        <f>J44+'[1]Stan i struktura V 19'!J46</f>
        <v>761</v>
      </c>
      <c r="K46" s="84">
        <f>K44+'[1]Stan i struktura V 19'!K46</f>
        <v>1050</v>
      </c>
      <c r="L46" s="84">
        <f>L44+'[1]Stan i struktura V 19'!L46</f>
        <v>750</v>
      </c>
      <c r="M46" s="84">
        <f>M44+'[1]Stan i struktura V 19'!M46</f>
        <v>1890</v>
      </c>
      <c r="N46" s="84">
        <f>N44+'[1]Stan i struktura V 19'!N46</f>
        <v>1569</v>
      </c>
      <c r="O46" s="84">
        <f>O44+'[1]Stan i struktura V 19'!O46</f>
        <v>2998</v>
      </c>
      <c r="P46" s="84">
        <f>P44+'[1]Stan i struktura V 19'!P46</f>
        <v>1295</v>
      </c>
      <c r="Q46" s="84">
        <f>Q44+'[1]Stan i struktura V 19'!Q46</f>
        <v>1231</v>
      </c>
      <c r="R46" s="85">
        <f>R44+'[1]Stan i struktura V 19'!R46</f>
        <v>2041</v>
      </c>
      <c r="S46" s="86">
        <f>S44+'[1]Stan i struktura V 19'!S46</f>
        <v>26072</v>
      </c>
      <c r="U46" s="4">
        <f>SUM(E46:R46)</f>
        <v>26072</v>
      </c>
      <c r="V46" s="4">
        <f>SUM(E46:R46)</f>
        <v>26072</v>
      </c>
    </row>
    <row r="47" spans="2:22" s="4" customFormat="1" ht="42" customHeight="1" thickBot="1">
      <c r="B47" s="317" t="s">
        <v>59</v>
      </c>
      <c r="C47" s="318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2"/>
    </row>
    <row r="48" spans="2:22" s="4" customFormat="1" ht="42" customHeight="1" thickTop="1" thickBot="1">
      <c r="B48" s="319" t="s">
        <v>20</v>
      </c>
      <c r="C48" s="320" t="s">
        <v>60</v>
      </c>
      <c r="D48" s="321"/>
      <c r="E48" s="60">
        <v>6</v>
      </c>
      <c r="F48" s="60">
        <v>7</v>
      </c>
      <c r="G48" s="60">
        <v>10</v>
      </c>
      <c r="H48" s="60">
        <v>1</v>
      </c>
      <c r="I48" s="60">
        <v>6</v>
      </c>
      <c r="J48" s="60">
        <v>0</v>
      </c>
      <c r="K48" s="60">
        <v>1</v>
      </c>
      <c r="L48" s="60">
        <v>7</v>
      </c>
      <c r="M48" s="60">
        <v>1</v>
      </c>
      <c r="N48" s="60">
        <v>5</v>
      </c>
      <c r="O48" s="60">
        <v>7</v>
      </c>
      <c r="P48" s="60">
        <v>3</v>
      </c>
      <c r="Q48" s="60">
        <v>21</v>
      </c>
      <c r="R48" s="61">
        <v>17</v>
      </c>
      <c r="S48" s="87">
        <f>SUM(E48:R48)</f>
        <v>92</v>
      </c>
    </row>
    <row r="49" spans="2:22" ht="42" customHeight="1" thickTop="1" thickBot="1">
      <c r="B49" s="274"/>
      <c r="C49" s="322" t="s">
        <v>61</v>
      </c>
      <c r="D49" s="323"/>
      <c r="E49" s="88">
        <f>E48+'[1]Stan i struktura V 19'!E49</f>
        <v>52</v>
      </c>
      <c r="F49" s="88">
        <f>F48+'[1]Stan i struktura V 19'!F49</f>
        <v>39</v>
      </c>
      <c r="G49" s="88">
        <f>G48+'[1]Stan i struktura V 19'!G49</f>
        <v>58</v>
      </c>
      <c r="H49" s="88">
        <f>H48+'[1]Stan i struktura V 19'!H49</f>
        <v>47</v>
      </c>
      <c r="I49" s="88">
        <f>I48+'[1]Stan i struktura V 19'!I49</f>
        <v>42</v>
      </c>
      <c r="J49" s="88">
        <f>J48+'[1]Stan i struktura V 19'!J49</f>
        <v>11</v>
      </c>
      <c r="K49" s="88">
        <f>K48+'[1]Stan i struktura V 19'!K49</f>
        <v>59</v>
      </c>
      <c r="L49" s="88">
        <f>L48+'[1]Stan i struktura V 19'!L49</f>
        <v>44</v>
      </c>
      <c r="M49" s="88">
        <f>M48+'[1]Stan i struktura V 19'!M49</f>
        <v>4</v>
      </c>
      <c r="N49" s="88">
        <f>N48+'[1]Stan i struktura V 19'!N49</f>
        <v>44</v>
      </c>
      <c r="O49" s="88">
        <f>O48+'[1]Stan i struktura V 19'!O49</f>
        <v>63</v>
      </c>
      <c r="P49" s="88">
        <f>P48+'[1]Stan i struktura V 19'!P49</f>
        <v>15</v>
      </c>
      <c r="Q49" s="88">
        <f>Q48+'[1]Stan i struktura V 19'!Q49</f>
        <v>141</v>
      </c>
      <c r="R49" s="89">
        <f>R48+'[1]Stan i struktura V 19'!R49</f>
        <v>102</v>
      </c>
      <c r="S49" s="86">
        <f>S48+'[1]Stan i struktura V 19'!S49</f>
        <v>721</v>
      </c>
      <c r="U49" s="1">
        <f>SUM(E49:R49)</f>
        <v>721</v>
      </c>
      <c r="V49" s="4">
        <f>SUM(E49:R49)</f>
        <v>721</v>
      </c>
    </row>
    <row r="50" spans="2:22" s="4" customFormat="1" ht="42" customHeight="1" thickTop="1" thickBot="1">
      <c r="B50" s="324" t="s">
        <v>23</v>
      </c>
      <c r="C50" s="325" t="s">
        <v>62</v>
      </c>
      <c r="D50" s="326"/>
      <c r="E50" s="90">
        <v>0</v>
      </c>
      <c r="F50" s="90">
        <v>0</v>
      </c>
      <c r="G50" s="90">
        <v>5</v>
      </c>
      <c r="H50" s="90">
        <v>20</v>
      </c>
      <c r="I50" s="90">
        <v>1</v>
      </c>
      <c r="J50" s="90">
        <v>0</v>
      </c>
      <c r="K50" s="90">
        <v>0</v>
      </c>
      <c r="L50" s="90">
        <v>1</v>
      </c>
      <c r="M50" s="90">
        <v>0</v>
      </c>
      <c r="N50" s="90">
        <v>0</v>
      </c>
      <c r="O50" s="90">
        <v>0</v>
      </c>
      <c r="P50" s="90">
        <v>2</v>
      </c>
      <c r="Q50" s="90">
        <v>8</v>
      </c>
      <c r="R50" s="91">
        <v>2</v>
      </c>
      <c r="S50" s="87">
        <f>SUM(E50:R50)</f>
        <v>39</v>
      </c>
    </row>
    <row r="51" spans="2:22" ht="42" customHeight="1" thickTop="1" thickBot="1">
      <c r="B51" s="274"/>
      <c r="C51" s="322" t="s">
        <v>63</v>
      </c>
      <c r="D51" s="323"/>
      <c r="E51" s="88">
        <f>E50+'[1]Stan i struktura V 19'!E51</f>
        <v>5</v>
      </c>
      <c r="F51" s="88">
        <f>F50+'[1]Stan i struktura V 19'!F51</f>
        <v>7</v>
      </c>
      <c r="G51" s="88">
        <f>G50+'[1]Stan i struktura V 19'!G51</f>
        <v>32</v>
      </c>
      <c r="H51" s="88">
        <f>H50+'[1]Stan i struktura V 19'!H51</f>
        <v>48</v>
      </c>
      <c r="I51" s="88">
        <f>I50+'[1]Stan i struktura V 19'!I51</f>
        <v>59</v>
      </c>
      <c r="J51" s="88">
        <f>J50+'[1]Stan i struktura V 19'!J51</f>
        <v>9</v>
      </c>
      <c r="K51" s="88">
        <f>K50+'[1]Stan i struktura V 19'!K51</f>
        <v>30</v>
      </c>
      <c r="L51" s="88">
        <f>L50+'[1]Stan i struktura V 19'!L51</f>
        <v>23</v>
      </c>
      <c r="M51" s="88">
        <f>M50+'[1]Stan i struktura V 19'!M51</f>
        <v>11</v>
      </c>
      <c r="N51" s="88">
        <f>N50+'[1]Stan i struktura V 19'!N51</f>
        <v>13</v>
      </c>
      <c r="O51" s="88">
        <f>O50+'[1]Stan i struktura V 19'!O51</f>
        <v>10</v>
      </c>
      <c r="P51" s="88">
        <f>P50+'[1]Stan i struktura V 19'!P51</f>
        <v>34</v>
      </c>
      <c r="Q51" s="88">
        <f>Q50+'[1]Stan i struktura V 19'!Q51</f>
        <v>129</v>
      </c>
      <c r="R51" s="89">
        <f>R50+'[1]Stan i struktura V 19'!R51</f>
        <v>25</v>
      </c>
      <c r="S51" s="86">
        <f>S50+'[1]Stan i struktura V 19'!S51</f>
        <v>435</v>
      </c>
      <c r="U51" s="1">
        <f>SUM(E51:R51)</f>
        <v>435</v>
      </c>
      <c r="V51" s="4">
        <f>SUM(E51:R51)</f>
        <v>435</v>
      </c>
    </row>
    <row r="52" spans="2:22" s="4" customFormat="1" ht="42" customHeight="1" thickTop="1" thickBot="1">
      <c r="B52" s="327" t="s">
        <v>28</v>
      </c>
      <c r="C52" s="328" t="s">
        <v>64</v>
      </c>
      <c r="D52" s="329"/>
      <c r="E52" s="51">
        <v>0</v>
      </c>
      <c r="F52" s="52">
        <v>1</v>
      </c>
      <c r="G52" s="52">
        <v>1</v>
      </c>
      <c r="H52" s="52">
        <v>5</v>
      </c>
      <c r="I52" s="53">
        <v>0</v>
      </c>
      <c r="J52" s="52">
        <v>3</v>
      </c>
      <c r="K52" s="53">
        <v>14</v>
      </c>
      <c r="L52" s="52">
        <v>2</v>
      </c>
      <c r="M52" s="53">
        <v>2</v>
      </c>
      <c r="N52" s="53">
        <v>3</v>
      </c>
      <c r="O52" s="53">
        <v>13</v>
      </c>
      <c r="P52" s="52">
        <v>2</v>
      </c>
      <c r="Q52" s="92">
        <v>12</v>
      </c>
      <c r="R52" s="53">
        <v>0</v>
      </c>
      <c r="S52" s="87">
        <f>SUM(E52:R52)</f>
        <v>58</v>
      </c>
    </row>
    <row r="53" spans="2:22" ht="42" customHeight="1" thickTop="1" thickBot="1">
      <c r="B53" s="274"/>
      <c r="C53" s="322" t="s">
        <v>65</v>
      </c>
      <c r="D53" s="323"/>
      <c r="E53" s="88">
        <f>E52+'[1]Stan i struktura V 19'!E53</f>
        <v>37</v>
      </c>
      <c r="F53" s="88">
        <f>F52+'[1]Stan i struktura V 19'!F53</f>
        <v>26</v>
      </c>
      <c r="G53" s="88">
        <f>G52+'[1]Stan i struktura V 19'!G53</f>
        <v>49</v>
      </c>
      <c r="H53" s="88">
        <f>H52+'[1]Stan i struktura V 19'!H53</f>
        <v>41</v>
      </c>
      <c r="I53" s="88">
        <f>I52+'[1]Stan i struktura V 19'!I53</f>
        <v>29</v>
      </c>
      <c r="J53" s="88">
        <f>J52+'[1]Stan i struktura V 19'!J53</f>
        <v>24</v>
      </c>
      <c r="K53" s="88">
        <f>K52+'[1]Stan i struktura V 19'!K53</f>
        <v>14</v>
      </c>
      <c r="L53" s="88">
        <f>L52+'[1]Stan i struktura V 19'!L53</f>
        <v>12</v>
      </c>
      <c r="M53" s="88">
        <f>M52+'[1]Stan i struktura V 19'!M53</f>
        <v>4</v>
      </c>
      <c r="N53" s="88">
        <f>N52+'[1]Stan i struktura V 19'!N53</f>
        <v>50</v>
      </c>
      <c r="O53" s="88">
        <f>O52+'[1]Stan i struktura V 19'!O53</f>
        <v>47</v>
      </c>
      <c r="P53" s="88">
        <f>P52+'[1]Stan i struktura V 19'!P53</f>
        <v>18</v>
      </c>
      <c r="Q53" s="88">
        <f>Q52+'[1]Stan i struktura V 19'!Q53</f>
        <v>37</v>
      </c>
      <c r="R53" s="89">
        <f>R52+'[1]Stan i struktura V 19'!R53</f>
        <v>46</v>
      </c>
      <c r="S53" s="86">
        <f>S52+'[1]Stan i struktura V 19'!S53</f>
        <v>434</v>
      </c>
      <c r="U53" s="1">
        <f>SUM(E53:R53)</f>
        <v>434</v>
      </c>
      <c r="V53" s="4">
        <f>SUM(E53:R53)</f>
        <v>434</v>
      </c>
    </row>
    <row r="54" spans="2:22" s="4" customFormat="1" ht="42" customHeight="1" thickTop="1" thickBot="1">
      <c r="B54" s="327" t="s">
        <v>31</v>
      </c>
      <c r="C54" s="328" t="s">
        <v>66</v>
      </c>
      <c r="D54" s="329"/>
      <c r="E54" s="51">
        <v>6</v>
      </c>
      <c r="F54" s="52">
        <v>3</v>
      </c>
      <c r="G54" s="52">
        <v>3</v>
      </c>
      <c r="H54" s="52">
        <v>2</v>
      </c>
      <c r="I54" s="53">
        <v>4</v>
      </c>
      <c r="J54" s="52">
        <v>4</v>
      </c>
      <c r="K54" s="53">
        <v>1</v>
      </c>
      <c r="L54" s="52">
        <v>5</v>
      </c>
      <c r="M54" s="53">
        <v>1</v>
      </c>
      <c r="N54" s="53">
        <v>2</v>
      </c>
      <c r="O54" s="53">
        <v>4</v>
      </c>
      <c r="P54" s="52">
        <v>1</v>
      </c>
      <c r="Q54" s="92">
        <v>6</v>
      </c>
      <c r="R54" s="53">
        <v>9</v>
      </c>
      <c r="S54" s="87">
        <f>SUM(E54:R54)</f>
        <v>51</v>
      </c>
    </row>
    <row r="55" spans="2:22" s="4" customFormat="1" ht="42" customHeight="1" thickTop="1" thickBot="1">
      <c r="B55" s="274"/>
      <c r="C55" s="330" t="s">
        <v>67</v>
      </c>
      <c r="D55" s="331"/>
      <c r="E55" s="88">
        <f>E54+'[1]Stan i struktura V 19'!E55</f>
        <v>42</v>
      </c>
      <c r="F55" s="88">
        <f>F54+'[1]Stan i struktura V 19'!F55</f>
        <v>31</v>
      </c>
      <c r="G55" s="88">
        <f>G54+'[1]Stan i struktura V 19'!G55</f>
        <v>19</v>
      </c>
      <c r="H55" s="88">
        <f>H54+'[1]Stan i struktura V 19'!H55</f>
        <v>36</v>
      </c>
      <c r="I55" s="88">
        <f>I54+'[1]Stan i struktura V 19'!I55</f>
        <v>17</v>
      </c>
      <c r="J55" s="88">
        <f>J54+'[1]Stan i struktura V 19'!J55</f>
        <v>14</v>
      </c>
      <c r="K55" s="88">
        <f>K54+'[1]Stan i struktura V 19'!K55</f>
        <v>5</v>
      </c>
      <c r="L55" s="88">
        <f>L54+'[1]Stan i struktura V 19'!L55</f>
        <v>22</v>
      </c>
      <c r="M55" s="88">
        <f>M54+'[1]Stan i struktura V 19'!M55</f>
        <v>7</v>
      </c>
      <c r="N55" s="88">
        <f>N54+'[1]Stan i struktura V 19'!N55</f>
        <v>10</v>
      </c>
      <c r="O55" s="88">
        <f>O54+'[1]Stan i struktura V 19'!O55</f>
        <v>39</v>
      </c>
      <c r="P55" s="88">
        <f>P54+'[1]Stan i struktura V 19'!P55</f>
        <v>15</v>
      </c>
      <c r="Q55" s="88">
        <f>Q54+'[1]Stan i struktura V 19'!Q55</f>
        <v>29</v>
      </c>
      <c r="R55" s="89">
        <f>R54+'[1]Stan i struktura V 19'!R55</f>
        <v>25</v>
      </c>
      <c r="S55" s="86">
        <f>S54+'[1]Stan i struktura V 19'!S55</f>
        <v>311</v>
      </c>
      <c r="U55" s="4">
        <f>SUM(E55:R55)</f>
        <v>311</v>
      </c>
      <c r="V55" s="4">
        <f>SUM(E55:R55)</f>
        <v>311</v>
      </c>
    </row>
    <row r="56" spans="2:22" s="4" customFormat="1" ht="42" customHeight="1" thickTop="1" thickBot="1">
      <c r="B56" s="327" t="s">
        <v>42</v>
      </c>
      <c r="C56" s="333" t="s">
        <v>68</v>
      </c>
      <c r="D56" s="334"/>
      <c r="E56" s="93">
        <v>1</v>
      </c>
      <c r="F56" s="93">
        <v>1</v>
      </c>
      <c r="G56" s="93">
        <v>3</v>
      </c>
      <c r="H56" s="93">
        <v>2</v>
      </c>
      <c r="I56" s="93">
        <v>2</v>
      </c>
      <c r="J56" s="93">
        <v>1</v>
      </c>
      <c r="K56" s="93">
        <v>2</v>
      </c>
      <c r="L56" s="93">
        <v>1</v>
      </c>
      <c r="M56" s="93">
        <v>4</v>
      </c>
      <c r="N56" s="93">
        <v>1</v>
      </c>
      <c r="O56" s="93">
        <v>4</v>
      </c>
      <c r="P56" s="93">
        <v>1</v>
      </c>
      <c r="Q56" s="93">
        <v>8</v>
      </c>
      <c r="R56" s="94">
        <v>3</v>
      </c>
      <c r="S56" s="87">
        <f>SUM(E56:R56)</f>
        <v>34</v>
      </c>
    </row>
    <row r="57" spans="2:22" s="4" customFormat="1" ht="42" customHeight="1" thickTop="1" thickBot="1">
      <c r="B57" s="332"/>
      <c r="C57" s="335" t="s">
        <v>69</v>
      </c>
      <c r="D57" s="336"/>
      <c r="E57" s="88">
        <f>E56+'[1]Stan i struktura V 19'!E57</f>
        <v>42</v>
      </c>
      <c r="F57" s="88">
        <f>F56+'[1]Stan i struktura V 19'!F57</f>
        <v>34</v>
      </c>
      <c r="G57" s="88">
        <f>G56+'[1]Stan i struktura V 19'!G57</f>
        <v>17</v>
      </c>
      <c r="H57" s="88">
        <f>H56+'[1]Stan i struktura V 19'!H57</f>
        <v>39</v>
      </c>
      <c r="I57" s="88">
        <f>I56+'[1]Stan i struktura V 19'!I57</f>
        <v>36</v>
      </c>
      <c r="J57" s="88">
        <f>J56+'[1]Stan i struktura V 19'!J57</f>
        <v>13</v>
      </c>
      <c r="K57" s="88">
        <f>K56+'[1]Stan i struktura V 19'!K57</f>
        <v>57</v>
      </c>
      <c r="L57" s="88">
        <f>L56+'[1]Stan i struktura V 19'!L57</f>
        <v>18</v>
      </c>
      <c r="M57" s="88">
        <f>M56+'[1]Stan i struktura V 19'!M57</f>
        <v>35</v>
      </c>
      <c r="N57" s="88">
        <f>N56+'[1]Stan i struktura V 19'!N57</f>
        <v>24</v>
      </c>
      <c r="O57" s="88">
        <f>O56+'[1]Stan i struktura V 19'!O57</f>
        <v>30</v>
      </c>
      <c r="P57" s="88">
        <f>P56+'[1]Stan i struktura V 19'!P57</f>
        <v>14</v>
      </c>
      <c r="Q57" s="88">
        <f>Q56+'[1]Stan i struktura V 19'!Q57</f>
        <v>55</v>
      </c>
      <c r="R57" s="89">
        <f>R56+'[1]Stan i struktura V 19'!R57</f>
        <v>28</v>
      </c>
      <c r="S57" s="86">
        <f>S56+'[1]Stan i struktura V 19'!S57</f>
        <v>442</v>
      </c>
      <c r="U57" s="4">
        <f>SUM(E57:R57)</f>
        <v>442</v>
      </c>
      <c r="V57" s="4">
        <f>SUM(E57:R57)</f>
        <v>442</v>
      </c>
    </row>
    <row r="58" spans="2:22" s="4" customFormat="1" ht="42" customHeight="1" thickTop="1" thickBot="1">
      <c r="B58" s="327" t="s">
        <v>44</v>
      </c>
      <c r="C58" s="333" t="s">
        <v>70</v>
      </c>
      <c r="D58" s="334"/>
      <c r="E58" s="93">
        <v>4</v>
      </c>
      <c r="F58" s="93">
        <v>1</v>
      </c>
      <c r="G58" s="93">
        <v>3</v>
      </c>
      <c r="H58" s="93">
        <v>1</v>
      </c>
      <c r="I58" s="93">
        <v>13</v>
      </c>
      <c r="J58" s="93">
        <v>0</v>
      </c>
      <c r="K58" s="93">
        <v>3</v>
      </c>
      <c r="L58" s="93">
        <v>0</v>
      </c>
      <c r="M58" s="93">
        <v>3</v>
      </c>
      <c r="N58" s="93">
        <v>3</v>
      </c>
      <c r="O58" s="93">
        <v>0</v>
      </c>
      <c r="P58" s="93">
        <v>0</v>
      </c>
      <c r="Q58" s="93">
        <v>0</v>
      </c>
      <c r="R58" s="94">
        <v>0</v>
      </c>
      <c r="S58" s="87">
        <f>SUM(E58:R58)</f>
        <v>31</v>
      </c>
    </row>
    <row r="59" spans="2:22" s="4" customFormat="1" ht="42" customHeight="1" thickTop="1" thickBot="1">
      <c r="B59" s="324"/>
      <c r="C59" s="337" t="s">
        <v>71</v>
      </c>
      <c r="D59" s="338"/>
      <c r="E59" s="88">
        <f>E58+'[1]Stan i struktura V 19'!E59</f>
        <v>20</v>
      </c>
      <c r="F59" s="88">
        <f>F58+'[1]Stan i struktura V 19'!F59</f>
        <v>7</v>
      </c>
      <c r="G59" s="88">
        <f>G58+'[1]Stan i struktura V 19'!G59</f>
        <v>26</v>
      </c>
      <c r="H59" s="88">
        <f>H58+'[1]Stan i struktura V 19'!H59</f>
        <v>14</v>
      </c>
      <c r="I59" s="88">
        <f>I58+'[1]Stan i struktura V 19'!I59</f>
        <v>53</v>
      </c>
      <c r="J59" s="88">
        <f>J58+'[1]Stan i struktura V 19'!J59</f>
        <v>1</v>
      </c>
      <c r="K59" s="88">
        <f>K58+'[1]Stan i struktura V 19'!K59</f>
        <v>28</v>
      </c>
      <c r="L59" s="88">
        <f>L58+'[1]Stan i struktura V 19'!L59</f>
        <v>6</v>
      </c>
      <c r="M59" s="88">
        <f>M58+'[1]Stan i struktura V 19'!M59</f>
        <v>13</v>
      </c>
      <c r="N59" s="88">
        <f>N58+'[1]Stan i struktura V 19'!N59</f>
        <v>32</v>
      </c>
      <c r="O59" s="88">
        <f>O58+'[1]Stan i struktura V 19'!O59</f>
        <v>9</v>
      </c>
      <c r="P59" s="88">
        <f>P58+'[1]Stan i struktura V 19'!P59</f>
        <v>10</v>
      </c>
      <c r="Q59" s="88">
        <f>Q58+'[1]Stan i struktura V 19'!Q59</f>
        <v>12</v>
      </c>
      <c r="R59" s="89">
        <f>R58+'[1]Stan i struktura V 19'!R59</f>
        <v>20</v>
      </c>
      <c r="S59" s="86">
        <f>S58+'[1]Stan i struktura V 19'!S59</f>
        <v>251</v>
      </c>
      <c r="U59" s="4">
        <f>SUM(E59:R59)</f>
        <v>251</v>
      </c>
      <c r="V59" s="4">
        <f>SUM(E59:R59)</f>
        <v>251</v>
      </c>
    </row>
    <row r="60" spans="2:22" s="4" customFormat="1" ht="42" customHeight="1" thickTop="1" thickBot="1">
      <c r="B60" s="339" t="s">
        <v>72</v>
      </c>
      <c r="C60" s="333" t="s">
        <v>73</v>
      </c>
      <c r="D60" s="334"/>
      <c r="E60" s="93">
        <v>16</v>
      </c>
      <c r="F60" s="93">
        <v>7</v>
      </c>
      <c r="G60" s="93">
        <v>16</v>
      </c>
      <c r="H60" s="93">
        <v>50</v>
      </c>
      <c r="I60" s="93">
        <v>31</v>
      </c>
      <c r="J60" s="93">
        <v>6</v>
      </c>
      <c r="K60" s="93">
        <v>37</v>
      </c>
      <c r="L60" s="93">
        <v>11</v>
      </c>
      <c r="M60" s="93">
        <v>52</v>
      </c>
      <c r="N60" s="93">
        <v>10</v>
      </c>
      <c r="O60" s="93">
        <v>12</v>
      </c>
      <c r="P60" s="93">
        <v>25</v>
      </c>
      <c r="Q60" s="93">
        <v>14</v>
      </c>
      <c r="R60" s="94">
        <v>29</v>
      </c>
      <c r="S60" s="87">
        <f>SUM(E60:R60)</f>
        <v>316</v>
      </c>
    </row>
    <row r="61" spans="2:22" s="4" customFormat="1" ht="42" customHeight="1" thickTop="1" thickBot="1">
      <c r="B61" s="339"/>
      <c r="C61" s="340" t="s">
        <v>74</v>
      </c>
      <c r="D61" s="341"/>
      <c r="E61" s="95">
        <f>E60+'[1]Stan i struktura V 19'!E61</f>
        <v>116</v>
      </c>
      <c r="F61" s="95">
        <f>F60+'[1]Stan i struktura V 19'!F61</f>
        <v>66</v>
      </c>
      <c r="G61" s="95">
        <f>G60+'[1]Stan i struktura V 19'!G61</f>
        <v>107</v>
      </c>
      <c r="H61" s="95">
        <f>H60+'[1]Stan i struktura V 19'!H61</f>
        <v>200</v>
      </c>
      <c r="I61" s="95">
        <f>I60+'[1]Stan i struktura V 19'!I61</f>
        <v>186</v>
      </c>
      <c r="J61" s="95">
        <f>J60+'[1]Stan i struktura V 19'!J61</f>
        <v>41</v>
      </c>
      <c r="K61" s="95">
        <f>K60+'[1]Stan i struktura V 19'!K61</f>
        <v>308</v>
      </c>
      <c r="L61" s="95">
        <f>L60+'[1]Stan i struktura V 19'!L61</f>
        <v>80</v>
      </c>
      <c r="M61" s="95">
        <f>M60+'[1]Stan i struktura V 19'!M61</f>
        <v>123</v>
      </c>
      <c r="N61" s="95">
        <f>N60+'[1]Stan i struktura V 19'!N61</f>
        <v>36</v>
      </c>
      <c r="O61" s="95">
        <f>O60+'[1]Stan i struktura V 19'!O61</f>
        <v>191</v>
      </c>
      <c r="P61" s="95">
        <f>P60+'[1]Stan i struktura V 19'!P61</f>
        <v>141</v>
      </c>
      <c r="Q61" s="95">
        <f>Q60+'[1]Stan i struktura V 19'!Q61</f>
        <v>85</v>
      </c>
      <c r="R61" s="96">
        <f>R60+'[1]Stan i struktura V 19'!R61</f>
        <v>197</v>
      </c>
      <c r="S61" s="86">
        <f>S60+'[1]Stan i struktura V 19'!S61</f>
        <v>1877</v>
      </c>
      <c r="U61" s="4">
        <f>SUM(E61:R61)</f>
        <v>1877</v>
      </c>
      <c r="V61" s="4">
        <f>SUM(E61:R61)</f>
        <v>1877</v>
      </c>
    </row>
    <row r="62" spans="2:22" s="4" customFormat="1" ht="42" customHeight="1" thickTop="1" thickBot="1">
      <c r="B62" s="339" t="s">
        <v>75</v>
      </c>
      <c r="C62" s="333" t="s">
        <v>76</v>
      </c>
      <c r="D62" s="334"/>
      <c r="E62" s="93">
        <v>0</v>
      </c>
      <c r="F62" s="93">
        <v>0</v>
      </c>
      <c r="G62" s="93">
        <v>5</v>
      </c>
      <c r="H62" s="93">
        <v>1</v>
      </c>
      <c r="I62" s="93">
        <v>3</v>
      </c>
      <c r="J62" s="93">
        <v>0</v>
      </c>
      <c r="K62" s="93">
        <v>4</v>
      </c>
      <c r="L62" s="93">
        <v>0</v>
      </c>
      <c r="M62" s="93">
        <v>2</v>
      </c>
      <c r="N62" s="93">
        <v>2</v>
      </c>
      <c r="O62" s="93">
        <v>2</v>
      </c>
      <c r="P62" s="93">
        <v>14</v>
      </c>
      <c r="Q62" s="93">
        <v>0</v>
      </c>
      <c r="R62" s="94">
        <v>80</v>
      </c>
      <c r="S62" s="87">
        <f>SUM(E62:R62)</f>
        <v>113</v>
      </c>
    </row>
    <row r="63" spans="2:22" s="4" customFormat="1" ht="42" customHeight="1" thickTop="1" thickBot="1">
      <c r="B63" s="327"/>
      <c r="C63" s="342" t="s">
        <v>77</v>
      </c>
      <c r="D63" s="343"/>
      <c r="E63" s="88">
        <f>E62+'[1]Stan i struktura V 19'!E63</f>
        <v>1</v>
      </c>
      <c r="F63" s="88">
        <f>F62+'[1]Stan i struktura V 19'!F63</f>
        <v>22</v>
      </c>
      <c r="G63" s="88">
        <f>G62+'[1]Stan i struktura V 19'!G63</f>
        <v>20</v>
      </c>
      <c r="H63" s="88">
        <f>H62+'[1]Stan i struktura V 19'!H63</f>
        <v>11</v>
      </c>
      <c r="I63" s="88">
        <f>I62+'[1]Stan i struktura V 19'!I63</f>
        <v>41</v>
      </c>
      <c r="J63" s="88">
        <f>J62+'[1]Stan i struktura V 19'!J63</f>
        <v>24</v>
      </c>
      <c r="K63" s="88">
        <f>K62+'[1]Stan i struktura V 19'!K63</f>
        <v>80</v>
      </c>
      <c r="L63" s="88">
        <f>L62+'[1]Stan i struktura V 19'!L63</f>
        <v>16</v>
      </c>
      <c r="M63" s="88">
        <f>M62+'[1]Stan i struktura V 19'!M63</f>
        <v>29</v>
      </c>
      <c r="N63" s="88">
        <f>N62+'[1]Stan i struktura V 19'!N63</f>
        <v>52</v>
      </c>
      <c r="O63" s="88">
        <f>O62+'[1]Stan i struktura V 19'!O63</f>
        <v>60</v>
      </c>
      <c r="P63" s="88">
        <f>P62+'[1]Stan i struktura V 19'!P63</f>
        <v>30</v>
      </c>
      <c r="Q63" s="88">
        <f>Q62+'[1]Stan i struktura V 19'!Q63</f>
        <v>72</v>
      </c>
      <c r="R63" s="89">
        <f>R62+'[1]Stan i struktura V 19'!R63</f>
        <v>284</v>
      </c>
      <c r="S63" s="86">
        <f>S62+'[1]Stan i struktura V 19'!S63</f>
        <v>742</v>
      </c>
      <c r="U63" s="4">
        <f>SUM(E63:R63)</f>
        <v>742</v>
      </c>
      <c r="V63" s="4">
        <f>SUM(E63:R63)</f>
        <v>742</v>
      </c>
    </row>
    <row r="64" spans="2:22" s="4" customFormat="1" ht="42" customHeight="1" thickTop="1" thickBot="1">
      <c r="B64" s="339" t="s">
        <v>78</v>
      </c>
      <c r="C64" s="333" t="s">
        <v>79</v>
      </c>
      <c r="D64" s="334"/>
      <c r="E64" s="93">
        <v>0</v>
      </c>
      <c r="F64" s="93">
        <v>0</v>
      </c>
      <c r="G64" s="93">
        <v>0</v>
      </c>
      <c r="H64" s="93">
        <v>0</v>
      </c>
      <c r="I64" s="93">
        <v>0</v>
      </c>
      <c r="J64" s="93">
        <v>0</v>
      </c>
      <c r="K64" s="93">
        <v>0</v>
      </c>
      <c r="L64" s="93">
        <v>0</v>
      </c>
      <c r="M64" s="93">
        <v>0</v>
      </c>
      <c r="N64" s="93">
        <v>0</v>
      </c>
      <c r="O64" s="93">
        <v>0</v>
      </c>
      <c r="P64" s="93">
        <v>0</v>
      </c>
      <c r="Q64" s="93">
        <v>0</v>
      </c>
      <c r="R64" s="94">
        <v>0</v>
      </c>
      <c r="S64" s="87">
        <f>SUM(E64:R64)</f>
        <v>0</v>
      </c>
    </row>
    <row r="65" spans="2:22" ht="42" customHeight="1" thickTop="1" thickBot="1">
      <c r="B65" s="344"/>
      <c r="C65" s="345" t="s">
        <v>80</v>
      </c>
      <c r="D65" s="346"/>
      <c r="E65" s="88">
        <f>E64+'[1]Stan i struktura V 19'!E65</f>
        <v>0</v>
      </c>
      <c r="F65" s="88">
        <f>F64+'[1]Stan i struktura V 19'!F65</f>
        <v>0</v>
      </c>
      <c r="G65" s="88">
        <f>G64+'[1]Stan i struktura V 19'!G65</f>
        <v>0</v>
      </c>
      <c r="H65" s="88">
        <f>H64+'[1]Stan i struktura V 19'!H65</f>
        <v>0</v>
      </c>
      <c r="I65" s="88">
        <f>I64+'[1]Stan i struktura V 19'!I65</f>
        <v>0</v>
      </c>
      <c r="J65" s="88">
        <f>J64+'[1]Stan i struktura V 19'!J65</f>
        <v>0</v>
      </c>
      <c r="K65" s="88">
        <f>K64+'[1]Stan i struktura V 19'!K65</f>
        <v>0</v>
      </c>
      <c r="L65" s="88">
        <f>L64+'[1]Stan i struktura V 19'!L65</f>
        <v>0</v>
      </c>
      <c r="M65" s="88">
        <f>M64+'[1]Stan i struktura V 19'!M65</f>
        <v>0</v>
      </c>
      <c r="N65" s="88">
        <f>N64+'[1]Stan i struktura V 19'!N65</f>
        <v>0</v>
      </c>
      <c r="O65" s="88">
        <f>O64+'[1]Stan i struktura V 19'!O65</f>
        <v>0</v>
      </c>
      <c r="P65" s="88">
        <f>P64+'[1]Stan i struktura V 19'!P65</f>
        <v>0</v>
      </c>
      <c r="Q65" s="88">
        <f>Q64+'[1]Stan i struktura V 19'!Q65</f>
        <v>0</v>
      </c>
      <c r="R65" s="89">
        <f>R64+'[1]Stan i struktura V 19'!R65</f>
        <v>0</v>
      </c>
      <c r="S65" s="86">
        <f>S64+'[1]Stan i struktura V 19'!S65</f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347" t="s">
        <v>81</v>
      </c>
      <c r="C66" s="349" t="s">
        <v>82</v>
      </c>
      <c r="D66" s="350"/>
      <c r="E66" s="97">
        <f t="shared" ref="E66:R67" si="15">E48+E50+E52+E54+E56+E58+E60+E62+E64</f>
        <v>33</v>
      </c>
      <c r="F66" s="97">
        <f t="shared" si="15"/>
        <v>20</v>
      </c>
      <c r="G66" s="97">
        <f t="shared" si="15"/>
        <v>46</v>
      </c>
      <c r="H66" s="97">
        <f t="shared" si="15"/>
        <v>82</v>
      </c>
      <c r="I66" s="97">
        <f t="shared" si="15"/>
        <v>60</v>
      </c>
      <c r="J66" s="97">
        <f t="shared" si="15"/>
        <v>14</v>
      </c>
      <c r="K66" s="97">
        <f t="shared" si="15"/>
        <v>62</v>
      </c>
      <c r="L66" s="97">
        <f t="shared" si="15"/>
        <v>27</v>
      </c>
      <c r="M66" s="97">
        <f t="shared" si="15"/>
        <v>65</v>
      </c>
      <c r="N66" s="97">
        <f t="shared" si="15"/>
        <v>26</v>
      </c>
      <c r="O66" s="97">
        <f t="shared" si="15"/>
        <v>42</v>
      </c>
      <c r="P66" s="97">
        <f t="shared" si="15"/>
        <v>48</v>
      </c>
      <c r="Q66" s="97">
        <f t="shared" si="15"/>
        <v>69</v>
      </c>
      <c r="R66" s="98">
        <f t="shared" si="15"/>
        <v>140</v>
      </c>
      <c r="S66" s="99">
        <f>SUM(E66:R66)</f>
        <v>734</v>
      </c>
      <c r="V66" s="4"/>
    </row>
    <row r="67" spans="2:22" ht="45" customHeight="1" thickTop="1" thickBot="1">
      <c r="B67" s="348"/>
      <c r="C67" s="349" t="s">
        <v>83</v>
      </c>
      <c r="D67" s="350"/>
      <c r="E67" s="100">
        <f t="shared" si="15"/>
        <v>315</v>
      </c>
      <c r="F67" s="100">
        <f>F49+F51+F53+F55+F57+F59+F61+F63+F65</f>
        <v>232</v>
      </c>
      <c r="G67" s="100">
        <f t="shared" si="15"/>
        <v>328</v>
      </c>
      <c r="H67" s="100">
        <f t="shared" si="15"/>
        <v>436</v>
      </c>
      <c r="I67" s="100">
        <f t="shared" si="15"/>
        <v>463</v>
      </c>
      <c r="J67" s="100">
        <f t="shared" si="15"/>
        <v>137</v>
      </c>
      <c r="K67" s="100">
        <f t="shared" si="15"/>
        <v>581</v>
      </c>
      <c r="L67" s="100">
        <f t="shared" si="15"/>
        <v>221</v>
      </c>
      <c r="M67" s="100">
        <f t="shared" si="15"/>
        <v>226</v>
      </c>
      <c r="N67" s="100">
        <f t="shared" si="15"/>
        <v>261</v>
      </c>
      <c r="O67" s="100">
        <f t="shared" si="15"/>
        <v>449</v>
      </c>
      <c r="P67" s="100">
        <f t="shared" si="15"/>
        <v>277</v>
      </c>
      <c r="Q67" s="100">
        <f t="shared" si="15"/>
        <v>560</v>
      </c>
      <c r="R67" s="101">
        <f t="shared" si="15"/>
        <v>727</v>
      </c>
      <c r="S67" s="99">
        <f>SUM(E67:R67)</f>
        <v>5213</v>
      </c>
      <c r="V67" s="4"/>
    </row>
    <row r="68" spans="2:22" ht="14.25" customHeight="1">
      <c r="B68" s="351" t="s">
        <v>84</v>
      </c>
      <c r="C68" s="351"/>
      <c r="D68" s="351"/>
      <c r="E68" s="351"/>
      <c r="F68" s="351"/>
      <c r="G68" s="351"/>
      <c r="H68" s="351"/>
      <c r="I68" s="351"/>
      <c r="J68" s="351"/>
      <c r="K68" s="351"/>
      <c r="L68" s="351"/>
      <c r="M68" s="351"/>
      <c r="N68" s="351"/>
      <c r="O68" s="351"/>
      <c r="P68" s="351"/>
      <c r="Q68" s="351"/>
      <c r="R68" s="351"/>
      <c r="S68" s="351"/>
    </row>
    <row r="69" spans="2:22" ht="14.25" customHeight="1">
      <c r="B69" s="352"/>
      <c r="C69" s="353"/>
      <c r="D69" s="353"/>
      <c r="E69" s="353"/>
      <c r="F69" s="353"/>
      <c r="G69" s="353"/>
      <c r="H69" s="353"/>
      <c r="I69" s="353"/>
      <c r="J69" s="353"/>
      <c r="K69" s="353"/>
      <c r="L69" s="353"/>
      <c r="M69" s="353"/>
      <c r="N69" s="353"/>
      <c r="O69" s="353"/>
      <c r="P69" s="353"/>
      <c r="Q69" s="353"/>
      <c r="R69" s="353"/>
      <c r="S69" s="353"/>
    </row>
    <row r="75" spans="2:22" ht="13.5" thickBot="1"/>
    <row r="76" spans="2:22" ht="26.25" customHeight="1" thickTop="1" thickBot="1">
      <c r="E76" s="102">
        <v>49</v>
      </c>
      <c r="F76" s="102">
        <v>34</v>
      </c>
      <c r="G76" s="102">
        <v>29</v>
      </c>
      <c r="H76" s="102">
        <v>30</v>
      </c>
      <c r="I76" s="102">
        <v>34</v>
      </c>
      <c r="J76" s="102">
        <v>11</v>
      </c>
      <c r="K76" s="102">
        <v>26</v>
      </c>
      <c r="L76" s="102">
        <v>23</v>
      </c>
      <c r="M76" s="102">
        <v>27</v>
      </c>
      <c r="N76" s="102">
        <v>25</v>
      </c>
      <c r="O76" s="102">
        <v>42</v>
      </c>
      <c r="P76" s="102">
        <v>34</v>
      </c>
      <c r="Q76" s="102">
        <v>30</v>
      </c>
      <c r="R76" s="102">
        <v>27</v>
      </c>
      <c r="S76" s="80">
        <f>SUM(E76:R76)</f>
        <v>421</v>
      </c>
    </row>
  </sheetData>
  <mergeCells count="86">
    <mergeCell ref="B66:B67"/>
    <mergeCell ref="C66:D66"/>
    <mergeCell ref="C67:D67"/>
    <mergeCell ref="B68:S68"/>
    <mergeCell ref="B69:S69"/>
    <mergeCell ref="B62:B63"/>
    <mergeCell ref="C62:D62"/>
    <mergeCell ref="C63:D63"/>
    <mergeCell ref="B64:B65"/>
    <mergeCell ref="C64:D64"/>
    <mergeCell ref="C65:D65"/>
    <mergeCell ref="B58:B59"/>
    <mergeCell ref="C58:D58"/>
    <mergeCell ref="C59:D59"/>
    <mergeCell ref="B60:B61"/>
    <mergeCell ref="C60:D60"/>
    <mergeCell ref="C61:D61"/>
    <mergeCell ref="B54:B55"/>
    <mergeCell ref="C54:D54"/>
    <mergeCell ref="C55:D55"/>
    <mergeCell ref="B56:B57"/>
    <mergeCell ref="C56:D56"/>
    <mergeCell ref="C57:D57"/>
    <mergeCell ref="B50:B51"/>
    <mergeCell ref="C50:D50"/>
    <mergeCell ref="C51:D51"/>
    <mergeCell ref="B52:B53"/>
    <mergeCell ref="C52:D52"/>
    <mergeCell ref="C53:D53"/>
    <mergeCell ref="C45:D45"/>
    <mergeCell ref="C46:D46"/>
    <mergeCell ref="B47:S47"/>
    <mergeCell ref="B48:B49"/>
    <mergeCell ref="C48:D48"/>
    <mergeCell ref="C49:D49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B29:S29"/>
    <mergeCell ref="B30:B31"/>
    <mergeCell ref="C30:D30"/>
    <mergeCell ref="C31:D31"/>
    <mergeCell ref="B32:B33"/>
    <mergeCell ref="C32:D32"/>
    <mergeCell ref="C33:D33"/>
    <mergeCell ref="B25:B26"/>
    <mergeCell ref="C25:D25"/>
    <mergeCell ref="C26:D26"/>
    <mergeCell ref="B27:B28"/>
    <mergeCell ref="C27:D27"/>
    <mergeCell ref="C28:D28"/>
    <mergeCell ref="B21:B22"/>
    <mergeCell ref="C21:D21"/>
    <mergeCell ref="C22:D22"/>
    <mergeCell ref="B23:B24"/>
    <mergeCell ref="C23:D23"/>
    <mergeCell ref="C24:D24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C8:D8"/>
    <mergeCell ref="B2:S2"/>
    <mergeCell ref="B4:S4"/>
    <mergeCell ref="C5:D5"/>
    <mergeCell ref="C6:D6"/>
    <mergeCell ref="C7:D7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40625" defaultRowHeight="12.75"/>
  <cols>
    <col min="1" max="1" width="2.42578125" customWidth="1"/>
    <col min="2" max="2" width="8.7109375" customWidth="1"/>
    <col min="3" max="3" width="27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5.14062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380" t="s">
        <v>85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2:15" ht="24.75" customHeight="1">
      <c r="B2" s="380" t="s">
        <v>86</v>
      </c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</row>
    <row r="3" spans="2:15" ht="18.75" thickBot="1">
      <c r="B3" s="1"/>
      <c r="C3" s="104"/>
      <c r="D3" s="104"/>
      <c r="E3" s="104"/>
      <c r="F3" s="104"/>
      <c r="G3" s="104"/>
      <c r="H3" s="34"/>
      <c r="I3" s="34"/>
      <c r="J3" s="34"/>
      <c r="K3" s="34"/>
      <c r="L3" s="34"/>
      <c r="M3" s="34"/>
      <c r="N3" s="1"/>
      <c r="O3" s="1"/>
    </row>
    <row r="4" spans="2:15" ht="18.75" customHeight="1" thickBot="1">
      <c r="B4" s="368" t="s">
        <v>87</v>
      </c>
      <c r="C4" s="384" t="s">
        <v>88</v>
      </c>
      <c r="D4" s="372" t="s">
        <v>89</v>
      </c>
      <c r="E4" s="374" t="s">
        <v>90</v>
      </c>
      <c r="F4" s="104"/>
      <c r="G4" s="368" t="s">
        <v>87</v>
      </c>
      <c r="H4" s="370" t="s">
        <v>91</v>
      </c>
      <c r="I4" s="372" t="s">
        <v>89</v>
      </c>
      <c r="J4" s="374" t="s">
        <v>90</v>
      </c>
      <c r="K4" s="34"/>
      <c r="L4" s="368" t="s">
        <v>87</v>
      </c>
      <c r="M4" s="389" t="s">
        <v>88</v>
      </c>
      <c r="N4" s="372" t="s">
        <v>89</v>
      </c>
      <c r="O4" s="391" t="s">
        <v>90</v>
      </c>
    </row>
    <row r="5" spans="2:15" ht="18.75" customHeight="1" thickTop="1" thickBot="1">
      <c r="B5" s="383"/>
      <c r="C5" s="385"/>
      <c r="D5" s="386"/>
      <c r="E5" s="387"/>
      <c r="F5" s="104"/>
      <c r="G5" s="383"/>
      <c r="H5" s="388"/>
      <c r="I5" s="386"/>
      <c r="J5" s="387"/>
      <c r="K5" s="34"/>
      <c r="L5" s="383"/>
      <c r="M5" s="390"/>
      <c r="N5" s="386"/>
      <c r="O5" s="392"/>
    </row>
    <row r="6" spans="2:15" ht="17.100000000000001" customHeight="1" thickTop="1">
      <c r="B6" s="354" t="s">
        <v>92</v>
      </c>
      <c r="C6" s="355"/>
      <c r="D6" s="355"/>
      <c r="E6" s="358">
        <f>SUM(E8+E19+E27+E34+E41)</f>
        <v>7024</v>
      </c>
      <c r="F6" s="104"/>
      <c r="G6" s="105">
        <v>4</v>
      </c>
      <c r="H6" s="106" t="s">
        <v>93</v>
      </c>
      <c r="I6" s="107" t="s">
        <v>94</v>
      </c>
      <c r="J6" s="108">
        <v>294</v>
      </c>
      <c r="K6" s="34"/>
      <c r="L6" s="109" t="s">
        <v>95</v>
      </c>
      <c r="M6" s="110" t="s">
        <v>96</v>
      </c>
      <c r="N6" s="110" t="s">
        <v>97</v>
      </c>
      <c r="O6" s="111">
        <f>SUM(O7:O17)</f>
        <v>3656</v>
      </c>
    </row>
    <row r="7" spans="2:15" ht="17.100000000000001" customHeight="1" thickBot="1">
      <c r="B7" s="356"/>
      <c r="C7" s="357"/>
      <c r="D7" s="357"/>
      <c r="E7" s="359"/>
      <c r="F7" s="1"/>
      <c r="G7" s="112">
        <v>5</v>
      </c>
      <c r="H7" s="113" t="s">
        <v>98</v>
      </c>
      <c r="I7" s="108" t="s">
        <v>94</v>
      </c>
      <c r="J7" s="108">
        <v>141</v>
      </c>
      <c r="K7" s="1"/>
      <c r="L7" s="112">
        <v>1</v>
      </c>
      <c r="M7" s="113" t="s">
        <v>99</v>
      </c>
      <c r="N7" s="108" t="s">
        <v>94</v>
      </c>
      <c r="O7" s="114">
        <v>74</v>
      </c>
    </row>
    <row r="8" spans="2:15" ht="17.100000000000001" customHeight="1" thickTop="1" thickBot="1">
      <c r="B8" s="109" t="s">
        <v>100</v>
      </c>
      <c r="C8" s="110" t="s">
        <v>101</v>
      </c>
      <c r="D8" s="115" t="s">
        <v>97</v>
      </c>
      <c r="E8" s="111">
        <f>SUM(E9:E17)</f>
        <v>2304</v>
      </c>
      <c r="F8" s="1"/>
      <c r="G8" s="116"/>
      <c r="H8" s="117"/>
      <c r="I8" s="118"/>
      <c r="J8" s="119"/>
      <c r="K8" s="1"/>
      <c r="L8" s="112">
        <v>2</v>
      </c>
      <c r="M8" s="113" t="s">
        <v>102</v>
      </c>
      <c r="N8" s="108" t="s">
        <v>103</v>
      </c>
      <c r="O8" s="108">
        <v>79</v>
      </c>
    </row>
    <row r="9" spans="2:15" ht="17.100000000000001" customHeight="1" thickBot="1">
      <c r="B9" s="112">
        <v>1</v>
      </c>
      <c r="C9" s="113" t="s">
        <v>104</v>
      </c>
      <c r="D9" s="108" t="s">
        <v>103</v>
      </c>
      <c r="E9" s="120">
        <v>58</v>
      </c>
      <c r="F9" s="1"/>
      <c r="G9" s="121"/>
      <c r="H9" s="122"/>
      <c r="I9" s="123"/>
      <c r="J9" s="123"/>
      <c r="K9" s="1"/>
      <c r="L9" s="112">
        <v>3</v>
      </c>
      <c r="M9" s="113" t="s">
        <v>105</v>
      </c>
      <c r="N9" s="108" t="s">
        <v>94</v>
      </c>
      <c r="O9" s="108">
        <v>210</v>
      </c>
    </row>
    <row r="10" spans="2:15" ht="17.100000000000001" customHeight="1">
      <c r="B10" s="112">
        <v>2</v>
      </c>
      <c r="C10" s="113" t="s">
        <v>106</v>
      </c>
      <c r="D10" s="108" t="s">
        <v>103</v>
      </c>
      <c r="E10" s="120">
        <v>104</v>
      </c>
      <c r="F10" s="1"/>
      <c r="G10" s="368" t="s">
        <v>87</v>
      </c>
      <c r="H10" s="370" t="s">
        <v>91</v>
      </c>
      <c r="I10" s="372" t="s">
        <v>89</v>
      </c>
      <c r="J10" s="374" t="s">
        <v>90</v>
      </c>
      <c r="K10" s="1"/>
      <c r="L10" s="112">
        <v>4</v>
      </c>
      <c r="M10" s="113" t="s">
        <v>107</v>
      </c>
      <c r="N10" s="108" t="s">
        <v>94</v>
      </c>
      <c r="O10" s="108">
        <v>136</v>
      </c>
    </row>
    <row r="11" spans="2:15" ht="17.100000000000001" customHeight="1" thickBot="1">
      <c r="B11" s="112">
        <v>3</v>
      </c>
      <c r="C11" s="113" t="s">
        <v>108</v>
      </c>
      <c r="D11" s="108" t="s">
        <v>103</v>
      </c>
      <c r="E11" s="120">
        <v>71</v>
      </c>
      <c r="F11" s="1"/>
      <c r="G11" s="369"/>
      <c r="H11" s="371"/>
      <c r="I11" s="373"/>
      <c r="J11" s="375"/>
      <c r="K11" s="1"/>
      <c r="L11" s="112">
        <v>5</v>
      </c>
      <c r="M11" s="113" t="s">
        <v>109</v>
      </c>
      <c r="N11" s="108" t="s">
        <v>94</v>
      </c>
      <c r="O11" s="108">
        <v>224</v>
      </c>
    </row>
    <row r="12" spans="2:15" ht="17.100000000000001" customHeight="1">
      <c r="B12" s="112">
        <v>4</v>
      </c>
      <c r="C12" s="113" t="s">
        <v>110</v>
      </c>
      <c r="D12" s="108" t="s">
        <v>111</v>
      </c>
      <c r="E12" s="120">
        <v>143</v>
      </c>
      <c r="F12" s="1"/>
      <c r="G12" s="376" t="s">
        <v>112</v>
      </c>
      <c r="H12" s="377"/>
      <c r="I12" s="377"/>
      <c r="J12" s="378">
        <f>SUM(J14+J23+J33+J41+O6+O19+O30)</f>
        <v>12483</v>
      </c>
      <c r="K12" s="1"/>
      <c r="L12" s="112" t="s">
        <v>44</v>
      </c>
      <c r="M12" s="113" t="s">
        <v>113</v>
      </c>
      <c r="N12" s="108" t="s">
        <v>94</v>
      </c>
      <c r="O12" s="108">
        <v>620</v>
      </c>
    </row>
    <row r="13" spans="2:15" ht="17.100000000000001" customHeight="1" thickBot="1">
      <c r="B13" s="112">
        <v>5</v>
      </c>
      <c r="C13" s="113" t="s">
        <v>114</v>
      </c>
      <c r="D13" s="108" t="s">
        <v>103</v>
      </c>
      <c r="E13" s="120">
        <v>118</v>
      </c>
      <c r="F13" s="124"/>
      <c r="G13" s="356"/>
      <c r="H13" s="357"/>
      <c r="I13" s="357"/>
      <c r="J13" s="379"/>
      <c r="K13" s="124"/>
      <c r="L13" s="112">
        <v>7</v>
      </c>
      <c r="M13" s="113" t="s">
        <v>115</v>
      </c>
      <c r="N13" s="108" t="s">
        <v>103</v>
      </c>
      <c r="O13" s="108">
        <v>93</v>
      </c>
    </row>
    <row r="14" spans="2:15" ht="17.100000000000001" customHeight="1" thickTop="1">
      <c r="B14" s="112">
        <v>6</v>
      </c>
      <c r="C14" s="113" t="s">
        <v>116</v>
      </c>
      <c r="D14" s="108" t="s">
        <v>103</v>
      </c>
      <c r="E14" s="120">
        <v>174</v>
      </c>
      <c r="F14" s="125"/>
      <c r="G14" s="109" t="s">
        <v>100</v>
      </c>
      <c r="H14" s="110" t="s">
        <v>117</v>
      </c>
      <c r="I14" s="126" t="s">
        <v>97</v>
      </c>
      <c r="J14" s="127">
        <f>SUM(J15:J21)</f>
        <v>1429</v>
      </c>
      <c r="K14" s="1"/>
      <c r="L14" s="112">
        <v>8</v>
      </c>
      <c r="M14" s="113" t="s">
        <v>118</v>
      </c>
      <c r="N14" s="108" t="s">
        <v>103</v>
      </c>
      <c r="O14" s="108">
        <v>100</v>
      </c>
    </row>
    <row r="15" spans="2:15" ht="17.100000000000001" customHeight="1">
      <c r="B15" s="112">
        <v>7</v>
      </c>
      <c r="C15" s="113" t="s">
        <v>119</v>
      </c>
      <c r="D15" s="108" t="s">
        <v>94</v>
      </c>
      <c r="E15" s="120">
        <v>306</v>
      </c>
      <c r="F15" s="125"/>
      <c r="G15" s="112">
        <v>1</v>
      </c>
      <c r="H15" s="113" t="s">
        <v>120</v>
      </c>
      <c r="I15" s="108" t="s">
        <v>103</v>
      </c>
      <c r="J15" s="120">
        <v>68</v>
      </c>
      <c r="K15" s="1"/>
      <c r="L15" s="112">
        <v>9</v>
      </c>
      <c r="M15" s="113" t="s">
        <v>121</v>
      </c>
      <c r="N15" s="108" t="s">
        <v>103</v>
      </c>
      <c r="O15" s="108">
        <v>91</v>
      </c>
    </row>
    <row r="16" spans="2:15" ht="17.100000000000001" customHeight="1" thickBot="1">
      <c r="B16" s="128"/>
      <c r="C16" s="129"/>
      <c r="D16" s="130"/>
      <c r="E16" s="131"/>
      <c r="F16" s="125"/>
      <c r="G16" s="112">
        <v>2</v>
      </c>
      <c r="H16" s="113" t="s">
        <v>122</v>
      </c>
      <c r="I16" s="108" t="s">
        <v>103</v>
      </c>
      <c r="J16" s="120">
        <v>60</v>
      </c>
      <c r="K16" s="1"/>
      <c r="L16" s="128"/>
      <c r="M16" s="129"/>
      <c r="N16" s="130"/>
      <c r="O16" s="131"/>
    </row>
    <row r="17" spans="2:15" ht="17.100000000000001" customHeight="1" thickTop="1" thickBot="1">
      <c r="B17" s="132">
        <v>8</v>
      </c>
      <c r="C17" s="133" t="s">
        <v>123</v>
      </c>
      <c r="D17" s="134" t="s">
        <v>124</v>
      </c>
      <c r="E17" s="135">
        <v>1330</v>
      </c>
      <c r="F17" s="125"/>
      <c r="G17" s="112">
        <v>3</v>
      </c>
      <c r="H17" s="113" t="s">
        <v>125</v>
      </c>
      <c r="I17" s="108" t="s">
        <v>103</v>
      </c>
      <c r="J17" s="120">
        <v>135</v>
      </c>
      <c r="K17" s="1"/>
      <c r="L17" s="132">
        <v>10</v>
      </c>
      <c r="M17" s="133" t="s">
        <v>126</v>
      </c>
      <c r="N17" s="134" t="s">
        <v>124</v>
      </c>
      <c r="O17" s="136">
        <v>2029</v>
      </c>
    </row>
    <row r="18" spans="2:15" ht="17.100000000000001" customHeight="1" thickTop="1">
      <c r="B18" s="105"/>
      <c r="C18" s="106"/>
      <c r="D18" s="107"/>
      <c r="E18" s="137" t="s">
        <v>22</v>
      </c>
      <c r="F18" s="138"/>
      <c r="G18" s="112">
        <v>4</v>
      </c>
      <c r="H18" s="113" t="s">
        <v>127</v>
      </c>
      <c r="I18" s="108" t="s">
        <v>103</v>
      </c>
      <c r="J18" s="120">
        <v>300</v>
      </c>
      <c r="K18" s="1"/>
      <c r="L18" s="105"/>
      <c r="M18" s="106"/>
      <c r="N18" s="107"/>
      <c r="O18" s="137" t="s">
        <v>22</v>
      </c>
    </row>
    <row r="19" spans="2:15" ht="17.100000000000001" customHeight="1">
      <c r="B19" s="139" t="s">
        <v>128</v>
      </c>
      <c r="C19" s="140" t="s">
        <v>7</v>
      </c>
      <c r="D19" s="141" t="s">
        <v>97</v>
      </c>
      <c r="E19" s="142">
        <f>SUM(E20:E25)</f>
        <v>2122</v>
      </c>
      <c r="F19" s="125"/>
      <c r="G19" s="112">
        <v>5</v>
      </c>
      <c r="H19" s="113" t="s">
        <v>127</v>
      </c>
      <c r="I19" s="108" t="s">
        <v>111</v>
      </c>
      <c r="J19" s="120">
        <v>524</v>
      </c>
      <c r="K19" s="1"/>
      <c r="L19" s="139" t="s">
        <v>129</v>
      </c>
      <c r="M19" s="140" t="s">
        <v>16</v>
      </c>
      <c r="N19" s="141" t="s">
        <v>97</v>
      </c>
      <c r="O19" s="143">
        <f>SUM(O20:O28)</f>
        <v>1735</v>
      </c>
    </row>
    <row r="20" spans="2:15" ht="17.100000000000001" customHeight="1">
      <c r="B20" s="112">
        <v>1</v>
      </c>
      <c r="C20" s="113" t="s">
        <v>130</v>
      </c>
      <c r="D20" s="144" t="s">
        <v>103</v>
      </c>
      <c r="E20" s="120">
        <v>215</v>
      </c>
      <c r="F20" s="125"/>
      <c r="G20" s="112">
        <v>6</v>
      </c>
      <c r="H20" s="113" t="s">
        <v>131</v>
      </c>
      <c r="I20" s="108" t="s">
        <v>94</v>
      </c>
      <c r="J20" s="120">
        <v>297</v>
      </c>
      <c r="K20" s="1"/>
      <c r="L20" s="112">
        <v>1</v>
      </c>
      <c r="M20" s="113" t="s">
        <v>132</v>
      </c>
      <c r="N20" s="108" t="s">
        <v>103</v>
      </c>
      <c r="O20" s="108">
        <v>82</v>
      </c>
    </row>
    <row r="21" spans="2:15" ht="17.100000000000001" customHeight="1">
      <c r="B21" s="112">
        <v>2</v>
      </c>
      <c r="C21" s="113" t="s">
        <v>133</v>
      </c>
      <c r="D21" s="144" t="s">
        <v>94</v>
      </c>
      <c r="E21" s="120">
        <v>803</v>
      </c>
      <c r="F21" s="125"/>
      <c r="G21" s="112">
        <v>7</v>
      </c>
      <c r="H21" s="113" t="s">
        <v>134</v>
      </c>
      <c r="I21" s="108" t="s">
        <v>103</v>
      </c>
      <c r="J21" s="120">
        <v>45</v>
      </c>
      <c r="K21" s="1"/>
      <c r="L21" s="112">
        <v>2</v>
      </c>
      <c r="M21" s="113" t="s">
        <v>135</v>
      </c>
      <c r="N21" s="108" t="s">
        <v>111</v>
      </c>
      <c r="O21" s="108">
        <v>40</v>
      </c>
    </row>
    <row r="22" spans="2:15" ht="17.100000000000001" customHeight="1">
      <c r="B22" s="112">
        <v>3</v>
      </c>
      <c r="C22" s="113" t="s">
        <v>136</v>
      </c>
      <c r="D22" s="144" t="s">
        <v>103</v>
      </c>
      <c r="E22" s="120">
        <v>258</v>
      </c>
      <c r="F22" s="125"/>
      <c r="G22" s="112"/>
      <c r="H22" s="113"/>
      <c r="I22" s="108"/>
      <c r="J22" s="120" t="s">
        <v>137</v>
      </c>
      <c r="K22" s="1"/>
      <c r="L22" s="112">
        <v>3</v>
      </c>
      <c r="M22" s="113" t="s">
        <v>138</v>
      </c>
      <c r="N22" s="108" t="s">
        <v>94</v>
      </c>
      <c r="O22" s="108">
        <v>106</v>
      </c>
    </row>
    <row r="23" spans="2:15" ht="17.100000000000001" customHeight="1">
      <c r="B23" s="112">
        <v>4</v>
      </c>
      <c r="C23" s="113" t="s">
        <v>139</v>
      </c>
      <c r="D23" s="144" t="s">
        <v>103</v>
      </c>
      <c r="E23" s="120">
        <v>139</v>
      </c>
      <c r="F23" s="125"/>
      <c r="G23" s="139" t="s">
        <v>128</v>
      </c>
      <c r="H23" s="140" t="s">
        <v>140</v>
      </c>
      <c r="I23" s="141" t="s">
        <v>97</v>
      </c>
      <c r="J23" s="143">
        <f>SUM(J24:J31)</f>
        <v>2000</v>
      </c>
      <c r="K23" s="1"/>
      <c r="L23" s="112">
        <v>4</v>
      </c>
      <c r="M23" s="113" t="s">
        <v>141</v>
      </c>
      <c r="N23" s="108" t="s">
        <v>94</v>
      </c>
      <c r="O23" s="108">
        <v>179</v>
      </c>
    </row>
    <row r="24" spans="2:15" ht="17.100000000000001" customHeight="1">
      <c r="B24" s="112">
        <v>5</v>
      </c>
      <c r="C24" s="113" t="s">
        <v>142</v>
      </c>
      <c r="D24" s="144" t="s">
        <v>94</v>
      </c>
      <c r="E24" s="120">
        <v>504</v>
      </c>
      <c r="F24" s="125"/>
      <c r="G24" s="112">
        <v>1</v>
      </c>
      <c r="H24" s="113" t="s">
        <v>143</v>
      </c>
      <c r="I24" s="108" t="s">
        <v>94</v>
      </c>
      <c r="J24" s="120">
        <v>103</v>
      </c>
      <c r="K24" s="1"/>
      <c r="L24" s="112">
        <v>5</v>
      </c>
      <c r="M24" s="113" t="s">
        <v>144</v>
      </c>
      <c r="N24" s="108" t="s">
        <v>103</v>
      </c>
      <c r="O24" s="108">
        <v>179</v>
      </c>
    </row>
    <row r="25" spans="2:15" ht="17.100000000000001" customHeight="1">
      <c r="B25" s="112">
        <v>6</v>
      </c>
      <c r="C25" s="113" t="s">
        <v>145</v>
      </c>
      <c r="D25" s="144" t="s">
        <v>94</v>
      </c>
      <c r="E25" s="120">
        <v>203</v>
      </c>
      <c r="F25" s="125"/>
      <c r="G25" s="112">
        <v>2</v>
      </c>
      <c r="H25" s="113" t="s">
        <v>146</v>
      </c>
      <c r="I25" s="108" t="s">
        <v>103</v>
      </c>
      <c r="J25" s="120">
        <v>98</v>
      </c>
      <c r="K25" s="1"/>
      <c r="L25" s="112">
        <v>6</v>
      </c>
      <c r="M25" s="113" t="s">
        <v>147</v>
      </c>
      <c r="N25" s="108" t="s">
        <v>94</v>
      </c>
      <c r="O25" s="108">
        <v>603</v>
      </c>
    </row>
    <row r="26" spans="2:15" ht="17.100000000000001" customHeight="1">
      <c r="B26" s="112"/>
      <c r="C26" s="113"/>
      <c r="D26" s="108"/>
      <c r="E26" s="137"/>
      <c r="F26" s="138"/>
      <c r="G26" s="112">
        <v>3</v>
      </c>
      <c r="H26" s="113" t="s">
        <v>148</v>
      </c>
      <c r="I26" s="108" t="s">
        <v>94</v>
      </c>
      <c r="J26" s="120">
        <v>484</v>
      </c>
      <c r="K26" s="1"/>
      <c r="L26" s="112">
        <v>7</v>
      </c>
      <c r="M26" s="113" t="s">
        <v>149</v>
      </c>
      <c r="N26" s="108" t="s">
        <v>103</v>
      </c>
      <c r="O26" s="108">
        <v>55</v>
      </c>
    </row>
    <row r="27" spans="2:15" ht="17.100000000000001" customHeight="1">
      <c r="B27" s="139" t="s">
        <v>150</v>
      </c>
      <c r="C27" s="140" t="s">
        <v>9</v>
      </c>
      <c r="D27" s="141" t="s">
        <v>97</v>
      </c>
      <c r="E27" s="143">
        <f>SUM(E28:E32)</f>
        <v>403</v>
      </c>
      <c r="F27" s="125"/>
      <c r="G27" s="112">
        <v>4</v>
      </c>
      <c r="H27" s="113" t="s">
        <v>151</v>
      </c>
      <c r="I27" s="108" t="s">
        <v>103</v>
      </c>
      <c r="J27" s="120">
        <v>181</v>
      </c>
      <c r="K27" s="1"/>
      <c r="L27" s="112">
        <v>8</v>
      </c>
      <c r="M27" s="113" t="s">
        <v>152</v>
      </c>
      <c r="N27" s="108" t="s">
        <v>103</v>
      </c>
      <c r="O27" s="108">
        <v>148</v>
      </c>
    </row>
    <row r="28" spans="2:15" ht="17.100000000000001" customHeight="1">
      <c r="B28" s="112">
        <v>1</v>
      </c>
      <c r="C28" s="113" t="s">
        <v>153</v>
      </c>
      <c r="D28" s="108" t="s">
        <v>94</v>
      </c>
      <c r="E28" s="120">
        <v>93</v>
      </c>
      <c r="F28" s="125"/>
      <c r="G28" s="112">
        <v>5</v>
      </c>
      <c r="H28" s="113" t="s">
        <v>151</v>
      </c>
      <c r="I28" s="108" t="s">
        <v>111</v>
      </c>
      <c r="J28" s="120">
        <v>737</v>
      </c>
      <c r="K28" s="1"/>
      <c r="L28" s="112">
        <v>9</v>
      </c>
      <c r="M28" s="113" t="s">
        <v>152</v>
      </c>
      <c r="N28" s="108" t="s">
        <v>111</v>
      </c>
      <c r="O28" s="108">
        <v>343</v>
      </c>
    </row>
    <row r="29" spans="2:15" ht="17.100000000000001" customHeight="1">
      <c r="B29" s="112">
        <v>2</v>
      </c>
      <c r="C29" s="113" t="s">
        <v>154</v>
      </c>
      <c r="D29" s="108" t="s">
        <v>103</v>
      </c>
      <c r="E29" s="120">
        <v>57</v>
      </c>
      <c r="F29" s="125"/>
      <c r="G29" s="112">
        <v>6</v>
      </c>
      <c r="H29" s="113" t="s">
        <v>155</v>
      </c>
      <c r="I29" s="108" t="s">
        <v>94</v>
      </c>
      <c r="J29" s="120">
        <v>155</v>
      </c>
      <c r="K29" s="1"/>
      <c r="L29" s="112"/>
      <c r="M29" s="113"/>
      <c r="N29" s="108"/>
      <c r="O29" s="120"/>
    </row>
    <row r="30" spans="2:15" ht="17.100000000000001" customHeight="1">
      <c r="B30" s="112">
        <v>3</v>
      </c>
      <c r="C30" s="113" t="s">
        <v>156</v>
      </c>
      <c r="D30" s="108" t="s">
        <v>94</v>
      </c>
      <c r="E30" s="120">
        <v>57</v>
      </c>
      <c r="F30" s="125"/>
      <c r="G30" s="112">
        <v>7</v>
      </c>
      <c r="H30" s="113" t="s">
        <v>157</v>
      </c>
      <c r="I30" s="108" t="s">
        <v>94</v>
      </c>
      <c r="J30" s="120">
        <v>144</v>
      </c>
      <c r="K30" s="1"/>
      <c r="L30" s="139" t="s">
        <v>158</v>
      </c>
      <c r="M30" s="140" t="s">
        <v>17</v>
      </c>
      <c r="N30" s="141" t="s">
        <v>97</v>
      </c>
      <c r="O30" s="143">
        <f>SUM(O31:O40)</f>
        <v>1706</v>
      </c>
    </row>
    <row r="31" spans="2:15" ht="17.100000000000001" customHeight="1">
      <c r="B31" s="112">
        <v>4</v>
      </c>
      <c r="C31" s="113" t="s">
        <v>159</v>
      </c>
      <c r="D31" s="108" t="s">
        <v>94</v>
      </c>
      <c r="E31" s="120">
        <v>64</v>
      </c>
      <c r="F31" s="125"/>
      <c r="G31" s="112">
        <v>8</v>
      </c>
      <c r="H31" s="113" t="s">
        <v>160</v>
      </c>
      <c r="I31" s="108" t="s">
        <v>103</v>
      </c>
      <c r="J31" s="120">
        <v>98</v>
      </c>
      <c r="K31" s="1"/>
      <c r="L31" s="112">
        <v>1</v>
      </c>
      <c r="M31" s="113" t="s">
        <v>161</v>
      </c>
      <c r="N31" s="108" t="s">
        <v>103</v>
      </c>
      <c r="O31" s="108">
        <v>140</v>
      </c>
    </row>
    <row r="32" spans="2:15" ht="17.100000000000001" customHeight="1">
      <c r="B32" s="112">
        <v>5</v>
      </c>
      <c r="C32" s="113" t="s">
        <v>162</v>
      </c>
      <c r="D32" s="108" t="s">
        <v>94</v>
      </c>
      <c r="E32" s="120">
        <v>132</v>
      </c>
      <c r="F32" s="138"/>
      <c r="G32" s="112"/>
      <c r="H32" s="113"/>
      <c r="I32" s="108"/>
      <c r="J32" s="120"/>
      <c r="K32" s="1"/>
      <c r="L32" s="112">
        <v>2</v>
      </c>
      <c r="M32" s="113" t="s">
        <v>163</v>
      </c>
      <c r="N32" s="108" t="s">
        <v>94</v>
      </c>
      <c r="O32" s="108">
        <v>214</v>
      </c>
    </row>
    <row r="33" spans="2:15" ht="17.100000000000001" customHeight="1">
      <c r="B33" s="112"/>
      <c r="C33" s="113"/>
      <c r="D33" s="108"/>
      <c r="E33" s="120"/>
      <c r="F33" s="125"/>
      <c r="G33" s="139" t="s">
        <v>150</v>
      </c>
      <c r="H33" s="140" t="s">
        <v>12</v>
      </c>
      <c r="I33" s="141" t="s">
        <v>97</v>
      </c>
      <c r="J33" s="143">
        <f>SUM(J34:J39)</f>
        <v>1010</v>
      </c>
      <c r="K33" s="1"/>
      <c r="L33" s="112">
        <v>3</v>
      </c>
      <c r="M33" s="113" t="s">
        <v>164</v>
      </c>
      <c r="N33" s="108" t="s">
        <v>103</v>
      </c>
      <c r="O33" s="108">
        <v>42</v>
      </c>
    </row>
    <row r="34" spans="2:15" ht="17.100000000000001" customHeight="1">
      <c r="B34" s="139" t="s">
        <v>165</v>
      </c>
      <c r="C34" s="140" t="s">
        <v>166</v>
      </c>
      <c r="D34" s="141" t="s">
        <v>97</v>
      </c>
      <c r="E34" s="143">
        <f>SUM(E35:E39)</f>
        <v>1549</v>
      </c>
      <c r="F34" s="125"/>
      <c r="G34" s="112">
        <v>1</v>
      </c>
      <c r="H34" s="113" t="s">
        <v>167</v>
      </c>
      <c r="I34" s="108" t="s">
        <v>103</v>
      </c>
      <c r="J34" s="120">
        <v>89</v>
      </c>
      <c r="K34" s="1"/>
      <c r="L34" s="112">
        <v>4</v>
      </c>
      <c r="M34" s="113" t="s">
        <v>168</v>
      </c>
      <c r="N34" s="108" t="s">
        <v>94</v>
      </c>
      <c r="O34" s="108">
        <v>608</v>
      </c>
    </row>
    <row r="35" spans="2:15" ht="17.100000000000001" customHeight="1">
      <c r="B35" s="112">
        <v>1</v>
      </c>
      <c r="C35" s="113" t="s">
        <v>169</v>
      </c>
      <c r="D35" s="108" t="s">
        <v>94</v>
      </c>
      <c r="E35" s="120">
        <v>389</v>
      </c>
      <c r="F35" s="125"/>
      <c r="G35" s="112">
        <v>2</v>
      </c>
      <c r="H35" s="113" t="s">
        <v>170</v>
      </c>
      <c r="I35" s="108" t="s">
        <v>103</v>
      </c>
      <c r="J35" s="120">
        <v>114</v>
      </c>
      <c r="K35" s="1"/>
      <c r="L35" s="112">
        <v>5</v>
      </c>
      <c r="M35" s="113" t="s">
        <v>171</v>
      </c>
      <c r="N35" s="108" t="s">
        <v>111</v>
      </c>
      <c r="O35" s="108">
        <v>23</v>
      </c>
    </row>
    <row r="36" spans="2:15" ht="17.100000000000001" customHeight="1">
      <c r="B36" s="112">
        <v>2</v>
      </c>
      <c r="C36" s="113" t="s">
        <v>172</v>
      </c>
      <c r="D36" s="108" t="s">
        <v>94</v>
      </c>
      <c r="E36" s="120">
        <v>490</v>
      </c>
      <c r="F36" s="125"/>
      <c r="G36" s="112">
        <v>3</v>
      </c>
      <c r="H36" s="113" t="s">
        <v>173</v>
      </c>
      <c r="I36" s="108" t="s">
        <v>103</v>
      </c>
      <c r="J36" s="120">
        <v>94</v>
      </c>
      <c r="K36" s="1"/>
      <c r="L36" s="112">
        <v>6</v>
      </c>
      <c r="M36" s="113" t="s">
        <v>174</v>
      </c>
      <c r="N36" s="108" t="s">
        <v>103</v>
      </c>
      <c r="O36" s="108">
        <v>62</v>
      </c>
    </row>
    <row r="37" spans="2:15" ht="17.100000000000001" customHeight="1">
      <c r="B37" s="112">
        <v>3</v>
      </c>
      <c r="C37" s="113" t="s">
        <v>175</v>
      </c>
      <c r="D37" s="108" t="s">
        <v>103</v>
      </c>
      <c r="E37" s="120">
        <v>115</v>
      </c>
      <c r="F37" s="125"/>
      <c r="G37" s="112">
        <v>4</v>
      </c>
      <c r="H37" s="113" t="s">
        <v>176</v>
      </c>
      <c r="I37" s="108" t="s">
        <v>103</v>
      </c>
      <c r="J37" s="120">
        <v>81</v>
      </c>
      <c r="K37" s="1"/>
      <c r="L37" s="112">
        <v>7</v>
      </c>
      <c r="M37" s="113" t="s">
        <v>177</v>
      </c>
      <c r="N37" s="108" t="s">
        <v>103</v>
      </c>
      <c r="O37" s="108">
        <v>68</v>
      </c>
    </row>
    <row r="38" spans="2:15" ht="17.100000000000001" customHeight="1">
      <c r="B38" s="112">
        <v>4</v>
      </c>
      <c r="C38" s="113" t="s">
        <v>178</v>
      </c>
      <c r="D38" s="108" t="s">
        <v>94</v>
      </c>
      <c r="E38" s="120">
        <v>459</v>
      </c>
      <c r="F38" s="125"/>
      <c r="G38" s="112">
        <v>5</v>
      </c>
      <c r="H38" s="113" t="s">
        <v>179</v>
      </c>
      <c r="I38" s="108" t="s">
        <v>94</v>
      </c>
      <c r="J38" s="120">
        <v>539</v>
      </c>
      <c r="K38" s="1"/>
      <c r="L38" s="112">
        <v>8</v>
      </c>
      <c r="M38" s="113" t="s">
        <v>180</v>
      </c>
      <c r="N38" s="108" t="s">
        <v>103</v>
      </c>
      <c r="O38" s="108">
        <v>99</v>
      </c>
    </row>
    <row r="39" spans="2:15" ht="17.100000000000001" customHeight="1">
      <c r="B39" s="112">
        <v>5</v>
      </c>
      <c r="C39" s="113" t="s">
        <v>181</v>
      </c>
      <c r="D39" s="108" t="s">
        <v>103</v>
      </c>
      <c r="E39" s="120">
        <v>96</v>
      </c>
      <c r="F39" s="125"/>
      <c r="G39" s="112">
        <v>6</v>
      </c>
      <c r="H39" s="113" t="s">
        <v>182</v>
      </c>
      <c r="I39" s="108" t="s">
        <v>94</v>
      </c>
      <c r="J39" s="120">
        <v>93</v>
      </c>
      <c r="K39" s="1"/>
      <c r="L39" s="112">
        <v>9</v>
      </c>
      <c r="M39" s="113" t="s">
        <v>183</v>
      </c>
      <c r="N39" s="108" t="s">
        <v>103</v>
      </c>
      <c r="O39" s="108">
        <v>143</v>
      </c>
    </row>
    <row r="40" spans="2:15" ht="17.100000000000001" customHeight="1">
      <c r="B40" s="112"/>
      <c r="C40" s="113"/>
      <c r="D40" s="108"/>
      <c r="E40" s="120"/>
      <c r="F40" s="125"/>
      <c r="G40" s="112"/>
      <c r="H40" s="113"/>
      <c r="I40" s="108"/>
      <c r="J40" s="120"/>
      <c r="K40" s="1"/>
      <c r="L40" s="145">
        <v>10</v>
      </c>
      <c r="M40" s="130" t="s">
        <v>183</v>
      </c>
      <c r="N40" s="146" t="s">
        <v>111</v>
      </c>
      <c r="O40" s="108">
        <v>307</v>
      </c>
    </row>
    <row r="41" spans="2:15" ht="17.100000000000001" customHeight="1" thickBot="1">
      <c r="B41" s="139" t="s">
        <v>95</v>
      </c>
      <c r="C41" s="140" t="s">
        <v>11</v>
      </c>
      <c r="D41" s="141" t="s">
        <v>97</v>
      </c>
      <c r="E41" s="143">
        <f>SUM(E42+E43+E44+J6+J7)</f>
        <v>646</v>
      </c>
      <c r="F41" s="125"/>
      <c r="G41" s="109" t="s">
        <v>165</v>
      </c>
      <c r="H41" s="110" t="s">
        <v>13</v>
      </c>
      <c r="I41" s="126" t="s">
        <v>97</v>
      </c>
      <c r="J41" s="143">
        <f>SUM(J42:J44)</f>
        <v>947</v>
      </c>
      <c r="K41" s="1"/>
      <c r="L41" s="147"/>
      <c r="M41" s="148"/>
      <c r="N41" s="149"/>
      <c r="O41" s="150"/>
    </row>
    <row r="42" spans="2:15" ht="17.100000000000001" customHeight="1" thickTop="1" thickBot="1">
      <c r="B42" s="112">
        <v>1</v>
      </c>
      <c r="C42" s="113" t="s">
        <v>184</v>
      </c>
      <c r="D42" s="108" t="s">
        <v>103</v>
      </c>
      <c r="E42" s="120">
        <v>97</v>
      </c>
      <c r="F42" s="125"/>
      <c r="G42" s="112">
        <v>1</v>
      </c>
      <c r="H42" s="113" t="s">
        <v>185</v>
      </c>
      <c r="I42" s="108" t="s">
        <v>94</v>
      </c>
      <c r="J42" s="120">
        <v>229</v>
      </c>
      <c r="K42" s="1"/>
      <c r="L42" s="360" t="s">
        <v>186</v>
      </c>
      <c r="M42" s="361"/>
      <c r="N42" s="364" t="s">
        <v>187</v>
      </c>
      <c r="O42" s="366">
        <f>SUM(E8+E19+E27+E34+E41+J14+J23+J33+J41+O6+O19+O30)</f>
        <v>19507</v>
      </c>
    </row>
    <row r="43" spans="2:15" ht="17.100000000000001" customHeight="1" thickTop="1" thickBot="1">
      <c r="B43" s="112">
        <v>2</v>
      </c>
      <c r="C43" s="113" t="s">
        <v>188</v>
      </c>
      <c r="D43" s="108" t="s">
        <v>94</v>
      </c>
      <c r="E43" s="120">
        <v>62</v>
      </c>
      <c r="F43" s="125"/>
      <c r="G43" s="112">
        <v>2</v>
      </c>
      <c r="H43" s="113" t="s">
        <v>189</v>
      </c>
      <c r="I43" s="108" t="s">
        <v>94</v>
      </c>
      <c r="J43" s="120">
        <v>152</v>
      </c>
      <c r="K43" s="1"/>
      <c r="L43" s="362"/>
      <c r="M43" s="363"/>
      <c r="N43" s="365"/>
      <c r="O43" s="367"/>
    </row>
    <row r="44" spans="2:15" ht="17.100000000000001" customHeight="1" thickBot="1">
      <c r="B44" s="116">
        <v>3</v>
      </c>
      <c r="C44" s="117" t="s">
        <v>190</v>
      </c>
      <c r="D44" s="118" t="s">
        <v>103</v>
      </c>
      <c r="E44" s="119">
        <v>52</v>
      </c>
      <c r="F44" s="125"/>
      <c r="G44" s="151">
        <v>3</v>
      </c>
      <c r="H44" s="152" t="s">
        <v>191</v>
      </c>
      <c r="I44" s="153" t="s">
        <v>94</v>
      </c>
      <c r="J44" s="119">
        <v>566</v>
      </c>
      <c r="K44" s="1"/>
      <c r="L44" s="154"/>
      <c r="M44" s="154"/>
      <c r="N44" s="154"/>
      <c r="O44" s="154"/>
    </row>
    <row r="45" spans="2:15" ht="15" customHeight="1">
      <c r="B45" s="125"/>
      <c r="C45" s="155"/>
      <c r="D45" s="156"/>
      <c r="E45" s="157"/>
      <c r="F45" s="158"/>
      <c r="G45" s="155"/>
      <c r="H45" s="158"/>
      <c r="I45" s="159"/>
      <c r="J45" s="1"/>
      <c r="K45" s="1"/>
      <c r="L45" s="1"/>
      <c r="M45" s="1"/>
      <c r="N45" s="1"/>
      <c r="O45" s="1"/>
    </row>
    <row r="46" spans="2:15" ht="15" customHeight="1">
      <c r="B46" s="125"/>
      <c r="C46" s="155" t="s">
        <v>192</v>
      </c>
      <c r="D46" s="156"/>
      <c r="E46" s="157"/>
      <c r="F46" s="158"/>
      <c r="G46" s="155"/>
      <c r="H46" s="158"/>
      <c r="I46" s="3"/>
      <c r="J46" s="3"/>
      <c r="K46" s="1"/>
    </row>
    <row r="47" spans="2:15" ht="15" customHeight="1"/>
    <row r="48" spans="2:15" ht="15" customHeight="1"/>
    <row r="49" spans="2:15" ht="15" customHeight="1">
      <c r="L49" s="160"/>
      <c r="M49" s="161"/>
      <c r="N49" s="162"/>
      <c r="O49" s="162"/>
    </row>
    <row r="50" spans="2:15" ht="15" customHeight="1"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0"/>
      <c r="M50" s="161"/>
      <c r="N50" s="162"/>
      <c r="O50" s="162"/>
    </row>
    <row r="51" spans="2:15" ht="15" customHeight="1"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  <mergeCell ref="B6:D7"/>
    <mergeCell ref="E6:E7"/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7"/>
  <sheetViews>
    <sheetView topLeftCell="I1" zoomScaleNormal="100" workbookViewId="0">
      <selection activeCell="AG37" sqref="AG37"/>
    </sheetView>
  </sheetViews>
  <sheetFormatPr defaultRowHeight="14.25"/>
  <cols>
    <col min="1" max="1" width="3.85546875" style="164" customWidth="1"/>
    <col min="2" max="3" width="9.140625" style="164" customWidth="1"/>
    <col min="4" max="4" width="4.85546875" style="164" customWidth="1"/>
    <col min="5" max="6" width="9.140625" style="164" customWidth="1"/>
    <col min="7" max="7" width="7.140625" style="164" customWidth="1"/>
    <col min="8" max="8" width="16.85546875" style="164" customWidth="1"/>
    <col min="9" max="9" width="7.5703125" style="164" customWidth="1"/>
    <col min="10" max="10" width="6.5703125" style="164" customWidth="1"/>
    <col min="11" max="11" width="8.7109375" style="164" customWidth="1"/>
    <col min="12" max="12" width="11.5703125" style="164" customWidth="1"/>
    <col min="13" max="28" width="9.140625" style="164" customWidth="1"/>
    <col min="29" max="16384" width="9.140625" style="177"/>
  </cols>
  <sheetData>
    <row r="1" spans="1:32" s="166" customFormat="1" ht="12.75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5"/>
    </row>
    <row r="2" spans="1:32" s="166" customFormat="1" ht="12.75">
      <c r="A2" s="164"/>
      <c r="B2" s="164" t="s">
        <v>193</v>
      </c>
      <c r="C2" s="164" t="s">
        <v>194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</row>
    <row r="3" spans="1:32" s="166" customFormat="1" ht="12.75">
      <c r="A3" s="164"/>
      <c r="B3" s="164" t="s">
        <v>195</v>
      </c>
      <c r="C3" s="164">
        <v>21868</v>
      </c>
      <c r="D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</row>
    <row r="4" spans="1:32" s="166" customFormat="1" ht="12.75">
      <c r="A4" s="164"/>
      <c r="B4" s="164" t="s">
        <v>196</v>
      </c>
      <c r="C4" s="164">
        <v>21835</v>
      </c>
      <c r="D4" s="164"/>
      <c r="H4" s="164" t="s">
        <v>197</v>
      </c>
      <c r="I4" s="166">
        <v>129</v>
      </c>
      <c r="J4" s="166">
        <f t="shared" ref="J4:J9" si="0">K4+K10</f>
        <v>129</v>
      </c>
      <c r="K4" s="164">
        <v>8</v>
      </c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</row>
    <row r="5" spans="1:32" s="166" customFormat="1" ht="12.75">
      <c r="A5" s="164"/>
      <c r="B5" s="164" t="s">
        <v>198</v>
      </c>
      <c r="C5" s="164">
        <v>21768</v>
      </c>
      <c r="D5" s="164"/>
      <c r="E5" s="164"/>
      <c r="F5" s="164" t="s">
        <v>199</v>
      </c>
      <c r="H5" s="164" t="s">
        <v>200</v>
      </c>
      <c r="I5" s="166">
        <v>0</v>
      </c>
      <c r="J5" s="166">
        <f t="shared" si="0"/>
        <v>0</v>
      </c>
      <c r="K5" s="164">
        <v>0</v>
      </c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</row>
    <row r="6" spans="1:32" s="166" customFormat="1" ht="12.75">
      <c r="A6" s="164"/>
      <c r="B6" s="164" t="s">
        <v>201</v>
      </c>
      <c r="C6" s="164">
        <v>21627</v>
      </c>
      <c r="D6" s="164"/>
      <c r="E6" s="164" t="s">
        <v>202</v>
      </c>
      <c r="F6" s="164">
        <v>5315</v>
      </c>
      <c r="H6" s="166" t="s">
        <v>203</v>
      </c>
      <c r="I6" s="166">
        <v>0</v>
      </c>
      <c r="J6" s="166">
        <f t="shared" si="0"/>
        <v>0</v>
      </c>
      <c r="K6" s="166">
        <v>0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</row>
    <row r="7" spans="1:32" s="166" customFormat="1" ht="12.75">
      <c r="A7" s="164"/>
      <c r="B7" s="164" t="s">
        <v>204</v>
      </c>
      <c r="C7" s="164">
        <v>21375</v>
      </c>
      <c r="D7" s="164"/>
      <c r="E7" s="164" t="s">
        <v>205</v>
      </c>
      <c r="F7" s="164">
        <v>4616</v>
      </c>
      <c r="H7" s="167" t="s">
        <v>206</v>
      </c>
      <c r="I7" s="166">
        <v>36</v>
      </c>
      <c r="J7" s="166">
        <f t="shared" si="0"/>
        <v>36</v>
      </c>
      <c r="K7" s="164">
        <v>4</v>
      </c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</row>
    <row r="8" spans="1:32" s="166" customFormat="1" ht="12.75">
      <c r="A8" s="164"/>
      <c r="B8" s="164" t="s">
        <v>207</v>
      </c>
      <c r="C8" s="164">
        <v>21683</v>
      </c>
      <c r="D8" s="164"/>
      <c r="E8" s="164" t="s">
        <v>208</v>
      </c>
      <c r="F8" s="164">
        <v>4626</v>
      </c>
      <c r="H8" s="166" t="s">
        <v>209</v>
      </c>
      <c r="I8" s="166">
        <v>35</v>
      </c>
      <c r="J8" s="166">
        <f t="shared" si="0"/>
        <v>35</v>
      </c>
      <c r="K8" s="164">
        <v>3</v>
      </c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</row>
    <row r="9" spans="1:32" s="166" customFormat="1" ht="12.75">
      <c r="A9" s="164"/>
      <c r="B9" s="164" t="s">
        <v>210</v>
      </c>
      <c r="C9" s="164">
        <v>22201</v>
      </c>
      <c r="D9" s="164"/>
      <c r="E9" s="164" t="s">
        <v>211</v>
      </c>
      <c r="F9" s="164">
        <v>3744</v>
      </c>
      <c r="H9" s="166" t="s">
        <v>212</v>
      </c>
      <c r="I9" s="166">
        <v>1</v>
      </c>
      <c r="J9" s="166">
        <f t="shared" si="0"/>
        <v>1</v>
      </c>
      <c r="K9" s="164">
        <v>0</v>
      </c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</row>
    <row r="10" spans="1:32" s="166" customFormat="1" ht="12.75">
      <c r="A10" s="164"/>
      <c r="B10" s="164" t="s">
        <v>213</v>
      </c>
      <c r="C10" s="164">
        <v>23734</v>
      </c>
      <c r="D10" s="164"/>
      <c r="E10" s="164" t="s">
        <v>214</v>
      </c>
      <c r="F10" s="164">
        <v>4443</v>
      </c>
      <c r="K10" s="166">
        <v>121</v>
      </c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</row>
    <row r="11" spans="1:32" s="166" customFormat="1" ht="12.75">
      <c r="A11" s="164"/>
      <c r="B11" s="164" t="s">
        <v>215</v>
      </c>
      <c r="C11" s="164">
        <v>23346</v>
      </c>
      <c r="D11" s="164"/>
      <c r="E11" s="164" t="s">
        <v>195</v>
      </c>
      <c r="F11" s="164">
        <v>3945</v>
      </c>
      <c r="K11" s="166">
        <v>0</v>
      </c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</row>
    <row r="12" spans="1:32" s="166" customFormat="1" ht="12.75">
      <c r="A12" s="164"/>
      <c r="B12" s="164" t="s">
        <v>216</v>
      </c>
      <c r="C12" s="164">
        <v>22201</v>
      </c>
      <c r="D12" s="164"/>
      <c r="E12" s="164"/>
      <c r="F12" s="164"/>
      <c r="K12" s="166">
        <v>0</v>
      </c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</row>
    <row r="13" spans="1:32" s="166" customFormat="1" ht="12.75">
      <c r="A13" s="164"/>
      <c r="B13" s="164" t="s">
        <v>217</v>
      </c>
      <c r="C13" s="164">
        <v>20828</v>
      </c>
      <c r="D13" s="164"/>
      <c r="E13" s="164" t="s">
        <v>213</v>
      </c>
      <c r="F13" s="164">
        <v>5397</v>
      </c>
      <c r="K13" s="166">
        <v>32</v>
      </c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</row>
    <row r="14" spans="1:32" s="166" customFormat="1" ht="12.75">
      <c r="A14" s="164"/>
      <c r="B14" s="164" t="s">
        <v>218</v>
      </c>
      <c r="C14" s="164">
        <v>20211</v>
      </c>
      <c r="D14" s="164"/>
      <c r="E14" s="164" t="s">
        <v>215</v>
      </c>
      <c r="F14" s="164">
        <v>4350</v>
      </c>
      <c r="K14" s="166">
        <v>32</v>
      </c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</row>
    <row r="15" spans="1:32" s="166" customFormat="1" ht="12.75">
      <c r="A15" s="164"/>
      <c r="B15" s="164" t="s">
        <v>219</v>
      </c>
      <c r="C15" s="164">
        <v>19507</v>
      </c>
      <c r="D15" s="164"/>
      <c r="E15" s="164" t="s">
        <v>216</v>
      </c>
      <c r="F15" s="164">
        <v>4415</v>
      </c>
      <c r="J15" s="164"/>
      <c r="K15" s="166">
        <v>1</v>
      </c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</row>
    <row r="16" spans="1:32" s="166" customFormat="1" ht="12.75">
      <c r="A16" s="164"/>
      <c r="B16" s="164"/>
      <c r="E16" s="164" t="s">
        <v>217</v>
      </c>
      <c r="F16" s="164">
        <v>4133</v>
      </c>
      <c r="H16" s="164"/>
      <c r="I16" s="164"/>
      <c r="J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F16" s="168"/>
    </row>
    <row r="17" spans="1:32" s="166" customFormat="1" ht="12.75">
      <c r="A17" s="164"/>
      <c r="B17" s="164"/>
      <c r="C17" s="164"/>
      <c r="D17" s="164"/>
      <c r="E17" s="164" t="s">
        <v>218</v>
      </c>
      <c r="F17" s="164">
        <v>4267</v>
      </c>
      <c r="H17" s="164"/>
      <c r="I17" s="164"/>
      <c r="J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F17" s="168"/>
    </row>
    <row r="18" spans="1:32" s="166" customFormat="1" ht="12.75">
      <c r="A18" s="164"/>
      <c r="B18" s="164"/>
      <c r="C18" s="164"/>
      <c r="D18" s="164"/>
      <c r="E18" s="164" t="s">
        <v>219</v>
      </c>
      <c r="F18" s="164">
        <v>3510</v>
      </c>
      <c r="H18" s="164"/>
      <c r="I18" s="169"/>
      <c r="J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F18" s="168"/>
    </row>
    <row r="19" spans="1:32" s="166" customFormat="1" ht="12.75">
      <c r="A19" s="164"/>
      <c r="B19" s="164"/>
      <c r="C19" s="164"/>
      <c r="D19" s="164"/>
      <c r="G19" s="164"/>
      <c r="H19" s="164"/>
      <c r="I19" s="164"/>
      <c r="J19" s="164"/>
      <c r="K19" s="170">
        <f>K22+K23+K24+K25+K26+K27+K28+K29+K30+K31+K32+K33+K34</f>
        <v>1.000063114071607</v>
      </c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F19" s="168"/>
    </row>
    <row r="20" spans="1:32" s="166" customFormat="1" ht="12.75">
      <c r="A20" s="164"/>
      <c r="B20" s="164"/>
      <c r="C20" s="164"/>
      <c r="D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F20" s="168"/>
    </row>
    <row r="21" spans="1:32" s="166" customFormat="1" ht="12.75">
      <c r="A21" s="164"/>
      <c r="B21" s="164"/>
      <c r="C21" s="164"/>
      <c r="D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F21" s="168"/>
    </row>
    <row r="22" spans="1:32" s="166" customFormat="1" ht="12.75">
      <c r="A22" s="164"/>
      <c r="B22" s="164">
        <v>1242</v>
      </c>
      <c r="C22" s="164"/>
      <c r="D22" s="164"/>
      <c r="E22" s="164"/>
      <c r="F22" s="164"/>
      <c r="G22" s="164"/>
      <c r="H22" s="164"/>
      <c r="I22" s="164"/>
      <c r="J22" s="171" t="s">
        <v>220</v>
      </c>
      <c r="K22" s="168">
        <f t="shared" ref="K22:K34" si="1">B22/B$36</f>
        <v>0.34471273938384678</v>
      </c>
      <c r="L22" s="172">
        <f t="shared" ref="L22:L34" si="2">B22/B$36</f>
        <v>0.34471273938384678</v>
      </c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F22" s="168"/>
    </row>
    <row r="23" spans="1:32" s="166" customFormat="1" ht="12.75">
      <c r="A23" s="164"/>
      <c r="B23" s="164">
        <v>92</v>
      </c>
      <c r="C23" s="164"/>
      <c r="D23" s="164"/>
      <c r="E23" s="164"/>
      <c r="F23" s="164"/>
      <c r="G23" s="164"/>
      <c r="H23" s="164"/>
      <c r="I23" s="164"/>
      <c r="J23" s="171" t="s">
        <v>221</v>
      </c>
      <c r="K23" s="168">
        <f t="shared" si="1"/>
        <v>2.5534276991396057E-2</v>
      </c>
      <c r="L23" s="173">
        <f t="shared" si="2"/>
        <v>2.5534276991396057E-2</v>
      </c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F23" s="168"/>
    </row>
    <row r="24" spans="1:32" s="166" customFormat="1" ht="12.75">
      <c r="A24" s="164"/>
      <c r="B24" s="164">
        <v>51</v>
      </c>
      <c r="C24" s="164"/>
      <c r="D24" s="164"/>
      <c r="E24" s="164"/>
      <c r="F24" s="164"/>
      <c r="G24" s="164"/>
      <c r="H24" s="164"/>
      <c r="I24" s="164"/>
      <c r="J24" s="171" t="s">
        <v>222</v>
      </c>
      <c r="K24" s="168">
        <f t="shared" si="1"/>
        <v>1.4154870940882597E-2</v>
      </c>
      <c r="L24" s="173">
        <f t="shared" si="2"/>
        <v>1.4154870940882597E-2</v>
      </c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F24" s="168"/>
    </row>
    <row r="25" spans="1:32" s="166" customFormat="1" ht="12.75" customHeight="1">
      <c r="A25" s="164"/>
      <c r="B25" s="164">
        <v>92</v>
      </c>
      <c r="C25" s="164"/>
      <c r="D25" s="164"/>
      <c r="E25" s="164"/>
      <c r="F25" s="164"/>
      <c r="G25" s="164"/>
      <c r="H25" s="164"/>
      <c r="J25" s="174" t="s">
        <v>223</v>
      </c>
      <c r="K25" s="168">
        <f t="shared" si="1"/>
        <v>2.5534276991396057E-2</v>
      </c>
      <c r="L25" s="173">
        <f t="shared" si="2"/>
        <v>2.5534276991396057E-2</v>
      </c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F25" s="168"/>
    </row>
    <row r="26" spans="1:32" s="166" customFormat="1" ht="12.75" customHeight="1">
      <c r="A26" s="164"/>
      <c r="B26" s="164">
        <v>39</v>
      </c>
      <c r="C26" s="164"/>
      <c r="D26" s="164"/>
      <c r="E26" s="164"/>
      <c r="F26" s="164"/>
      <c r="G26" s="164"/>
      <c r="H26" s="164"/>
      <c r="I26" s="164"/>
      <c r="J26" s="171" t="s">
        <v>224</v>
      </c>
      <c r="K26" s="168">
        <f t="shared" si="1"/>
        <v>1.0824313072439634E-2</v>
      </c>
      <c r="L26" s="172">
        <f t="shared" si="2"/>
        <v>1.0824313072439634E-2</v>
      </c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F26" s="168"/>
    </row>
    <row r="27" spans="1:32" s="166" customFormat="1" ht="12.75">
      <c r="A27" s="164"/>
      <c r="B27" s="164">
        <v>31</v>
      </c>
      <c r="C27" s="164"/>
      <c r="D27" s="164"/>
      <c r="E27" s="164"/>
      <c r="F27" s="164"/>
      <c r="G27" s="164"/>
      <c r="H27" s="164"/>
      <c r="I27" s="164"/>
      <c r="J27" s="174" t="s">
        <v>225</v>
      </c>
      <c r="K27" s="168">
        <f t="shared" si="1"/>
        <v>8.6039411601443235E-3</v>
      </c>
      <c r="L27" s="172">
        <f t="shared" si="2"/>
        <v>8.6039411601443235E-3</v>
      </c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F27" s="168"/>
    </row>
    <row r="28" spans="1:32" s="166" customFormat="1" ht="12.75">
      <c r="A28" s="164"/>
      <c r="B28" s="164">
        <v>316</v>
      </c>
      <c r="C28" s="164"/>
      <c r="D28" s="164"/>
      <c r="E28" s="164"/>
      <c r="F28" s="164"/>
      <c r="G28" s="164"/>
      <c r="H28" s="164"/>
      <c r="I28" s="164"/>
      <c r="J28" s="174" t="s">
        <v>226</v>
      </c>
      <c r="K28" s="168">
        <f t="shared" si="1"/>
        <v>8.7704690535664723E-2</v>
      </c>
      <c r="L28" s="173">
        <f t="shared" si="2"/>
        <v>8.7704690535664723E-2</v>
      </c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F28" s="168"/>
    </row>
    <row r="29" spans="1:32" s="166" customFormat="1" ht="12.75">
      <c r="A29" s="164"/>
      <c r="B29" s="164">
        <v>113</v>
      </c>
      <c r="C29" s="164"/>
      <c r="D29" s="164"/>
      <c r="E29" s="164"/>
      <c r="F29" s="164"/>
      <c r="G29" s="164"/>
      <c r="H29" s="164"/>
      <c r="I29" s="164"/>
      <c r="J29" s="174" t="s">
        <v>227</v>
      </c>
      <c r="K29" s="168">
        <f t="shared" si="1"/>
        <v>3.1362753261171245E-2</v>
      </c>
      <c r="L29" s="173">
        <f t="shared" si="2"/>
        <v>3.1362753261171245E-2</v>
      </c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F29" s="168"/>
    </row>
    <row r="30" spans="1:32" s="166" customFormat="1" ht="12.75">
      <c r="A30" s="164"/>
      <c r="B30" s="164">
        <v>138</v>
      </c>
      <c r="C30" s="164"/>
      <c r="D30" s="164"/>
      <c r="E30" s="164"/>
      <c r="F30" s="164"/>
      <c r="G30" s="164"/>
      <c r="H30" s="164"/>
      <c r="I30" s="164"/>
      <c r="J30" s="174" t="s">
        <v>228</v>
      </c>
      <c r="K30" s="168">
        <f t="shared" si="1"/>
        <v>3.8301415487094086E-2</v>
      </c>
      <c r="L30" s="173">
        <f t="shared" si="2"/>
        <v>3.8301415487094086E-2</v>
      </c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</row>
    <row r="31" spans="1:32" s="166" customFormat="1" ht="12.75">
      <c r="A31" s="164"/>
      <c r="B31" s="164">
        <v>837</v>
      </c>
      <c r="C31" s="164"/>
      <c r="D31" s="164"/>
      <c r="E31" s="164"/>
      <c r="F31" s="164"/>
      <c r="G31" s="164"/>
      <c r="H31" s="164"/>
      <c r="I31" s="164"/>
      <c r="J31" s="174" t="s">
        <v>229</v>
      </c>
      <c r="K31" s="168">
        <f t="shared" si="1"/>
        <v>0.23230641132389676</v>
      </c>
      <c r="L31" s="173">
        <f t="shared" si="2"/>
        <v>0.23230641132389676</v>
      </c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</row>
    <row r="32" spans="1:32" s="166" customFormat="1" ht="12.75">
      <c r="A32" s="164"/>
      <c r="B32" s="164">
        <v>417</v>
      </c>
      <c r="C32" s="164"/>
      <c r="D32" s="164"/>
      <c r="E32" s="164"/>
      <c r="F32" s="164"/>
      <c r="G32" s="164"/>
      <c r="H32" s="164"/>
      <c r="I32" s="164"/>
      <c r="J32" s="174" t="s">
        <v>230</v>
      </c>
      <c r="K32" s="168">
        <v>0.1158</v>
      </c>
      <c r="L32" s="173">
        <f t="shared" si="2"/>
        <v>0.115736885928393</v>
      </c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</row>
    <row r="33" spans="1:28" s="166" customFormat="1" ht="12.75">
      <c r="A33" s="164"/>
      <c r="B33" s="164">
        <v>12</v>
      </c>
      <c r="C33" s="164"/>
      <c r="D33" s="164"/>
      <c r="E33" s="164"/>
      <c r="F33" s="164"/>
      <c r="G33" s="164"/>
      <c r="H33" s="164"/>
      <c r="I33" s="164"/>
      <c r="J33" s="174" t="s">
        <v>231</v>
      </c>
      <c r="K33" s="168">
        <f t="shared" si="1"/>
        <v>3.3305578684429643E-3</v>
      </c>
      <c r="L33" s="172">
        <f t="shared" si="2"/>
        <v>3.3305578684429643E-3</v>
      </c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</row>
    <row r="34" spans="1:28" s="166" customFormat="1" ht="12.75">
      <c r="A34" s="164"/>
      <c r="B34" s="164">
        <v>223</v>
      </c>
      <c r="C34" s="164"/>
      <c r="D34" s="164"/>
      <c r="E34" s="164"/>
      <c r="F34" s="164"/>
      <c r="G34" s="164"/>
      <c r="H34" s="164"/>
      <c r="I34" s="164"/>
      <c r="J34" s="174" t="s">
        <v>232</v>
      </c>
      <c r="K34" s="168">
        <f t="shared" si="1"/>
        <v>6.1892867055231754E-2</v>
      </c>
      <c r="L34" s="173">
        <f t="shared" si="2"/>
        <v>6.1892867055231754E-2</v>
      </c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</row>
    <row r="35" spans="1:28" s="166" customFormat="1" ht="12.75">
      <c r="A35" s="164"/>
      <c r="C35" s="164"/>
      <c r="D35" s="164"/>
      <c r="E35" s="164"/>
      <c r="F35" s="164"/>
      <c r="G35" s="164"/>
      <c r="H35" s="164"/>
      <c r="I35" s="164"/>
      <c r="J35" s="17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</row>
    <row r="36" spans="1:28" s="166" customFormat="1" ht="12.75">
      <c r="A36" s="164"/>
      <c r="B36" s="164">
        <v>3603</v>
      </c>
      <c r="C36" s="164"/>
      <c r="D36" s="164"/>
      <c r="E36" s="164"/>
      <c r="F36" s="164"/>
      <c r="G36" s="164"/>
      <c r="H36" s="164"/>
      <c r="I36" s="164"/>
      <c r="J36" s="174"/>
      <c r="K36" s="168">
        <v>1</v>
      </c>
      <c r="L36" s="173">
        <f>B36/B$36</f>
        <v>1</v>
      </c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</row>
    <row r="37" spans="1:28" s="166" customFormat="1" ht="12.75">
      <c r="A37" s="164"/>
      <c r="C37" s="164"/>
      <c r="D37" s="164"/>
      <c r="E37" s="164"/>
      <c r="F37" s="164"/>
      <c r="G37" s="164"/>
      <c r="H37" s="164"/>
      <c r="I37" s="164"/>
      <c r="J37" s="164"/>
      <c r="K37" s="175"/>
      <c r="L37" s="175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</row>
    <row r="38" spans="1:28" s="166" customFormat="1" ht="12.75">
      <c r="A38" s="164"/>
      <c r="B38" s="164">
        <f>SUM(B22:B34)</f>
        <v>3603</v>
      </c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8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</row>
    <row r="39" spans="1:28" s="166" customFormat="1" ht="12.75">
      <c r="A39" s="164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8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</row>
    <row r="40" spans="1:28" s="166" customFormat="1" ht="12.75" customHeight="1">
      <c r="A40" s="164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8"/>
      <c r="N40" s="393" t="s">
        <v>233</v>
      </c>
      <c r="O40" s="394"/>
      <c r="P40" s="394"/>
      <c r="Q40" s="394"/>
      <c r="R40" s="394"/>
      <c r="S40" s="394"/>
      <c r="T40" s="394"/>
      <c r="U40" s="394"/>
      <c r="V40" s="394"/>
      <c r="W40" s="394"/>
      <c r="X40" s="394"/>
      <c r="Y40" s="394"/>
      <c r="Z40" s="394"/>
      <c r="AA40" s="394"/>
      <c r="AB40" s="394"/>
    </row>
    <row r="41" spans="1:28" s="166" customFormat="1" ht="12.75" customHeight="1">
      <c r="M41" s="168"/>
      <c r="N41" s="394"/>
      <c r="O41" s="394"/>
      <c r="P41" s="394"/>
      <c r="Q41" s="394"/>
      <c r="R41" s="394"/>
      <c r="S41" s="394"/>
      <c r="T41" s="394"/>
      <c r="U41" s="394"/>
      <c r="V41" s="394"/>
      <c r="W41" s="394"/>
      <c r="X41" s="394"/>
      <c r="Y41" s="394"/>
      <c r="Z41" s="394"/>
      <c r="AA41" s="394"/>
      <c r="AB41" s="394"/>
    </row>
    <row r="42" spans="1:28" s="166" customFormat="1" ht="12.75">
      <c r="M42" s="168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</row>
    <row r="43" spans="1:28" s="166" customFormat="1" ht="12.75">
      <c r="M43" s="168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</row>
    <row r="44" spans="1:28" s="166" customFormat="1" ht="12.75">
      <c r="M44" s="168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</row>
    <row r="45" spans="1:28" s="166" customFormat="1" ht="12.75">
      <c r="M45" s="168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</row>
    <row r="46" spans="1:28" s="166" customFormat="1" ht="12.75">
      <c r="M46" s="168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</row>
    <row r="47" spans="1:28" s="166" customFormat="1" ht="12.75">
      <c r="M47" s="168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</row>
    <row r="48" spans="1:28" s="166" customFormat="1" ht="12.75">
      <c r="M48" s="168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</row>
    <row r="49" spans="1:28" s="166" customFormat="1" ht="12.75">
      <c r="M49" s="168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</row>
    <row r="50" spans="1:28" s="166" customFormat="1" ht="12.75">
      <c r="M50" s="168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</row>
    <row r="51" spans="1:28" s="166" customFormat="1" ht="12.75">
      <c r="M51" s="168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</row>
    <row r="52" spans="1:28" s="166" customFormat="1" ht="12.75">
      <c r="M52" s="168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</row>
    <row r="53" spans="1:28" s="166" customFormat="1" ht="12.75">
      <c r="M53" s="175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</row>
    <row r="54" spans="1:28" s="166" customFormat="1" ht="12.75"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</row>
    <row r="55" spans="1:28" s="166" customFormat="1" ht="12.75">
      <c r="M55" s="164"/>
      <c r="N55" s="164"/>
      <c r="O55" s="164"/>
      <c r="P55" s="173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</row>
    <row r="56" spans="1:28" s="166" customFormat="1" ht="12.75">
      <c r="M56" s="164"/>
      <c r="N56" s="164"/>
      <c r="O56" s="164"/>
      <c r="P56" s="176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</row>
    <row r="57" spans="1:28" s="166" customFormat="1" ht="12.75">
      <c r="A57" s="164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73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</row>
    <row r="58" spans="1:28" s="166" customFormat="1" ht="12.75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73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</row>
    <row r="59" spans="1:28" s="166" customFormat="1" ht="12.75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76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</row>
    <row r="60" spans="1:28" s="166" customFormat="1" ht="12.75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72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</row>
    <row r="61" spans="1:28" s="166" customFormat="1" ht="12.75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73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</row>
    <row r="62" spans="1:28">
      <c r="P62" s="173"/>
    </row>
    <row r="63" spans="1:28">
      <c r="P63" s="173"/>
    </row>
    <row r="64" spans="1:28">
      <c r="P64" s="173"/>
    </row>
    <row r="65" spans="16:16">
      <c r="P65" s="173"/>
    </row>
    <row r="66" spans="16:16">
      <c r="P66" s="176"/>
    </row>
    <row r="67" spans="16:16">
      <c r="P67" s="173"/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8"/>
  <sheetViews>
    <sheetView topLeftCell="A29" zoomScale="75" workbookViewId="0">
      <selection activeCell="A3" sqref="A3"/>
    </sheetView>
  </sheetViews>
  <sheetFormatPr defaultRowHeight="12.75"/>
  <cols>
    <col min="1" max="1" width="2.85546875" style="103" customWidth="1"/>
    <col min="2" max="2" width="4.7109375" style="103" customWidth="1"/>
    <col min="3" max="3" width="25" style="103" customWidth="1"/>
    <col min="4" max="4" width="26.28515625" style="103" customWidth="1"/>
    <col min="5" max="5" width="13.28515625" style="215" customWidth="1"/>
    <col min="6" max="8" width="12.28515625" style="215" customWidth="1"/>
    <col min="9" max="9" width="13" style="215" customWidth="1"/>
    <col min="10" max="10" width="12.42578125" style="215" customWidth="1"/>
    <col min="11" max="11" width="12.5703125" style="256" customWidth="1"/>
    <col min="12" max="12" width="12.28515625" style="215" customWidth="1"/>
    <col min="13" max="13" width="12.140625" style="256" customWidth="1"/>
    <col min="14" max="15" width="12.28515625" style="215" customWidth="1"/>
    <col min="16" max="16" width="12.28515625" style="256" customWidth="1"/>
    <col min="17" max="17" width="12.85546875" style="215" customWidth="1"/>
    <col min="18" max="18" width="13.42578125" style="215" customWidth="1"/>
    <col min="19" max="19" width="15.85546875" style="215" customWidth="1"/>
    <col min="20" max="20" width="10.7109375" style="103" bestFit="1" customWidth="1"/>
    <col min="21" max="16384" width="9.140625" style="103"/>
  </cols>
  <sheetData>
    <row r="2" spans="2:20" ht="42" customHeight="1">
      <c r="B2" s="178"/>
      <c r="C2" s="179"/>
      <c r="D2" s="180"/>
      <c r="E2" s="398" t="s">
        <v>234</v>
      </c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178"/>
      <c r="Q2" s="178"/>
      <c r="R2" s="181"/>
      <c r="S2" s="182"/>
    </row>
    <row r="3" spans="2:20" ht="48.75" customHeight="1">
      <c r="B3" s="400" t="s">
        <v>235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</row>
    <row r="4" spans="2:20" ht="42" customHeight="1" thickBot="1">
      <c r="B4" s="401" t="s">
        <v>236</v>
      </c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</row>
    <row r="5" spans="2:20" ht="40.5" customHeight="1" thickBot="1">
      <c r="B5" s="183" t="s">
        <v>1</v>
      </c>
      <c r="C5" s="184" t="s">
        <v>2</v>
      </c>
      <c r="D5" s="185" t="s">
        <v>3</v>
      </c>
      <c r="E5" s="186" t="s">
        <v>237</v>
      </c>
      <c r="F5" s="187" t="s">
        <v>238</v>
      </c>
      <c r="G5" s="188" t="s">
        <v>6</v>
      </c>
      <c r="H5" s="188" t="s">
        <v>7</v>
      </c>
      <c r="I5" s="188" t="s">
        <v>8</v>
      </c>
      <c r="J5" s="188" t="s">
        <v>9</v>
      </c>
      <c r="K5" s="188" t="s">
        <v>10</v>
      </c>
      <c r="L5" s="188" t="s">
        <v>11</v>
      </c>
      <c r="M5" s="188" t="s">
        <v>12</v>
      </c>
      <c r="N5" s="188" t="s">
        <v>13</v>
      </c>
      <c r="O5" s="188" t="s">
        <v>239</v>
      </c>
      <c r="P5" s="188" t="s">
        <v>240</v>
      </c>
      <c r="Q5" s="188" t="s">
        <v>16</v>
      </c>
      <c r="R5" s="188" t="s">
        <v>17</v>
      </c>
      <c r="S5" s="189" t="s">
        <v>18</v>
      </c>
    </row>
    <row r="6" spans="2:20" ht="24" customHeight="1" thickBot="1">
      <c r="B6" s="190"/>
      <c r="C6" s="403" t="s">
        <v>241</v>
      </c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  <c r="R6" s="403"/>
      <c r="S6" s="403"/>
    </row>
    <row r="7" spans="2:20" ht="24" customHeight="1" thickBot="1">
      <c r="B7" s="191" t="s">
        <v>20</v>
      </c>
      <c r="C7" s="404" t="s">
        <v>242</v>
      </c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396"/>
      <c r="S7" s="397"/>
    </row>
    <row r="8" spans="2:20" ht="24" customHeight="1" thickBot="1">
      <c r="B8" s="192"/>
      <c r="C8" s="405" t="s">
        <v>243</v>
      </c>
      <c r="D8" s="406"/>
      <c r="E8" s="193">
        <v>126</v>
      </c>
      <c r="F8" s="193">
        <v>128</v>
      </c>
      <c r="G8" s="194">
        <v>191</v>
      </c>
      <c r="H8" s="194">
        <v>231</v>
      </c>
      <c r="I8" s="194">
        <v>215</v>
      </c>
      <c r="J8" s="195">
        <v>36</v>
      </c>
      <c r="K8" s="194">
        <v>213</v>
      </c>
      <c r="L8" s="194">
        <v>90</v>
      </c>
      <c r="M8" s="194">
        <v>108</v>
      </c>
      <c r="N8" s="194">
        <v>131</v>
      </c>
      <c r="O8" s="194">
        <v>141</v>
      </c>
      <c r="P8" s="194">
        <v>210</v>
      </c>
      <c r="Q8" s="194">
        <v>186</v>
      </c>
      <c r="R8" s="196">
        <v>198</v>
      </c>
      <c r="S8" s="197">
        <f>SUM(E8:R8)</f>
        <v>2204</v>
      </c>
    </row>
    <row r="9" spans="2:20" ht="24" customHeight="1" thickBot="1">
      <c r="B9" s="192"/>
      <c r="C9" s="407" t="s">
        <v>244</v>
      </c>
      <c r="D9" s="408"/>
      <c r="E9" s="198">
        <v>353</v>
      </c>
      <c r="F9" s="198">
        <v>271</v>
      </c>
      <c r="G9" s="198">
        <v>413</v>
      </c>
      <c r="H9" s="198">
        <v>613</v>
      </c>
      <c r="I9" s="198">
        <v>556</v>
      </c>
      <c r="J9" s="195">
        <v>82</v>
      </c>
      <c r="K9" s="198">
        <v>406</v>
      </c>
      <c r="L9" s="198">
        <v>166</v>
      </c>
      <c r="M9" s="198">
        <v>291</v>
      </c>
      <c r="N9" s="198">
        <v>276</v>
      </c>
      <c r="O9" s="198">
        <v>531</v>
      </c>
      <c r="P9" s="198">
        <v>486</v>
      </c>
      <c r="Q9" s="198">
        <v>485</v>
      </c>
      <c r="R9" s="199">
        <v>473</v>
      </c>
      <c r="S9" s="197">
        <f>SUM(E9:R9)</f>
        <v>5402</v>
      </c>
      <c r="T9" s="200"/>
    </row>
    <row r="10" spans="2:20" ht="24" customHeight="1" thickBot="1">
      <c r="B10" s="192"/>
      <c r="C10" s="409" t="s">
        <v>245</v>
      </c>
      <c r="D10" s="405"/>
      <c r="E10" s="201">
        <v>334</v>
      </c>
      <c r="F10" s="201">
        <v>206</v>
      </c>
      <c r="G10" s="201">
        <v>313</v>
      </c>
      <c r="H10" s="201">
        <v>511</v>
      </c>
      <c r="I10" s="201">
        <v>506</v>
      </c>
      <c r="J10" s="195">
        <v>96</v>
      </c>
      <c r="K10" s="201">
        <v>338</v>
      </c>
      <c r="L10" s="201">
        <v>144</v>
      </c>
      <c r="M10" s="201">
        <v>243</v>
      </c>
      <c r="N10" s="201">
        <v>207</v>
      </c>
      <c r="O10" s="201">
        <v>592</v>
      </c>
      <c r="P10" s="201">
        <v>352</v>
      </c>
      <c r="Q10" s="198">
        <v>449</v>
      </c>
      <c r="R10" s="202">
        <v>392</v>
      </c>
      <c r="S10" s="197">
        <f>SUM(E10:R10)</f>
        <v>4683</v>
      </c>
      <c r="T10" s="200"/>
    </row>
    <row r="11" spans="2:20" ht="24" customHeight="1" thickBot="1">
      <c r="B11" s="192"/>
      <c r="C11" s="409" t="s">
        <v>246</v>
      </c>
      <c r="D11" s="405"/>
      <c r="E11" s="203">
        <v>247</v>
      </c>
      <c r="F11" s="203">
        <v>154</v>
      </c>
      <c r="G11" s="203">
        <v>241</v>
      </c>
      <c r="H11" s="203">
        <v>374</v>
      </c>
      <c r="I11" s="203">
        <v>352</v>
      </c>
      <c r="J11" s="204">
        <v>87</v>
      </c>
      <c r="K11" s="203">
        <v>270</v>
      </c>
      <c r="L11" s="203">
        <v>107</v>
      </c>
      <c r="M11" s="203">
        <v>179</v>
      </c>
      <c r="N11" s="203">
        <v>159</v>
      </c>
      <c r="O11" s="203">
        <v>379</v>
      </c>
      <c r="P11" s="203">
        <v>263</v>
      </c>
      <c r="Q11" s="201">
        <v>292</v>
      </c>
      <c r="R11" s="205">
        <v>280</v>
      </c>
      <c r="S11" s="197">
        <f>SUM(E11:R11)</f>
        <v>3384</v>
      </c>
      <c r="T11" s="200"/>
    </row>
    <row r="12" spans="2:20" ht="24" customHeight="1" thickBot="1">
      <c r="B12" s="206"/>
      <c r="C12" s="410" t="s">
        <v>247</v>
      </c>
      <c r="D12" s="411"/>
      <c r="E12" s="207">
        <v>270</v>
      </c>
      <c r="F12" s="207">
        <v>215</v>
      </c>
      <c r="G12" s="204">
        <v>271</v>
      </c>
      <c r="H12" s="204">
        <v>393</v>
      </c>
      <c r="I12" s="204">
        <v>371</v>
      </c>
      <c r="J12" s="208">
        <v>102</v>
      </c>
      <c r="K12" s="204">
        <v>322</v>
      </c>
      <c r="L12" s="204">
        <v>139</v>
      </c>
      <c r="M12" s="209">
        <v>189</v>
      </c>
      <c r="N12" s="209">
        <v>174</v>
      </c>
      <c r="O12" s="209">
        <v>386</v>
      </c>
      <c r="P12" s="209">
        <v>316</v>
      </c>
      <c r="Q12" s="203">
        <v>323</v>
      </c>
      <c r="R12" s="209">
        <v>363</v>
      </c>
      <c r="S12" s="197">
        <f>SUM(E12:R12)</f>
        <v>3834</v>
      </c>
      <c r="T12" s="200"/>
    </row>
    <row r="13" spans="2:20" ht="24" customHeight="1" thickBot="1">
      <c r="B13" s="412" t="s">
        <v>248</v>
      </c>
      <c r="C13" s="412"/>
      <c r="D13" s="412"/>
      <c r="E13" s="412"/>
      <c r="F13" s="412"/>
      <c r="G13" s="412"/>
      <c r="H13" s="412"/>
      <c r="I13" s="412"/>
      <c r="J13" s="412"/>
      <c r="K13" s="412"/>
      <c r="L13" s="412"/>
      <c r="M13" s="412"/>
      <c r="N13" s="412"/>
      <c r="O13" s="412"/>
      <c r="P13" s="412"/>
      <c r="Q13" s="412"/>
      <c r="R13" s="412"/>
      <c r="S13" s="413"/>
      <c r="T13" s="200"/>
    </row>
    <row r="14" spans="2:20" ht="24" customHeight="1" thickBot="1">
      <c r="B14" s="210">
        <v>2</v>
      </c>
      <c r="C14" s="395" t="s">
        <v>249</v>
      </c>
      <c r="D14" s="396"/>
      <c r="E14" s="396"/>
      <c r="F14" s="396"/>
      <c r="G14" s="396"/>
      <c r="H14" s="396"/>
      <c r="I14" s="396"/>
      <c r="J14" s="396"/>
      <c r="K14" s="396"/>
      <c r="L14" s="396"/>
      <c r="M14" s="396"/>
      <c r="N14" s="396"/>
      <c r="O14" s="396"/>
      <c r="P14" s="396"/>
      <c r="Q14" s="396"/>
      <c r="R14" s="396"/>
      <c r="S14" s="397"/>
      <c r="T14" s="200"/>
    </row>
    <row r="15" spans="2:20" ht="24" customHeight="1" thickBot="1">
      <c r="B15" s="211"/>
      <c r="C15" s="414" t="s">
        <v>250</v>
      </c>
      <c r="D15" s="405"/>
      <c r="E15" s="201">
        <v>254</v>
      </c>
      <c r="F15" s="201">
        <v>97</v>
      </c>
      <c r="G15" s="195">
        <v>108</v>
      </c>
      <c r="H15" s="195">
        <v>177</v>
      </c>
      <c r="I15" s="195">
        <v>217</v>
      </c>
      <c r="J15" s="203">
        <v>33</v>
      </c>
      <c r="K15" s="195">
        <v>121</v>
      </c>
      <c r="L15" s="195">
        <v>40</v>
      </c>
      <c r="M15" s="212">
        <v>92</v>
      </c>
      <c r="N15" s="212">
        <v>90</v>
      </c>
      <c r="O15" s="212">
        <v>442</v>
      </c>
      <c r="P15" s="212">
        <v>162</v>
      </c>
      <c r="Q15" s="212">
        <v>181</v>
      </c>
      <c r="R15" s="212">
        <v>126</v>
      </c>
      <c r="S15" s="197">
        <f>SUM(E15:R15)</f>
        <v>2140</v>
      </c>
      <c r="T15" s="200"/>
    </row>
    <row r="16" spans="2:20" ht="24" customHeight="1" thickBot="1">
      <c r="B16" s="211" t="s">
        <v>22</v>
      </c>
      <c r="C16" s="414" t="s">
        <v>251</v>
      </c>
      <c r="D16" s="405"/>
      <c r="E16" s="201">
        <v>287</v>
      </c>
      <c r="F16" s="201">
        <v>224</v>
      </c>
      <c r="G16" s="195">
        <v>294</v>
      </c>
      <c r="H16" s="195">
        <v>483</v>
      </c>
      <c r="I16" s="195">
        <v>458</v>
      </c>
      <c r="J16" s="195">
        <v>76</v>
      </c>
      <c r="K16" s="195">
        <v>282</v>
      </c>
      <c r="L16" s="195">
        <v>112</v>
      </c>
      <c r="M16" s="212">
        <v>186</v>
      </c>
      <c r="N16" s="212">
        <v>183</v>
      </c>
      <c r="O16" s="212">
        <v>487</v>
      </c>
      <c r="P16" s="212">
        <v>306</v>
      </c>
      <c r="Q16" s="212">
        <v>409</v>
      </c>
      <c r="R16" s="212">
        <v>407</v>
      </c>
      <c r="S16" s="197">
        <f>SUM(E16:R16)</f>
        <v>4194</v>
      </c>
      <c r="T16" s="200"/>
    </row>
    <row r="17" spans="2:20" s="215" customFormat="1" ht="24" customHeight="1" thickBot="1">
      <c r="B17" s="213" t="s">
        <v>22</v>
      </c>
      <c r="C17" s="415" t="s">
        <v>252</v>
      </c>
      <c r="D17" s="416"/>
      <c r="E17" s="201">
        <v>164</v>
      </c>
      <c r="F17" s="201">
        <v>106</v>
      </c>
      <c r="G17" s="195">
        <v>193</v>
      </c>
      <c r="H17" s="195">
        <v>169</v>
      </c>
      <c r="I17" s="195">
        <v>190</v>
      </c>
      <c r="J17" s="203">
        <v>29</v>
      </c>
      <c r="K17" s="195">
        <v>149</v>
      </c>
      <c r="L17" s="195">
        <v>57</v>
      </c>
      <c r="M17" s="212">
        <v>103</v>
      </c>
      <c r="N17" s="212">
        <v>85</v>
      </c>
      <c r="O17" s="212">
        <v>241</v>
      </c>
      <c r="P17" s="212">
        <v>148</v>
      </c>
      <c r="Q17" s="212">
        <v>143</v>
      </c>
      <c r="R17" s="212">
        <v>181</v>
      </c>
      <c r="S17" s="197">
        <f>SUM(E17:R17)</f>
        <v>1958</v>
      </c>
      <c r="T17" s="214"/>
    </row>
    <row r="18" spans="2:20" s="215" customFormat="1" ht="24" customHeight="1" thickBot="1">
      <c r="B18" s="213"/>
      <c r="C18" s="417" t="s">
        <v>253</v>
      </c>
      <c r="D18" s="418"/>
      <c r="E18" s="207">
        <v>269</v>
      </c>
      <c r="F18" s="207">
        <v>241</v>
      </c>
      <c r="G18" s="204">
        <v>428</v>
      </c>
      <c r="H18" s="204">
        <v>658</v>
      </c>
      <c r="I18" s="204">
        <v>525</v>
      </c>
      <c r="J18" s="195">
        <v>136</v>
      </c>
      <c r="K18" s="204">
        <v>493</v>
      </c>
      <c r="L18" s="204">
        <v>227</v>
      </c>
      <c r="M18" s="209">
        <v>334</v>
      </c>
      <c r="N18" s="209">
        <v>314</v>
      </c>
      <c r="O18" s="209">
        <v>399</v>
      </c>
      <c r="P18" s="209">
        <v>510</v>
      </c>
      <c r="Q18" s="209">
        <v>470</v>
      </c>
      <c r="R18" s="212">
        <v>465</v>
      </c>
      <c r="S18" s="197">
        <f>SUM(E18:R18)</f>
        <v>5469</v>
      </c>
      <c r="T18" s="214"/>
    </row>
    <row r="19" spans="2:20" s="215" customFormat="1" ht="24" customHeight="1" thickBot="1">
      <c r="B19" s="216"/>
      <c r="C19" s="419" t="s">
        <v>254</v>
      </c>
      <c r="D19" s="420"/>
      <c r="E19" s="217">
        <v>356</v>
      </c>
      <c r="F19" s="217">
        <v>306</v>
      </c>
      <c r="G19" s="208">
        <v>406</v>
      </c>
      <c r="H19" s="208">
        <v>635</v>
      </c>
      <c r="I19" s="208">
        <v>610</v>
      </c>
      <c r="J19" s="203">
        <v>129</v>
      </c>
      <c r="K19" s="208">
        <v>504</v>
      </c>
      <c r="L19" s="208">
        <v>210</v>
      </c>
      <c r="M19" s="218">
        <v>295</v>
      </c>
      <c r="N19" s="218">
        <v>275</v>
      </c>
      <c r="O19" s="218">
        <v>460</v>
      </c>
      <c r="P19" s="218">
        <v>501</v>
      </c>
      <c r="Q19" s="218">
        <v>532</v>
      </c>
      <c r="R19" s="218">
        <v>527</v>
      </c>
      <c r="S19" s="197">
        <f>SUM(E19:R19)</f>
        <v>5746</v>
      </c>
      <c r="T19" s="214"/>
    </row>
    <row r="20" spans="2:20" ht="24" customHeight="1" thickBot="1">
      <c r="B20" s="421" t="s">
        <v>255</v>
      </c>
      <c r="C20" s="422"/>
      <c r="D20" s="422"/>
      <c r="E20" s="422"/>
      <c r="F20" s="422"/>
      <c r="G20" s="422"/>
      <c r="H20" s="422"/>
      <c r="I20" s="422"/>
      <c r="J20" s="422"/>
      <c r="K20" s="422"/>
      <c r="L20" s="422"/>
      <c r="M20" s="422"/>
      <c r="N20" s="422"/>
      <c r="O20" s="422"/>
      <c r="P20" s="422"/>
      <c r="Q20" s="422"/>
      <c r="R20" s="422"/>
      <c r="S20" s="422"/>
    </row>
    <row r="21" spans="2:20" ht="24" customHeight="1" thickBot="1">
      <c r="B21" s="191">
        <v>3</v>
      </c>
      <c r="C21" s="423" t="s">
        <v>256</v>
      </c>
      <c r="D21" s="424"/>
      <c r="E21" s="424"/>
      <c r="F21" s="424"/>
      <c r="G21" s="424"/>
      <c r="H21" s="424"/>
      <c r="I21" s="424"/>
      <c r="J21" s="424"/>
      <c r="K21" s="424"/>
      <c r="L21" s="424"/>
      <c r="M21" s="424"/>
      <c r="N21" s="424"/>
      <c r="O21" s="424"/>
      <c r="P21" s="424"/>
      <c r="Q21" s="424"/>
      <c r="R21" s="424"/>
      <c r="S21" s="425"/>
    </row>
    <row r="22" spans="2:20" ht="24" customHeight="1" thickBot="1">
      <c r="B22" s="219"/>
      <c r="C22" s="409" t="s">
        <v>257</v>
      </c>
      <c r="D22" s="405"/>
      <c r="E22" s="203">
        <v>228</v>
      </c>
      <c r="F22" s="203">
        <v>149</v>
      </c>
      <c r="G22" s="203">
        <v>250</v>
      </c>
      <c r="H22" s="203">
        <v>322</v>
      </c>
      <c r="I22" s="203">
        <v>375</v>
      </c>
      <c r="J22" s="203">
        <v>76</v>
      </c>
      <c r="K22" s="203">
        <v>249</v>
      </c>
      <c r="L22" s="203">
        <v>107</v>
      </c>
      <c r="M22" s="203">
        <v>149</v>
      </c>
      <c r="N22" s="203">
        <v>162</v>
      </c>
      <c r="O22" s="203">
        <v>400</v>
      </c>
      <c r="P22" s="203">
        <v>276</v>
      </c>
      <c r="Q22" s="203">
        <v>367</v>
      </c>
      <c r="R22" s="205">
        <v>322</v>
      </c>
      <c r="S22" s="220">
        <f t="shared" ref="S22:S28" si="0">SUM(E22:R22)</f>
        <v>3432</v>
      </c>
    </row>
    <row r="23" spans="2:20" ht="24" customHeight="1" thickBot="1">
      <c r="B23" s="221"/>
      <c r="C23" s="409" t="s">
        <v>258</v>
      </c>
      <c r="D23" s="405"/>
      <c r="E23" s="201">
        <v>289</v>
      </c>
      <c r="F23" s="201">
        <v>230</v>
      </c>
      <c r="G23" s="195">
        <v>358</v>
      </c>
      <c r="H23" s="195">
        <v>538</v>
      </c>
      <c r="I23" s="195">
        <v>503</v>
      </c>
      <c r="J23" s="195">
        <v>107</v>
      </c>
      <c r="K23" s="195">
        <v>385</v>
      </c>
      <c r="L23" s="195">
        <v>163</v>
      </c>
      <c r="M23" s="212">
        <v>227</v>
      </c>
      <c r="N23" s="212">
        <v>252</v>
      </c>
      <c r="O23" s="212">
        <v>442</v>
      </c>
      <c r="P23" s="212">
        <v>393</v>
      </c>
      <c r="Q23" s="212">
        <v>456</v>
      </c>
      <c r="R23" s="212">
        <v>435</v>
      </c>
      <c r="S23" s="220">
        <f t="shared" si="0"/>
        <v>4778</v>
      </c>
    </row>
    <row r="24" spans="2:20" ht="24" customHeight="1" thickBot="1">
      <c r="B24" s="221"/>
      <c r="C24" s="409" t="s">
        <v>259</v>
      </c>
      <c r="D24" s="405"/>
      <c r="E24" s="203">
        <v>198</v>
      </c>
      <c r="F24" s="203">
        <v>178</v>
      </c>
      <c r="G24" s="203">
        <v>240</v>
      </c>
      <c r="H24" s="203">
        <v>371</v>
      </c>
      <c r="I24" s="203">
        <v>304</v>
      </c>
      <c r="J24" s="203">
        <v>56</v>
      </c>
      <c r="K24" s="203">
        <v>245</v>
      </c>
      <c r="L24" s="203">
        <v>131</v>
      </c>
      <c r="M24" s="203">
        <v>166</v>
      </c>
      <c r="N24" s="203">
        <v>147</v>
      </c>
      <c r="O24" s="203">
        <v>341</v>
      </c>
      <c r="P24" s="203">
        <v>219</v>
      </c>
      <c r="Q24" s="203">
        <v>309</v>
      </c>
      <c r="R24" s="205">
        <v>249</v>
      </c>
      <c r="S24" s="220">
        <f t="shared" si="0"/>
        <v>3154</v>
      </c>
    </row>
    <row r="25" spans="2:20" s="215" customFormat="1" ht="24" customHeight="1" thickBot="1">
      <c r="B25" s="222"/>
      <c r="C25" s="426" t="s">
        <v>260</v>
      </c>
      <c r="D25" s="427"/>
      <c r="E25" s="201">
        <v>200</v>
      </c>
      <c r="F25" s="201">
        <v>148</v>
      </c>
      <c r="G25" s="195">
        <v>250</v>
      </c>
      <c r="H25" s="195">
        <v>426</v>
      </c>
      <c r="I25" s="195">
        <v>330</v>
      </c>
      <c r="J25" s="195">
        <v>63</v>
      </c>
      <c r="K25" s="195">
        <v>263</v>
      </c>
      <c r="L25" s="195">
        <v>109</v>
      </c>
      <c r="M25" s="212">
        <v>150</v>
      </c>
      <c r="N25" s="212">
        <v>173</v>
      </c>
      <c r="O25" s="212">
        <v>355</v>
      </c>
      <c r="P25" s="212">
        <v>263</v>
      </c>
      <c r="Q25" s="212">
        <v>270</v>
      </c>
      <c r="R25" s="212">
        <v>287</v>
      </c>
      <c r="S25" s="220">
        <f t="shared" si="0"/>
        <v>3287</v>
      </c>
    </row>
    <row r="26" spans="2:20" ht="24" customHeight="1" thickBot="1">
      <c r="B26" s="221"/>
      <c r="C26" s="409" t="s">
        <v>261</v>
      </c>
      <c r="D26" s="405"/>
      <c r="E26" s="203">
        <v>168</v>
      </c>
      <c r="F26" s="203">
        <v>113</v>
      </c>
      <c r="G26" s="203">
        <v>112</v>
      </c>
      <c r="H26" s="203">
        <v>180</v>
      </c>
      <c r="I26" s="203">
        <v>168</v>
      </c>
      <c r="J26" s="203">
        <v>52</v>
      </c>
      <c r="K26" s="203">
        <v>156</v>
      </c>
      <c r="L26" s="203">
        <v>53</v>
      </c>
      <c r="M26" s="203">
        <v>107</v>
      </c>
      <c r="N26" s="203">
        <v>74</v>
      </c>
      <c r="O26" s="203">
        <v>194</v>
      </c>
      <c r="P26" s="203">
        <v>183</v>
      </c>
      <c r="Q26" s="203">
        <v>139</v>
      </c>
      <c r="R26" s="205">
        <v>170</v>
      </c>
      <c r="S26" s="220">
        <f t="shared" si="0"/>
        <v>1869</v>
      </c>
    </row>
    <row r="27" spans="2:20" s="215" customFormat="1" ht="24" customHeight="1" thickBot="1">
      <c r="B27" s="222"/>
      <c r="C27" s="426" t="s">
        <v>262</v>
      </c>
      <c r="D27" s="427"/>
      <c r="E27" s="201">
        <v>96</v>
      </c>
      <c r="F27" s="201">
        <v>57</v>
      </c>
      <c r="G27" s="195">
        <v>51</v>
      </c>
      <c r="H27" s="195">
        <v>73</v>
      </c>
      <c r="I27" s="195">
        <v>80</v>
      </c>
      <c r="J27" s="195">
        <v>16</v>
      </c>
      <c r="K27" s="195">
        <v>58</v>
      </c>
      <c r="L27" s="195">
        <v>29</v>
      </c>
      <c r="M27" s="212">
        <v>57</v>
      </c>
      <c r="N27" s="212">
        <v>51</v>
      </c>
      <c r="O27" s="212">
        <v>100</v>
      </c>
      <c r="P27" s="212">
        <v>65</v>
      </c>
      <c r="Q27" s="212">
        <v>57</v>
      </c>
      <c r="R27" s="212">
        <v>62</v>
      </c>
      <c r="S27" s="220">
        <f t="shared" si="0"/>
        <v>852</v>
      </c>
    </row>
    <row r="28" spans="2:20" ht="24" customHeight="1" thickBot="1">
      <c r="B28" s="223"/>
      <c r="C28" s="430" t="s">
        <v>263</v>
      </c>
      <c r="D28" s="431"/>
      <c r="E28" s="224">
        <v>151</v>
      </c>
      <c r="F28" s="224">
        <v>99</v>
      </c>
      <c r="G28" s="224">
        <v>168</v>
      </c>
      <c r="H28" s="224">
        <v>212</v>
      </c>
      <c r="I28" s="224">
        <v>240</v>
      </c>
      <c r="J28" s="224">
        <v>33</v>
      </c>
      <c r="K28" s="224">
        <v>193</v>
      </c>
      <c r="L28" s="224">
        <v>54</v>
      </c>
      <c r="M28" s="224">
        <v>154</v>
      </c>
      <c r="N28" s="224">
        <v>88</v>
      </c>
      <c r="O28" s="224">
        <v>197</v>
      </c>
      <c r="P28" s="224">
        <v>228</v>
      </c>
      <c r="Q28" s="224">
        <v>137</v>
      </c>
      <c r="R28" s="225">
        <v>181</v>
      </c>
      <c r="S28" s="220">
        <f t="shared" si="0"/>
        <v>2135</v>
      </c>
    </row>
    <row r="29" spans="2:20" s="215" customFormat="1" ht="24" customHeight="1" thickBot="1">
      <c r="B29" s="412" t="s">
        <v>264</v>
      </c>
      <c r="C29" s="412"/>
      <c r="D29" s="412"/>
      <c r="E29" s="412"/>
      <c r="F29" s="412"/>
      <c r="G29" s="412"/>
      <c r="H29" s="412"/>
      <c r="I29" s="412"/>
      <c r="J29" s="412"/>
      <c r="K29" s="412"/>
      <c r="L29" s="412"/>
      <c r="M29" s="412"/>
      <c r="N29" s="412"/>
      <c r="O29" s="412"/>
      <c r="P29" s="412"/>
      <c r="Q29" s="412"/>
      <c r="R29" s="412"/>
      <c r="S29" s="413"/>
    </row>
    <row r="30" spans="2:20" s="215" customFormat="1" ht="24" customHeight="1" thickBot="1">
      <c r="B30" s="226" t="s">
        <v>31</v>
      </c>
      <c r="C30" s="432" t="s">
        <v>265</v>
      </c>
      <c r="D30" s="433"/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433"/>
      <c r="S30" s="434"/>
    </row>
    <row r="31" spans="2:20" ht="24" customHeight="1" thickBot="1">
      <c r="B31" s="221"/>
      <c r="C31" s="409" t="s">
        <v>266</v>
      </c>
      <c r="D31" s="405"/>
      <c r="E31" s="227">
        <v>271</v>
      </c>
      <c r="F31" s="227">
        <v>148</v>
      </c>
      <c r="G31" s="227">
        <v>166</v>
      </c>
      <c r="H31" s="227">
        <v>186</v>
      </c>
      <c r="I31" s="227">
        <v>234</v>
      </c>
      <c r="J31" s="227">
        <v>54</v>
      </c>
      <c r="K31" s="227">
        <v>214</v>
      </c>
      <c r="L31" s="227">
        <v>92</v>
      </c>
      <c r="M31" s="227">
        <v>148</v>
      </c>
      <c r="N31" s="227">
        <v>95</v>
      </c>
      <c r="O31" s="227">
        <v>266</v>
      </c>
      <c r="P31" s="227">
        <v>184</v>
      </c>
      <c r="Q31" s="227">
        <v>246</v>
      </c>
      <c r="R31" s="228">
        <v>190</v>
      </c>
      <c r="S31" s="220">
        <f t="shared" ref="S31:S36" si="1">SUM(E31:R31)</f>
        <v>2494</v>
      </c>
    </row>
    <row r="32" spans="2:20" s="215" customFormat="1" ht="24" customHeight="1" thickBot="1">
      <c r="B32" s="222"/>
      <c r="C32" s="426" t="s">
        <v>267</v>
      </c>
      <c r="D32" s="427"/>
      <c r="E32" s="227">
        <v>352</v>
      </c>
      <c r="F32" s="202">
        <v>182</v>
      </c>
      <c r="G32" s="212">
        <v>264</v>
      </c>
      <c r="H32" s="212">
        <v>311</v>
      </c>
      <c r="I32" s="212">
        <v>287</v>
      </c>
      <c r="J32" s="212">
        <v>89</v>
      </c>
      <c r="K32" s="212">
        <v>259</v>
      </c>
      <c r="L32" s="212">
        <v>126</v>
      </c>
      <c r="M32" s="212">
        <v>188</v>
      </c>
      <c r="N32" s="212">
        <v>112</v>
      </c>
      <c r="O32" s="212">
        <v>397</v>
      </c>
      <c r="P32" s="212">
        <v>276</v>
      </c>
      <c r="Q32" s="212">
        <v>302</v>
      </c>
      <c r="R32" s="212">
        <v>290</v>
      </c>
      <c r="S32" s="220">
        <f t="shared" si="1"/>
        <v>3435</v>
      </c>
    </row>
    <row r="33" spans="1:19" ht="24" customHeight="1" thickBot="1">
      <c r="B33" s="221"/>
      <c r="C33" s="410" t="s">
        <v>268</v>
      </c>
      <c r="D33" s="411"/>
      <c r="E33" s="193">
        <v>245</v>
      </c>
      <c r="F33" s="207">
        <v>180</v>
      </c>
      <c r="G33" s="229">
        <v>219</v>
      </c>
      <c r="H33" s="229">
        <v>317</v>
      </c>
      <c r="I33" s="229">
        <v>297</v>
      </c>
      <c r="J33" s="229">
        <v>92</v>
      </c>
      <c r="K33" s="229">
        <v>269</v>
      </c>
      <c r="L33" s="229">
        <v>110</v>
      </c>
      <c r="M33" s="229">
        <v>196</v>
      </c>
      <c r="N33" s="229">
        <v>150</v>
      </c>
      <c r="O33" s="207">
        <v>353</v>
      </c>
      <c r="P33" s="229">
        <v>308</v>
      </c>
      <c r="Q33" s="229">
        <v>336</v>
      </c>
      <c r="R33" s="230">
        <v>273</v>
      </c>
      <c r="S33" s="220">
        <f t="shared" si="1"/>
        <v>3345</v>
      </c>
    </row>
    <row r="34" spans="1:19" ht="24" customHeight="1" thickBot="1">
      <c r="B34" s="221"/>
      <c r="C34" s="426" t="s">
        <v>269</v>
      </c>
      <c r="D34" s="427"/>
      <c r="E34" s="207">
        <v>216</v>
      </c>
      <c r="F34" s="193">
        <v>172</v>
      </c>
      <c r="G34" s="231">
        <v>224</v>
      </c>
      <c r="H34" s="231">
        <v>371</v>
      </c>
      <c r="I34" s="231">
        <v>325</v>
      </c>
      <c r="J34" s="231">
        <v>61</v>
      </c>
      <c r="K34" s="231">
        <v>319</v>
      </c>
      <c r="L34" s="231">
        <v>101</v>
      </c>
      <c r="M34" s="231">
        <v>170</v>
      </c>
      <c r="N34" s="231">
        <v>183</v>
      </c>
      <c r="O34" s="193">
        <v>382</v>
      </c>
      <c r="P34" s="231">
        <v>292</v>
      </c>
      <c r="Q34" s="231">
        <v>343</v>
      </c>
      <c r="R34" s="232">
        <v>311</v>
      </c>
      <c r="S34" s="220">
        <f t="shared" si="1"/>
        <v>3470</v>
      </c>
    </row>
    <row r="35" spans="1:19" ht="24" customHeight="1" thickBot="1">
      <c r="B35" s="221"/>
      <c r="C35" s="435" t="s">
        <v>270</v>
      </c>
      <c r="D35" s="436"/>
      <c r="E35" s="193">
        <v>156</v>
      </c>
      <c r="F35" s="233">
        <v>154</v>
      </c>
      <c r="G35" s="234">
        <v>221</v>
      </c>
      <c r="H35" s="234">
        <v>365</v>
      </c>
      <c r="I35" s="234">
        <v>336</v>
      </c>
      <c r="J35" s="234">
        <v>50</v>
      </c>
      <c r="K35" s="234">
        <v>257</v>
      </c>
      <c r="L35" s="234">
        <v>101</v>
      </c>
      <c r="M35" s="234">
        <v>141</v>
      </c>
      <c r="N35" s="234">
        <v>151</v>
      </c>
      <c r="O35" s="233">
        <v>349</v>
      </c>
      <c r="P35" s="234">
        <v>260</v>
      </c>
      <c r="Q35" s="234">
        <v>251</v>
      </c>
      <c r="R35" s="235">
        <v>247</v>
      </c>
      <c r="S35" s="220">
        <f t="shared" si="1"/>
        <v>3039</v>
      </c>
    </row>
    <row r="36" spans="1:19" ht="24" customHeight="1" thickBot="1">
      <c r="B36" s="236"/>
      <c r="C36" s="437" t="s">
        <v>271</v>
      </c>
      <c r="D36" s="438"/>
      <c r="E36" s="237">
        <v>90</v>
      </c>
      <c r="F36" s="237">
        <v>138</v>
      </c>
      <c r="G36" s="238">
        <v>335</v>
      </c>
      <c r="H36" s="238">
        <v>572</v>
      </c>
      <c r="I36" s="238">
        <v>521</v>
      </c>
      <c r="J36" s="238">
        <v>57</v>
      </c>
      <c r="K36" s="238">
        <v>231</v>
      </c>
      <c r="L36" s="238">
        <v>116</v>
      </c>
      <c r="M36" s="238">
        <v>167</v>
      </c>
      <c r="N36" s="238">
        <v>256</v>
      </c>
      <c r="O36" s="237">
        <v>282</v>
      </c>
      <c r="P36" s="238">
        <v>307</v>
      </c>
      <c r="Q36" s="238">
        <v>257</v>
      </c>
      <c r="R36" s="239">
        <v>395</v>
      </c>
      <c r="S36" s="220">
        <f t="shared" si="1"/>
        <v>3724</v>
      </c>
    </row>
    <row r="37" spans="1:19" ht="24" customHeight="1" thickBot="1">
      <c r="B37" s="439"/>
      <c r="C37" s="440"/>
      <c r="D37" s="440"/>
      <c r="E37" s="440"/>
      <c r="F37" s="440"/>
      <c r="G37" s="440"/>
      <c r="H37" s="440"/>
      <c r="I37" s="440"/>
      <c r="J37" s="440"/>
      <c r="K37" s="440"/>
      <c r="L37" s="440"/>
      <c r="M37" s="440"/>
      <c r="N37" s="440"/>
      <c r="O37" s="440"/>
      <c r="P37" s="440"/>
      <c r="Q37" s="440"/>
      <c r="R37" s="440"/>
      <c r="S37" s="440"/>
    </row>
    <row r="38" spans="1:19" ht="39" customHeight="1" thickBot="1">
      <c r="B38" s="240" t="s">
        <v>42</v>
      </c>
      <c r="C38" s="428" t="s">
        <v>272</v>
      </c>
      <c r="D38" s="429"/>
      <c r="E38" s="241">
        <v>1330</v>
      </c>
      <c r="F38" s="241">
        <v>974</v>
      </c>
      <c r="G38" s="241">
        <v>1429</v>
      </c>
      <c r="H38" s="241">
        <v>2122</v>
      </c>
      <c r="I38" s="241">
        <v>2000</v>
      </c>
      <c r="J38" s="241">
        <v>403</v>
      </c>
      <c r="K38" s="241">
        <v>1549</v>
      </c>
      <c r="L38" s="241">
        <v>646</v>
      </c>
      <c r="M38" s="241">
        <v>1010</v>
      </c>
      <c r="N38" s="241">
        <v>947</v>
      </c>
      <c r="O38" s="241">
        <v>2029</v>
      </c>
      <c r="P38" s="241">
        <v>1627</v>
      </c>
      <c r="Q38" s="241">
        <v>1735</v>
      </c>
      <c r="R38" s="242">
        <v>1706</v>
      </c>
      <c r="S38" s="243">
        <f>SUM(E38:R38)</f>
        <v>19507</v>
      </c>
    </row>
    <row r="39" spans="1:19" ht="15" customHeight="1">
      <c r="B39" s="244"/>
      <c r="C39" s="245"/>
      <c r="D39" s="245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</row>
    <row r="40" spans="1:19" ht="14.25" customHeight="1">
      <c r="B40" s="246"/>
      <c r="E40" s="247">
        <f t="shared" ref="E40:R40" si="2">E8+E9+E10+E11+E12</f>
        <v>1330</v>
      </c>
      <c r="F40" s="247">
        <f t="shared" si="2"/>
        <v>974</v>
      </c>
      <c r="G40" s="247">
        <f t="shared" si="2"/>
        <v>1429</v>
      </c>
      <c r="H40" s="247">
        <f t="shared" si="2"/>
        <v>2122</v>
      </c>
      <c r="I40" s="247">
        <f t="shared" si="2"/>
        <v>2000</v>
      </c>
      <c r="J40" s="247">
        <f t="shared" si="2"/>
        <v>403</v>
      </c>
      <c r="K40" s="247">
        <f t="shared" si="2"/>
        <v>1549</v>
      </c>
      <c r="L40" s="247">
        <f t="shared" si="2"/>
        <v>646</v>
      </c>
      <c r="M40" s="247">
        <f t="shared" si="2"/>
        <v>1010</v>
      </c>
      <c r="N40" s="247">
        <f t="shared" si="2"/>
        <v>947</v>
      </c>
      <c r="O40" s="247">
        <f t="shared" si="2"/>
        <v>2029</v>
      </c>
      <c r="P40" s="247">
        <f t="shared" si="2"/>
        <v>1627</v>
      </c>
      <c r="Q40" s="247">
        <f t="shared" si="2"/>
        <v>1735</v>
      </c>
      <c r="R40" s="247">
        <f t="shared" si="2"/>
        <v>1706</v>
      </c>
      <c r="S40" s="247">
        <f>SUM(E40:R40)</f>
        <v>19507</v>
      </c>
    </row>
    <row r="41" spans="1:19" ht="14.25" customHeight="1">
      <c r="B41" s="246"/>
      <c r="E41" s="247">
        <f t="shared" ref="E41:R41" si="3">E15+E16+E17+E18+E19</f>
        <v>1330</v>
      </c>
      <c r="F41" s="247">
        <f t="shared" si="3"/>
        <v>974</v>
      </c>
      <c r="G41" s="247">
        <f t="shared" si="3"/>
        <v>1429</v>
      </c>
      <c r="H41" s="247">
        <f t="shared" si="3"/>
        <v>2122</v>
      </c>
      <c r="I41" s="247">
        <f t="shared" si="3"/>
        <v>2000</v>
      </c>
      <c r="J41" s="247">
        <f t="shared" si="3"/>
        <v>403</v>
      </c>
      <c r="K41" s="247">
        <f t="shared" si="3"/>
        <v>1549</v>
      </c>
      <c r="L41" s="247">
        <f t="shared" si="3"/>
        <v>646</v>
      </c>
      <c r="M41" s="247">
        <f t="shared" si="3"/>
        <v>1010</v>
      </c>
      <c r="N41" s="247">
        <f t="shared" si="3"/>
        <v>947</v>
      </c>
      <c r="O41" s="247">
        <f t="shared" si="3"/>
        <v>2029</v>
      </c>
      <c r="P41" s="247">
        <f t="shared" si="3"/>
        <v>1627</v>
      </c>
      <c r="Q41" s="247">
        <f t="shared" si="3"/>
        <v>1735</v>
      </c>
      <c r="R41" s="247">
        <f t="shared" si="3"/>
        <v>1706</v>
      </c>
      <c r="S41" s="247">
        <f>SUM(E41:R41)</f>
        <v>19507</v>
      </c>
    </row>
    <row r="42" spans="1:19" ht="15.75">
      <c r="A42" s="103" t="s">
        <v>22</v>
      </c>
      <c r="B42" s="248"/>
      <c r="C42" s="249"/>
      <c r="D42" s="250"/>
      <c r="E42" s="251">
        <f t="shared" ref="E42:R42" si="4">E22+E23+E24+E25+E26+E27+E28</f>
        <v>1330</v>
      </c>
      <c r="F42" s="251">
        <f t="shared" si="4"/>
        <v>974</v>
      </c>
      <c r="G42" s="251">
        <f t="shared" si="4"/>
        <v>1429</v>
      </c>
      <c r="H42" s="251">
        <f t="shared" si="4"/>
        <v>2122</v>
      </c>
      <c r="I42" s="251">
        <f t="shared" si="4"/>
        <v>2000</v>
      </c>
      <c r="J42" s="251">
        <f t="shared" si="4"/>
        <v>403</v>
      </c>
      <c r="K42" s="251">
        <f t="shared" si="4"/>
        <v>1549</v>
      </c>
      <c r="L42" s="251">
        <f t="shared" si="4"/>
        <v>646</v>
      </c>
      <c r="M42" s="251">
        <f t="shared" si="4"/>
        <v>1010</v>
      </c>
      <c r="N42" s="251">
        <f t="shared" si="4"/>
        <v>947</v>
      </c>
      <c r="O42" s="251">
        <f t="shared" si="4"/>
        <v>2029</v>
      </c>
      <c r="P42" s="251">
        <f t="shared" si="4"/>
        <v>1627</v>
      </c>
      <c r="Q42" s="251">
        <f t="shared" si="4"/>
        <v>1735</v>
      </c>
      <c r="R42" s="251">
        <f t="shared" si="4"/>
        <v>1706</v>
      </c>
      <c r="S42" s="247">
        <f>SUM(E42:R42)</f>
        <v>19507</v>
      </c>
    </row>
    <row r="43" spans="1:19" ht="15.75">
      <c r="B43" s="248"/>
      <c r="C43" s="252"/>
      <c r="D43" s="253"/>
      <c r="E43" s="254">
        <f t="shared" ref="E43:R43" si="5">E31+E32+E33+E34+E35+E36</f>
        <v>1330</v>
      </c>
      <c r="F43" s="254">
        <f t="shared" si="5"/>
        <v>974</v>
      </c>
      <c r="G43" s="254">
        <f t="shared" si="5"/>
        <v>1429</v>
      </c>
      <c r="H43" s="254">
        <f t="shared" si="5"/>
        <v>2122</v>
      </c>
      <c r="I43" s="254">
        <f t="shared" si="5"/>
        <v>2000</v>
      </c>
      <c r="J43" s="254">
        <f t="shared" si="5"/>
        <v>403</v>
      </c>
      <c r="K43" s="254">
        <f t="shared" si="5"/>
        <v>1549</v>
      </c>
      <c r="L43" s="254">
        <f t="shared" si="5"/>
        <v>646</v>
      </c>
      <c r="M43" s="254">
        <f t="shared" si="5"/>
        <v>1010</v>
      </c>
      <c r="N43" s="254">
        <f t="shared" si="5"/>
        <v>947</v>
      </c>
      <c r="O43" s="254">
        <f t="shared" si="5"/>
        <v>2029</v>
      </c>
      <c r="P43" s="254">
        <f t="shared" si="5"/>
        <v>1627</v>
      </c>
      <c r="Q43" s="254">
        <f t="shared" si="5"/>
        <v>1735</v>
      </c>
      <c r="R43" s="254">
        <f t="shared" si="5"/>
        <v>1706</v>
      </c>
      <c r="S43" s="247">
        <f>SUM(E43:R43)</f>
        <v>19507</v>
      </c>
    </row>
    <row r="44" spans="1:19">
      <c r="B44" s="255"/>
    </row>
    <row r="45" spans="1:19">
      <c r="S45" s="257">
        <f>S8+S9+S10+S11+S12</f>
        <v>19507</v>
      </c>
    </row>
    <row r="46" spans="1:19">
      <c r="S46" s="257">
        <f>S15+S16+S17+S18+S19</f>
        <v>19507</v>
      </c>
    </row>
    <row r="47" spans="1:19">
      <c r="S47" s="258">
        <f>S22+S23+S24+S25+S26+S27+S28</f>
        <v>19507</v>
      </c>
    </row>
    <row r="48" spans="1:19">
      <c r="S48" s="259">
        <f>S31+S32+S33+S34+S35+S36</f>
        <v>19507</v>
      </c>
    </row>
  </sheetData>
  <mergeCells count="36">
    <mergeCell ref="C38:D38"/>
    <mergeCell ref="C27:D27"/>
    <mergeCell ref="C28:D28"/>
    <mergeCell ref="B29:S29"/>
    <mergeCell ref="C30:S30"/>
    <mergeCell ref="C31:D31"/>
    <mergeCell ref="C32:D32"/>
    <mergeCell ref="C33:D33"/>
    <mergeCell ref="C34:D34"/>
    <mergeCell ref="C35:D35"/>
    <mergeCell ref="C36:D36"/>
    <mergeCell ref="B37:S37"/>
    <mergeCell ref="C26:D26"/>
    <mergeCell ref="C15:D15"/>
    <mergeCell ref="C16:D16"/>
    <mergeCell ref="C17:D17"/>
    <mergeCell ref="C18:D18"/>
    <mergeCell ref="C19:D19"/>
    <mergeCell ref="B20:S20"/>
    <mergeCell ref="C21:S21"/>
    <mergeCell ref="C22:D22"/>
    <mergeCell ref="C23:D23"/>
    <mergeCell ref="C24:D24"/>
    <mergeCell ref="C25:D25"/>
    <mergeCell ref="C14:S14"/>
    <mergeCell ref="E2:O2"/>
    <mergeCell ref="B3:S3"/>
    <mergeCell ref="B4:S4"/>
    <mergeCell ref="C6:S6"/>
    <mergeCell ref="C7:S7"/>
    <mergeCell ref="C8:D8"/>
    <mergeCell ref="C9:D9"/>
    <mergeCell ref="C10:D10"/>
    <mergeCell ref="C11:D11"/>
    <mergeCell ref="C12:D12"/>
    <mergeCell ref="B13:S13"/>
  </mergeCells>
  <printOptions horizontalCentered="1" verticalCentered="1"/>
  <pageMargins left="0" right="0" top="0" bottom="0" header="0" footer="0"/>
  <pageSetup paperSize="9" scale="59" fitToHeight="0" orientation="landscape" verticalDpi="59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Stan i struktura VI 19</vt:lpstr>
      <vt:lpstr>Gminy VI.19</vt:lpstr>
      <vt:lpstr>Wykresy VI 19</vt:lpstr>
      <vt:lpstr>Zał. II kw. 19</vt:lpstr>
      <vt:lpstr>'Gminy VI.19'!Obszar_wydruku</vt:lpstr>
      <vt:lpstr>'Stan i struktura VI 19'!Obszar_wydruku</vt:lpstr>
      <vt:lpstr>'Wykresy VI 19'!Obszar_wydruku</vt:lpstr>
      <vt:lpstr>'Zał. II kw. 19'!Obszar_wydruku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Mirosław Nowinka</cp:lastModifiedBy>
  <dcterms:created xsi:type="dcterms:W3CDTF">2019-07-08T08:59:05Z</dcterms:created>
  <dcterms:modified xsi:type="dcterms:W3CDTF">2019-07-10T08:29:13Z</dcterms:modified>
</cp:coreProperties>
</file>