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8r\"/>
    </mc:Choice>
  </mc:AlternateContent>
  <bookViews>
    <workbookView xWindow="0" yWindow="0" windowWidth="25200" windowHeight="11385"/>
  </bookViews>
  <sheets>
    <sheet name=" Stan i struktura VIII 18" sheetId="1" r:id="rId1"/>
    <sheet name="Gminy VIII.18" sheetId="2" r:id="rId2"/>
    <sheet name="Wykresy VIII 18" sheetId="3" r:id="rId3"/>
  </sheets>
  <externalReferences>
    <externalReference r:id="rId4"/>
  </externalReferences>
  <definedNames>
    <definedName name="_xlnm.Print_Area" localSheetId="0">' Stan i struktura VIII 18'!$B$2:$S$68</definedName>
    <definedName name="_xlnm.Print_Area" localSheetId="1">'Gminy VIII.18'!$B$1:$O$46</definedName>
    <definedName name="_xlnm.Print_Area" localSheetId="2">'Wykresy VIII 18'!$N$1:$AB$41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L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 s="1"/>
  <c r="J9" i="3"/>
  <c r="J8" i="3"/>
  <c r="J7" i="3"/>
  <c r="J6" i="3"/>
  <c r="J5" i="3"/>
  <c r="J4" i="3"/>
  <c r="J41" i="2" l="1"/>
  <c r="E41" i="2"/>
  <c r="E34" i="2"/>
  <c r="J33" i="2"/>
  <c r="O30" i="2"/>
  <c r="E27" i="2"/>
  <c r="J23" i="2"/>
  <c r="O19" i="2"/>
  <c r="E19" i="2"/>
  <c r="J14" i="2"/>
  <c r="J12" i="2" s="1"/>
  <c r="E8" i="2"/>
  <c r="O42" i="2" s="1"/>
  <c r="O6" i="2"/>
  <c r="E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K8" i="1"/>
  <c r="O8" i="1"/>
  <c r="S8" i="1"/>
  <c r="H9" i="1"/>
  <c r="L9" i="1"/>
  <c r="P9" i="1"/>
  <c r="V49" i="1"/>
  <c r="V53" i="1"/>
  <c r="V57" i="1"/>
  <c r="V61" i="1"/>
  <c r="V65" i="1"/>
  <c r="E67" i="1"/>
  <c r="S67" i="1" s="1"/>
  <c r="V7" i="1"/>
  <c r="E9" i="1"/>
  <c r="I9" i="1"/>
  <c r="M9" i="1"/>
  <c r="Q9" i="1"/>
  <c r="U46" i="1"/>
  <c r="U51" i="1"/>
  <c r="U55" i="1"/>
  <c r="U59" i="1"/>
  <c r="U63" i="1"/>
  <c r="F9" i="1"/>
  <c r="J9" i="1"/>
  <c r="N9" i="1"/>
  <c r="R9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<sst xmlns="http://schemas.openxmlformats.org/spreadsheetml/2006/main" count="406" uniqueCount="234">
  <si>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SIERPNIU 2018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</si>
  <si>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</si>
  <si>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</si>
  <si>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</si>
  <si>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</si>
  <si>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</si>
  <si>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</si>
  <si>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</si>
  <si>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</si>
  <si>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</si>
  <si>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</si>
  <si>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</si>
  <si>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</si>
  <si>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</si>
  <si>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</si>
  <si>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</si>
  <si>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</si>
  <si>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</si>
  <si>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</si>
  <si>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</si>
  <si>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</si>
  <si>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lipiec 2018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</si>
  <si>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</si>
  <si>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</si>
  <si>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</si>
  <si>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</si>
  <si>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</si>
  <si>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</si>
  <si>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</si>
  <si>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</si>
  <si>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</si>
  <si>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</si>
  <si>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</si>
  <si>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</si>
  <si>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</si>
  <si>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</si>
  <si>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</si>
  <si>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</si>
  <si>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</si>
  <si>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</si>
  <si>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</si>
  <si>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</si>
  <si>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</si>
  <si>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</si>
  <si>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</si>
  <si>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</si>
  <si>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</si>
  <si>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</si>
  <si>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</si>
  <si>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</si>
  <si>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</si>
  <si>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</si>
  <si>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</si>
  <si>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</si>
  <si>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</si>
  <si>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</si>
  <si>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</si>
  <si>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</si>
  <si>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</si>
  <si>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</si>
  <si>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</si>
  <si>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</si>
  <si>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</si>
  <si>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</si>
  <si>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</si>
  <si>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</si>
  <si>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</si>
  <si>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</si>
  <si>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</si>
  <si>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</si>
  <si>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</si>
  <si>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</si>
  <si>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</si>
  <si>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</si>
  <si>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</si>
  <si>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</si>
  <si>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</si>
  <si>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</si>
  <si>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</si>
  <si>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</si>
  <si>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</si>
  <si>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</si>
  <si>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</si>
  <si>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</si>
  <si>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sierpień 2018 r. jest podawany przez GUS z miesięcznym opóżnieniem</t>
  </si>
  <si>
    <t>Liczba  bezrobotnych w układzie powiatowych urzędów pracy i gmin woj. lubuskiego zarejestrowanych</t>
  </si>
  <si>
    <t>na koniec sierpnia 2018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</si>
  <si>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</si>
  <si>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</si>
  <si>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</si>
  <si>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</si>
  <si>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</si>
  <si>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</si>
  <si>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</si>
  <si>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</si>
  <si>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</si>
  <si>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</si>
  <si>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</si>
  <si>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</si>
  <si>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</si>
  <si>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</si>
  <si>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</si>
  <si>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</si>
  <si>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</si>
  <si>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</si>
  <si>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</si>
  <si>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</si>
  <si>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</si>
  <si>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</si>
  <si>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</si>
  <si>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</si>
  <si>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</si>
  <si>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</si>
  <si>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</si>
  <si>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</si>
  <si>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</si>
  <si>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</si>
  <si>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</si>
  <si>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</si>
  <si>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</si>
  <si>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</si>
  <si>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</si>
  <si>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</si>
  <si>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</si>
  <si>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</si>
  <si>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</si>
  <si>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</si>
  <si>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</si>
  <si>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</si>
  <si>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</si>
  <si>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</si>
  <si>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</si>
  <si>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</si>
  <si>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</si>
  <si>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</si>
  <si>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</si>
  <si>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</si>
  <si>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</si>
  <si>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</si>
  <si>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</si>
  <si>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</si>
  <si>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</si>
  <si>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</si>
  <si>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</si>
  <si>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</si>
  <si>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</si>
  <si>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</si>
  <si>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</si>
  <si>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</si>
  <si>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</si>
  <si>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</si>
  <si>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</si>
  <si>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</si>
  <si>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</si>
  <si>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</si>
  <si>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</si>
  <si>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</si>
  <si>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</si>
  <si>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</si>
  <si>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</si>
  <si>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</si>
  <si>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</si>
  <si>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</si>
  <si>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</si>
  <si>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</si>
  <si>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</si>
  <si>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</si>
  <si>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</si>
  <si>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</si>
  <si>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</si>
  <si>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</si>
  <si>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</si>
  <si>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</si>
  <si>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</si>
  <si>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</si>
  <si>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</si>
  <si>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</si>
  <si>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</si>
  <si>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</si>
  <si>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</si>
  <si>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</si>
  <si>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</si>
  <si>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</si>
  <si>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</si>
  <si>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</si>
  <si>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</si>
  <si>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</si>
  <si>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</si>
  <si>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</si>
  <si>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</si>
  <si>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</si>
  <si>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</si>
  <si>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</si>
  <si>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</si>
  <si>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</si>
  <si>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VIII 2017r.</t>
  </si>
  <si>
    <t>IX 2017r.</t>
  </si>
  <si>
    <t>Podjęcia pracy poza miejscem zamieszkania w ramach bonu na zasiedlenie</t>
  </si>
  <si>
    <t>X 2017r.</t>
  </si>
  <si>
    <t>oferty pracy</t>
  </si>
  <si>
    <t>Podjęcia pracy w ramach bonu zatrudnieniowego</t>
  </si>
  <si>
    <t>XI 2017r.</t>
  </si>
  <si>
    <t>III 2017r.</t>
  </si>
  <si>
    <t>Podjęcie pracy w ramach refundacji składek na ubezpieczenie społeczne</t>
  </si>
  <si>
    <t>XII 2017r.</t>
  </si>
  <si>
    <t>IV 2017r.</t>
  </si>
  <si>
    <t>Podjęcia pracy w ramach dofinansowania wynagrodzenia za zatrudnienie skierowanego 
bezrobotnego powyżej 50 r. życia</t>
  </si>
  <si>
    <t>I 2018r.</t>
  </si>
  <si>
    <t>V 2017r.</t>
  </si>
  <si>
    <t>Rozpoczęcie szkolenia w ramach bonu szkoleniowego</t>
  </si>
  <si>
    <t>II 2018r.</t>
  </si>
  <si>
    <t>VI 2017r.</t>
  </si>
  <si>
    <t>Rozpoczęcie stażu w ramach bonu stażowego</t>
  </si>
  <si>
    <t>III 2018r.</t>
  </si>
  <si>
    <t>VII 2017r.</t>
  </si>
  <si>
    <t>IV 2018r.</t>
  </si>
  <si>
    <t>V 2018r.</t>
  </si>
  <si>
    <t>VI 2018r.</t>
  </si>
  <si>
    <t>VII 2018r.</t>
  </si>
  <si>
    <t>VIII 2018r.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</si>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</sst>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41" fillId="0" borderId="0" xfId="1" applyNumberFormat="1" applyFont="1" applyBorder="1" applyAlignment="1">
      <alignment horizontal="right"/>
    </xf>
    <xf numFmtId="10" fontId="37" fillId="0" borderId="0" xfId="1" applyNumberFormat="1" applyFont="1"/>
    <xf numFmtId="166" fontId="41" fillId="0" borderId="0" xfId="2" applyNumberFormat="1" applyFont="1" applyBorder="1" applyAlignment="1">
      <alignment horizontal="right"/>
    </xf>
    <xf numFmtId="166" fontId="43" fillId="0" borderId="0" xfId="2" applyNumberFormat="1" applyFont="1" applyBorder="1" applyAlignment="1">
      <alignment horizontal="right"/>
    </xf>
    <xf numFmtId="0" fontId="36" fillId="0" borderId="0" xfId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5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7" fillId="9" borderId="0" xfId="1" applyFont="1" applyFill="1" applyAlignment="1">
      <alignment vertical="center"/>
    </xf>
    <xf numFmtId="0" fontId="36" fillId="0" borderId="0" xfId="1" applyAlignment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VIII 2017r. do VIII 2018r.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43455580578525E-3"/>
                  <c:y val="-1.1111876640419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VIII 18'!$B$3:$B$15</c:f>
              <c:strCache>
                <c:ptCount val="13"/>
                <c:pt idx="0">
                  <c:v>VIII 2017r.</c:v>
                </c:pt>
                <c:pt idx="1">
                  <c:v>IX 2017r.</c:v>
                </c:pt>
                <c:pt idx="2">
                  <c:v>X 2017r.</c:v>
                </c:pt>
                <c:pt idx="3">
                  <c:v>XI 2017r.</c:v>
                </c:pt>
                <c:pt idx="4">
                  <c:v>XII 2017r.</c:v>
                </c:pt>
                <c:pt idx="5">
                  <c:v>I 2018r.</c:v>
                </c:pt>
                <c:pt idx="6">
                  <c:v>II 2018r.</c:v>
                </c:pt>
                <c:pt idx="7">
                  <c:v>III 2018r.</c:v>
                </c:pt>
                <c:pt idx="8">
                  <c:v>IV 2018r.</c:v>
                </c:pt>
                <c:pt idx="9">
                  <c:v>V 2018r.</c:v>
                </c:pt>
                <c:pt idx="10">
                  <c:v>VI 2018r.</c:v>
                </c:pt>
                <c:pt idx="11">
                  <c:v>VII 2018r.</c:v>
                </c:pt>
                <c:pt idx="12">
                  <c:v>VIII 2018r.</c:v>
                </c:pt>
              </c:strCache>
            </c:strRef>
          </c:cat>
          <c:val>
            <c:numRef>
              <c:f>'Wykresy VIII 18'!$C$3:$C$15</c:f>
              <c:numCache>
                <c:formatCode>General</c:formatCode>
                <c:ptCount val="13"/>
                <c:pt idx="0">
                  <c:v>26277</c:v>
                </c:pt>
                <c:pt idx="1">
                  <c:v>25643</c:v>
                </c:pt>
                <c:pt idx="2">
                  <c:v>24440</c:v>
                </c:pt>
                <c:pt idx="3">
                  <c:v>24171</c:v>
                </c:pt>
                <c:pt idx="4">
                  <c:v>24605</c:v>
                </c:pt>
                <c:pt idx="5">
                  <c:v>26701</c:v>
                </c:pt>
                <c:pt idx="6">
                  <c:v>26136</c:v>
                </c:pt>
                <c:pt idx="7">
                  <c:v>24862</c:v>
                </c:pt>
                <c:pt idx="8">
                  <c:v>23660</c:v>
                </c:pt>
                <c:pt idx="9">
                  <c:v>22865</c:v>
                </c:pt>
                <c:pt idx="10">
                  <c:v>21868</c:v>
                </c:pt>
                <c:pt idx="11">
                  <c:v>21835</c:v>
                </c:pt>
                <c:pt idx="12">
                  <c:v>21768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8084864"/>
        <c:axId val="228083688"/>
      </c:barChart>
      <c:catAx>
        <c:axId val="22808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28083688"/>
        <c:crossesAt val="20000"/>
        <c:auto val="1"/>
        <c:lblAlgn val="ctr"/>
        <c:lblOffset val="100"/>
        <c:noMultiLvlLbl val="0"/>
      </c:catAx>
      <c:valAx>
        <c:axId val="228083688"/>
        <c:scaling>
          <c:orientation val="minMax"/>
          <c:max val="28000"/>
          <c:min val="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280848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VIII 18'!$J$3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VIII 18'!$H$4:$H$9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VIII 18'!$I$4:$I$9</c:f>
              <c:numCache>
                <c:formatCode>General</c:formatCode>
                <c:ptCount val="6"/>
                <c:pt idx="0">
                  <c:v>182</c:v>
                </c:pt>
                <c:pt idx="1">
                  <c:v>5</c:v>
                </c:pt>
                <c:pt idx="2">
                  <c:v>0</c:v>
                </c:pt>
                <c:pt idx="3">
                  <c:v>68</c:v>
                </c:pt>
                <c:pt idx="4">
                  <c:v>55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8084080"/>
        <c:axId val="228082512"/>
      </c:barChart>
      <c:catAx>
        <c:axId val="228084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28082512"/>
        <c:crosses val="autoZero"/>
        <c:auto val="1"/>
        <c:lblAlgn val="ctr"/>
        <c:lblOffset val="100"/>
        <c:noMultiLvlLbl val="0"/>
      </c:catAx>
      <c:valAx>
        <c:axId val="228082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0840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III 2017r. do VIII 2017r. oraz od III 2018r. do VIII 2018r.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VIII 18'!$E$6:$E$18</c:f>
              <c:strCache>
                <c:ptCount val="13"/>
                <c:pt idx="0">
                  <c:v>III 2017r.</c:v>
                </c:pt>
                <c:pt idx="1">
                  <c:v>IV 2017r.</c:v>
                </c:pt>
                <c:pt idx="2">
                  <c:v>V 2017r.</c:v>
                </c:pt>
                <c:pt idx="3">
                  <c:v>VI 2017r.</c:v>
                </c:pt>
                <c:pt idx="4">
                  <c:v>VII 2017r.</c:v>
                </c:pt>
                <c:pt idx="5">
                  <c:v>VIII 2017r.</c:v>
                </c:pt>
                <c:pt idx="7">
                  <c:v>III 2018r.</c:v>
                </c:pt>
                <c:pt idx="8">
                  <c:v>IV 2018r.</c:v>
                </c:pt>
                <c:pt idx="9">
                  <c:v>V 2018r.</c:v>
                </c:pt>
                <c:pt idx="10">
                  <c:v>VI 2018r.</c:v>
                </c:pt>
                <c:pt idx="11">
                  <c:v>VII 2018r.</c:v>
                </c:pt>
                <c:pt idx="12">
                  <c:v>VIII 2018r.</c:v>
                </c:pt>
              </c:strCache>
            </c:strRef>
          </c:cat>
          <c:val>
            <c:numRef>
              <c:f>'Wykresy VIII 18'!$F$6:$F$18</c:f>
              <c:numCache>
                <c:formatCode>General</c:formatCode>
                <c:ptCount val="13"/>
                <c:pt idx="0">
                  <c:v>4895</c:v>
                </c:pt>
                <c:pt idx="1">
                  <c:v>4618</c:v>
                </c:pt>
                <c:pt idx="2">
                  <c:v>4812</c:v>
                </c:pt>
                <c:pt idx="3">
                  <c:v>5353</c:v>
                </c:pt>
                <c:pt idx="4">
                  <c:v>4202</c:v>
                </c:pt>
                <c:pt idx="5">
                  <c:v>5369</c:v>
                </c:pt>
                <c:pt idx="7">
                  <c:v>4626</c:v>
                </c:pt>
                <c:pt idx="8">
                  <c:v>3744</c:v>
                </c:pt>
                <c:pt idx="9">
                  <c:v>4443</c:v>
                </c:pt>
                <c:pt idx="10">
                  <c:v>3945</c:v>
                </c:pt>
                <c:pt idx="11">
                  <c:v>3935</c:v>
                </c:pt>
                <c:pt idx="12">
                  <c:v>4817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28083296"/>
        <c:axId val="228084472"/>
        <c:axId val="0"/>
      </c:bar3DChart>
      <c:catAx>
        <c:axId val="22808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28084472"/>
        <c:crosses val="autoZero"/>
        <c:auto val="1"/>
        <c:lblAlgn val="ctr"/>
        <c:lblOffset val="100"/>
        <c:noMultiLvlLbl val="0"/>
      </c:catAx>
      <c:valAx>
        <c:axId val="228084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28083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sierpniu 2018r.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2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559974874935504"/>
          <c:y val="0.3477020997375328"/>
          <c:w val="0.50918567871323761"/>
          <c:h val="0.40833333333333333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29588128407027"/>
                  <c:y val="-0.204281332020997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3377369495479732"/>
                  <c:y val="-5.7255085301837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1352132265518082"/>
                  <c:y val="9.44146981627296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1.3599389819862261E-2"/>
                  <c:y val="9.21427165354330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8.0846176279247201E-2"/>
                  <c:y val="0.12034350393700773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8.2000807591358776E-2"/>
                  <c:y val="0.11954625984251968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2206765820939051"/>
                  <c:y val="8.68031496062992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2637402696457814"/>
                  <c:y val="-0.1511747047244095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5.2380263364515338E-2"/>
                  <c:y val="-9.07065288713910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1143437198555309"/>
                  <c:y val="-2.5721620734908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5.0074029207887996E-3"/>
                  <c:y val="-3.19793307086614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8.9545505529757388E-2"/>
                  <c:y val="-8.2440288713910764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VIII 18'!$J$22:$J$34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VIII 18'!$K$22:$K$34</c:f>
              <c:numCache>
                <c:formatCode>0.00%</c:formatCode>
                <c:ptCount val="13"/>
                <c:pt idx="0">
                  <c:v>0.34131585581043611</c:v>
                </c:pt>
                <c:pt idx="1">
                  <c:v>4.1088984118981597E-2</c:v>
                </c:pt>
                <c:pt idx="2">
                  <c:v>1.9662213259389966E-2</c:v>
                </c:pt>
                <c:pt idx="3">
                  <c:v>2.2687169145449961E-2</c:v>
                </c:pt>
                <c:pt idx="4">
                  <c:v>1.613309805898664E-2</c:v>
                </c:pt>
                <c:pt idx="5">
                  <c:v>8.5707083438366517E-3</c:v>
                </c:pt>
                <c:pt idx="6">
                  <c:v>6.7557348122006561E-2</c:v>
                </c:pt>
                <c:pt idx="7">
                  <c:v>2.4703806402823294E-2</c:v>
                </c:pt>
                <c:pt idx="8">
                  <c:v>4.310562137635493E-2</c:v>
                </c:pt>
                <c:pt idx="9">
                  <c:v>0.249</c:v>
                </c:pt>
                <c:pt idx="10">
                  <c:v>9.8000000000000004E-2</c:v>
                </c:pt>
                <c:pt idx="11">
                  <c:v>5.2936728006049913E-3</c:v>
                </c:pt>
                <c:pt idx="12">
                  <c:v>6.2767834635744896E-2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8r/Arkusz%20robocz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8"/>
      <sheetName val="Stan i struktura II 18"/>
      <sheetName val="Stan i struktura III 18"/>
      <sheetName val=" Stan i struktura IV 18"/>
      <sheetName val=" Stan i struktura V 18"/>
      <sheetName val=" Stan i struktura VI 18"/>
      <sheetName val=" Stan i struktura VII 18"/>
      <sheetName val=" Stan i struktura VIII 18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E6">
            <v>1454</v>
          </cell>
          <cell r="F6">
            <v>1069</v>
          </cell>
          <cell r="G6">
            <v>1696</v>
          </cell>
          <cell r="H6">
            <v>2393</v>
          </cell>
          <cell r="I6">
            <v>2410</v>
          </cell>
          <cell r="J6">
            <v>395</v>
          </cell>
          <cell r="K6">
            <v>1751</v>
          </cell>
          <cell r="L6">
            <v>793</v>
          </cell>
          <cell r="M6">
            <v>1066</v>
          </cell>
          <cell r="N6">
            <v>1034</v>
          </cell>
          <cell r="O6">
            <v>2159</v>
          </cell>
          <cell r="P6">
            <v>1730</v>
          </cell>
          <cell r="Q6">
            <v>1990</v>
          </cell>
          <cell r="R6">
            <v>1895</v>
          </cell>
          <cell r="S6">
            <v>21835</v>
          </cell>
        </row>
        <row r="46">
          <cell r="E46">
            <v>5211</v>
          </cell>
          <cell r="F46">
            <v>1765</v>
          </cell>
          <cell r="G46">
            <v>2507</v>
          </cell>
          <cell r="H46">
            <v>1640</v>
          </cell>
          <cell r="I46">
            <v>2051</v>
          </cell>
          <cell r="J46">
            <v>928</v>
          </cell>
          <cell r="K46">
            <v>1505</v>
          </cell>
          <cell r="L46">
            <v>1152</v>
          </cell>
          <cell r="M46">
            <v>2233</v>
          </cell>
          <cell r="N46">
            <v>1609</v>
          </cell>
          <cell r="O46">
            <v>4363</v>
          </cell>
          <cell r="P46">
            <v>1443</v>
          </cell>
          <cell r="Q46">
            <v>1797</v>
          </cell>
          <cell r="R46">
            <v>2420</v>
          </cell>
          <cell r="S46">
            <v>30624</v>
          </cell>
        </row>
        <row r="49">
          <cell r="E49">
            <v>72</v>
          </cell>
          <cell r="F49">
            <v>45</v>
          </cell>
          <cell r="G49">
            <v>44</v>
          </cell>
          <cell r="H49">
            <v>23</v>
          </cell>
          <cell r="I49">
            <v>38</v>
          </cell>
          <cell r="J49">
            <v>11</v>
          </cell>
          <cell r="K49">
            <v>75</v>
          </cell>
          <cell r="L49">
            <v>42</v>
          </cell>
          <cell r="M49">
            <v>0</v>
          </cell>
          <cell r="N49">
            <v>42</v>
          </cell>
          <cell r="O49">
            <v>80</v>
          </cell>
          <cell r="P49">
            <v>13</v>
          </cell>
          <cell r="Q49">
            <v>233</v>
          </cell>
          <cell r="R49">
            <v>109</v>
          </cell>
          <cell r="S49">
            <v>827</v>
          </cell>
        </row>
        <row r="51">
          <cell r="E51">
            <v>10</v>
          </cell>
          <cell r="F51">
            <v>27</v>
          </cell>
          <cell r="G51">
            <v>44</v>
          </cell>
          <cell r="H51">
            <v>59</v>
          </cell>
          <cell r="I51">
            <v>81</v>
          </cell>
          <cell r="J51">
            <v>10</v>
          </cell>
          <cell r="K51">
            <v>29</v>
          </cell>
          <cell r="L51">
            <v>27</v>
          </cell>
          <cell r="M51">
            <v>16</v>
          </cell>
          <cell r="N51">
            <v>17</v>
          </cell>
          <cell r="O51">
            <v>6</v>
          </cell>
          <cell r="P51">
            <v>37</v>
          </cell>
          <cell r="Q51">
            <v>185</v>
          </cell>
          <cell r="R51">
            <v>7</v>
          </cell>
          <cell r="S51">
            <v>555</v>
          </cell>
        </row>
        <row r="53">
          <cell r="E53">
            <v>55</v>
          </cell>
          <cell r="F53">
            <v>34</v>
          </cell>
          <cell r="G53">
            <v>63</v>
          </cell>
          <cell r="H53">
            <v>70</v>
          </cell>
          <cell r="I53">
            <v>60</v>
          </cell>
          <cell r="J53">
            <v>35</v>
          </cell>
          <cell r="K53">
            <v>36</v>
          </cell>
          <cell r="L53">
            <v>14</v>
          </cell>
          <cell r="M53">
            <v>31</v>
          </cell>
          <cell r="N53">
            <v>53</v>
          </cell>
          <cell r="O53">
            <v>46</v>
          </cell>
          <cell r="P53">
            <v>15</v>
          </cell>
          <cell r="Q53">
            <v>38</v>
          </cell>
          <cell r="R53">
            <v>62</v>
          </cell>
          <cell r="S53">
            <v>612</v>
          </cell>
        </row>
        <row r="55">
          <cell r="E55">
            <v>69</v>
          </cell>
          <cell r="F55">
            <v>42</v>
          </cell>
          <cell r="G55">
            <v>71</v>
          </cell>
          <cell r="H55">
            <v>31</v>
          </cell>
          <cell r="I55">
            <v>21</v>
          </cell>
          <cell r="J55">
            <v>27</v>
          </cell>
          <cell r="K55">
            <v>9</v>
          </cell>
          <cell r="L55">
            <v>29</v>
          </cell>
          <cell r="M55">
            <v>16</v>
          </cell>
          <cell r="N55">
            <v>28</v>
          </cell>
          <cell r="O55">
            <v>35</v>
          </cell>
          <cell r="P55">
            <v>17</v>
          </cell>
          <cell r="Q55">
            <v>39</v>
          </cell>
          <cell r="R55">
            <v>28</v>
          </cell>
          <cell r="S55">
            <v>462</v>
          </cell>
        </row>
        <row r="57">
          <cell r="E57">
            <v>86</v>
          </cell>
          <cell r="F57">
            <v>56</v>
          </cell>
          <cell r="G57">
            <v>28</v>
          </cell>
          <cell r="H57">
            <v>50</v>
          </cell>
          <cell r="I57">
            <v>82</v>
          </cell>
          <cell r="J57">
            <v>24</v>
          </cell>
          <cell r="K57">
            <v>95</v>
          </cell>
          <cell r="L57">
            <v>27</v>
          </cell>
          <cell r="M57">
            <v>60</v>
          </cell>
          <cell r="N57">
            <v>43</v>
          </cell>
          <cell r="O57">
            <v>71</v>
          </cell>
          <cell r="P57">
            <v>26</v>
          </cell>
          <cell r="Q57">
            <v>75</v>
          </cell>
          <cell r="R57">
            <v>39</v>
          </cell>
          <cell r="S57">
            <v>762</v>
          </cell>
        </row>
        <row r="59">
          <cell r="E59">
            <v>29</v>
          </cell>
          <cell r="F59">
            <v>20</v>
          </cell>
          <cell r="G59">
            <v>31</v>
          </cell>
          <cell r="H59">
            <v>22</v>
          </cell>
          <cell r="I59">
            <v>56</v>
          </cell>
          <cell r="J59">
            <v>1</v>
          </cell>
          <cell r="K59">
            <v>17</v>
          </cell>
          <cell r="L59">
            <v>13</v>
          </cell>
          <cell r="M59">
            <v>14</v>
          </cell>
          <cell r="N59">
            <v>51</v>
          </cell>
          <cell r="O59">
            <v>10</v>
          </cell>
          <cell r="P59">
            <v>7</v>
          </cell>
          <cell r="Q59">
            <v>4</v>
          </cell>
          <cell r="R59">
            <v>23</v>
          </cell>
          <cell r="S59">
            <v>298</v>
          </cell>
        </row>
        <row r="61">
          <cell r="E61">
            <v>151</v>
          </cell>
          <cell r="F61">
            <v>87</v>
          </cell>
          <cell r="G61">
            <v>139</v>
          </cell>
          <cell r="H61">
            <v>247</v>
          </cell>
          <cell r="I61">
            <v>248</v>
          </cell>
          <cell r="J61">
            <v>52</v>
          </cell>
          <cell r="K61">
            <v>386</v>
          </cell>
          <cell r="L61">
            <v>78</v>
          </cell>
          <cell r="M61">
            <v>171</v>
          </cell>
          <cell r="N61">
            <v>65</v>
          </cell>
          <cell r="O61">
            <v>299</v>
          </cell>
          <cell r="P61">
            <v>174</v>
          </cell>
          <cell r="Q61">
            <v>106</v>
          </cell>
          <cell r="R61">
            <v>241</v>
          </cell>
          <cell r="S61">
            <v>2444</v>
          </cell>
        </row>
        <row r="63">
          <cell r="E63">
            <v>5</v>
          </cell>
          <cell r="F63">
            <v>27</v>
          </cell>
          <cell r="G63">
            <v>21</v>
          </cell>
          <cell r="H63">
            <v>23</v>
          </cell>
          <cell r="I63">
            <v>48</v>
          </cell>
          <cell r="J63">
            <v>28</v>
          </cell>
          <cell r="K63">
            <v>70</v>
          </cell>
          <cell r="L63">
            <v>20</v>
          </cell>
          <cell r="M63">
            <v>32</v>
          </cell>
          <cell r="N63">
            <v>62</v>
          </cell>
          <cell r="O63">
            <v>77</v>
          </cell>
          <cell r="P63">
            <v>27</v>
          </cell>
          <cell r="Q63">
            <v>74</v>
          </cell>
          <cell r="R63">
            <v>312</v>
          </cell>
          <cell r="S63">
            <v>826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80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81" t="s">
        <v>19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3"/>
    </row>
    <row r="5" spans="2:27" ht="29.1" customHeight="1" thickTop="1" thickBot="1">
      <c r="B5" s="14" t="s">
        <v>20</v>
      </c>
      <c r="C5" s="184" t="s">
        <v>21</v>
      </c>
      <c r="D5" s="185"/>
      <c r="E5" s="15">
        <v>2.5</v>
      </c>
      <c r="F5" s="15">
        <v>4.2</v>
      </c>
      <c r="G5" s="15">
        <v>10.1</v>
      </c>
      <c r="H5" s="15">
        <v>11.5</v>
      </c>
      <c r="I5" s="15">
        <v>8.8000000000000007</v>
      </c>
      <c r="J5" s="15">
        <v>2.4</v>
      </c>
      <c r="K5" s="15">
        <v>10.1</v>
      </c>
      <c r="L5" s="15">
        <v>7</v>
      </c>
      <c r="M5" s="15">
        <v>4.5</v>
      </c>
      <c r="N5" s="15">
        <v>7.7</v>
      </c>
      <c r="O5" s="15">
        <v>3.2</v>
      </c>
      <c r="P5" s="15">
        <v>6.7</v>
      </c>
      <c r="Q5" s="15">
        <v>9.6</v>
      </c>
      <c r="R5" s="16">
        <v>5.6</v>
      </c>
      <c r="S5" s="17">
        <v>5.8</v>
      </c>
      <c r="T5" s="1" t="s">
        <v>22</v>
      </c>
    </row>
    <row r="6" spans="2:27" s="4" customFormat="1" ht="28.5" customHeight="1" thickTop="1" thickBot="1">
      <c r="B6" s="18" t="s">
        <v>23</v>
      </c>
      <c r="C6" s="186" t="s">
        <v>24</v>
      </c>
      <c r="D6" s="187"/>
      <c r="E6" s="19">
        <v>1414</v>
      </c>
      <c r="F6" s="20">
        <v>1097</v>
      </c>
      <c r="G6" s="20">
        <v>1693</v>
      </c>
      <c r="H6" s="20">
        <v>2418</v>
      </c>
      <c r="I6" s="20">
        <v>2360</v>
      </c>
      <c r="J6" s="20">
        <v>387</v>
      </c>
      <c r="K6" s="20">
        <v>1728</v>
      </c>
      <c r="L6" s="20">
        <v>770</v>
      </c>
      <c r="M6" s="20">
        <v>1113</v>
      </c>
      <c r="N6" s="20">
        <v>1007</v>
      </c>
      <c r="O6" s="20">
        <v>2210</v>
      </c>
      <c r="P6" s="20">
        <v>1754</v>
      </c>
      <c r="Q6" s="20">
        <v>1926</v>
      </c>
      <c r="R6" s="21">
        <v>1891</v>
      </c>
      <c r="S6" s="22">
        <f>SUM(E6:R6)</f>
        <v>21768</v>
      </c>
    </row>
    <row r="7" spans="2:27" s="4" customFormat="1" ht="29.1" customHeight="1" thickTop="1" thickBot="1">
      <c r="B7" s="23"/>
      <c r="C7" s="188" t="s">
        <v>25</v>
      </c>
      <c r="D7" s="188"/>
      <c r="E7" s="24">
        <f>'[1] Stan i struktura VII 18'!E6</f>
        <v>1454</v>
      </c>
      <c r="F7" s="24">
        <f>'[1] Stan i struktura VII 18'!F6</f>
        <v>1069</v>
      </c>
      <c r="G7" s="24">
        <f>'[1] Stan i struktura VII 18'!G6</f>
        <v>1696</v>
      </c>
      <c r="H7" s="24">
        <f>'[1] Stan i struktura VII 18'!H6</f>
        <v>2393</v>
      </c>
      <c r="I7" s="24">
        <f>'[1] Stan i struktura VII 18'!I6</f>
        <v>2410</v>
      </c>
      <c r="J7" s="24">
        <f>'[1] Stan i struktura VII 18'!J6</f>
        <v>395</v>
      </c>
      <c r="K7" s="24">
        <f>'[1] Stan i struktura VII 18'!K6</f>
        <v>1751</v>
      </c>
      <c r="L7" s="24">
        <f>'[1] Stan i struktura VII 18'!L6</f>
        <v>793</v>
      </c>
      <c r="M7" s="24">
        <f>'[1] Stan i struktura VII 18'!M6</f>
        <v>1066</v>
      </c>
      <c r="N7" s="24">
        <f>'[1] Stan i struktura VII 18'!N6</f>
        <v>1034</v>
      </c>
      <c r="O7" s="24">
        <f>'[1] Stan i struktura VII 18'!O6</f>
        <v>2159</v>
      </c>
      <c r="P7" s="24">
        <f>'[1] Stan i struktura VII 18'!P6</f>
        <v>1730</v>
      </c>
      <c r="Q7" s="24">
        <f>'[1] Stan i struktura VII 18'!Q6</f>
        <v>1990</v>
      </c>
      <c r="R7" s="25">
        <f>'[1] Stan i struktura VII 18'!R6</f>
        <v>1895</v>
      </c>
      <c r="S7" s="26">
        <f>'[1] Stan i struktura VII 18'!S6</f>
        <v>21835</v>
      </c>
      <c r="T7" s="27"/>
      <c r="V7" s="28">
        <f>SUM(E7:R7)</f>
        <v>21835</v>
      </c>
    </row>
    <row r="8" spans="2:27" ht="29.1" customHeight="1" thickTop="1" thickBot="1">
      <c r="B8" s="29"/>
      <c r="C8" s="176" t="s">
        <v>26</v>
      </c>
      <c r="D8" s="177"/>
      <c r="E8" s="30">
        <f t="shared" ref="E8:S8" si="0">E6-E7</f>
        <v>-40</v>
      </c>
      <c r="F8" s="30">
        <f t="shared" si="0"/>
        <v>28</v>
      </c>
      <c r="G8" s="30">
        <f t="shared" si="0"/>
        <v>-3</v>
      </c>
      <c r="H8" s="30">
        <f t="shared" si="0"/>
        <v>25</v>
      </c>
      <c r="I8" s="30">
        <f t="shared" si="0"/>
        <v>-50</v>
      </c>
      <c r="J8" s="30">
        <f t="shared" si="0"/>
        <v>-8</v>
      </c>
      <c r="K8" s="30">
        <f t="shared" si="0"/>
        <v>-23</v>
      </c>
      <c r="L8" s="30">
        <f t="shared" si="0"/>
        <v>-23</v>
      </c>
      <c r="M8" s="30">
        <f t="shared" si="0"/>
        <v>47</v>
      </c>
      <c r="N8" s="30">
        <f t="shared" si="0"/>
        <v>-27</v>
      </c>
      <c r="O8" s="30">
        <f t="shared" si="0"/>
        <v>51</v>
      </c>
      <c r="P8" s="30">
        <f t="shared" si="0"/>
        <v>24</v>
      </c>
      <c r="Q8" s="30">
        <f t="shared" si="0"/>
        <v>-64</v>
      </c>
      <c r="R8" s="31">
        <f t="shared" si="0"/>
        <v>-4</v>
      </c>
      <c r="S8" s="32">
        <f t="shared" si="0"/>
        <v>-67</v>
      </c>
      <c r="T8" s="33"/>
    </row>
    <row r="9" spans="2:27" ht="29.1" customHeight="1" thickTop="1" thickBot="1">
      <c r="B9" s="34"/>
      <c r="C9" s="194" t="s">
        <v>27</v>
      </c>
      <c r="D9" s="195"/>
      <c r="E9" s="35">
        <f t="shared" ref="E9:S9" si="1">E6/E7*100</f>
        <v>97.248968363136186</v>
      </c>
      <c r="F9" s="35">
        <f t="shared" si="1"/>
        <v>102.61927034611786</v>
      </c>
      <c r="G9" s="35">
        <f t="shared" si="1"/>
        <v>99.823113207547166</v>
      </c>
      <c r="H9" s="35">
        <f t="shared" si="1"/>
        <v>101.04471374843294</v>
      </c>
      <c r="I9" s="35">
        <f t="shared" si="1"/>
        <v>97.925311203319495</v>
      </c>
      <c r="J9" s="35">
        <f t="shared" si="1"/>
        <v>97.974683544303801</v>
      </c>
      <c r="K9" s="35">
        <f t="shared" si="1"/>
        <v>98.686464877213027</v>
      </c>
      <c r="L9" s="35">
        <f t="shared" si="1"/>
        <v>97.099621689785621</v>
      </c>
      <c r="M9" s="35">
        <f t="shared" si="1"/>
        <v>104.40900562851783</v>
      </c>
      <c r="N9" s="35">
        <f t="shared" si="1"/>
        <v>97.388781431334621</v>
      </c>
      <c r="O9" s="35">
        <f t="shared" si="1"/>
        <v>102.36220472440945</v>
      </c>
      <c r="P9" s="35">
        <f t="shared" si="1"/>
        <v>101.38728323699422</v>
      </c>
      <c r="Q9" s="35">
        <f t="shared" si="1"/>
        <v>96.78391959798995</v>
      </c>
      <c r="R9" s="36">
        <f t="shared" si="1"/>
        <v>99.788918205804748</v>
      </c>
      <c r="S9" s="37">
        <f t="shared" si="1"/>
        <v>99.693153194412645</v>
      </c>
      <c r="T9" s="33"/>
      <c r="AA9" s="38"/>
    </row>
    <row r="10" spans="2:27" s="4" customFormat="1" ht="29.1" customHeight="1" thickTop="1" thickBot="1">
      <c r="B10" s="39" t="s">
        <v>28</v>
      </c>
      <c r="C10" s="196" t="s">
        <v>29</v>
      </c>
      <c r="D10" s="197"/>
      <c r="E10" s="40">
        <v>383</v>
      </c>
      <c r="F10" s="41">
        <v>244</v>
      </c>
      <c r="G10" s="42">
        <v>248</v>
      </c>
      <c r="H10" s="42">
        <v>292</v>
      </c>
      <c r="I10" s="42">
        <v>353</v>
      </c>
      <c r="J10" s="42">
        <v>105</v>
      </c>
      <c r="K10" s="42">
        <v>313</v>
      </c>
      <c r="L10" s="42">
        <v>113</v>
      </c>
      <c r="M10" s="43">
        <v>250</v>
      </c>
      <c r="N10" s="43">
        <v>121</v>
      </c>
      <c r="O10" s="43">
        <v>422</v>
      </c>
      <c r="P10" s="43">
        <v>296</v>
      </c>
      <c r="Q10" s="43">
        <v>366</v>
      </c>
      <c r="R10" s="43">
        <v>394</v>
      </c>
      <c r="S10" s="44">
        <f>SUM(E10:R10)</f>
        <v>3900</v>
      </c>
      <c r="T10" s="27"/>
    </row>
    <row r="11" spans="2:27" ht="29.1" customHeight="1" thickTop="1" thickBot="1">
      <c r="B11" s="45"/>
      <c r="C11" s="176" t="s">
        <v>30</v>
      </c>
      <c r="D11" s="177"/>
      <c r="E11" s="46">
        <f t="shared" ref="E11:S11" si="2">E76/E10*100</f>
        <v>16.971279373368144</v>
      </c>
      <c r="F11" s="46">
        <f t="shared" si="2"/>
        <v>17.622950819672131</v>
      </c>
      <c r="G11" s="46">
        <f t="shared" si="2"/>
        <v>16.532258064516128</v>
      </c>
      <c r="H11" s="46">
        <f t="shared" si="2"/>
        <v>19.17808219178082</v>
      </c>
      <c r="I11" s="46">
        <f t="shared" si="2"/>
        <v>17.847025495750707</v>
      </c>
      <c r="J11" s="46">
        <f t="shared" si="2"/>
        <v>18.095238095238095</v>
      </c>
      <c r="K11" s="46">
        <f t="shared" si="2"/>
        <v>11.501597444089457</v>
      </c>
      <c r="L11" s="46">
        <f t="shared" si="2"/>
        <v>17.699115044247787</v>
      </c>
      <c r="M11" s="46">
        <f t="shared" si="2"/>
        <v>26.8</v>
      </c>
      <c r="N11" s="46">
        <f t="shared" si="2"/>
        <v>15.702479338842975</v>
      </c>
      <c r="O11" s="46">
        <f t="shared" si="2"/>
        <v>17.772511848341232</v>
      </c>
      <c r="P11" s="46">
        <f t="shared" si="2"/>
        <v>18.581081081081081</v>
      </c>
      <c r="Q11" s="46">
        <f t="shared" si="2"/>
        <v>12.841530054644808</v>
      </c>
      <c r="R11" s="47">
        <f t="shared" si="2"/>
        <v>15.228426395939088</v>
      </c>
      <c r="S11" s="48">
        <f t="shared" si="2"/>
        <v>17.076923076923077</v>
      </c>
      <c r="T11" s="33"/>
    </row>
    <row r="12" spans="2:27" ht="29.1" customHeight="1" thickTop="1" thickBot="1">
      <c r="B12" s="49" t="s">
        <v>31</v>
      </c>
      <c r="C12" s="198" t="s">
        <v>32</v>
      </c>
      <c r="D12" s="199"/>
      <c r="E12" s="40">
        <v>423</v>
      </c>
      <c r="F12" s="42">
        <v>216</v>
      </c>
      <c r="G12" s="42">
        <v>251</v>
      </c>
      <c r="H12" s="42">
        <v>267</v>
      </c>
      <c r="I12" s="42">
        <v>403</v>
      </c>
      <c r="J12" s="42">
        <v>113</v>
      </c>
      <c r="K12" s="42">
        <v>336</v>
      </c>
      <c r="L12" s="42">
        <v>136</v>
      </c>
      <c r="M12" s="43">
        <v>203</v>
      </c>
      <c r="N12" s="43">
        <v>148</v>
      </c>
      <c r="O12" s="43">
        <v>371</v>
      </c>
      <c r="P12" s="43">
        <v>272</v>
      </c>
      <c r="Q12" s="43">
        <v>430</v>
      </c>
      <c r="R12" s="43">
        <v>398</v>
      </c>
      <c r="S12" s="44">
        <f>SUM(E12:R12)</f>
        <v>3967</v>
      </c>
      <c r="T12" s="33"/>
    </row>
    <row r="13" spans="2:27" ht="29.1" customHeight="1" thickTop="1" thickBot="1">
      <c r="B13" s="45" t="s">
        <v>22</v>
      </c>
      <c r="C13" s="200" t="s">
        <v>33</v>
      </c>
      <c r="D13" s="201"/>
      <c r="E13" s="50">
        <v>167</v>
      </c>
      <c r="F13" s="51">
        <v>121</v>
      </c>
      <c r="G13" s="51">
        <v>122</v>
      </c>
      <c r="H13" s="51">
        <v>133</v>
      </c>
      <c r="I13" s="51">
        <v>148</v>
      </c>
      <c r="J13" s="51">
        <v>54</v>
      </c>
      <c r="K13" s="51">
        <v>160</v>
      </c>
      <c r="L13" s="51">
        <v>67</v>
      </c>
      <c r="M13" s="52">
        <v>90</v>
      </c>
      <c r="N13" s="52">
        <v>75</v>
      </c>
      <c r="O13" s="52">
        <v>165</v>
      </c>
      <c r="P13" s="52">
        <v>101</v>
      </c>
      <c r="Q13" s="52">
        <v>197</v>
      </c>
      <c r="R13" s="52">
        <v>149</v>
      </c>
      <c r="S13" s="53">
        <f t="shared" ref="S13:S15" si="3">SUM(E13:R13)</f>
        <v>1749</v>
      </c>
      <c r="T13" s="33"/>
    </row>
    <row r="14" spans="2:27" s="4" customFormat="1" ht="29.1" customHeight="1" thickTop="1" thickBot="1">
      <c r="B14" s="18" t="s">
        <v>22</v>
      </c>
      <c r="C14" s="202" t="s">
        <v>34</v>
      </c>
      <c r="D14" s="203"/>
      <c r="E14" s="50">
        <v>133</v>
      </c>
      <c r="F14" s="51">
        <v>84</v>
      </c>
      <c r="G14" s="51">
        <v>100</v>
      </c>
      <c r="H14" s="51">
        <v>115</v>
      </c>
      <c r="I14" s="51">
        <v>124</v>
      </c>
      <c r="J14" s="51">
        <v>35</v>
      </c>
      <c r="K14" s="51">
        <v>126</v>
      </c>
      <c r="L14" s="51">
        <v>52</v>
      </c>
      <c r="M14" s="52">
        <v>77</v>
      </c>
      <c r="N14" s="52">
        <v>66</v>
      </c>
      <c r="O14" s="52">
        <v>138</v>
      </c>
      <c r="P14" s="52">
        <v>79</v>
      </c>
      <c r="Q14" s="52">
        <v>106</v>
      </c>
      <c r="R14" s="52">
        <v>119</v>
      </c>
      <c r="S14" s="53">
        <f t="shared" si="3"/>
        <v>1354</v>
      </c>
      <c r="T14" s="27"/>
    </row>
    <row r="15" spans="2:27" s="4" customFormat="1" ht="29.1" customHeight="1" thickTop="1" thickBot="1">
      <c r="B15" s="54" t="s">
        <v>22</v>
      </c>
      <c r="C15" s="204" t="s">
        <v>35</v>
      </c>
      <c r="D15" s="205"/>
      <c r="E15" s="55">
        <v>116</v>
      </c>
      <c r="F15" s="56">
        <v>46</v>
      </c>
      <c r="G15" s="56">
        <v>48</v>
      </c>
      <c r="H15" s="56">
        <v>43</v>
      </c>
      <c r="I15" s="56">
        <v>115</v>
      </c>
      <c r="J15" s="56">
        <v>23</v>
      </c>
      <c r="K15" s="56">
        <v>75</v>
      </c>
      <c r="L15" s="56">
        <v>25</v>
      </c>
      <c r="M15" s="57">
        <v>58</v>
      </c>
      <c r="N15" s="57">
        <v>29</v>
      </c>
      <c r="O15" s="57">
        <v>124</v>
      </c>
      <c r="P15" s="57">
        <v>85</v>
      </c>
      <c r="Q15" s="57">
        <v>116</v>
      </c>
      <c r="R15" s="57">
        <v>85</v>
      </c>
      <c r="S15" s="53">
        <f t="shared" si="3"/>
        <v>988</v>
      </c>
      <c r="T15" s="27"/>
    </row>
    <row r="16" spans="2:27" ht="29.1" customHeight="1" thickBot="1">
      <c r="B16" s="181" t="s">
        <v>36</v>
      </c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206"/>
    </row>
    <row r="17" spans="2:19" ht="29.1" customHeight="1" thickTop="1" thickBot="1">
      <c r="B17" s="207" t="s">
        <v>20</v>
      </c>
      <c r="C17" s="208" t="s">
        <v>37</v>
      </c>
      <c r="D17" s="209"/>
      <c r="E17" s="58">
        <v>835</v>
      </c>
      <c r="F17" s="59">
        <v>699</v>
      </c>
      <c r="G17" s="59">
        <v>1039</v>
      </c>
      <c r="H17" s="59">
        <v>1413</v>
      </c>
      <c r="I17" s="59">
        <v>1540</v>
      </c>
      <c r="J17" s="59">
        <v>200</v>
      </c>
      <c r="K17" s="59">
        <v>1099</v>
      </c>
      <c r="L17" s="59">
        <v>395</v>
      </c>
      <c r="M17" s="60">
        <v>666</v>
      </c>
      <c r="N17" s="60">
        <v>646</v>
      </c>
      <c r="O17" s="60">
        <v>1292</v>
      </c>
      <c r="P17" s="60">
        <v>1073</v>
      </c>
      <c r="Q17" s="60">
        <v>1237</v>
      </c>
      <c r="R17" s="60">
        <v>1112</v>
      </c>
      <c r="S17" s="53">
        <f>SUM(E17:R17)</f>
        <v>13246</v>
      </c>
    </row>
    <row r="18" spans="2:19" ht="29.1" customHeight="1" thickTop="1" thickBot="1">
      <c r="B18" s="190"/>
      <c r="C18" s="192" t="s">
        <v>38</v>
      </c>
      <c r="D18" s="193"/>
      <c r="E18" s="61">
        <f t="shared" ref="E18:S18" si="4">E17/E6*100</f>
        <v>59.052333804809052</v>
      </c>
      <c r="F18" s="61">
        <f t="shared" si="4"/>
        <v>63.719234275296266</v>
      </c>
      <c r="G18" s="61">
        <f t="shared" si="4"/>
        <v>61.370348493797991</v>
      </c>
      <c r="H18" s="61">
        <f t="shared" si="4"/>
        <v>58.436724565756826</v>
      </c>
      <c r="I18" s="61">
        <f t="shared" si="4"/>
        <v>65.254237288135599</v>
      </c>
      <c r="J18" s="61">
        <f t="shared" si="4"/>
        <v>51.679586563307488</v>
      </c>
      <c r="K18" s="61">
        <f t="shared" si="4"/>
        <v>63.599537037037038</v>
      </c>
      <c r="L18" s="61">
        <f t="shared" si="4"/>
        <v>51.298701298701296</v>
      </c>
      <c r="M18" s="61">
        <f t="shared" si="4"/>
        <v>59.838274932614553</v>
      </c>
      <c r="N18" s="61">
        <f t="shared" si="4"/>
        <v>64.15094339622641</v>
      </c>
      <c r="O18" s="61">
        <f t="shared" si="4"/>
        <v>58.461538461538467</v>
      </c>
      <c r="P18" s="61">
        <f t="shared" si="4"/>
        <v>61.174458380843788</v>
      </c>
      <c r="Q18" s="61">
        <f t="shared" si="4"/>
        <v>64.226375908618905</v>
      </c>
      <c r="R18" s="62">
        <f t="shared" si="4"/>
        <v>58.804865150713901</v>
      </c>
      <c r="S18" s="63">
        <f t="shared" si="4"/>
        <v>60.850790150679899</v>
      </c>
    </row>
    <row r="19" spans="2:19" ht="29.1" customHeight="1" thickTop="1" thickBot="1">
      <c r="B19" s="189" t="s">
        <v>23</v>
      </c>
      <c r="C19" s="191" t="s">
        <v>39</v>
      </c>
      <c r="D19" s="177"/>
      <c r="E19" s="50">
        <v>0</v>
      </c>
      <c r="F19" s="51">
        <v>735</v>
      </c>
      <c r="G19" s="51">
        <v>856</v>
      </c>
      <c r="H19" s="51">
        <v>1304</v>
      </c>
      <c r="I19" s="51">
        <v>992</v>
      </c>
      <c r="J19" s="51">
        <v>194</v>
      </c>
      <c r="K19" s="51">
        <v>992</v>
      </c>
      <c r="L19" s="51">
        <v>431</v>
      </c>
      <c r="M19" s="52">
        <v>621</v>
      </c>
      <c r="N19" s="52">
        <v>490</v>
      </c>
      <c r="O19" s="52">
        <v>0</v>
      </c>
      <c r="P19" s="52">
        <v>1077</v>
      </c>
      <c r="Q19" s="52">
        <v>944</v>
      </c>
      <c r="R19" s="52">
        <v>903</v>
      </c>
      <c r="S19" s="64">
        <f>SUM(E19:R19)</f>
        <v>9539</v>
      </c>
    </row>
    <row r="20" spans="2:19" ht="29.1" customHeight="1" thickTop="1" thickBot="1">
      <c r="B20" s="190"/>
      <c r="C20" s="192" t="s">
        <v>38</v>
      </c>
      <c r="D20" s="193"/>
      <c r="E20" s="61">
        <f t="shared" ref="E20:S20" si="5">E19/E6*100</f>
        <v>0</v>
      </c>
      <c r="F20" s="61">
        <f t="shared" si="5"/>
        <v>67.000911577028262</v>
      </c>
      <c r="G20" s="61">
        <f t="shared" si="5"/>
        <v>50.561134081512108</v>
      </c>
      <c r="H20" s="61">
        <f t="shared" si="5"/>
        <v>53.928866832092638</v>
      </c>
      <c r="I20" s="61">
        <f t="shared" si="5"/>
        <v>42.03389830508474</v>
      </c>
      <c r="J20" s="61">
        <f t="shared" si="5"/>
        <v>50.129198966408275</v>
      </c>
      <c r="K20" s="61">
        <f t="shared" si="5"/>
        <v>57.407407407407405</v>
      </c>
      <c r="L20" s="61">
        <f t="shared" si="5"/>
        <v>55.974025974025977</v>
      </c>
      <c r="M20" s="61">
        <f t="shared" si="5"/>
        <v>55.795148247978432</v>
      </c>
      <c r="N20" s="61">
        <f t="shared" si="5"/>
        <v>48.659384309831182</v>
      </c>
      <c r="O20" s="61">
        <f t="shared" si="5"/>
        <v>0</v>
      </c>
      <c r="P20" s="61">
        <f t="shared" si="5"/>
        <v>61.402508551881418</v>
      </c>
      <c r="Q20" s="61">
        <f t="shared" si="5"/>
        <v>49.0134994807892</v>
      </c>
      <c r="R20" s="62">
        <f t="shared" si="5"/>
        <v>47.752511898466423</v>
      </c>
      <c r="S20" s="63">
        <f t="shared" si="5"/>
        <v>43.821205439176772</v>
      </c>
    </row>
    <row r="21" spans="2:19" s="4" customFormat="1" ht="29.1" customHeight="1" thickTop="1" thickBot="1">
      <c r="B21" s="210" t="s">
        <v>28</v>
      </c>
      <c r="C21" s="211" t="s">
        <v>40</v>
      </c>
      <c r="D21" s="212"/>
      <c r="E21" s="50">
        <v>345</v>
      </c>
      <c r="F21" s="51">
        <v>201</v>
      </c>
      <c r="G21" s="51">
        <v>334</v>
      </c>
      <c r="H21" s="51">
        <v>469</v>
      </c>
      <c r="I21" s="51">
        <v>407</v>
      </c>
      <c r="J21" s="51">
        <v>68</v>
      </c>
      <c r="K21" s="51">
        <v>352</v>
      </c>
      <c r="L21" s="51">
        <v>124</v>
      </c>
      <c r="M21" s="52">
        <v>241</v>
      </c>
      <c r="N21" s="52">
        <v>129</v>
      </c>
      <c r="O21" s="52">
        <v>362</v>
      </c>
      <c r="P21" s="52">
        <v>282</v>
      </c>
      <c r="Q21" s="52">
        <v>429</v>
      </c>
      <c r="R21" s="52">
        <v>266</v>
      </c>
      <c r="S21" s="53">
        <f>SUM(E21:R21)</f>
        <v>4009</v>
      </c>
    </row>
    <row r="22" spans="2:19" ht="29.1" customHeight="1" thickTop="1" thickBot="1">
      <c r="B22" s="190"/>
      <c r="C22" s="192" t="s">
        <v>38</v>
      </c>
      <c r="D22" s="193"/>
      <c r="E22" s="61">
        <f t="shared" ref="E22:S22" si="6">E21/E6*100</f>
        <v>24.398868458274396</v>
      </c>
      <c r="F22" s="61">
        <f t="shared" si="6"/>
        <v>18.322698268003645</v>
      </c>
      <c r="G22" s="61">
        <f t="shared" si="6"/>
        <v>19.728292971057297</v>
      </c>
      <c r="H22" s="61">
        <f t="shared" si="6"/>
        <v>19.396195202646815</v>
      </c>
      <c r="I22" s="61">
        <f t="shared" si="6"/>
        <v>17.245762711864408</v>
      </c>
      <c r="J22" s="61">
        <f t="shared" si="6"/>
        <v>17.571059431524546</v>
      </c>
      <c r="K22" s="61">
        <f t="shared" si="6"/>
        <v>20.37037037037037</v>
      </c>
      <c r="L22" s="61">
        <f t="shared" si="6"/>
        <v>16.103896103896105</v>
      </c>
      <c r="M22" s="61">
        <f t="shared" si="6"/>
        <v>21.653189577717878</v>
      </c>
      <c r="N22" s="61">
        <f t="shared" si="6"/>
        <v>12.810327706057597</v>
      </c>
      <c r="O22" s="61">
        <f t="shared" si="6"/>
        <v>16.380090497737555</v>
      </c>
      <c r="P22" s="61">
        <f t="shared" si="6"/>
        <v>16.077537058152792</v>
      </c>
      <c r="Q22" s="61">
        <f t="shared" si="6"/>
        <v>22.274143302180686</v>
      </c>
      <c r="R22" s="62">
        <f t="shared" si="6"/>
        <v>14.06663141195135</v>
      </c>
      <c r="S22" s="63">
        <f t="shared" si="6"/>
        <v>18.416942300624768</v>
      </c>
    </row>
    <row r="23" spans="2:19" s="4" customFormat="1" ht="29.1" customHeight="1" thickTop="1" thickBot="1">
      <c r="B23" s="210" t="s">
        <v>31</v>
      </c>
      <c r="C23" s="213" t="s">
        <v>41</v>
      </c>
      <c r="D23" s="214"/>
      <c r="E23" s="50">
        <v>77</v>
      </c>
      <c r="F23" s="51">
        <v>64</v>
      </c>
      <c r="G23" s="51">
        <v>105</v>
      </c>
      <c r="H23" s="51">
        <v>168</v>
      </c>
      <c r="I23" s="51">
        <v>24</v>
      </c>
      <c r="J23" s="51">
        <v>12</v>
      </c>
      <c r="K23" s="51">
        <v>71</v>
      </c>
      <c r="L23" s="51">
        <v>15</v>
      </c>
      <c r="M23" s="52">
        <v>135</v>
      </c>
      <c r="N23" s="52">
        <v>42</v>
      </c>
      <c r="O23" s="52">
        <v>70</v>
      </c>
      <c r="P23" s="52">
        <v>41</v>
      </c>
      <c r="Q23" s="52">
        <v>109</v>
      </c>
      <c r="R23" s="52">
        <v>79</v>
      </c>
      <c r="S23" s="53">
        <f>SUM(E23:R23)</f>
        <v>1012</v>
      </c>
    </row>
    <row r="24" spans="2:19" ht="29.1" customHeight="1" thickTop="1" thickBot="1">
      <c r="B24" s="190"/>
      <c r="C24" s="192" t="s">
        <v>38</v>
      </c>
      <c r="D24" s="193"/>
      <c r="E24" s="61">
        <f t="shared" ref="E24:S24" si="7">E23/E6*100</f>
        <v>5.4455445544554459</v>
      </c>
      <c r="F24" s="61">
        <f t="shared" si="7"/>
        <v>5.834092980856882</v>
      </c>
      <c r="G24" s="61">
        <f t="shared" si="7"/>
        <v>6.2020082693443594</v>
      </c>
      <c r="H24" s="61">
        <f t="shared" si="7"/>
        <v>6.9478908188585615</v>
      </c>
      <c r="I24" s="61">
        <f t="shared" si="7"/>
        <v>1.0169491525423728</v>
      </c>
      <c r="J24" s="61">
        <f t="shared" si="7"/>
        <v>3.1007751937984498</v>
      </c>
      <c r="K24" s="61">
        <f t="shared" si="7"/>
        <v>4.1087962962962967</v>
      </c>
      <c r="L24" s="61">
        <f t="shared" si="7"/>
        <v>1.948051948051948</v>
      </c>
      <c r="M24" s="61">
        <f t="shared" si="7"/>
        <v>12.129380053908356</v>
      </c>
      <c r="N24" s="61">
        <f t="shared" si="7"/>
        <v>4.1708043694141015</v>
      </c>
      <c r="O24" s="61">
        <f t="shared" si="7"/>
        <v>3.1674208144796379</v>
      </c>
      <c r="P24" s="61">
        <f t="shared" si="7"/>
        <v>2.3375142531356898</v>
      </c>
      <c r="Q24" s="61">
        <f t="shared" si="7"/>
        <v>5.6593977154724824</v>
      </c>
      <c r="R24" s="62">
        <f t="shared" si="7"/>
        <v>4.1776837652035956</v>
      </c>
      <c r="S24" s="63">
        <f t="shared" si="7"/>
        <v>4.6490260933480343</v>
      </c>
    </row>
    <row r="25" spans="2:19" s="4" customFormat="1" ht="29.1" customHeight="1" thickTop="1" thickBot="1">
      <c r="B25" s="210" t="s">
        <v>42</v>
      </c>
      <c r="C25" s="211" t="s">
        <v>43</v>
      </c>
      <c r="D25" s="212"/>
      <c r="E25" s="65">
        <v>35</v>
      </c>
      <c r="F25" s="52">
        <v>31</v>
      </c>
      <c r="G25" s="52">
        <v>35</v>
      </c>
      <c r="H25" s="52">
        <v>42</v>
      </c>
      <c r="I25" s="52">
        <v>43</v>
      </c>
      <c r="J25" s="52">
        <v>5</v>
      </c>
      <c r="K25" s="52">
        <v>36</v>
      </c>
      <c r="L25" s="52">
        <v>18</v>
      </c>
      <c r="M25" s="52">
        <v>17</v>
      </c>
      <c r="N25" s="52">
        <v>26</v>
      </c>
      <c r="O25" s="52">
        <v>45</v>
      </c>
      <c r="P25" s="52">
        <v>37</v>
      </c>
      <c r="Q25" s="52">
        <v>45</v>
      </c>
      <c r="R25" s="52">
        <v>35</v>
      </c>
      <c r="S25" s="53">
        <f>SUM(E25:R25)</f>
        <v>450</v>
      </c>
    </row>
    <row r="26" spans="2:19" ht="29.1" customHeight="1" thickTop="1" thickBot="1">
      <c r="B26" s="190"/>
      <c r="C26" s="192" t="s">
        <v>38</v>
      </c>
      <c r="D26" s="193"/>
      <c r="E26" s="61">
        <f t="shared" ref="E26:S26" si="8">E25/E6*100</f>
        <v>2.4752475247524752</v>
      </c>
      <c r="F26" s="61">
        <f t="shared" si="8"/>
        <v>2.8258887876025525</v>
      </c>
      <c r="G26" s="61">
        <f t="shared" si="8"/>
        <v>2.067336089781453</v>
      </c>
      <c r="H26" s="61">
        <f t="shared" si="8"/>
        <v>1.7369727047146404</v>
      </c>
      <c r="I26" s="61">
        <f t="shared" si="8"/>
        <v>1.8220338983050848</v>
      </c>
      <c r="J26" s="61">
        <f t="shared" si="8"/>
        <v>1.2919896640826873</v>
      </c>
      <c r="K26" s="61">
        <f t="shared" si="8"/>
        <v>2.083333333333333</v>
      </c>
      <c r="L26" s="61">
        <f t="shared" si="8"/>
        <v>2.3376623376623376</v>
      </c>
      <c r="M26" s="61">
        <f t="shared" si="8"/>
        <v>1.527403414195867</v>
      </c>
      <c r="N26" s="61">
        <f t="shared" si="8"/>
        <v>2.5819265143992056</v>
      </c>
      <c r="O26" s="61">
        <f t="shared" si="8"/>
        <v>2.0361990950226243</v>
      </c>
      <c r="P26" s="61">
        <f t="shared" si="8"/>
        <v>2.1094640820980617</v>
      </c>
      <c r="Q26" s="61">
        <f t="shared" si="8"/>
        <v>2.3364485981308412</v>
      </c>
      <c r="R26" s="62">
        <f t="shared" si="8"/>
        <v>1.8508725542041249</v>
      </c>
      <c r="S26" s="63">
        <f t="shared" si="8"/>
        <v>2.0672546857772875</v>
      </c>
    </row>
    <row r="27" spans="2:19" ht="29.1" customHeight="1" thickTop="1" thickBot="1">
      <c r="B27" s="210" t="s">
        <v>44</v>
      </c>
      <c r="C27" s="216" t="s">
        <v>45</v>
      </c>
      <c r="D27" s="217"/>
      <c r="E27" s="65">
        <v>226</v>
      </c>
      <c r="F27" s="52">
        <v>195</v>
      </c>
      <c r="G27" s="52">
        <v>322</v>
      </c>
      <c r="H27" s="52">
        <v>391</v>
      </c>
      <c r="I27" s="52">
        <v>501</v>
      </c>
      <c r="J27" s="52">
        <v>54</v>
      </c>
      <c r="K27" s="52">
        <v>319</v>
      </c>
      <c r="L27" s="52">
        <v>101</v>
      </c>
      <c r="M27" s="52">
        <v>257</v>
      </c>
      <c r="N27" s="52">
        <v>150</v>
      </c>
      <c r="O27" s="52">
        <v>391</v>
      </c>
      <c r="P27" s="52">
        <v>425</v>
      </c>
      <c r="Q27" s="52">
        <v>287</v>
      </c>
      <c r="R27" s="52">
        <v>353</v>
      </c>
      <c r="S27" s="53">
        <f>SUM(E27:R27)</f>
        <v>3972</v>
      </c>
    </row>
    <row r="28" spans="2:19" ht="29.1" customHeight="1" thickTop="1" thickBot="1">
      <c r="B28" s="215"/>
      <c r="C28" s="192" t="s">
        <v>38</v>
      </c>
      <c r="D28" s="193"/>
      <c r="E28" s="61">
        <f t="shared" ref="E28:S28" si="9">E27/E6*100</f>
        <v>15.983026874115982</v>
      </c>
      <c r="F28" s="61">
        <f t="shared" si="9"/>
        <v>17.775752051048315</v>
      </c>
      <c r="G28" s="61">
        <f t="shared" si="9"/>
        <v>19.019492025989368</v>
      </c>
      <c r="H28" s="61">
        <f t="shared" si="9"/>
        <v>16.170388751033911</v>
      </c>
      <c r="I28" s="61">
        <f t="shared" si="9"/>
        <v>21.228813559322035</v>
      </c>
      <c r="J28" s="61">
        <f t="shared" si="9"/>
        <v>13.953488372093023</v>
      </c>
      <c r="K28" s="61">
        <f t="shared" si="9"/>
        <v>18.460648148148149</v>
      </c>
      <c r="L28" s="61">
        <f t="shared" si="9"/>
        <v>13.116883116883116</v>
      </c>
      <c r="M28" s="61">
        <f t="shared" si="9"/>
        <v>23.090745732255165</v>
      </c>
      <c r="N28" s="61">
        <f t="shared" si="9"/>
        <v>14.895729890764647</v>
      </c>
      <c r="O28" s="61">
        <f t="shared" si="9"/>
        <v>17.692307692307693</v>
      </c>
      <c r="P28" s="61">
        <f t="shared" si="9"/>
        <v>24.230330672748003</v>
      </c>
      <c r="Q28" s="61">
        <f t="shared" si="9"/>
        <v>14.90134994807892</v>
      </c>
      <c r="R28" s="62">
        <f t="shared" si="9"/>
        <v>18.66737176097303</v>
      </c>
      <c r="S28" s="63">
        <f t="shared" si="9"/>
        <v>18.246968026460859</v>
      </c>
    </row>
    <row r="29" spans="2:19" ht="29.1" customHeight="1" thickTop="1" thickBot="1">
      <c r="B29" s="181" t="s">
        <v>46</v>
      </c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218"/>
    </row>
    <row r="30" spans="2:19" ht="29.1" customHeight="1" thickTop="1" thickBot="1">
      <c r="B30" s="189" t="s">
        <v>20</v>
      </c>
      <c r="C30" s="191" t="s">
        <v>47</v>
      </c>
      <c r="D30" s="177"/>
      <c r="E30" s="50">
        <v>337</v>
      </c>
      <c r="F30" s="51">
        <v>285</v>
      </c>
      <c r="G30" s="51">
        <v>461</v>
      </c>
      <c r="H30" s="51">
        <v>601</v>
      </c>
      <c r="I30" s="51">
        <v>587</v>
      </c>
      <c r="J30" s="51">
        <v>68</v>
      </c>
      <c r="K30" s="51">
        <v>452</v>
      </c>
      <c r="L30" s="51">
        <v>222</v>
      </c>
      <c r="M30" s="52">
        <v>293</v>
      </c>
      <c r="N30" s="52">
        <v>299</v>
      </c>
      <c r="O30" s="52">
        <v>470</v>
      </c>
      <c r="P30" s="52">
        <v>477</v>
      </c>
      <c r="Q30" s="52">
        <v>489</v>
      </c>
      <c r="R30" s="52">
        <v>505</v>
      </c>
      <c r="S30" s="53">
        <f>SUM(E30:R30)</f>
        <v>5546</v>
      </c>
    </row>
    <row r="31" spans="2:19" ht="29.1" customHeight="1" thickTop="1" thickBot="1">
      <c r="B31" s="190"/>
      <c r="C31" s="192" t="s">
        <v>38</v>
      </c>
      <c r="D31" s="193"/>
      <c r="E31" s="61">
        <f t="shared" ref="E31:S31" si="10">E30/E6*100</f>
        <v>23.833097595473834</v>
      </c>
      <c r="F31" s="61">
        <f t="shared" si="10"/>
        <v>25.979945305378305</v>
      </c>
      <c r="G31" s="61">
        <f t="shared" si="10"/>
        <v>27.229769639692851</v>
      </c>
      <c r="H31" s="61">
        <f t="shared" si="10"/>
        <v>24.855252274607111</v>
      </c>
      <c r="I31" s="61">
        <f t="shared" si="10"/>
        <v>24.872881355932204</v>
      </c>
      <c r="J31" s="61">
        <f t="shared" si="10"/>
        <v>17.571059431524546</v>
      </c>
      <c r="K31" s="61">
        <f t="shared" si="10"/>
        <v>26.157407407407408</v>
      </c>
      <c r="L31" s="61">
        <f t="shared" si="10"/>
        <v>28.831168831168831</v>
      </c>
      <c r="M31" s="61">
        <f t="shared" si="10"/>
        <v>26.325247079964058</v>
      </c>
      <c r="N31" s="61">
        <f t="shared" si="10"/>
        <v>29.692154915590862</v>
      </c>
      <c r="O31" s="61">
        <f t="shared" si="10"/>
        <v>21.266968325791854</v>
      </c>
      <c r="P31" s="61">
        <f t="shared" si="10"/>
        <v>27.194982896237175</v>
      </c>
      <c r="Q31" s="61">
        <f t="shared" si="10"/>
        <v>25.38940809968847</v>
      </c>
      <c r="R31" s="62">
        <f t="shared" si="10"/>
        <v>26.705446853516655</v>
      </c>
      <c r="S31" s="63">
        <f t="shared" si="10"/>
        <v>25.477765527379642</v>
      </c>
    </row>
    <row r="32" spans="2:19" ht="29.1" customHeight="1" thickTop="1" thickBot="1">
      <c r="B32" s="210" t="s">
        <v>23</v>
      </c>
      <c r="C32" s="211" t="s">
        <v>48</v>
      </c>
      <c r="D32" s="212"/>
      <c r="E32" s="50">
        <v>386</v>
      </c>
      <c r="F32" s="51">
        <v>313</v>
      </c>
      <c r="G32" s="51">
        <v>468</v>
      </c>
      <c r="H32" s="51">
        <v>667</v>
      </c>
      <c r="I32" s="51">
        <v>649</v>
      </c>
      <c r="J32" s="51">
        <v>137</v>
      </c>
      <c r="K32" s="51">
        <v>447</v>
      </c>
      <c r="L32" s="51">
        <v>228</v>
      </c>
      <c r="M32" s="52">
        <v>313</v>
      </c>
      <c r="N32" s="52">
        <v>265</v>
      </c>
      <c r="O32" s="52">
        <v>610</v>
      </c>
      <c r="P32" s="52">
        <v>480</v>
      </c>
      <c r="Q32" s="52">
        <v>527</v>
      </c>
      <c r="R32" s="52">
        <v>519</v>
      </c>
      <c r="S32" s="53">
        <f>SUM(E32:R32)</f>
        <v>6009</v>
      </c>
    </row>
    <row r="33" spans="2:22" ht="29.1" customHeight="1" thickTop="1" thickBot="1">
      <c r="B33" s="190"/>
      <c r="C33" s="192" t="s">
        <v>38</v>
      </c>
      <c r="D33" s="193"/>
      <c r="E33" s="61">
        <f t="shared" ref="E33:S33" si="11">E32/E6*100</f>
        <v>27.298444130127297</v>
      </c>
      <c r="F33" s="61">
        <f t="shared" si="11"/>
        <v>28.532360984503192</v>
      </c>
      <c r="G33" s="61">
        <f t="shared" si="11"/>
        <v>27.643236857649146</v>
      </c>
      <c r="H33" s="61">
        <f t="shared" si="11"/>
        <v>27.584780810587262</v>
      </c>
      <c r="I33" s="61">
        <f t="shared" si="11"/>
        <v>27.500000000000004</v>
      </c>
      <c r="J33" s="61">
        <f t="shared" si="11"/>
        <v>35.400516795865634</v>
      </c>
      <c r="K33" s="61">
        <f t="shared" si="11"/>
        <v>25.868055555555557</v>
      </c>
      <c r="L33" s="61">
        <f t="shared" si="11"/>
        <v>29.61038961038961</v>
      </c>
      <c r="M33" s="61">
        <f t="shared" si="11"/>
        <v>28.122192273135671</v>
      </c>
      <c r="N33" s="61">
        <f t="shared" si="11"/>
        <v>26.315789473684209</v>
      </c>
      <c r="O33" s="61">
        <f t="shared" si="11"/>
        <v>27.601809954751133</v>
      </c>
      <c r="P33" s="61">
        <f t="shared" si="11"/>
        <v>27.366020524515395</v>
      </c>
      <c r="Q33" s="61">
        <f t="shared" si="11"/>
        <v>27.36240913811007</v>
      </c>
      <c r="R33" s="62">
        <f t="shared" si="11"/>
        <v>27.445795875198307</v>
      </c>
      <c r="S33" s="63">
        <f t="shared" si="11"/>
        <v>27.604740904079385</v>
      </c>
    </row>
    <row r="34" spans="2:22" ht="29.1" customHeight="1" thickTop="1" thickBot="1">
      <c r="B34" s="210" t="s">
        <v>28</v>
      </c>
      <c r="C34" s="211" t="s">
        <v>49</v>
      </c>
      <c r="D34" s="212"/>
      <c r="E34" s="50">
        <v>381</v>
      </c>
      <c r="F34" s="51">
        <v>431</v>
      </c>
      <c r="G34" s="51">
        <v>890</v>
      </c>
      <c r="H34" s="51">
        <v>1340</v>
      </c>
      <c r="I34" s="51">
        <v>1356</v>
      </c>
      <c r="J34" s="51">
        <v>142</v>
      </c>
      <c r="K34" s="51">
        <v>850</v>
      </c>
      <c r="L34" s="51">
        <v>338</v>
      </c>
      <c r="M34" s="52">
        <v>481</v>
      </c>
      <c r="N34" s="52">
        <v>517</v>
      </c>
      <c r="O34" s="52">
        <v>876</v>
      </c>
      <c r="P34" s="52">
        <v>775</v>
      </c>
      <c r="Q34" s="52">
        <v>863</v>
      </c>
      <c r="R34" s="52">
        <v>926</v>
      </c>
      <c r="S34" s="53">
        <f>SUM(E34:R34)</f>
        <v>10166</v>
      </c>
    </row>
    <row r="35" spans="2:22" ht="29.1" customHeight="1" thickTop="1" thickBot="1">
      <c r="B35" s="190"/>
      <c r="C35" s="192" t="s">
        <v>38</v>
      </c>
      <c r="D35" s="193"/>
      <c r="E35" s="61">
        <f t="shared" ref="E35:S35" si="12">E34/E6*100</f>
        <v>26.944837340876944</v>
      </c>
      <c r="F35" s="61">
        <f t="shared" si="12"/>
        <v>39.288969917958063</v>
      </c>
      <c r="G35" s="61">
        <f t="shared" si="12"/>
        <v>52.569403425871229</v>
      </c>
      <c r="H35" s="61">
        <f t="shared" si="12"/>
        <v>55.417700578990903</v>
      </c>
      <c r="I35" s="61">
        <f t="shared" si="12"/>
        <v>57.457627118644069</v>
      </c>
      <c r="J35" s="61">
        <f t="shared" si="12"/>
        <v>36.692506459948319</v>
      </c>
      <c r="K35" s="61">
        <f t="shared" si="12"/>
        <v>49.189814814814817</v>
      </c>
      <c r="L35" s="61">
        <f t="shared" si="12"/>
        <v>43.896103896103895</v>
      </c>
      <c r="M35" s="61">
        <f t="shared" si="12"/>
        <v>43.21653189577718</v>
      </c>
      <c r="N35" s="61">
        <f t="shared" si="12"/>
        <v>51.340615690168825</v>
      </c>
      <c r="O35" s="61">
        <f t="shared" si="12"/>
        <v>39.638009049773757</v>
      </c>
      <c r="P35" s="61">
        <f t="shared" si="12"/>
        <v>44.184720638540483</v>
      </c>
      <c r="Q35" s="61">
        <f t="shared" si="12"/>
        <v>44.807892004153686</v>
      </c>
      <c r="R35" s="62">
        <f t="shared" si="12"/>
        <v>48.968799576943418</v>
      </c>
      <c r="S35" s="63">
        <f t="shared" si="12"/>
        <v>46.701580301359797</v>
      </c>
    </row>
    <row r="36" spans="2:22" ht="29.1" customHeight="1" thickTop="1" thickBot="1">
      <c r="B36" s="210" t="s">
        <v>31</v>
      </c>
      <c r="C36" s="216" t="s">
        <v>50</v>
      </c>
      <c r="D36" s="217"/>
      <c r="E36" s="65">
        <v>288</v>
      </c>
      <c r="F36" s="52">
        <v>261</v>
      </c>
      <c r="G36" s="52">
        <v>418</v>
      </c>
      <c r="H36" s="52">
        <v>388</v>
      </c>
      <c r="I36" s="52">
        <v>642</v>
      </c>
      <c r="J36" s="52">
        <v>81</v>
      </c>
      <c r="K36" s="52">
        <v>511</v>
      </c>
      <c r="L36" s="52">
        <v>150</v>
      </c>
      <c r="M36" s="52">
        <v>206</v>
      </c>
      <c r="N36" s="52">
        <v>180</v>
      </c>
      <c r="O36" s="52">
        <v>381</v>
      </c>
      <c r="P36" s="52">
        <v>372</v>
      </c>
      <c r="Q36" s="52">
        <v>490</v>
      </c>
      <c r="R36" s="52">
        <v>390</v>
      </c>
      <c r="S36" s="53">
        <f>SUM(E36:R36)</f>
        <v>4758</v>
      </c>
    </row>
    <row r="37" spans="2:22" ht="29.1" customHeight="1" thickTop="1" thickBot="1">
      <c r="B37" s="215"/>
      <c r="C37" s="192" t="s">
        <v>38</v>
      </c>
      <c r="D37" s="193"/>
      <c r="E37" s="61">
        <f t="shared" ref="E37:S37" si="13">E36/E6*100</f>
        <v>20.367751060820368</v>
      </c>
      <c r="F37" s="61">
        <f t="shared" si="13"/>
        <v>23.792160437556973</v>
      </c>
      <c r="G37" s="61">
        <f t="shared" si="13"/>
        <v>24.689899586532782</v>
      </c>
      <c r="H37" s="61">
        <f t="shared" si="13"/>
        <v>16.046319272125722</v>
      </c>
      <c r="I37" s="61">
        <f t="shared" si="13"/>
        <v>27.203389830508474</v>
      </c>
      <c r="J37" s="61">
        <f t="shared" si="13"/>
        <v>20.930232558139537</v>
      </c>
      <c r="K37" s="61">
        <f t="shared" si="13"/>
        <v>29.571759259259263</v>
      </c>
      <c r="L37" s="61">
        <f t="shared" si="13"/>
        <v>19.480519480519483</v>
      </c>
      <c r="M37" s="61">
        <f t="shared" si="13"/>
        <v>18.508535489667565</v>
      </c>
      <c r="N37" s="61">
        <f t="shared" si="13"/>
        <v>17.874875868917577</v>
      </c>
      <c r="O37" s="61">
        <f t="shared" si="13"/>
        <v>17.239819004524886</v>
      </c>
      <c r="P37" s="61">
        <f t="shared" si="13"/>
        <v>21.20866590649943</v>
      </c>
      <c r="Q37" s="61">
        <f t="shared" si="13"/>
        <v>25.441329179646939</v>
      </c>
      <c r="R37" s="62">
        <f t="shared" si="13"/>
        <v>20.624008461131677</v>
      </c>
      <c r="S37" s="63">
        <f t="shared" si="13"/>
        <v>21.857772877618523</v>
      </c>
    </row>
    <row r="38" spans="2:22" s="66" customFormat="1" ht="29.1" customHeight="1" thickTop="1" thickBot="1">
      <c r="B38" s="189" t="s">
        <v>42</v>
      </c>
      <c r="C38" s="222" t="s">
        <v>51</v>
      </c>
      <c r="D38" s="223"/>
      <c r="E38" s="65">
        <v>185</v>
      </c>
      <c r="F38" s="52">
        <v>108</v>
      </c>
      <c r="G38" s="52">
        <v>150</v>
      </c>
      <c r="H38" s="52">
        <v>131</v>
      </c>
      <c r="I38" s="52">
        <v>229</v>
      </c>
      <c r="J38" s="52">
        <v>43</v>
      </c>
      <c r="K38" s="52">
        <v>140</v>
      </c>
      <c r="L38" s="52">
        <v>71</v>
      </c>
      <c r="M38" s="52">
        <v>106</v>
      </c>
      <c r="N38" s="52">
        <v>60</v>
      </c>
      <c r="O38" s="52">
        <v>233</v>
      </c>
      <c r="P38" s="52">
        <v>155</v>
      </c>
      <c r="Q38" s="52">
        <v>153</v>
      </c>
      <c r="R38" s="52">
        <v>133</v>
      </c>
      <c r="S38" s="53">
        <f>SUM(E38:R38)</f>
        <v>1897</v>
      </c>
    </row>
    <row r="39" spans="2:22" s="4" customFormat="1" ht="29.1" customHeight="1" thickTop="1" thickBot="1">
      <c r="B39" s="221"/>
      <c r="C39" s="224" t="s">
        <v>38</v>
      </c>
      <c r="D39" s="225"/>
      <c r="E39" s="67">
        <f t="shared" ref="E39:S39" si="14">E38/E6*100</f>
        <v>13.083451202263083</v>
      </c>
      <c r="F39" s="68">
        <f t="shared" si="14"/>
        <v>9.845031905195988</v>
      </c>
      <c r="G39" s="68">
        <f t="shared" si="14"/>
        <v>8.8600118133490842</v>
      </c>
      <c r="H39" s="68">
        <f t="shared" si="14"/>
        <v>5.4177005789909014</v>
      </c>
      <c r="I39" s="68">
        <f t="shared" si="14"/>
        <v>9.703389830508474</v>
      </c>
      <c r="J39" s="68">
        <f t="shared" si="14"/>
        <v>11.111111111111111</v>
      </c>
      <c r="K39" s="68">
        <f t="shared" si="14"/>
        <v>8.1018518518518512</v>
      </c>
      <c r="L39" s="68">
        <f t="shared" si="14"/>
        <v>9.220779220779221</v>
      </c>
      <c r="M39" s="68">
        <f t="shared" si="14"/>
        <v>9.5238095238095237</v>
      </c>
      <c r="N39" s="68">
        <f t="shared" si="14"/>
        <v>5.9582919563058594</v>
      </c>
      <c r="O39" s="67">
        <f t="shared" si="14"/>
        <v>10.542986425339366</v>
      </c>
      <c r="P39" s="68">
        <f t="shared" si="14"/>
        <v>8.8369441277080956</v>
      </c>
      <c r="Q39" s="68">
        <f t="shared" si="14"/>
        <v>7.9439252336448591</v>
      </c>
      <c r="R39" s="69">
        <f t="shared" si="14"/>
        <v>7.0333157059756752</v>
      </c>
      <c r="S39" s="63">
        <f t="shared" si="14"/>
        <v>8.7146269753766994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26" t="s">
        <v>52</v>
      </c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81" t="s">
        <v>55</v>
      </c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8"/>
    </row>
    <row r="44" spans="2:22" s="4" customFormat="1" ht="42" customHeight="1" thickTop="1" thickBot="1">
      <c r="B44" s="77" t="s">
        <v>20</v>
      </c>
      <c r="C44" s="219" t="s">
        <v>56</v>
      </c>
      <c r="D44" s="220"/>
      <c r="E44" s="58">
        <v>1108</v>
      </c>
      <c r="F44" s="58">
        <v>179</v>
      </c>
      <c r="G44" s="58">
        <v>481</v>
      </c>
      <c r="H44" s="58">
        <v>196</v>
      </c>
      <c r="I44" s="58">
        <v>438</v>
      </c>
      <c r="J44" s="58">
        <v>184</v>
      </c>
      <c r="K44" s="58">
        <v>192</v>
      </c>
      <c r="L44" s="58">
        <v>168</v>
      </c>
      <c r="M44" s="58">
        <v>512</v>
      </c>
      <c r="N44" s="58">
        <v>108</v>
      </c>
      <c r="O44" s="58">
        <v>561</v>
      </c>
      <c r="P44" s="58">
        <v>248</v>
      </c>
      <c r="Q44" s="58">
        <v>174</v>
      </c>
      <c r="R44" s="78">
        <v>268</v>
      </c>
      <c r="S44" s="79">
        <f>SUM(E44:R44)</f>
        <v>4817</v>
      </c>
    </row>
    <row r="45" spans="2:22" s="4" customFormat="1" ht="42" customHeight="1" thickTop="1" thickBot="1">
      <c r="B45" s="80"/>
      <c r="C45" s="229" t="s">
        <v>57</v>
      </c>
      <c r="D45" s="230"/>
      <c r="E45" s="81">
        <v>34</v>
      </c>
      <c r="F45" s="51">
        <v>21</v>
      </c>
      <c r="G45" s="51">
        <v>51</v>
      </c>
      <c r="H45" s="51">
        <v>31</v>
      </c>
      <c r="I45" s="51">
        <v>64</v>
      </c>
      <c r="J45" s="51">
        <v>19</v>
      </c>
      <c r="K45" s="51">
        <v>57</v>
      </c>
      <c r="L45" s="51">
        <v>32</v>
      </c>
      <c r="M45" s="52">
        <v>44</v>
      </c>
      <c r="N45" s="52">
        <v>8</v>
      </c>
      <c r="O45" s="52">
        <v>90</v>
      </c>
      <c r="P45" s="52">
        <v>23</v>
      </c>
      <c r="Q45" s="52">
        <v>58</v>
      </c>
      <c r="R45" s="52">
        <v>127</v>
      </c>
      <c r="S45" s="79">
        <f>SUM(E45:R45)</f>
        <v>659</v>
      </c>
    </row>
    <row r="46" spans="2:22" s="4" customFormat="1" ht="42" customHeight="1" thickTop="1" thickBot="1">
      <c r="B46" s="82" t="s">
        <v>23</v>
      </c>
      <c r="C46" s="231" t="s">
        <v>58</v>
      </c>
      <c r="D46" s="232"/>
      <c r="E46" s="83">
        <f>E44+'[1] Stan i struktura VII 18'!E46</f>
        <v>6319</v>
      </c>
      <c r="F46" s="83">
        <f>F44+'[1] Stan i struktura VII 18'!F46</f>
        <v>1944</v>
      </c>
      <c r="G46" s="83">
        <f>G44+'[1] Stan i struktura VII 18'!G46</f>
        <v>2988</v>
      </c>
      <c r="H46" s="83">
        <f>H44+'[1] Stan i struktura VII 18'!H46</f>
        <v>1836</v>
      </c>
      <c r="I46" s="83">
        <f>I44+'[1] Stan i struktura VII 18'!I46</f>
        <v>2489</v>
      </c>
      <c r="J46" s="83">
        <f>J44+'[1] Stan i struktura VII 18'!J46</f>
        <v>1112</v>
      </c>
      <c r="K46" s="83">
        <f>K44+'[1] Stan i struktura VII 18'!K46</f>
        <v>1697</v>
      </c>
      <c r="L46" s="83">
        <f>L44+'[1] Stan i struktura VII 18'!L46</f>
        <v>1320</v>
      </c>
      <c r="M46" s="83">
        <f>M44+'[1] Stan i struktura VII 18'!M46</f>
        <v>2745</v>
      </c>
      <c r="N46" s="83">
        <f>N44+'[1] Stan i struktura VII 18'!N46</f>
        <v>1717</v>
      </c>
      <c r="O46" s="83">
        <f>O44+'[1] Stan i struktura VII 18'!O46</f>
        <v>4924</v>
      </c>
      <c r="P46" s="83">
        <f>P44+'[1] Stan i struktura VII 18'!P46</f>
        <v>1691</v>
      </c>
      <c r="Q46" s="83">
        <f>Q44+'[1] Stan i struktura VII 18'!Q46</f>
        <v>1971</v>
      </c>
      <c r="R46" s="84">
        <f>R44+'[1] Stan i struktura VII 18'!R46</f>
        <v>2688</v>
      </c>
      <c r="S46" s="85">
        <f>S44+'[1] Stan i struktura VII 18'!S46</f>
        <v>35441</v>
      </c>
      <c r="U46" s="4">
        <f>SUM(E46:R46)</f>
        <v>35441</v>
      </c>
      <c r="V46" s="4">
        <f>SUM(E46:R46)</f>
        <v>35441</v>
      </c>
    </row>
    <row r="47" spans="2:22" s="4" customFormat="1" ht="42" customHeight="1" thickBot="1">
      <c r="B47" s="233" t="s">
        <v>59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28"/>
    </row>
    <row r="48" spans="2:22" s="4" customFormat="1" ht="42" customHeight="1" thickTop="1" thickBot="1">
      <c r="B48" s="235" t="s">
        <v>20</v>
      </c>
      <c r="C48" s="236" t="s">
        <v>60</v>
      </c>
      <c r="D48" s="237"/>
      <c r="E48" s="59">
        <v>6</v>
      </c>
      <c r="F48" s="59">
        <v>5</v>
      </c>
      <c r="G48" s="59">
        <v>2</v>
      </c>
      <c r="H48" s="59">
        <v>5</v>
      </c>
      <c r="I48" s="59">
        <v>3</v>
      </c>
      <c r="J48" s="59">
        <v>0</v>
      </c>
      <c r="K48" s="59">
        <v>26</v>
      </c>
      <c r="L48" s="59">
        <v>4</v>
      </c>
      <c r="M48" s="59">
        <v>0</v>
      </c>
      <c r="N48" s="59">
        <v>1</v>
      </c>
      <c r="O48" s="59">
        <v>2</v>
      </c>
      <c r="P48" s="59">
        <v>1</v>
      </c>
      <c r="Q48" s="59">
        <v>22</v>
      </c>
      <c r="R48" s="60">
        <v>13</v>
      </c>
      <c r="S48" s="86">
        <f>SUM(E48:R48)</f>
        <v>90</v>
      </c>
    </row>
    <row r="49" spans="2:22" ht="42" customHeight="1" thickTop="1" thickBot="1">
      <c r="B49" s="190"/>
      <c r="C49" s="238" t="s">
        <v>61</v>
      </c>
      <c r="D49" s="239"/>
      <c r="E49" s="87">
        <f>E48+'[1] Stan i struktura VII 18'!E49</f>
        <v>78</v>
      </c>
      <c r="F49" s="87">
        <f>F48+'[1] Stan i struktura VII 18'!F49</f>
        <v>50</v>
      </c>
      <c r="G49" s="87">
        <f>G48+'[1] Stan i struktura VII 18'!G49</f>
        <v>46</v>
      </c>
      <c r="H49" s="87">
        <f>H48+'[1] Stan i struktura VII 18'!H49</f>
        <v>28</v>
      </c>
      <c r="I49" s="87">
        <f>I48+'[1] Stan i struktura VII 18'!I49</f>
        <v>41</v>
      </c>
      <c r="J49" s="87">
        <f>J48+'[1] Stan i struktura VII 18'!J49</f>
        <v>11</v>
      </c>
      <c r="K49" s="87">
        <f>K48+'[1] Stan i struktura VII 18'!K49</f>
        <v>101</v>
      </c>
      <c r="L49" s="87">
        <f>L48+'[1] Stan i struktura VII 18'!L49</f>
        <v>46</v>
      </c>
      <c r="M49" s="87">
        <f>M48+'[1] Stan i struktura VII 18'!M49</f>
        <v>0</v>
      </c>
      <c r="N49" s="87">
        <f>N48+'[1] Stan i struktura VII 18'!N49</f>
        <v>43</v>
      </c>
      <c r="O49" s="87">
        <f>O48+'[1] Stan i struktura VII 18'!O49</f>
        <v>82</v>
      </c>
      <c r="P49" s="87">
        <f>P48+'[1] Stan i struktura VII 18'!P49</f>
        <v>14</v>
      </c>
      <c r="Q49" s="87">
        <f>Q48+'[1] Stan i struktura VII 18'!Q49</f>
        <v>255</v>
      </c>
      <c r="R49" s="88">
        <f>R48+'[1] Stan i struktura VII 18'!R49</f>
        <v>122</v>
      </c>
      <c r="S49" s="85">
        <f>S48+'[1] Stan i struktura VII 18'!S49</f>
        <v>917</v>
      </c>
      <c r="U49" s="1">
        <f>SUM(E49:R49)</f>
        <v>917</v>
      </c>
      <c r="V49" s="4">
        <f>SUM(E49:R49)</f>
        <v>917</v>
      </c>
    </row>
    <row r="50" spans="2:22" s="4" customFormat="1" ht="42" customHeight="1" thickTop="1" thickBot="1">
      <c r="B50" s="240" t="s">
        <v>23</v>
      </c>
      <c r="C50" s="241" t="s">
        <v>62</v>
      </c>
      <c r="D50" s="242"/>
      <c r="E50" s="89">
        <v>2</v>
      </c>
      <c r="F50" s="89">
        <v>7</v>
      </c>
      <c r="G50" s="89">
        <v>2</v>
      </c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2</v>
      </c>
      <c r="N50" s="89">
        <v>1</v>
      </c>
      <c r="O50" s="89">
        <v>0</v>
      </c>
      <c r="P50" s="89">
        <v>3</v>
      </c>
      <c r="Q50" s="89">
        <v>45</v>
      </c>
      <c r="R50" s="90">
        <v>2</v>
      </c>
      <c r="S50" s="86">
        <f>SUM(E50:R50)</f>
        <v>64</v>
      </c>
    </row>
    <row r="51" spans="2:22" ht="42" customHeight="1" thickTop="1" thickBot="1">
      <c r="B51" s="190"/>
      <c r="C51" s="238" t="s">
        <v>63</v>
      </c>
      <c r="D51" s="239"/>
      <c r="E51" s="87">
        <f>E50+'[1] Stan i struktura VII 18'!E51</f>
        <v>12</v>
      </c>
      <c r="F51" s="87">
        <f>F50+'[1] Stan i struktura VII 18'!F51</f>
        <v>34</v>
      </c>
      <c r="G51" s="87">
        <f>G50+'[1] Stan i struktura VII 18'!G51</f>
        <v>46</v>
      </c>
      <c r="H51" s="87">
        <f>H50+'[1] Stan i struktura VII 18'!H51</f>
        <v>59</v>
      </c>
      <c r="I51" s="87">
        <f>I50+'[1] Stan i struktura VII 18'!I51</f>
        <v>81</v>
      </c>
      <c r="J51" s="87">
        <f>J50+'[1] Stan i struktura VII 18'!J51</f>
        <v>10</v>
      </c>
      <c r="K51" s="87">
        <f>K50+'[1] Stan i struktura VII 18'!K51</f>
        <v>29</v>
      </c>
      <c r="L51" s="87">
        <f>L50+'[1] Stan i struktura VII 18'!L51</f>
        <v>27</v>
      </c>
      <c r="M51" s="87">
        <f>M50+'[1] Stan i struktura VII 18'!M51</f>
        <v>18</v>
      </c>
      <c r="N51" s="87">
        <f>N50+'[1] Stan i struktura VII 18'!N51</f>
        <v>18</v>
      </c>
      <c r="O51" s="87">
        <f>O50+'[1] Stan i struktura VII 18'!O51</f>
        <v>6</v>
      </c>
      <c r="P51" s="87">
        <f>P50+'[1] Stan i struktura VII 18'!P51</f>
        <v>40</v>
      </c>
      <c r="Q51" s="87">
        <f>Q50+'[1] Stan i struktura VII 18'!Q51</f>
        <v>230</v>
      </c>
      <c r="R51" s="88">
        <f>R50+'[1] Stan i struktura VII 18'!R51</f>
        <v>9</v>
      </c>
      <c r="S51" s="85">
        <f>S50+'[1] Stan i struktura VII 18'!S51</f>
        <v>619</v>
      </c>
      <c r="U51" s="1">
        <f>SUM(E51:R51)</f>
        <v>619</v>
      </c>
      <c r="V51" s="4">
        <f>SUM(E51:R51)</f>
        <v>619</v>
      </c>
    </row>
    <row r="52" spans="2:22" s="4" customFormat="1" ht="42" customHeight="1" thickTop="1" thickBot="1">
      <c r="B52" s="243" t="s">
        <v>28</v>
      </c>
      <c r="C52" s="244" t="s">
        <v>64</v>
      </c>
      <c r="D52" s="245"/>
      <c r="E52" s="50">
        <v>10</v>
      </c>
      <c r="F52" s="51">
        <v>6</v>
      </c>
      <c r="G52" s="51">
        <v>3</v>
      </c>
      <c r="H52" s="51">
        <v>5</v>
      </c>
      <c r="I52" s="52">
        <v>6</v>
      </c>
      <c r="J52" s="51">
        <v>8</v>
      </c>
      <c r="K52" s="52">
        <v>4</v>
      </c>
      <c r="L52" s="51">
        <v>4</v>
      </c>
      <c r="M52" s="52">
        <v>0</v>
      </c>
      <c r="N52" s="52">
        <v>3</v>
      </c>
      <c r="O52" s="52">
        <v>10</v>
      </c>
      <c r="P52" s="51">
        <v>5</v>
      </c>
      <c r="Q52" s="91">
        <v>3</v>
      </c>
      <c r="R52" s="52">
        <v>12</v>
      </c>
      <c r="S52" s="86">
        <f>SUM(E52:R52)</f>
        <v>79</v>
      </c>
    </row>
    <row r="53" spans="2:22" ht="42" customHeight="1" thickTop="1" thickBot="1">
      <c r="B53" s="190"/>
      <c r="C53" s="238" t="s">
        <v>65</v>
      </c>
      <c r="D53" s="239"/>
      <c r="E53" s="87">
        <f>E52+'[1] Stan i struktura VII 18'!E53</f>
        <v>65</v>
      </c>
      <c r="F53" s="87">
        <f>F52+'[1] Stan i struktura VII 18'!F53</f>
        <v>40</v>
      </c>
      <c r="G53" s="87">
        <f>G52+'[1] Stan i struktura VII 18'!G53</f>
        <v>66</v>
      </c>
      <c r="H53" s="87">
        <f>H52+'[1] Stan i struktura VII 18'!H53</f>
        <v>75</v>
      </c>
      <c r="I53" s="87">
        <f>I52+'[1] Stan i struktura VII 18'!I53</f>
        <v>66</v>
      </c>
      <c r="J53" s="87">
        <f>J52+'[1] Stan i struktura VII 18'!J53</f>
        <v>43</v>
      </c>
      <c r="K53" s="87">
        <f>K52+'[1] Stan i struktura VII 18'!K53</f>
        <v>40</v>
      </c>
      <c r="L53" s="87">
        <f>L52+'[1] Stan i struktura VII 18'!L53</f>
        <v>18</v>
      </c>
      <c r="M53" s="87">
        <f>M52+'[1] Stan i struktura VII 18'!M53</f>
        <v>31</v>
      </c>
      <c r="N53" s="87">
        <f>N52+'[1] Stan i struktura VII 18'!N53</f>
        <v>56</v>
      </c>
      <c r="O53" s="87">
        <f>O52+'[1] Stan i struktura VII 18'!O53</f>
        <v>56</v>
      </c>
      <c r="P53" s="87">
        <f>P52+'[1] Stan i struktura VII 18'!P53</f>
        <v>20</v>
      </c>
      <c r="Q53" s="87">
        <f>Q52+'[1] Stan i struktura VII 18'!Q53</f>
        <v>41</v>
      </c>
      <c r="R53" s="88">
        <f>R52+'[1] Stan i struktura VII 18'!R53</f>
        <v>74</v>
      </c>
      <c r="S53" s="85">
        <f>S52+'[1] Stan i struktura VII 18'!S53</f>
        <v>691</v>
      </c>
      <c r="U53" s="1">
        <f>SUM(E53:R53)</f>
        <v>691</v>
      </c>
      <c r="V53" s="4">
        <f>SUM(E53:R53)</f>
        <v>691</v>
      </c>
    </row>
    <row r="54" spans="2:22" s="4" customFormat="1" ht="42" customHeight="1" thickTop="1" thickBot="1">
      <c r="B54" s="243" t="s">
        <v>31</v>
      </c>
      <c r="C54" s="244" t="s">
        <v>66</v>
      </c>
      <c r="D54" s="245"/>
      <c r="E54" s="50">
        <v>10</v>
      </c>
      <c r="F54" s="51">
        <v>4</v>
      </c>
      <c r="G54" s="51">
        <v>8</v>
      </c>
      <c r="H54" s="51">
        <v>4</v>
      </c>
      <c r="I54" s="52">
        <v>11</v>
      </c>
      <c r="J54" s="51">
        <v>5</v>
      </c>
      <c r="K54" s="52">
        <v>0</v>
      </c>
      <c r="L54" s="51">
        <v>5</v>
      </c>
      <c r="M54" s="52">
        <v>3</v>
      </c>
      <c r="N54" s="52">
        <v>3</v>
      </c>
      <c r="O54" s="52">
        <v>9</v>
      </c>
      <c r="P54" s="51">
        <v>7</v>
      </c>
      <c r="Q54" s="91">
        <v>8</v>
      </c>
      <c r="R54" s="52">
        <v>1</v>
      </c>
      <c r="S54" s="86">
        <f>SUM(E54:R54)</f>
        <v>78</v>
      </c>
    </row>
    <row r="55" spans="2:22" s="4" customFormat="1" ht="42" customHeight="1" thickTop="1" thickBot="1">
      <c r="B55" s="190"/>
      <c r="C55" s="246" t="s">
        <v>67</v>
      </c>
      <c r="D55" s="247"/>
      <c r="E55" s="87">
        <f>E54+'[1] Stan i struktura VII 18'!E55</f>
        <v>79</v>
      </c>
      <c r="F55" s="87">
        <f>F54+'[1] Stan i struktura VII 18'!F55</f>
        <v>46</v>
      </c>
      <c r="G55" s="87">
        <f>G54+'[1] Stan i struktura VII 18'!G55</f>
        <v>79</v>
      </c>
      <c r="H55" s="87">
        <f>H54+'[1] Stan i struktura VII 18'!H55</f>
        <v>35</v>
      </c>
      <c r="I55" s="87">
        <f>I54+'[1] Stan i struktura VII 18'!I55</f>
        <v>32</v>
      </c>
      <c r="J55" s="87">
        <f>J54+'[1] Stan i struktura VII 18'!J55</f>
        <v>32</v>
      </c>
      <c r="K55" s="87">
        <f>K54+'[1] Stan i struktura VII 18'!K55</f>
        <v>9</v>
      </c>
      <c r="L55" s="87">
        <f>L54+'[1] Stan i struktura VII 18'!L55</f>
        <v>34</v>
      </c>
      <c r="M55" s="87">
        <f>M54+'[1] Stan i struktura VII 18'!M55</f>
        <v>19</v>
      </c>
      <c r="N55" s="87">
        <f>N54+'[1] Stan i struktura VII 18'!N55</f>
        <v>31</v>
      </c>
      <c r="O55" s="87">
        <f>O54+'[1] Stan i struktura VII 18'!O55</f>
        <v>44</v>
      </c>
      <c r="P55" s="87">
        <f>P54+'[1] Stan i struktura VII 18'!P55</f>
        <v>24</v>
      </c>
      <c r="Q55" s="87">
        <f>Q54+'[1] Stan i struktura VII 18'!Q55</f>
        <v>47</v>
      </c>
      <c r="R55" s="88">
        <f>R54+'[1] Stan i struktura VII 18'!R55</f>
        <v>29</v>
      </c>
      <c r="S55" s="85">
        <f>S54+'[1] Stan i struktura VII 18'!S55</f>
        <v>540</v>
      </c>
      <c r="U55" s="4">
        <f>SUM(E55:R55)</f>
        <v>540</v>
      </c>
      <c r="V55" s="4">
        <f>SUM(E55:R55)</f>
        <v>540</v>
      </c>
    </row>
    <row r="56" spans="2:22" s="4" customFormat="1" ht="42" customHeight="1" thickTop="1" thickBot="1">
      <c r="B56" s="243" t="s">
        <v>42</v>
      </c>
      <c r="C56" s="249" t="s">
        <v>68</v>
      </c>
      <c r="D56" s="250"/>
      <c r="E56" s="92">
        <v>6</v>
      </c>
      <c r="F56" s="92">
        <v>15</v>
      </c>
      <c r="G56" s="92">
        <v>7</v>
      </c>
      <c r="H56" s="92">
        <v>4</v>
      </c>
      <c r="I56" s="92">
        <v>4</v>
      </c>
      <c r="J56" s="92">
        <v>6</v>
      </c>
      <c r="K56" s="92">
        <v>4</v>
      </c>
      <c r="L56" s="92">
        <v>2</v>
      </c>
      <c r="M56" s="92">
        <v>8</v>
      </c>
      <c r="N56" s="92">
        <v>1</v>
      </c>
      <c r="O56" s="92">
        <v>6</v>
      </c>
      <c r="P56" s="92">
        <v>6</v>
      </c>
      <c r="Q56" s="92">
        <v>13</v>
      </c>
      <c r="R56" s="93">
        <v>2</v>
      </c>
      <c r="S56" s="86">
        <f>SUM(E56:R56)</f>
        <v>84</v>
      </c>
    </row>
    <row r="57" spans="2:22" s="4" customFormat="1" ht="42" customHeight="1" thickTop="1" thickBot="1">
      <c r="B57" s="248"/>
      <c r="C57" s="251" t="s">
        <v>69</v>
      </c>
      <c r="D57" s="252"/>
      <c r="E57" s="87">
        <f>E56+'[1] Stan i struktura VII 18'!E57</f>
        <v>92</v>
      </c>
      <c r="F57" s="87">
        <f>F56+'[1] Stan i struktura VII 18'!F57</f>
        <v>71</v>
      </c>
      <c r="G57" s="87">
        <f>G56+'[1] Stan i struktura VII 18'!G57</f>
        <v>35</v>
      </c>
      <c r="H57" s="87">
        <f>H56+'[1] Stan i struktura VII 18'!H57</f>
        <v>54</v>
      </c>
      <c r="I57" s="87">
        <f>I56+'[1] Stan i struktura VII 18'!I57</f>
        <v>86</v>
      </c>
      <c r="J57" s="87">
        <f>J56+'[1] Stan i struktura VII 18'!J57</f>
        <v>30</v>
      </c>
      <c r="K57" s="87">
        <f>K56+'[1] Stan i struktura VII 18'!K57</f>
        <v>99</v>
      </c>
      <c r="L57" s="87">
        <f>L56+'[1] Stan i struktura VII 18'!L57</f>
        <v>29</v>
      </c>
      <c r="M57" s="87">
        <f>M56+'[1] Stan i struktura VII 18'!M57</f>
        <v>68</v>
      </c>
      <c r="N57" s="87">
        <f>N56+'[1] Stan i struktura VII 18'!N57</f>
        <v>44</v>
      </c>
      <c r="O57" s="87">
        <f>O56+'[1] Stan i struktura VII 18'!O57</f>
        <v>77</v>
      </c>
      <c r="P57" s="87">
        <f>P56+'[1] Stan i struktura VII 18'!P57</f>
        <v>32</v>
      </c>
      <c r="Q57" s="87">
        <f>Q56+'[1] Stan i struktura VII 18'!Q57</f>
        <v>88</v>
      </c>
      <c r="R57" s="88">
        <f>R56+'[1] Stan i struktura VII 18'!R57</f>
        <v>41</v>
      </c>
      <c r="S57" s="85">
        <f>S56+'[1] Stan i struktura VII 18'!S57</f>
        <v>846</v>
      </c>
      <c r="U57" s="4">
        <f>SUM(E57:R57)</f>
        <v>846</v>
      </c>
      <c r="V57" s="4">
        <f>SUM(E57:R57)</f>
        <v>846</v>
      </c>
    </row>
    <row r="58" spans="2:22" s="4" customFormat="1" ht="42" customHeight="1" thickTop="1" thickBot="1">
      <c r="B58" s="243" t="s">
        <v>44</v>
      </c>
      <c r="C58" s="249" t="s">
        <v>70</v>
      </c>
      <c r="D58" s="250"/>
      <c r="E58" s="92">
        <v>5</v>
      </c>
      <c r="F58" s="92">
        <v>2</v>
      </c>
      <c r="G58" s="92">
        <v>6</v>
      </c>
      <c r="H58" s="92">
        <v>3</v>
      </c>
      <c r="I58" s="92">
        <v>3</v>
      </c>
      <c r="J58" s="92">
        <v>0</v>
      </c>
      <c r="K58" s="92">
        <v>3</v>
      </c>
      <c r="L58" s="92">
        <v>3</v>
      </c>
      <c r="M58" s="92">
        <v>1</v>
      </c>
      <c r="N58" s="92">
        <v>5</v>
      </c>
      <c r="O58" s="92">
        <v>3</v>
      </c>
      <c r="P58" s="92">
        <v>0</v>
      </c>
      <c r="Q58" s="92">
        <v>0</v>
      </c>
      <c r="R58" s="93">
        <v>0</v>
      </c>
      <c r="S58" s="86">
        <f>SUM(E58:R58)</f>
        <v>34</v>
      </c>
    </row>
    <row r="59" spans="2:22" s="4" customFormat="1" ht="42" customHeight="1" thickTop="1" thickBot="1">
      <c r="B59" s="240"/>
      <c r="C59" s="253" t="s">
        <v>71</v>
      </c>
      <c r="D59" s="254"/>
      <c r="E59" s="87">
        <f>E58+'[1] Stan i struktura VII 18'!E59</f>
        <v>34</v>
      </c>
      <c r="F59" s="87">
        <f>F58+'[1] Stan i struktura VII 18'!F59</f>
        <v>22</v>
      </c>
      <c r="G59" s="87">
        <f>G58+'[1] Stan i struktura VII 18'!G59</f>
        <v>37</v>
      </c>
      <c r="H59" s="87">
        <f>H58+'[1] Stan i struktura VII 18'!H59</f>
        <v>25</v>
      </c>
      <c r="I59" s="87">
        <f>I58+'[1] Stan i struktura VII 18'!I59</f>
        <v>59</v>
      </c>
      <c r="J59" s="87">
        <f>J58+'[1] Stan i struktura VII 18'!J59</f>
        <v>1</v>
      </c>
      <c r="K59" s="87">
        <f>K58+'[1] Stan i struktura VII 18'!K59</f>
        <v>20</v>
      </c>
      <c r="L59" s="87">
        <f>L58+'[1] Stan i struktura VII 18'!L59</f>
        <v>16</v>
      </c>
      <c r="M59" s="87">
        <f>M58+'[1] Stan i struktura VII 18'!M59</f>
        <v>15</v>
      </c>
      <c r="N59" s="87">
        <f>N58+'[1] Stan i struktura VII 18'!N59</f>
        <v>56</v>
      </c>
      <c r="O59" s="87">
        <f>O58+'[1] Stan i struktura VII 18'!O59</f>
        <v>13</v>
      </c>
      <c r="P59" s="87">
        <f>P58+'[1] Stan i struktura VII 18'!P59</f>
        <v>7</v>
      </c>
      <c r="Q59" s="87">
        <f>Q58+'[1] Stan i struktura VII 18'!Q59</f>
        <v>4</v>
      </c>
      <c r="R59" s="88">
        <f>R58+'[1] Stan i struktura VII 18'!R59</f>
        <v>23</v>
      </c>
      <c r="S59" s="85">
        <f>S58+'[1] Stan i struktura VII 18'!S59</f>
        <v>332</v>
      </c>
      <c r="U59" s="4">
        <f>SUM(E59:R59)</f>
        <v>332</v>
      </c>
      <c r="V59" s="4">
        <f>SUM(E59:R59)</f>
        <v>332</v>
      </c>
    </row>
    <row r="60" spans="2:22" s="4" customFormat="1" ht="42" customHeight="1" thickTop="1" thickBot="1">
      <c r="B60" s="255" t="s">
        <v>72</v>
      </c>
      <c r="C60" s="249" t="s">
        <v>73</v>
      </c>
      <c r="D60" s="250"/>
      <c r="E60" s="92">
        <v>17</v>
      </c>
      <c r="F60" s="92">
        <v>3</v>
      </c>
      <c r="G60" s="92">
        <v>16</v>
      </c>
      <c r="H60" s="92">
        <v>22</v>
      </c>
      <c r="I60" s="92">
        <v>40</v>
      </c>
      <c r="J60" s="92">
        <v>14</v>
      </c>
      <c r="K60" s="92">
        <v>35</v>
      </c>
      <c r="L60" s="92">
        <v>13</v>
      </c>
      <c r="M60" s="92">
        <v>15</v>
      </c>
      <c r="N60" s="92">
        <v>3</v>
      </c>
      <c r="O60" s="92">
        <v>14</v>
      </c>
      <c r="P60" s="92">
        <v>38</v>
      </c>
      <c r="Q60" s="92">
        <v>14</v>
      </c>
      <c r="R60" s="93">
        <v>24</v>
      </c>
      <c r="S60" s="86">
        <f>SUM(E60:R60)</f>
        <v>268</v>
      </c>
    </row>
    <row r="61" spans="2:22" s="4" customFormat="1" ht="42" customHeight="1" thickTop="1" thickBot="1">
      <c r="B61" s="255"/>
      <c r="C61" s="256" t="s">
        <v>74</v>
      </c>
      <c r="D61" s="257"/>
      <c r="E61" s="94">
        <f>E60+'[1] Stan i struktura VII 18'!E61</f>
        <v>168</v>
      </c>
      <c r="F61" s="94">
        <f>F60+'[1] Stan i struktura VII 18'!F61</f>
        <v>90</v>
      </c>
      <c r="G61" s="94">
        <f>G60+'[1] Stan i struktura VII 18'!G61</f>
        <v>155</v>
      </c>
      <c r="H61" s="94">
        <f>H60+'[1] Stan i struktura VII 18'!H61</f>
        <v>269</v>
      </c>
      <c r="I61" s="94">
        <f>I60+'[1] Stan i struktura VII 18'!I61</f>
        <v>288</v>
      </c>
      <c r="J61" s="94">
        <f>J60+'[1] Stan i struktura VII 18'!J61</f>
        <v>66</v>
      </c>
      <c r="K61" s="94">
        <f>K60+'[1] Stan i struktura VII 18'!K61</f>
        <v>421</v>
      </c>
      <c r="L61" s="94">
        <f>L60+'[1] Stan i struktura VII 18'!L61</f>
        <v>91</v>
      </c>
      <c r="M61" s="94">
        <f>M60+'[1] Stan i struktura VII 18'!M61</f>
        <v>186</v>
      </c>
      <c r="N61" s="94">
        <f>N60+'[1] Stan i struktura VII 18'!N61</f>
        <v>68</v>
      </c>
      <c r="O61" s="94">
        <f>O60+'[1] Stan i struktura VII 18'!O61</f>
        <v>313</v>
      </c>
      <c r="P61" s="94">
        <f>P60+'[1] Stan i struktura VII 18'!P61</f>
        <v>212</v>
      </c>
      <c r="Q61" s="94">
        <f>Q60+'[1] Stan i struktura VII 18'!Q61</f>
        <v>120</v>
      </c>
      <c r="R61" s="95">
        <f>R60+'[1] Stan i struktura VII 18'!R61</f>
        <v>265</v>
      </c>
      <c r="S61" s="85">
        <f>S60+'[1] Stan i struktura VII 18'!S61</f>
        <v>2712</v>
      </c>
      <c r="U61" s="4">
        <f>SUM(E61:R61)</f>
        <v>2712</v>
      </c>
      <c r="V61" s="4">
        <f>SUM(E61:R61)</f>
        <v>2712</v>
      </c>
    </row>
    <row r="62" spans="2:22" s="4" customFormat="1" ht="42" customHeight="1" thickTop="1" thickBot="1">
      <c r="B62" s="255" t="s">
        <v>75</v>
      </c>
      <c r="C62" s="249" t="s">
        <v>76</v>
      </c>
      <c r="D62" s="250"/>
      <c r="E62" s="92">
        <v>0</v>
      </c>
      <c r="F62" s="92">
        <v>1</v>
      </c>
      <c r="G62" s="92">
        <v>1</v>
      </c>
      <c r="H62" s="92">
        <v>0</v>
      </c>
      <c r="I62" s="92">
        <v>1</v>
      </c>
      <c r="J62" s="92">
        <v>1</v>
      </c>
      <c r="K62" s="92">
        <v>4</v>
      </c>
      <c r="L62" s="92">
        <v>10</v>
      </c>
      <c r="M62" s="92">
        <v>2</v>
      </c>
      <c r="N62" s="92">
        <v>2</v>
      </c>
      <c r="O62" s="92">
        <v>0</v>
      </c>
      <c r="P62" s="92">
        <v>0</v>
      </c>
      <c r="Q62" s="92">
        <v>3</v>
      </c>
      <c r="R62" s="93">
        <v>73</v>
      </c>
      <c r="S62" s="86">
        <f>SUM(E62:R62)</f>
        <v>98</v>
      </c>
    </row>
    <row r="63" spans="2:22" s="4" customFormat="1" ht="42" customHeight="1" thickTop="1" thickBot="1">
      <c r="B63" s="243"/>
      <c r="C63" s="258" t="s">
        <v>77</v>
      </c>
      <c r="D63" s="259"/>
      <c r="E63" s="87">
        <f>E62+'[1] Stan i struktura VII 18'!E63</f>
        <v>5</v>
      </c>
      <c r="F63" s="87">
        <f>F62+'[1] Stan i struktura VII 18'!F63</f>
        <v>28</v>
      </c>
      <c r="G63" s="87">
        <f>G62+'[1] Stan i struktura VII 18'!G63</f>
        <v>22</v>
      </c>
      <c r="H63" s="87">
        <f>H62+'[1] Stan i struktura VII 18'!H63</f>
        <v>23</v>
      </c>
      <c r="I63" s="87">
        <f>I62+'[1] Stan i struktura VII 18'!I63</f>
        <v>49</v>
      </c>
      <c r="J63" s="87">
        <f>J62+'[1] Stan i struktura VII 18'!J63</f>
        <v>29</v>
      </c>
      <c r="K63" s="87">
        <f>K62+'[1] Stan i struktura VII 18'!K63</f>
        <v>74</v>
      </c>
      <c r="L63" s="87">
        <f>L62+'[1] Stan i struktura VII 18'!L63</f>
        <v>30</v>
      </c>
      <c r="M63" s="87">
        <f>M62+'[1] Stan i struktura VII 18'!M63</f>
        <v>34</v>
      </c>
      <c r="N63" s="87">
        <f>N62+'[1] Stan i struktura VII 18'!N63</f>
        <v>64</v>
      </c>
      <c r="O63" s="87">
        <f>O62+'[1] Stan i struktura VII 18'!O63</f>
        <v>77</v>
      </c>
      <c r="P63" s="87">
        <f>P62+'[1] Stan i struktura VII 18'!P63</f>
        <v>27</v>
      </c>
      <c r="Q63" s="87">
        <f>Q62+'[1] Stan i struktura VII 18'!Q63</f>
        <v>77</v>
      </c>
      <c r="R63" s="88">
        <f>R62+'[1] Stan i struktura VII 18'!R63</f>
        <v>385</v>
      </c>
      <c r="S63" s="85">
        <f>S62+'[1] Stan i struktura VII 18'!S63</f>
        <v>924</v>
      </c>
      <c r="U63" s="4">
        <f>SUM(E63:R63)</f>
        <v>924</v>
      </c>
      <c r="V63" s="4">
        <f>SUM(E63:R63)</f>
        <v>924</v>
      </c>
    </row>
    <row r="64" spans="2:22" s="4" customFormat="1" ht="42" customHeight="1" thickTop="1" thickBot="1">
      <c r="B64" s="255" t="s">
        <v>78</v>
      </c>
      <c r="C64" s="249" t="s">
        <v>79</v>
      </c>
      <c r="D64" s="250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260"/>
      <c r="C65" s="261" t="s">
        <v>80</v>
      </c>
      <c r="D65" s="262"/>
      <c r="E65" s="87">
        <f>E64+'[1] Stan i struktura VII 18'!E65</f>
        <v>0</v>
      </c>
      <c r="F65" s="87">
        <f>F64+'[1] Stan i struktura VII 18'!F65</f>
        <v>0</v>
      </c>
      <c r="G65" s="87">
        <f>G64+'[1] Stan i struktura VII 18'!G65</f>
        <v>0</v>
      </c>
      <c r="H65" s="87">
        <f>H64+'[1] Stan i struktura VII 18'!H65</f>
        <v>0</v>
      </c>
      <c r="I65" s="87">
        <f>I64+'[1] Stan i struktura VII 18'!I65</f>
        <v>0</v>
      </c>
      <c r="J65" s="87">
        <f>J64+'[1] Stan i struktura VII 18'!J65</f>
        <v>0</v>
      </c>
      <c r="K65" s="87">
        <f>K64+'[1] Stan i struktura VII 18'!K65</f>
        <v>0</v>
      </c>
      <c r="L65" s="87">
        <f>L64+'[1] Stan i struktura VII 18'!L65</f>
        <v>0</v>
      </c>
      <c r="M65" s="87">
        <f>M64+'[1] Stan i struktura VII 18'!M65</f>
        <v>0</v>
      </c>
      <c r="N65" s="87">
        <f>N64+'[1] Stan i struktura VII 18'!N65</f>
        <v>0</v>
      </c>
      <c r="O65" s="87">
        <f>O64+'[1] Stan i struktura VII 18'!O65</f>
        <v>0</v>
      </c>
      <c r="P65" s="87">
        <f>P64+'[1] Stan i struktura VII 18'!P65</f>
        <v>0</v>
      </c>
      <c r="Q65" s="87">
        <f>Q64+'[1] Stan i struktura VII 18'!Q65</f>
        <v>0</v>
      </c>
      <c r="R65" s="88">
        <f>R64+'[1] Stan i struktura VII 18'!R65</f>
        <v>0</v>
      </c>
      <c r="S65" s="85">
        <f>S64+'[1] Stan i struktura VII 18'!S65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63" t="s">
        <v>81</v>
      </c>
      <c r="C66" s="265" t="s">
        <v>82</v>
      </c>
      <c r="D66" s="266"/>
      <c r="E66" s="96">
        <f t="shared" ref="E66:R67" si="15">E48+E50+E52+E54+E56+E58+E60+E62+E64</f>
        <v>56</v>
      </c>
      <c r="F66" s="96">
        <f t="shared" si="15"/>
        <v>43</v>
      </c>
      <c r="G66" s="96">
        <f t="shared" si="15"/>
        <v>45</v>
      </c>
      <c r="H66" s="96">
        <f t="shared" si="15"/>
        <v>43</v>
      </c>
      <c r="I66" s="96">
        <f t="shared" si="15"/>
        <v>68</v>
      </c>
      <c r="J66" s="96">
        <f t="shared" si="15"/>
        <v>34</v>
      </c>
      <c r="K66" s="96">
        <f t="shared" si="15"/>
        <v>76</v>
      </c>
      <c r="L66" s="96">
        <f t="shared" si="15"/>
        <v>41</v>
      </c>
      <c r="M66" s="96">
        <f t="shared" si="15"/>
        <v>31</v>
      </c>
      <c r="N66" s="96">
        <f t="shared" si="15"/>
        <v>19</v>
      </c>
      <c r="O66" s="96">
        <f t="shared" si="15"/>
        <v>44</v>
      </c>
      <c r="P66" s="96">
        <f t="shared" si="15"/>
        <v>60</v>
      </c>
      <c r="Q66" s="96">
        <f t="shared" si="15"/>
        <v>108</v>
      </c>
      <c r="R66" s="96">
        <f t="shared" si="15"/>
        <v>127</v>
      </c>
      <c r="S66" s="97">
        <f>SUM(E66:R66)</f>
        <v>795</v>
      </c>
      <c r="V66" s="4"/>
    </row>
    <row r="67" spans="2:22" ht="45" customHeight="1" thickTop="1" thickBot="1">
      <c r="B67" s="264"/>
      <c r="C67" s="265" t="s">
        <v>83</v>
      </c>
      <c r="D67" s="266"/>
      <c r="E67" s="98">
        <f t="shared" si="15"/>
        <v>533</v>
      </c>
      <c r="F67" s="98">
        <f>F49+F51+F53+F55+F57+F59+F61+F63+F65</f>
        <v>381</v>
      </c>
      <c r="G67" s="98">
        <f t="shared" si="15"/>
        <v>486</v>
      </c>
      <c r="H67" s="98">
        <f t="shared" si="15"/>
        <v>568</v>
      </c>
      <c r="I67" s="98">
        <f t="shared" si="15"/>
        <v>702</v>
      </c>
      <c r="J67" s="98">
        <f t="shared" si="15"/>
        <v>222</v>
      </c>
      <c r="K67" s="98">
        <f t="shared" si="15"/>
        <v>793</v>
      </c>
      <c r="L67" s="98">
        <f t="shared" si="15"/>
        <v>291</v>
      </c>
      <c r="M67" s="98">
        <f t="shared" si="15"/>
        <v>371</v>
      </c>
      <c r="N67" s="98">
        <f t="shared" si="15"/>
        <v>380</v>
      </c>
      <c r="O67" s="98">
        <f t="shared" si="15"/>
        <v>668</v>
      </c>
      <c r="P67" s="98">
        <f t="shared" si="15"/>
        <v>376</v>
      </c>
      <c r="Q67" s="98">
        <f t="shared" si="15"/>
        <v>862</v>
      </c>
      <c r="R67" s="99">
        <f t="shared" si="15"/>
        <v>948</v>
      </c>
      <c r="S67" s="97">
        <f>SUM(E67:R67)</f>
        <v>7581</v>
      </c>
      <c r="V67" s="4"/>
    </row>
    <row r="68" spans="2:22" ht="14.25" customHeight="1">
      <c r="B68" s="267" t="s">
        <v>84</v>
      </c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</row>
    <row r="69" spans="2:22" ht="14.25" customHeight="1">
      <c r="B69" s="268"/>
      <c r="C69" s="269"/>
      <c r="D69" s="26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</row>
    <row r="75" spans="2:22" ht="13.5" thickBot="1"/>
    <row r="76" spans="2:22" ht="26.25" customHeight="1" thickTop="1" thickBot="1">
      <c r="E76" s="100">
        <v>65</v>
      </c>
      <c r="F76" s="100">
        <v>43</v>
      </c>
      <c r="G76" s="100">
        <v>41</v>
      </c>
      <c r="H76" s="100">
        <v>56</v>
      </c>
      <c r="I76" s="100">
        <v>63</v>
      </c>
      <c r="J76" s="100">
        <v>19</v>
      </c>
      <c r="K76" s="100">
        <v>36</v>
      </c>
      <c r="L76" s="100">
        <v>20</v>
      </c>
      <c r="M76" s="100">
        <v>67</v>
      </c>
      <c r="N76" s="100">
        <v>19</v>
      </c>
      <c r="O76" s="100">
        <v>75</v>
      </c>
      <c r="P76" s="100">
        <v>55</v>
      </c>
      <c r="Q76" s="100">
        <v>47</v>
      </c>
      <c r="R76" s="100">
        <v>60</v>
      </c>
      <c r="S76" s="79">
        <f>SUM(E76:R76)</f>
        <v>666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96" t="s">
        <v>85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</row>
    <row r="2" spans="2:15" ht="24.75" customHeight="1">
      <c r="B2" s="296" t="s">
        <v>86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</row>
    <row r="3" spans="2:15" ht="18.75" thickBot="1">
      <c r="B3" s="1"/>
      <c r="C3" s="101"/>
      <c r="D3" s="101"/>
      <c r="E3" s="101"/>
      <c r="F3" s="101"/>
      <c r="G3" s="101"/>
      <c r="H3" s="33"/>
      <c r="I3" s="33"/>
      <c r="J3" s="33"/>
      <c r="K3" s="33"/>
      <c r="L3" s="33"/>
      <c r="M3" s="33"/>
      <c r="N3" s="1"/>
      <c r="O3" s="1"/>
    </row>
    <row r="4" spans="2:15" ht="18.75" customHeight="1" thickBot="1">
      <c r="B4" s="284" t="s">
        <v>87</v>
      </c>
      <c r="C4" s="300" t="s">
        <v>88</v>
      </c>
      <c r="D4" s="288" t="s">
        <v>89</v>
      </c>
      <c r="E4" s="290" t="s">
        <v>90</v>
      </c>
      <c r="F4" s="101"/>
      <c r="G4" s="284" t="s">
        <v>87</v>
      </c>
      <c r="H4" s="286" t="s">
        <v>91</v>
      </c>
      <c r="I4" s="288" t="s">
        <v>89</v>
      </c>
      <c r="J4" s="290" t="s">
        <v>90</v>
      </c>
      <c r="K4" s="33"/>
      <c r="L4" s="284" t="s">
        <v>87</v>
      </c>
      <c r="M4" s="305" t="s">
        <v>88</v>
      </c>
      <c r="N4" s="288" t="s">
        <v>89</v>
      </c>
      <c r="O4" s="307" t="s">
        <v>90</v>
      </c>
    </row>
    <row r="5" spans="2:15" ht="18.75" customHeight="1" thickTop="1" thickBot="1">
      <c r="B5" s="299"/>
      <c r="C5" s="301"/>
      <c r="D5" s="302"/>
      <c r="E5" s="303"/>
      <c r="F5" s="101"/>
      <c r="G5" s="299"/>
      <c r="H5" s="304"/>
      <c r="I5" s="302"/>
      <c r="J5" s="303"/>
      <c r="K5" s="33"/>
      <c r="L5" s="299"/>
      <c r="M5" s="306"/>
      <c r="N5" s="302"/>
      <c r="O5" s="308"/>
    </row>
    <row r="6" spans="2:15" ht="17.100000000000001" customHeight="1" thickTop="1">
      <c r="B6" s="270" t="s">
        <v>92</v>
      </c>
      <c r="C6" s="271"/>
      <c r="D6" s="271"/>
      <c r="E6" s="274">
        <f>SUM(E8+E19+E27+E34+E41)</f>
        <v>7814</v>
      </c>
      <c r="F6" s="101"/>
      <c r="G6" s="102">
        <v>4</v>
      </c>
      <c r="H6" s="103" t="s">
        <v>93</v>
      </c>
      <c r="I6" s="104" t="s">
        <v>94</v>
      </c>
      <c r="J6" s="105">
        <v>358</v>
      </c>
      <c r="K6" s="33"/>
      <c r="L6" s="106" t="s">
        <v>95</v>
      </c>
      <c r="M6" s="107" t="s">
        <v>96</v>
      </c>
      <c r="N6" s="107" t="s">
        <v>97</v>
      </c>
      <c r="O6" s="108">
        <f>SUM(O7:O17)</f>
        <v>3964</v>
      </c>
    </row>
    <row r="7" spans="2:15" ht="17.100000000000001" customHeight="1" thickBot="1">
      <c r="B7" s="272"/>
      <c r="C7" s="273"/>
      <c r="D7" s="273"/>
      <c r="E7" s="275"/>
      <c r="F7" s="1"/>
      <c r="G7" s="109">
        <v>5</v>
      </c>
      <c r="H7" s="110" t="s">
        <v>98</v>
      </c>
      <c r="I7" s="105" t="s">
        <v>94</v>
      </c>
      <c r="J7" s="105">
        <v>151</v>
      </c>
      <c r="K7" s="1"/>
      <c r="L7" s="109">
        <v>1</v>
      </c>
      <c r="M7" s="110" t="s">
        <v>99</v>
      </c>
      <c r="N7" s="105" t="s">
        <v>94</v>
      </c>
      <c r="O7" s="111">
        <v>92</v>
      </c>
    </row>
    <row r="8" spans="2:15" ht="17.100000000000001" customHeight="1" thickTop="1" thickBot="1">
      <c r="B8" s="106" t="s">
        <v>100</v>
      </c>
      <c r="C8" s="107" t="s">
        <v>101</v>
      </c>
      <c r="D8" s="112" t="s">
        <v>97</v>
      </c>
      <c r="E8" s="108">
        <f>SUM(E9:E17)</f>
        <v>2511</v>
      </c>
      <c r="F8" s="1"/>
      <c r="G8" s="113"/>
      <c r="H8" s="114"/>
      <c r="I8" s="115"/>
      <c r="J8" s="116"/>
      <c r="K8" s="1"/>
      <c r="L8" s="109">
        <v>2</v>
      </c>
      <c r="M8" s="110" t="s">
        <v>102</v>
      </c>
      <c r="N8" s="105" t="s">
        <v>103</v>
      </c>
      <c r="O8" s="105">
        <v>94</v>
      </c>
    </row>
    <row r="9" spans="2:15" ht="17.100000000000001" customHeight="1" thickBot="1">
      <c r="B9" s="109">
        <v>1</v>
      </c>
      <c r="C9" s="110" t="s">
        <v>104</v>
      </c>
      <c r="D9" s="105" t="s">
        <v>103</v>
      </c>
      <c r="E9" s="117">
        <v>72</v>
      </c>
      <c r="F9" s="1"/>
      <c r="G9" s="118"/>
      <c r="H9" s="119"/>
      <c r="I9" s="120"/>
      <c r="J9" s="120"/>
      <c r="K9" s="1"/>
      <c r="L9" s="109">
        <v>3</v>
      </c>
      <c r="M9" s="110" t="s">
        <v>105</v>
      </c>
      <c r="N9" s="105" t="s">
        <v>94</v>
      </c>
      <c r="O9" s="105">
        <v>268</v>
      </c>
    </row>
    <row r="10" spans="2:15" ht="17.100000000000001" customHeight="1">
      <c r="B10" s="109">
        <v>2</v>
      </c>
      <c r="C10" s="110" t="s">
        <v>106</v>
      </c>
      <c r="D10" s="105" t="s">
        <v>103</v>
      </c>
      <c r="E10" s="117">
        <v>126</v>
      </c>
      <c r="F10" s="1"/>
      <c r="G10" s="284" t="s">
        <v>87</v>
      </c>
      <c r="H10" s="286" t="s">
        <v>91</v>
      </c>
      <c r="I10" s="288" t="s">
        <v>89</v>
      </c>
      <c r="J10" s="290" t="s">
        <v>90</v>
      </c>
      <c r="K10" s="1"/>
      <c r="L10" s="109">
        <v>4</v>
      </c>
      <c r="M10" s="110" t="s">
        <v>107</v>
      </c>
      <c r="N10" s="105" t="s">
        <v>94</v>
      </c>
      <c r="O10" s="105">
        <v>134</v>
      </c>
    </row>
    <row r="11" spans="2:15" ht="17.100000000000001" customHeight="1" thickBot="1">
      <c r="B11" s="109">
        <v>3</v>
      </c>
      <c r="C11" s="110" t="s">
        <v>108</v>
      </c>
      <c r="D11" s="105" t="s">
        <v>103</v>
      </c>
      <c r="E11" s="117">
        <v>80</v>
      </c>
      <c r="F11" s="1"/>
      <c r="G11" s="285"/>
      <c r="H11" s="287"/>
      <c r="I11" s="289"/>
      <c r="J11" s="291"/>
      <c r="K11" s="1"/>
      <c r="L11" s="109">
        <v>5</v>
      </c>
      <c r="M11" s="110" t="s">
        <v>109</v>
      </c>
      <c r="N11" s="105" t="s">
        <v>94</v>
      </c>
      <c r="O11" s="105">
        <v>247</v>
      </c>
    </row>
    <row r="12" spans="2:15" ht="17.100000000000001" customHeight="1">
      <c r="B12" s="109">
        <v>4</v>
      </c>
      <c r="C12" s="110" t="s">
        <v>110</v>
      </c>
      <c r="D12" s="105" t="s">
        <v>111</v>
      </c>
      <c r="E12" s="117">
        <v>147</v>
      </c>
      <c r="F12" s="1"/>
      <c r="G12" s="292" t="s">
        <v>112</v>
      </c>
      <c r="H12" s="293"/>
      <c r="I12" s="293"/>
      <c r="J12" s="294">
        <f>SUM(J14+J23+J33+J41+O6+O19+O30)</f>
        <v>13954</v>
      </c>
      <c r="K12" s="1"/>
      <c r="L12" s="109" t="s">
        <v>44</v>
      </c>
      <c r="M12" s="110" t="s">
        <v>113</v>
      </c>
      <c r="N12" s="105" t="s">
        <v>94</v>
      </c>
      <c r="O12" s="105">
        <v>619</v>
      </c>
    </row>
    <row r="13" spans="2:15" ht="17.100000000000001" customHeight="1" thickBot="1">
      <c r="B13" s="109">
        <v>5</v>
      </c>
      <c r="C13" s="110" t="s">
        <v>114</v>
      </c>
      <c r="D13" s="105" t="s">
        <v>103</v>
      </c>
      <c r="E13" s="117">
        <v>123</v>
      </c>
      <c r="F13" s="121"/>
      <c r="G13" s="272"/>
      <c r="H13" s="273"/>
      <c r="I13" s="273"/>
      <c r="J13" s="295"/>
      <c r="K13" s="121"/>
      <c r="L13" s="109">
        <v>7</v>
      </c>
      <c r="M13" s="110" t="s">
        <v>115</v>
      </c>
      <c r="N13" s="105" t="s">
        <v>103</v>
      </c>
      <c r="O13" s="105">
        <v>111</v>
      </c>
    </row>
    <row r="14" spans="2:15" ht="17.100000000000001" customHeight="1" thickTop="1">
      <c r="B14" s="109">
        <v>6</v>
      </c>
      <c r="C14" s="110" t="s">
        <v>116</v>
      </c>
      <c r="D14" s="105" t="s">
        <v>103</v>
      </c>
      <c r="E14" s="117">
        <v>193</v>
      </c>
      <c r="F14" s="122"/>
      <c r="G14" s="106" t="s">
        <v>100</v>
      </c>
      <c r="H14" s="107" t="s">
        <v>117</v>
      </c>
      <c r="I14" s="123" t="s">
        <v>97</v>
      </c>
      <c r="J14" s="124">
        <f>SUM(J15:J21)</f>
        <v>1693</v>
      </c>
      <c r="K14" s="1"/>
      <c r="L14" s="109">
        <v>8</v>
      </c>
      <c r="M14" s="110" t="s">
        <v>118</v>
      </c>
      <c r="N14" s="105" t="s">
        <v>103</v>
      </c>
      <c r="O14" s="105">
        <v>108</v>
      </c>
    </row>
    <row r="15" spans="2:15" ht="17.100000000000001" customHeight="1">
      <c r="B15" s="109">
        <v>7</v>
      </c>
      <c r="C15" s="110" t="s">
        <v>119</v>
      </c>
      <c r="D15" s="105" t="s">
        <v>94</v>
      </c>
      <c r="E15" s="117">
        <v>356</v>
      </c>
      <c r="F15" s="122"/>
      <c r="G15" s="109">
        <v>1</v>
      </c>
      <c r="H15" s="110" t="s">
        <v>120</v>
      </c>
      <c r="I15" s="105" t="s">
        <v>103</v>
      </c>
      <c r="J15" s="117">
        <v>79</v>
      </c>
      <c r="K15" s="1"/>
      <c r="L15" s="109">
        <v>9</v>
      </c>
      <c r="M15" s="110" t="s">
        <v>121</v>
      </c>
      <c r="N15" s="105" t="s">
        <v>103</v>
      </c>
      <c r="O15" s="105">
        <v>81</v>
      </c>
    </row>
    <row r="16" spans="2:15" ht="17.100000000000001" customHeight="1" thickBot="1">
      <c r="B16" s="125"/>
      <c r="C16" s="126"/>
      <c r="D16" s="127"/>
      <c r="E16" s="128"/>
      <c r="F16" s="122"/>
      <c r="G16" s="109">
        <v>2</v>
      </c>
      <c r="H16" s="110" t="s">
        <v>122</v>
      </c>
      <c r="I16" s="105" t="s">
        <v>103</v>
      </c>
      <c r="J16" s="117">
        <v>62</v>
      </c>
      <c r="K16" s="1"/>
      <c r="L16" s="125"/>
      <c r="M16" s="126"/>
      <c r="N16" s="127"/>
      <c r="O16" s="128"/>
    </row>
    <row r="17" spans="2:15" ht="17.100000000000001" customHeight="1" thickTop="1" thickBot="1">
      <c r="B17" s="129">
        <v>8</v>
      </c>
      <c r="C17" s="130" t="s">
        <v>123</v>
      </c>
      <c r="D17" s="131" t="s">
        <v>124</v>
      </c>
      <c r="E17" s="132">
        <v>1414</v>
      </c>
      <c r="F17" s="122"/>
      <c r="G17" s="109">
        <v>3</v>
      </c>
      <c r="H17" s="110" t="s">
        <v>125</v>
      </c>
      <c r="I17" s="105" t="s">
        <v>103</v>
      </c>
      <c r="J17" s="117">
        <v>151</v>
      </c>
      <c r="K17" s="1"/>
      <c r="L17" s="129">
        <v>10</v>
      </c>
      <c r="M17" s="130" t="s">
        <v>126</v>
      </c>
      <c r="N17" s="131" t="s">
        <v>124</v>
      </c>
      <c r="O17" s="133">
        <v>2210</v>
      </c>
    </row>
    <row r="18" spans="2:15" ht="17.100000000000001" customHeight="1" thickTop="1">
      <c r="B18" s="102"/>
      <c r="C18" s="103"/>
      <c r="D18" s="104"/>
      <c r="E18" s="134" t="s">
        <v>22</v>
      </c>
      <c r="F18" s="135"/>
      <c r="G18" s="109">
        <v>4</v>
      </c>
      <c r="H18" s="110" t="s">
        <v>127</v>
      </c>
      <c r="I18" s="105" t="s">
        <v>103</v>
      </c>
      <c r="J18" s="117">
        <v>344</v>
      </c>
      <c r="K18" s="1"/>
      <c r="L18" s="102"/>
      <c r="M18" s="103"/>
      <c r="N18" s="104"/>
      <c r="O18" s="134" t="s">
        <v>22</v>
      </c>
    </row>
    <row r="19" spans="2:15" ht="17.100000000000001" customHeight="1">
      <c r="B19" s="136" t="s">
        <v>128</v>
      </c>
      <c r="C19" s="137" t="s">
        <v>7</v>
      </c>
      <c r="D19" s="138" t="s">
        <v>97</v>
      </c>
      <c r="E19" s="139">
        <f>SUM(E20:E25)</f>
        <v>2418</v>
      </c>
      <c r="F19" s="122"/>
      <c r="G19" s="109">
        <v>5</v>
      </c>
      <c r="H19" s="110" t="s">
        <v>127</v>
      </c>
      <c r="I19" s="105" t="s">
        <v>111</v>
      </c>
      <c r="J19" s="117">
        <v>622</v>
      </c>
      <c r="K19" s="1"/>
      <c r="L19" s="136" t="s">
        <v>129</v>
      </c>
      <c r="M19" s="137" t="s">
        <v>16</v>
      </c>
      <c r="N19" s="138" t="s">
        <v>97</v>
      </c>
      <c r="O19" s="140">
        <f>SUM(O20:O28)</f>
        <v>1926</v>
      </c>
    </row>
    <row r="20" spans="2:15" ht="17.100000000000001" customHeight="1">
      <c r="B20" s="109">
        <v>1</v>
      </c>
      <c r="C20" s="110" t="s">
        <v>130</v>
      </c>
      <c r="D20" s="141" t="s">
        <v>103</v>
      </c>
      <c r="E20" s="117">
        <v>255</v>
      </c>
      <c r="F20" s="122"/>
      <c r="G20" s="109">
        <v>6</v>
      </c>
      <c r="H20" s="110" t="s">
        <v>131</v>
      </c>
      <c r="I20" s="105" t="s">
        <v>94</v>
      </c>
      <c r="J20" s="117">
        <v>381</v>
      </c>
      <c r="K20" s="1"/>
      <c r="L20" s="109">
        <v>1</v>
      </c>
      <c r="M20" s="110" t="s">
        <v>132</v>
      </c>
      <c r="N20" s="105" t="s">
        <v>103</v>
      </c>
      <c r="O20" s="105">
        <v>97</v>
      </c>
    </row>
    <row r="21" spans="2:15" ht="17.100000000000001" customHeight="1">
      <c r="B21" s="109">
        <v>2</v>
      </c>
      <c r="C21" s="110" t="s">
        <v>133</v>
      </c>
      <c r="D21" s="141" t="s">
        <v>94</v>
      </c>
      <c r="E21" s="117">
        <v>937</v>
      </c>
      <c r="F21" s="122"/>
      <c r="G21" s="109">
        <v>7</v>
      </c>
      <c r="H21" s="110" t="s">
        <v>134</v>
      </c>
      <c r="I21" s="105" t="s">
        <v>103</v>
      </c>
      <c r="J21" s="117">
        <v>54</v>
      </c>
      <c r="K21" s="1"/>
      <c r="L21" s="109">
        <v>2</v>
      </c>
      <c r="M21" s="110" t="s">
        <v>135</v>
      </c>
      <c r="N21" s="105" t="s">
        <v>111</v>
      </c>
      <c r="O21" s="105">
        <v>56</v>
      </c>
    </row>
    <row r="22" spans="2:15" ht="17.100000000000001" customHeight="1">
      <c r="B22" s="109">
        <v>3</v>
      </c>
      <c r="C22" s="110" t="s">
        <v>136</v>
      </c>
      <c r="D22" s="141" t="s">
        <v>103</v>
      </c>
      <c r="E22" s="117">
        <v>280</v>
      </c>
      <c r="F22" s="122"/>
      <c r="G22" s="109"/>
      <c r="H22" s="110"/>
      <c r="I22" s="105"/>
      <c r="J22" s="117" t="s">
        <v>137</v>
      </c>
      <c r="K22" s="1"/>
      <c r="L22" s="109">
        <v>3</v>
      </c>
      <c r="M22" s="110" t="s">
        <v>138</v>
      </c>
      <c r="N22" s="105" t="s">
        <v>94</v>
      </c>
      <c r="O22" s="105">
        <v>134</v>
      </c>
    </row>
    <row r="23" spans="2:15" ht="17.100000000000001" customHeight="1">
      <c r="B23" s="109">
        <v>4</v>
      </c>
      <c r="C23" s="110" t="s">
        <v>139</v>
      </c>
      <c r="D23" s="141" t="s">
        <v>103</v>
      </c>
      <c r="E23" s="117">
        <v>169</v>
      </c>
      <c r="F23" s="122"/>
      <c r="G23" s="136" t="s">
        <v>128</v>
      </c>
      <c r="H23" s="137" t="s">
        <v>140</v>
      </c>
      <c r="I23" s="138" t="s">
        <v>97</v>
      </c>
      <c r="J23" s="140">
        <f>SUM(J24:J31)</f>
        <v>2360</v>
      </c>
      <c r="K23" s="1"/>
      <c r="L23" s="109">
        <v>4</v>
      </c>
      <c r="M23" s="110" t="s">
        <v>141</v>
      </c>
      <c r="N23" s="105" t="s">
        <v>94</v>
      </c>
      <c r="O23" s="105">
        <v>214</v>
      </c>
    </row>
    <row r="24" spans="2:15" ht="17.100000000000001" customHeight="1">
      <c r="B24" s="109">
        <v>5</v>
      </c>
      <c r="C24" s="110" t="s">
        <v>142</v>
      </c>
      <c r="D24" s="141" t="s">
        <v>94</v>
      </c>
      <c r="E24" s="117">
        <v>551</v>
      </c>
      <c r="F24" s="122"/>
      <c r="G24" s="109">
        <v>1</v>
      </c>
      <c r="H24" s="110" t="s">
        <v>143</v>
      </c>
      <c r="I24" s="105" t="s">
        <v>94</v>
      </c>
      <c r="J24" s="117">
        <v>110</v>
      </c>
      <c r="K24" s="1"/>
      <c r="L24" s="109">
        <v>5</v>
      </c>
      <c r="M24" s="110" t="s">
        <v>144</v>
      </c>
      <c r="N24" s="105" t="s">
        <v>103</v>
      </c>
      <c r="O24" s="105">
        <v>187</v>
      </c>
    </row>
    <row r="25" spans="2:15" ht="17.100000000000001" customHeight="1">
      <c r="B25" s="109">
        <v>6</v>
      </c>
      <c r="C25" s="110" t="s">
        <v>145</v>
      </c>
      <c r="D25" s="141" t="s">
        <v>94</v>
      </c>
      <c r="E25" s="117">
        <v>226</v>
      </c>
      <c r="F25" s="122"/>
      <c r="G25" s="109">
        <v>2</v>
      </c>
      <c r="H25" s="110" t="s">
        <v>146</v>
      </c>
      <c r="I25" s="105" t="s">
        <v>103</v>
      </c>
      <c r="J25" s="117">
        <v>117</v>
      </c>
      <c r="K25" s="1"/>
      <c r="L25" s="109">
        <v>6</v>
      </c>
      <c r="M25" s="110" t="s">
        <v>147</v>
      </c>
      <c r="N25" s="105" t="s">
        <v>94</v>
      </c>
      <c r="O25" s="105">
        <v>628</v>
      </c>
    </row>
    <row r="26" spans="2:15" ht="17.100000000000001" customHeight="1">
      <c r="B26" s="109"/>
      <c r="C26" s="110"/>
      <c r="D26" s="105"/>
      <c r="E26" s="134"/>
      <c r="F26" s="135"/>
      <c r="G26" s="109">
        <v>3</v>
      </c>
      <c r="H26" s="110" t="s">
        <v>148</v>
      </c>
      <c r="I26" s="105" t="s">
        <v>94</v>
      </c>
      <c r="J26" s="117">
        <v>576</v>
      </c>
      <c r="K26" s="1"/>
      <c r="L26" s="109">
        <v>7</v>
      </c>
      <c r="M26" s="110" t="s">
        <v>149</v>
      </c>
      <c r="N26" s="105" t="s">
        <v>103</v>
      </c>
      <c r="O26" s="105">
        <v>60</v>
      </c>
    </row>
    <row r="27" spans="2:15" ht="17.100000000000001" customHeight="1">
      <c r="B27" s="136" t="s">
        <v>150</v>
      </c>
      <c r="C27" s="137" t="s">
        <v>9</v>
      </c>
      <c r="D27" s="138" t="s">
        <v>97</v>
      </c>
      <c r="E27" s="140">
        <f>SUM(E28:E32)</f>
        <v>387</v>
      </c>
      <c r="F27" s="122"/>
      <c r="G27" s="109">
        <v>4</v>
      </c>
      <c r="H27" s="110" t="s">
        <v>151</v>
      </c>
      <c r="I27" s="105" t="s">
        <v>103</v>
      </c>
      <c r="J27" s="117">
        <v>218</v>
      </c>
      <c r="K27" s="1"/>
      <c r="L27" s="109">
        <v>8</v>
      </c>
      <c r="M27" s="110" t="s">
        <v>152</v>
      </c>
      <c r="N27" s="105" t="s">
        <v>103</v>
      </c>
      <c r="O27" s="105">
        <v>144</v>
      </c>
    </row>
    <row r="28" spans="2:15" ht="17.100000000000001" customHeight="1">
      <c r="B28" s="109">
        <v>1</v>
      </c>
      <c r="C28" s="110" t="s">
        <v>153</v>
      </c>
      <c r="D28" s="105" t="s">
        <v>94</v>
      </c>
      <c r="E28" s="117">
        <v>81</v>
      </c>
      <c r="F28" s="122"/>
      <c r="G28" s="109">
        <v>5</v>
      </c>
      <c r="H28" s="110" t="s">
        <v>151</v>
      </c>
      <c r="I28" s="105" t="s">
        <v>111</v>
      </c>
      <c r="J28" s="117">
        <v>881</v>
      </c>
      <c r="K28" s="1"/>
      <c r="L28" s="109">
        <v>9</v>
      </c>
      <c r="M28" s="110" t="s">
        <v>152</v>
      </c>
      <c r="N28" s="105" t="s">
        <v>111</v>
      </c>
      <c r="O28" s="105">
        <v>406</v>
      </c>
    </row>
    <row r="29" spans="2:15" ht="17.100000000000001" customHeight="1">
      <c r="B29" s="109">
        <v>2</v>
      </c>
      <c r="C29" s="110" t="s">
        <v>154</v>
      </c>
      <c r="D29" s="105" t="s">
        <v>103</v>
      </c>
      <c r="E29" s="117">
        <v>42</v>
      </c>
      <c r="F29" s="122"/>
      <c r="G29" s="109">
        <v>6</v>
      </c>
      <c r="H29" s="110" t="s">
        <v>155</v>
      </c>
      <c r="I29" s="105" t="s">
        <v>94</v>
      </c>
      <c r="J29" s="117">
        <v>173</v>
      </c>
      <c r="K29" s="1"/>
      <c r="L29" s="109"/>
      <c r="M29" s="110"/>
      <c r="N29" s="105"/>
      <c r="O29" s="117"/>
    </row>
    <row r="30" spans="2:15" ht="17.100000000000001" customHeight="1">
      <c r="B30" s="109">
        <v>3</v>
      </c>
      <c r="C30" s="110" t="s">
        <v>156</v>
      </c>
      <c r="D30" s="105" t="s">
        <v>94</v>
      </c>
      <c r="E30" s="117">
        <v>61</v>
      </c>
      <c r="F30" s="122"/>
      <c r="G30" s="109">
        <v>7</v>
      </c>
      <c r="H30" s="110" t="s">
        <v>157</v>
      </c>
      <c r="I30" s="105" t="s">
        <v>94</v>
      </c>
      <c r="J30" s="117">
        <v>177</v>
      </c>
      <c r="K30" s="1"/>
      <c r="L30" s="136" t="s">
        <v>158</v>
      </c>
      <c r="M30" s="137" t="s">
        <v>17</v>
      </c>
      <c r="N30" s="138" t="s">
        <v>97</v>
      </c>
      <c r="O30" s="140">
        <f>SUM(O31:O40)</f>
        <v>1891</v>
      </c>
    </row>
    <row r="31" spans="2:15" ht="17.100000000000001" customHeight="1">
      <c r="B31" s="109">
        <v>4</v>
      </c>
      <c r="C31" s="110" t="s">
        <v>159</v>
      </c>
      <c r="D31" s="105" t="s">
        <v>94</v>
      </c>
      <c r="E31" s="117">
        <v>60</v>
      </c>
      <c r="F31" s="122"/>
      <c r="G31" s="109">
        <v>8</v>
      </c>
      <c r="H31" s="110" t="s">
        <v>160</v>
      </c>
      <c r="I31" s="105" t="s">
        <v>103</v>
      </c>
      <c r="J31" s="117">
        <v>108</v>
      </c>
      <c r="K31" s="1"/>
      <c r="L31" s="109">
        <v>1</v>
      </c>
      <c r="M31" s="110" t="s">
        <v>161</v>
      </c>
      <c r="N31" s="105" t="s">
        <v>103</v>
      </c>
      <c r="O31" s="105">
        <v>146</v>
      </c>
    </row>
    <row r="32" spans="2:15" ht="17.100000000000001" customHeight="1">
      <c r="B32" s="109">
        <v>5</v>
      </c>
      <c r="C32" s="110" t="s">
        <v>162</v>
      </c>
      <c r="D32" s="105" t="s">
        <v>94</v>
      </c>
      <c r="E32" s="117">
        <v>143</v>
      </c>
      <c r="F32" s="135"/>
      <c r="G32" s="109"/>
      <c r="H32" s="110"/>
      <c r="I32" s="105"/>
      <c r="J32" s="117"/>
      <c r="K32" s="1"/>
      <c r="L32" s="109">
        <v>2</v>
      </c>
      <c r="M32" s="110" t="s">
        <v>163</v>
      </c>
      <c r="N32" s="105" t="s">
        <v>94</v>
      </c>
      <c r="O32" s="105">
        <v>250</v>
      </c>
    </row>
    <row r="33" spans="2:15" ht="17.100000000000001" customHeight="1">
      <c r="B33" s="109"/>
      <c r="C33" s="110"/>
      <c r="D33" s="105"/>
      <c r="E33" s="117"/>
      <c r="F33" s="122"/>
      <c r="G33" s="136" t="s">
        <v>150</v>
      </c>
      <c r="H33" s="137" t="s">
        <v>12</v>
      </c>
      <c r="I33" s="138" t="s">
        <v>97</v>
      </c>
      <c r="J33" s="140">
        <f>SUM(J34:J39)</f>
        <v>1113</v>
      </c>
      <c r="K33" s="1"/>
      <c r="L33" s="109">
        <v>3</v>
      </c>
      <c r="M33" s="110" t="s">
        <v>164</v>
      </c>
      <c r="N33" s="105" t="s">
        <v>103</v>
      </c>
      <c r="O33" s="105">
        <v>51</v>
      </c>
    </row>
    <row r="34" spans="2:15" ht="17.100000000000001" customHeight="1">
      <c r="B34" s="136" t="s">
        <v>165</v>
      </c>
      <c r="C34" s="137" t="s">
        <v>166</v>
      </c>
      <c r="D34" s="138" t="s">
        <v>97</v>
      </c>
      <c r="E34" s="140">
        <f>SUM(E35:E39)</f>
        <v>1728</v>
      </c>
      <c r="F34" s="122"/>
      <c r="G34" s="109">
        <v>1</v>
      </c>
      <c r="H34" s="110" t="s">
        <v>167</v>
      </c>
      <c r="I34" s="105" t="s">
        <v>103</v>
      </c>
      <c r="J34" s="117">
        <v>95</v>
      </c>
      <c r="K34" s="1"/>
      <c r="L34" s="109">
        <v>4</v>
      </c>
      <c r="M34" s="110" t="s">
        <v>168</v>
      </c>
      <c r="N34" s="105" t="s">
        <v>94</v>
      </c>
      <c r="O34" s="105">
        <v>666</v>
      </c>
    </row>
    <row r="35" spans="2:15" ht="17.100000000000001" customHeight="1">
      <c r="B35" s="109">
        <v>1</v>
      </c>
      <c r="C35" s="110" t="s">
        <v>169</v>
      </c>
      <c r="D35" s="105" t="s">
        <v>94</v>
      </c>
      <c r="E35" s="117">
        <v>427</v>
      </c>
      <c r="F35" s="122"/>
      <c r="G35" s="109">
        <v>2</v>
      </c>
      <c r="H35" s="110" t="s">
        <v>170</v>
      </c>
      <c r="I35" s="105" t="s">
        <v>103</v>
      </c>
      <c r="J35" s="117">
        <v>125</v>
      </c>
      <c r="K35" s="1"/>
      <c r="L35" s="109">
        <v>5</v>
      </c>
      <c r="M35" s="110" t="s">
        <v>171</v>
      </c>
      <c r="N35" s="105" t="s">
        <v>111</v>
      </c>
      <c r="O35" s="105">
        <v>24</v>
      </c>
    </row>
    <row r="36" spans="2:15" ht="17.100000000000001" customHeight="1">
      <c r="B36" s="109">
        <v>2</v>
      </c>
      <c r="C36" s="110" t="s">
        <v>172</v>
      </c>
      <c r="D36" s="105" t="s">
        <v>94</v>
      </c>
      <c r="E36" s="117">
        <v>584</v>
      </c>
      <c r="F36" s="122"/>
      <c r="G36" s="109">
        <v>3</v>
      </c>
      <c r="H36" s="110" t="s">
        <v>173</v>
      </c>
      <c r="I36" s="105" t="s">
        <v>103</v>
      </c>
      <c r="J36" s="117">
        <v>114</v>
      </c>
      <c r="K36" s="1"/>
      <c r="L36" s="109">
        <v>6</v>
      </c>
      <c r="M36" s="110" t="s">
        <v>174</v>
      </c>
      <c r="N36" s="105" t="s">
        <v>103</v>
      </c>
      <c r="O36" s="105">
        <v>50</v>
      </c>
    </row>
    <row r="37" spans="2:15" ht="17.100000000000001" customHeight="1">
      <c r="B37" s="109">
        <v>3</v>
      </c>
      <c r="C37" s="110" t="s">
        <v>175</v>
      </c>
      <c r="D37" s="105" t="s">
        <v>103</v>
      </c>
      <c r="E37" s="117">
        <v>137</v>
      </c>
      <c r="F37" s="122"/>
      <c r="G37" s="109">
        <v>4</v>
      </c>
      <c r="H37" s="110" t="s">
        <v>176</v>
      </c>
      <c r="I37" s="105" t="s">
        <v>103</v>
      </c>
      <c r="J37" s="117">
        <v>68</v>
      </c>
      <c r="K37" s="1"/>
      <c r="L37" s="109">
        <v>7</v>
      </c>
      <c r="M37" s="110" t="s">
        <v>177</v>
      </c>
      <c r="N37" s="105" t="s">
        <v>103</v>
      </c>
      <c r="O37" s="105">
        <v>72</v>
      </c>
    </row>
    <row r="38" spans="2:15" ht="17.100000000000001" customHeight="1">
      <c r="B38" s="109">
        <v>4</v>
      </c>
      <c r="C38" s="110" t="s">
        <v>178</v>
      </c>
      <c r="D38" s="105" t="s">
        <v>94</v>
      </c>
      <c r="E38" s="117">
        <v>468</v>
      </c>
      <c r="F38" s="122"/>
      <c r="G38" s="109">
        <v>5</v>
      </c>
      <c r="H38" s="110" t="s">
        <v>179</v>
      </c>
      <c r="I38" s="105" t="s">
        <v>94</v>
      </c>
      <c r="J38" s="117">
        <v>612</v>
      </c>
      <c r="K38" s="1"/>
      <c r="L38" s="109">
        <v>8</v>
      </c>
      <c r="M38" s="110" t="s">
        <v>180</v>
      </c>
      <c r="N38" s="105" t="s">
        <v>103</v>
      </c>
      <c r="O38" s="105">
        <v>114</v>
      </c>
    </row>
    <row r="39" spans="2:15" ht="17.100000000000001" customHeight="1">
      <c r="B39" s="109">
        <v>5</v>
      </c>
      <c r="C39" s="110" t="s">
        <v>181</v>
      </c>
      <c r="D39" s="105" t="s">
        <v>103</v>
      </c>
      <c r="E39" s="117">
        <v>112</v>
      </c>
      <c r="F39" s="122"/>
      <c r="G39" s="109">
        <v>6</v>
      </c>
      <c r="H39" s="110" t="s">
        <v>182</v>
      </c>
      <c r="I39" s="105" t="s">
        <v>94</v>
      </c>
      <c r="J39" s="117">
        <v>99</v>
      </c>
      <c r="K39" s="1"/>
      <c r="L39" s="109">
        <v>9</v>
      </c>
      <c r="M39" s="110" t="s">
        <v>183</v>
      </c>
      <c r="N39" s="105" t="s">
        <v>103</v>
      </c>
      <c r="O39" s="105">
        <v>147</v>
      </c>
    </row>
    <row r="40" spans="2:15" ht="17.100000000000001" customHeight="1">
      <c r="B40" s="109"/>
      <c r="C40" s="110"/>
      <c r="D40" s="105"/>
      <c r="E40" s="117"/>
      <c r="F40" s="122"/>
      <c r="G40" s="109"/>
      <c r="H40" s="110"/>
      <c r="I40" s="105"/>
      <c r="J40" s="117"/>
      <c r="K40" s="1"/>
      <c r="L40" s="142">
        <v>10</v>
      </c>
      <c r="M40" s="127" t="s">
        <v>183</v>
      </c>
      <c r="N40" s="143" t="s">
        <v>111</v>
      </c>
      <c r="O40" s="105">
        <v>371</v>
      </c>
    </row>
    <row r="41" spans="2:15" ht="17.100000000000001" customHeight="1" thickBot="1">
      <c r="B41" s="136" t="s">
        <v>95</v>
      </c>
      <c r="C41" s="137" t="s">
        <v>11</v>
      </c>
      <c r="D41" s="138" t="s">
        <v>97</v>
      </c>
      <c r="E41" s="140">
        <f>SUM(E42+E43+E44+J6+J7)</f>
        <v>770</v>
      </c>
      <c r="F41" s="122"/>
      <c r="G41" s="106" t="s">
        <v>165</v>
      </c>
      <c r="H41" s="107" t="s">
        <v>13</v>
      </c>
      <c r="I41" s="123" t="s">
        <v>97</v>
      </c>
      <c r="J41" s="140">
        <f>SUM(J42:J44)</f>
        <v>1007</v>
      </c>
      <c r="K41" s="1"/>
      <c r="L41" s="144"/>
      <c r="M41" s="145"/>
      <c r="N41" s="146"/>
      <c r="O41" s="147"/>
    </row>
    <row r="42" spans="2:15" ht="17.100000000000001" customHeight="1" thickTop="1" thickBot="1">
      <c r="B42" s="109">
        <v>1</v>
      </c>
      <c r="C42" s="110" t="s">
        <v>184</v>
      </c>
      <c r="D42" s="105" t="s">
        <v>103</v>
      </c>
      <c r="E42" s="117">
        <v>108</v>
      </c>
      <c r="F42" s="122"/>
      <c r="G42" s="109">
        <v>1</v>
      </c>
      <c r="H42" s="110" t="s">
        <v>185</v>
      </c>
      <c r="I42" s="105" t="s">
        <v>94</v>
      </c>
      <c r="J42" s="117">
        <v>274</v>
      </c>
      <c r="K42" s="1"/>
      <c r="L42" s="276" t="s">
        <v>186</v>
      </c>
      <c r="M42" s="277"/>
      <c r="N42" s="280" t="s">
        <v>187</v>
      </c>
      <c r="O42" s="282">
        <f>SUM(E8+E19+E27+E34+E41+J14+J23+J33+J41+O6+O19+O30)</f>
        <v>21768</v>
      </c>
    </row>
    <row r="43" spans="2:15" ht="17.100000000000001" customHeight="1" thickTop="1" thickBot="1">
      <c r="B43" s="109">
        <v>2</v>
      </c>
      <c r="C43" s="110" t="s">
        <v>188</v>
      </c>
      <c r="D43" s="105" t="s">
        <v>94</v>
      </c>
      <c r="E43" s="117">
        <v>76</v>
      </c>
      <c r="F43" s="122"/>
      <c r="G43" s="109">
        <v>2</v>
      </c>
      <c r="H43" s="110" t="s">
        <v>189</v>
      </c>
      <c r="I43" s="105" t="s">
        <v>94</v>
      </c>
      <c r="J43" s="117">
        <v>178</v>
      </c>
      <c r="K43" s="1"/>
      <c r="L43" s="278"/>
      <c r="M43" s="279"/>
      <c r="N43" s="281"/>
      <c r="O43" s="283"/>
    </row>
    <row r="44" spans="2:15" ht="17.100000000000001" customHeight="1" thickBot="1">
      <c r="B44" s="113">
        <v>3</v>
      </c>
      <c r="C44" s="114" t="s">
        <v>190</v>
      </c>
      <c r="D44" s="115" t="s">
        <v>103</v>
      </c>
      <c r="E44" s="116">
        <v>77</v>
      </c>
      <c r="F44" s="122"/>
      <c r="G44" s="148">
        <v>3</v>
      </c>
      <c r="H44" s="149" t="s">
        <v>191</v>
      </c>
      <c r="I44" s="150" t="s">
        <v>94</v>
      </c>
      <c r="J44" s="116">
        <v>555</v>
      </c>
      <c r="K44" s="1"/>
      <c r="L44" s="151"/>
      <c r="M44" s="151"/>
      <c r="N44" s="151"/>
      <c r="O44" s="151"/>
    </row>
    <row r="45" spans="2:15" ht="15" customHeight="1">
      <c r="B45" s="122"/>
      <c r="C45" s="152"/>
      <c r="D45" s="153"/>
      <c r="E45" s="154"/>
      <c r="F45" s="155"/>
      <c r="G45" s="152"/>
      <c r="H45" s="155"/>
      <c r="I45" s="156"/>
      <c r="J45" s="1"/>
      <c r="K45" s="1"/>
      <c r="L45" s="1"/>
      <c r="M45" s="1"/>
      <c r="N45" s="1"/>
      <c r="O45" s="1"/>
    </row>
    <row r="46" spans="2:15" ht="15" customHeight="1">
      <c r="B46" s="122"/>
      <c r="C46" s="152" t="s">
        <v>192</v>
      </c>
      <c r="D46" s="153"/>
      <c r="E46" s="154"/>
      <c r="F46" s="155"/>
      <c r="G46" s="152"/>
      <c r="H46" s="155"/>
      <c r="I46" s="3"/>
      <c r="J46" s="3"/>
      <c r="K46" s="1"/>
    </row>
    <row r="47" spans="2:15" ht="15" customHeight="1"/>
    <row r="48" spans="2:15" ht="15" customHeight="1"/>
    <row r="49" spans="2:15" ht="15" customHeight="1">
      <c r="L49" s="157"/>
      <c r="M49" s="158"/>
      <c r="N49" s="159"/>
      <c r="O49" s="159"/>
    </row>
    <row r="50" spans="2:15" ht="15" customHeight="1"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57"/>
      <c r="M50" s="158"/>
      <c r="N50" s="159"/>
      <c r="O50" s="159"/>
    </row>
    <row r="51" spans="2:15" ht="15" customHeight="1">
      <c r="B51" s="160"/>
      <c r="C51" s="160"/>
      <c r="D51" s="160"/>
      <c r="E51" s="160"/>
      <c r="F51" s="160"/>
      <c r="G51" s="160"/>
      <c r="H51" s="160"/>
      <c r="I51" s="160"/>
      <c r="J51" s="160"/>
      <c r="K51" s="160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H1" zoomScaleNormal="100" workbookViewId="0">
      <selection activeCell="M1" sqref="M1"/>
    </sheetView>
  </sheetViews>
  <sheetFormatPr defaultRowHeight="14.25"/>
  <cols>
    <col min="1" max="1" width="3.85546875" style="161" customWidth="1"/>
    <col min="2" max="3" width="9.140625" style="161" customWidth="1"/>
    <col min="4" max="4" width="4.85546875" style="161" customWidth="1"/>
    <col min="5" max="6" width="9.140625" style="161" customWidth="1"/>
    <col min="7" max="7" width="7.140625" style="161" customWidth="1"/>
    <col min="8" max="8" width="16.85546875" style="161" customWidth="1"/>
    <col min="9" max="9" width="7.5703125" style="161" customWidth="1"/>
    <col min="10" max="10" width="6.5703125" style="161" customWidth="1"/>
    <col min="11" max="11" width="8.7109375" style="161" customWidth="1"/>
    <col min="12" max="12" width="11.5703125" style="161" customWidth="1"/>
    <col min="13" max="28" width="9.140625" style="161" customWidth="1"/>
    <col min="29" max="16384" width="9.140625" style="175"/>
  </cols>
  <sheetData>
    <row r="1" spans="1:32" s="163" customFormat="1" ht="12.75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2"/>
    </row>
    <row r="2" spans="1:32" s="163" customFormat="1" ht="12.75">
      <c r="A2" s="161"/>
      <c r="B2" s="161" t="s">
        <v>193</v>
      </c>
      <c r="C2" s="161" t="s">
        <v>194</v>
      </c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</row>
    <row r="3" spans="1:32" s="163" customFormat="1" ht="12.75">
      <c r="A3" s="161"/>
      <c r="B3" s="161" t="s">
        <v>195</v>
      </c>
      <c r="C3" s="161">
        <v>26277</v>
      </c>
      <c r="D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</row>
    <row r="4" spans="1:32" s="163" customFormat="1" ht="12.75">
      <c r="A4" s="161"/>
      <c r="B4" s="161" t="s">
        <v>196</v>
      </c>
      <c r="C4" s="161">
        <v>25643</v>
      </c>
      <c r="D4" s="161"/>
      <c r="H4" s="161" t="s">
        <v>197</v>
      </c>
      <c r="I4" s="163">
        <v>182</v>
      </c>
      <c r="J4" s="163">
        <f t="shared" ref="J4:J9" si="0">K4+K10</f>
        <v>182</v>
      </c>
      <c r="K4" s="161">
        <v>20</v>
      </c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</row>
    <row r="5" spans="1:32" s="163" customFormat="1" ht="12.75">
      <c r="A5" s="161"/>
      <c r="B5" s="161" t="s">
        <v>198</v>
      </c>
      <c r="C5" s="161">
        <v>24440</v>
      </c>
      <c r="D5" s="161"/>
      <c r="E5" s="161"/>
      <c r="F5" s="161" t="s">
        <v>199</v>
      </c>
      <c r="H5" s="161" t="s">
        <v>200</v>
      </c>
      <c r="I5" s="163">
        <v>5</v>
      </c>
      <c r="J5" s="163">
        <f t="shared" si="0"/>
        <v>5</v>
      </c>
      <c r="K5" s="161">
        <v>0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</row>
    <row r="6" spans="1:32" s="163" customFormat="1" ht="12.75">
      <c r="A6" s="161"/>
      <c r="B6" s="161" t="s">
        <v>201</v>
      </c>
      <c r="C6" s="161">
        <v>24171</v>
      </c>
      <c r="D6" s="161"/>
      <c r="E6" s="161" t="s">
        <v>202</v>
      </c>
      <c r="F6" s="161">
        <v>4895</v>
      </c>
      <c r="H6" s="163" t="s">
        <v>203</v>
      </c>
      <c r="I6" s="163">
        <v>0</v>
      </c>
      <c r="J6" s="163">
        <f t="shared" si="0"/>
        <v>0</v>
      </c>
      <c r="K6" s="163">
        <v>0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</row>
    <row r="7" spans="1:32" s="163" customFormat="1" ht="12.75">
      <c r="A7" s="161"/>
      <c r="B7" s="161" t="s">
        <v>204</v>
      </c>
      <c r="C7" s="161">
        <v>24605</v>
      </c>
      <c r="D7" s="161"/>
      <c r="E7" s="161" t="s">
        <v>205</v>
      </c>
      <c r="F7" s="161">
        <v>4618</v>
      </c>
      <c r="H7" s="164" t="s">
        <v>206</v>
      </c>
      <c r="I7" s="163">
        <v>68</v>
      </c>
      <c r="J7" s="163">
        <f t="shared" si="0"/>
        <v>68</v>
      </c>
      <c r="K7" s="161">
        <v>6</v>
      </c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</row>
    <row r="8" spans="1:32" s="163" customFormat="1" ht="12.75">
      <c r="A8" s="161"/>
      <c r="B8" s="161" t="s">
        <v>207</v>
      </c>
      <c r="C8" s="161">
        <v>26701</v>
      </c>
      <c r="D8" s="161"/>
      <c r="E8" s="161" t="s">
        <v>208</v>
      </c>
      <c r="F8" s="161">
        <v>4812</v>
      </c>
      <c r="H8" s="163" t="s">
        <v>209</v>
      </c>
      <c r="I8" s="163">
        <v>55</v>
      </c>
      <c r="J8" s="163">
        <f t="shared" si="0"/>
        <v>55</v>
      </c>
      <c r="K8" s="161">
        <v>12</v>
      </c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</row>
    <row r="9" spans="1:32" s="163" customFormat="1" ht="12.75">
      <c r="A9" s="161"/>
      <c r="B9" s="161" t="s">
        <v>210</v>
      </c>
      <c r="C9" s="161">
        <v>26136</v>
      </c>
      <c r="D9" s="161"/>
      <c r="E9" s="161" t="s">
        <v>211</v>
      </c>
      <c r="F9" s="161">
        <v>5353</v>
      </c>
      <c r="H9" s="163" t="s">
        <v>212</v>
      </c>
      <c r="I9" s="163">
        <v>6</v>
      </c>
      <c r="J9" s="163">
        <f t="shared" si="0"/>
        <v>6</v>
      </c>
      <c r="K9" s="161">
        <v>0</v>
      </c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</row>
    <row r="10" spans="1:32" s="163" customFormat="1" ht="12.75">
      <c r="A10" s="161"/>
      <c r="B10" s="161" t="s">
        <v>213</v>
      </c>
      <c r="C10" s="161">
        <v>24862</v>
      </c>
      <c r="D10" s="161"/>
      <c r="E10" s="161" t="s">
        <v>214</v>
      </c>
      <c r="F10" s="161">
        <v>4202</v>
      </c>
      <c r="K10" s="163">
        <v>162</v>
      </c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</row>
    <row r="11" spans="1:32" s="163" customFormat="1" ht="12.75">
      <c r="A11" s="161"/>
      <c r="B11" s="161" t="s">
        <v>215</v>
      </c>
      <c r="C11" s="161">
        <v>23660</v>
      </c>
      <c r="D11" s="161"/>
      <c r="E11" s="161" t="s">
        <v>195</v>
      </c>
      <c r="F11" s="161">
        <v>5369</v>
      </c>
      <c r="K11" s="163">
        <v>5</v>
      </c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</row>
    <row r="12" spans="1:32" s="163" customFormat="1" ht="12.75">
      <c r="A12" s="161"/>
      <c r="B12" s="161" t="s">
        <v>216</v>
      </c>
      <c r="C12" s="161">
        <v>22865</v>
      </c>
      <c r="D12" s="161"/>
      <c r="E12" s="161"/>
      <c r="F12" s="161"/>
      <c r="K12" s="163">
        <v>0</v>
      </c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</row>
    <row r="13" spans="1:32" s="163" customFormat="1" ht="12.75">
      <c r="A13" s="161"/>
      <c r="B13" s="161" t="s">
        <v>217</v>
      </c>
      <c r="C13" s="161">
        <v>21868</v>
      </c>
      <c r="D13" s="161"/>
      <c r="E13" s="161" t="s">
        <v>213</v>
      </c>
      <c r="F13" s="161">
        <v>4626</v>
      </c>
      <c r="K13" s="163">
        <v>62</v>
      </c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</row>
    <row r="14" spans="1:32" s="163" customFormat="1" ht="12.75">
      <c r="A14" s="161"/>
      <c r="B14" s="161" t="s">
        <v>218</v>
      </c>
      <c r="C14" s="161">
        <v>21835</v>
      </c>
      <c r="D14" s="161"/>
      <c r="E14" s="161" t="s">
        <v>215</v>
      </c>
      <c r="F14" s="161">
        <v>3744</v>
      </c>
      <c r="K14" s="163">
        <v>43</v>
      </c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</row>
    <row r="15" spans="1:32" s="163" customFormat="1" ht="12.75">
      <c r="A15" s="161"/>
      <c r="B15" s="161" t="s">
        <v>219</v>
      </c>
      <c r="C15" s="161">
        <v>21768</v>
      </c>
      <c r="D15" s="161"/>
      <c r="E15" s="161" t="s">
        <v>216</v>
      </c>
      <c r="F15" s="161">
        <v>4443</v>
      </c>
      <c r="J15" s="161"/>
      <c r="K15" s="163">
        <v>6</v>
      </c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</row>
    <row r="16" spans="1:32" s="163" customFormat="1" ht="12.75">
      <c r="A16" s="161"/>
      <c r="B16" s="161"/>
      <c r="E16" s="161" t="s">
        <v>217</v>
      </c>
      <c r="F16" s="161">
        <v>3945</v>
      </c>
      <c r="H16" s="161"/>
      <c r="I16" s="161"/>
      <c r="J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F16" s="165"/>
    </row>
    <row r="17" spans="1:32" s="163" customFormat="1" ht="12.75">
      <c r="A17" s="161"/>
      <c r="B17" s="161"/>
      <c r="C17" s="161"/>
      <c r="D17" s="161"/>
      <c r="E17" s="161" t="s">
        <v>218</v>
      </c>
      <c r="F17" s="161">
        <v>3935</v>
      </c>
      <c r="H17" s="161"/>
      <c r="I17" s="161"/>
      <c r="J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F17" s="165"/>
    </row>
    <row r="18" spans="1:32" s="163" customFormat="1" ht="12.75">
      <c r="A18" s="161"/>
      <c r="B18" s="161"/>
      <c r="C18" s="161"/>
      <c r="D18" s="161"/>
      <c r="E18" s="161" t="s">
        <v>219</v>
      </c>
      <c r="F18" s="161">
        <v>4817</v>
      </c>
      <c r="H18" s="161"/>
      <c r="I18" s="166"/>
      <c r="J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F18" s="165"/>
    </row>
    <row r="19" spans="1:32" s="163" customFormat="1" ht="12.75">
      <c r="A19" s="161"/>
      <c r="B19" s="161"/>
      <c r="C19" s="161"/>
      <c r="D19" s="161"/>
      <c r="G19" s="161"/>
      <c r="H19" s="161"/>
      <c r="I19" s="161"/>
      <c r="J19" s="161"/>
      <c r="K19" s="167">
        <f>K22+K23+K24+K25+K26+K27+K28+K29+K30+K31+K32+K33+K34</f>
        <v>0.99988631207461565</v>
      </c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F19" s="165"/>
    </row>
    <row r="20" spans="1:32" s="163" customFormat="1" ht="12.75">
      <c r="A20" s="161"/>
      <c r="B20" s="161"/>
      <c r="C20" s="161"/>
      <c r="D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F20" s="165"/>
    </row>
    <row r="21" spans="1:32" s="163" customFormat="1" ht="12.75">
      <c r="A21" s="161"/>
      <c r="B21" s="161"/>
      <c r="C21" s="161"/>
      <c r="D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F21" s="165"/>
    </row>
    <row r="22" spans="1:32" s="163" customFormat="1" ht="12.75">
      <c r="A22" s="161"/>
      <c r="B22" s="161">
        <v>1354</v>
      </c>
      <c r="C22" s="161"/>
      <c r="D22" s="161"/>
      <c r="E22" s="161"/>
      <c r="F22" s="161"/>
      <c r="G22" s="161"/>
      <c r="H22" s="161"/>
      <c r="I22" s="161"/>
      <c r="J22" s="168" t="s">
        <v>220</v>
      </c>
      <c r="K22" s="165">
        <f t="shared" ref="K22:K34" si="1">B22/B$36</f>
        <v>0.34131585581043611</v>
      </c>
      <c r="L22" s="169">
        <f t="shared" ref="L22:L34" si="2">B22/B$36</f>
        <v>0.34131585581043611</v>
      </c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F22" s="165"/>
    </row>
    <row r="23" spans="1:32" s="163" customFormat="1" ht="12.75">
      <c r="A23" s="161"/>
      <c r="B23" s="161">
        <v>163</v>
      </c>
      <c r="C23" s="161"/>
      <c r="D23" s="161"/>
      <c r="E23" s="161"/>
      <c r="F23" s="161"/>
      <c r="G23" s="161"/>
      <c r="H23" s="161"/>
      <c r="I23" s="161"/>
      <c r="J23" s="168" t="s">
        <v>221</v>
      </c>
      <c r="K23" s="165">
        <f t="shared" si="1"/>
        <v>4.1088984118981597E-2</v>
      </c>
      <c r="L23" s="169">
        <f t="shared" si="2"/>
        <v>4.1088984118981597E-2</v>
      </c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F23" s="165"/>
    </row>
    <row r="24" spans="1:32" s="163" customFormat="1" ht="12.75">
      <c r="A24" s="161"/>
      <c r="B24" s="161">
        <v>78</v>
      </c>
      <c r="C24" s="161"/>
      <c r="D24" s="161"/>
      <c r="E24" s="161"/>
      <c r="F24" s="161"/>
      <c r="G24" s="161"/>
      <c r="H24" s="161"/>
      <c r="I24" s="161"/>
      <c r="J24" s="168" t="s">
        <v>222</v>
      </c>
      <c r="K24" s="165">
        <f t="shared" si="1"/>
        <v>1.9662213259389966E-2</v>
      </c>
      <c r="L24" s="169">
        <f t="shared" si="2"/>
        <v>1.9662213259389966E-2</v>
      </c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F24" s="165"/>
    </row>
    <row r="25" spans="1:32" s="163" customFormat="1" ht="12.75" customHeight="1">
      <c r="A25" s="161"/>
      <c r="B25" s="161">
        <v>90</v>
      </c>
      <c r="C25" s="161"/>
      <c r="D25" s="161"/>
      <c r="E25" s="161"/>
      <c r="F25" s="161"/>
      <c r="G25" s="161"/>
      <c r="H25" s="161"/>
      <c r="J25" s="170" t="s">
        <v>223</v>
      </c>
      <c r="K25" s="165">
        <f t="shared" si="1"/>
        <v>2.2687169145449961E-2</v>
      </c>
      <c r="L25" s="169">
        <f t="shared" si="2"/>
        <v>2.2687169145449961E-2</v>
      </c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F25" s="165"/>
    </row>
    <row r="26" spans="1:32" s="163" customFormat="1" ht="12.75" customHeight="1">
      <c r="A26" s="161"/>
      <c r="B26" s="161">
        <v>64</v>
      </c>
      <c r="C26" s="161"/>
      <c r="D26" s="161"/>
      <c r="E26" s="161"/>
      <c r="F26" s="161"/>
      <c r="G26" s="161"/>
      <c r="H26" s="161"/>
      <c r="I26" s="161"/>
      <c r="J26" s="168" t="s">
        <v>224</v>
      </c>
      <c r="K26" s="165">
        <f t="shared" si="1"/>
        <v>1.613309805898664E-2</v>
      </c>
      <c r="L26" s="169">
        <f t="shared" si="2"/>
        <v>1.613309805898664E-2</v>
      </c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F26" s="165"/>
    </row>
    <row r="27" spans="1:32" s="163" customFormat="1" ht="12.75">
      <c r="A27" s="161"/>
      <c r="B27" s="161">
        <v>34</v>
      </c>
      <c r="C27" s="161"/>
      <c r="D27" s="161"/>
      <c r="E27" s="161"/>
      <c r="F27" s="161"/>
      <c r="G27" s="161"/>
      <c r="H27" s="161"/>
      <c r="I27" s="161"/>
      <c r="J27" s="170" t="s">
        <v>225</v>
      </c>
      <c r="K27" s="165">
        <f t="shared" si="1"/>
        <v>8.5707083438366517E-3</v>
      </c>
      <c r="L27" s="169">
        <f t="shared" si="2"/>
        <v>8.5707083438366517E-3</v>
      </c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F27" s="165"/>
    </row>
    <row r="28" spans="1:32" s="163" customFormat="1" ht="12.75">
      <c r="A28" s="161"/>
      <c r="B28" s="161">
        <v>268</v>
      </c>
      <c r="C28" s="161"/>
      <c r="D28" s="161"/>
      <c r="E28" s="161"/>
      <c r="F28" s="161"/>
      <c r="G28" s="161"/>
      <c r="H28" s="161"/>
      <c r="I28" s="161"/>
      <c r="J28" s="170" t="s">
        <v>226</v>
      </c>
      <c r="K28" s="165">
        <f t="shared" si="1"/>
        <v>6.7557348122006561E-2</v>
      </c>
      <c r="L28" s="169">
        <f t="shared" si="2"/>
        <v>6.7557348122006561E-2</v>
      </c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F28" s="165"/>
    </row>
    <row r="29" spans="1:32" s="163" customFormat="1" ht="12.75">
      <c r="A29" s="161"/>
      <c r="B29" s="161">
        <v>98</v>
      </c>
      <c r="C29" s="161"/>
      <c r="D29" s="161"/>
      <c r="E29" s="161"/>
      <c r="F29" s="161"/>
      <c r="G29" s="161"/>
      <c r="H29" s="161"/>
      <c r="I29" s="161"/>
      <c r="J29" s="170" t="s">
        <v>227</v>
      </c>
      <c r="K29" s="165">
        <f t="shared" si="1"/>
        <v>2.4703806402823294E-2</v>
      </c>
      <c r="L29" s="169">
        <f t="shared" si="2"/>
        <v>2.4703806402823294E-2</v>
      </c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F29" s="165"/>
    </row>
    <row r="30" spans="1:32" s="163" customFormat="1" ht="12.75">
      <c r="A30" s="161"/>
      <c r="B30" s="161">
        <v>171</v>
      </c>
      <c r="C30" s="161"/>
      <c r="D30" s="161"/>
      <c r="E30" s="161"/>
      <c r="F30" s="161"/>
      <c r="G30" s="161"/>
      <c r="H30" s="161"/>
      <c r="I30" s="161"/>
      <c r="J30" s="170" t="s">
        <v>228</v>
      </c>
      <c r="K30" s="165">
        <f t="shared" si="1"/>
        <v>4.310562137635493E-2</v>
      </c>
      <c r="L30" s="169">
        <f t="shared" si="2"/>
        <v>4.310562137635493E-2</v>
      </c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</row>
    <row r="31" spans="1:32" s="163" customFormat="1" ht="12.75">
      <c r="A31" s="161"/>
      <c r="B31" s="161">
        <v>988</v>
      </c>
      <c r="C31" s="161"/>
      <c r="D31" s="161"/>
      <c r="E31" s="161"/>
      <c r="F31" s="161"/>
      <c r="G31" s="161"/>
      <c r="H31" s="161"/>
      <c r="I31" s="161"/>
      <c r="J31" s="170" t="s">
        <v>229</v>
      </c>
      <c r="K31" s="171">
        <v>0.249</v>
      </c>
      <c r="L31" s="169">
        <f t="shared" si="2"/>
        <v>0.24905470128560625</v>
      </c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</row>
    <row r="32" spans="1:32" s="163" customFormat="1" ht="12.75">
      <c r="A32" s="161"/>
      <c r="B32" s="161">
        <v>389</v>
      </c>
      <c r="C32" s="161"/>
      <c r="D32" s="161"/>
      <c r="E32" s="161"/>
      <c r="F32" s="161"/>
      <c r="G32" s="161"/>
      <c r="H32" s="161"/>
      <c r="I32" s="161"/>
      <c r="J32" s="170" t="s">
        <v>230</v>
      </c>
      <c r="K32" s="171">
        <v>9.8000000000000004E-2</v>
      </c>
      <c r="L32" s="169">
        <f t="shared" si="2"/>
        <v>9.8058986639778176E-2</v>
      </c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</row>
    <row r="33" spans="1:28" s="163" customFormat="1" ht="12.75">
      <c r="A33" s="161"/>
      <c r="B33" s="161">
        <v>21</v>
      </c>
      <c r="C33" s="161"/>
      <c r="D33" s="161"/>
      <c r="E33" s="161"/>
      <c r="F33" s="161"/>
      <c r="G33" s="161"/>
      <c r="H33" s="161"/>
      <c r="I33" s="161"/>
      <c r="J33" s="170" t="s">
        <v>231</v>
      </c>
      <c r="K33" s="165">
        <f t="shared" si="1"/>
        <v>5.2936728006049913E-3</v>
      </c>
      <c r="L33" s="169">
        <f t="shared" si="2"/>
        <v>5.2936728006049913E-3</v>
      </c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</row>
    <row r="34" spans="1:28" s="163" customFormat="1" ht="12.75">
      <c r="A34" s="161"/>
      <c r="B34" s="161">
        <v>249</v>
      </c>
      <c r="C34" s="161"/>
      <c r="D34" s="161"/>
      <c r="E34" s="161"/>
      <c r="F34" s="161"/>
      <c r="G34" s="161"/>
      <c r="H34" s="161"/>
      <c r="I34" s="161"/>
      <c r="J34" s="170" t="s">
        <v>232</v>
      </c>
      <c r="K34" s="165">
        <f t="shared" si="1"/>
        <v>6.2767834635744896E-2</v>
      </c>
      <c r="L34" s="169">
        <f t="shared" si="2"/>
        <v>6.2767834635744896E-2</v>
      </c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</row>
    <row r="35" spans="1:28" s="163" customFormat="1" ht="12.75">
      <c r="A35" s="161"/>
      <c r="C35" s="161"/>
      <c r="D35" s="161"/>
      <c r="E35" s="161"/>
      <c r="F35" s="161"/>
      <c r="G35" s="161"/>
      <c r="H35" s="161"/>
      <c r="I35" s="161"/>
      <c r="J35" s="170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</row>
    <row r="36" spans="1:28" s="163" customFormat="1" ht="12.75">
      <c r="A36" s="161"/>
      <c r="B36" s="161">
        <v>3967</v>
      </c>
      <c r="C36" s="161"/>
      <c r="D36" s="161"/>
      <c r="E36" s="161"/>
      <c r="F36" s="161"/>
      <c r="G36" s="161"/>
      <c r="H36" s="161"/>
      <c r="I36" s="161"/>
      <c r="J36" s="170"/>
      <c r="K36" s="165">
        <v>1</v>
      </c>
      <c r="L36" s="169">
        <f>B36/B$36</f>
        <v>1</v>
      </c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</row>
    <row r="37" spans="1:28" s="163" customFormat="1" ht="12.75">
      <c r="A37" s="161"/>
      <c r="C37" s="161"/>
      <c r="D37" s="161"/>
      <c r="E37" s="161"/>
      <c r="F37" s="161"/>
      <c r="G37" s="161"/>
      <c r="H37" s="161"/>
      <c r="I37" s="161"/>
      <c r="J37" s="161"/>
      <c r="K37" s="172"/>
      <c r="L37" s="172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</row>
    <row r="38" spans="1:28" s="163" customFormat="1" ht="12.75">
      <c r="A38" s="161"/>
      <c r="B38" s="161">
        <f>SUM(B22:B34)</f>
        <v>3967</v>
      </c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5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</row>
    <row r="39" spans="1:28" s="163" customFormat="1" ht="12.75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5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</row>
    <row r="40" spans="1:28" s="163" customFormat="1" ht="12.75" customHeight="1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5"/>
      <c r="N40" s="309" t="s">
        <v>233</v>
      </c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</row>
    <row r="41" spans="1:28" s="163" customFormat="1" ht="12.75" customHeight="1">
      <c r="M41" s="165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</row>
    <row r="42" spans="1:28" s="163" customFormat="1" ht="12.75">
      <c r="M42" s="165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</row>
    <row r="43" spans="1:28" s="163" customFormat="1" ht="12.75">
      <c r="M43" s="165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</row>
    <row r="44" spans="1:28" s="163" customFormat="1" ht="12.75">
      <c r="M44" s="165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</row>
    <row r="45" spans="1:28" s="163" customFormat="1" ht="12.75">
      <c r="M45" s="165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</row>
    <row r="46" spans="1:28" s="163" customFormat="1" ht="12.75">
      <c r="M46" s="165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</row>
    <row r="47" spans="1:28" s="163" customFormat="1" ht="12.75">
      <c r="M47" s="165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</row>
    <row r="48" spans="1:28" s="163" customFormat="1" ht="12.75">
      <c r="M48" s="165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</row>
    <row r="49" spans="1:28" s="163" customFormat="1" ht="12.75">
      <c r="M49" s="165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</row>
    <row r="50" spans="1:28" s="163" customFormat="1" ht="12.75">
      <c r="M50" s="165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</row>
    <row r="51" spans="1:28" s="163" customFormat="1" ht="12.75">
      <c r="M51" s="165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</row>
    <row r="52" spans="1:28" s="163" customFormat="1" ht="12.75">
      <c r="M52" s="165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</row>
    <row r="53" spans="1:28" s="163" customFormat="1" ht="12.75">
      <c r="M53" s="172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</row>
    <row r="54" spans="1:28" s="163" customFormat="1" ht="12.75"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</row>
    <row r="55" spans="1:28" s="163" customFormat="1" ht="12.75">
      <c r="M55" s="161"/>
      <c r="N55" s="161"/>
      <c r="O55" s="161"/>
      <c r="P55" s="169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</row>
    <row r="56" spans="1:28" s="163" customFormat="1" ht="12.75">
      <c r="M56" s="161"/>
      <c r="N56" s="161"/>
      <c r="O56" s="161"/>
      <c r="P56" s="173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</row>
    <row r="57" spans="1:28" s="163" customFormat="1" ht="12.75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9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</row>
    <row r="58" spans="1:28" s="163" customFormat="1" ht="12.75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9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</row>
    <row r="59" spans="1:28" s="163" customFormat="1" ht="12.75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73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</row>
    <row r="60" spans="1:28" s="163" customFormat="1" ht="12.75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74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</row>
    <row r="61" spans="1:28" s="163" customFormat="1" ht="12.75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9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</row>
    <row r="62" spans="1:28">
      <c r="P62" s="169"/>
    </row>
    <row r="63" spans="1:28">
      <c r="P63" s="169"/>
    </row>
    <row r="64" spans="1:28">
      <c r="P64" s="169"/>
    </row>
    <row r="65" spans="16:16">
      <c r="P65" s="169"/>
    </row>
    <row r="66" spans="16:16">
      <c r="P66" s="173"/>
    </row>
    <row r="67" spans="16:16">
      <c r="P67" s="169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 Stan i struktura VIII 18</vt:lpstr>
      <vt:lpstr>Gminy VIII.18</vt:lpstr>
      <vt:lpstr>Wykresy VIII 18</vt:lpstr>
      <vt:lpstr>' Stan i struktura VIII 18'!Obszar_wydruku</vt:lpstr>
      <vt:lpstr>'Gminy VIII.18'!Obszar_wydruku</vt:lpstr>
      <vt:lpstr>'Wykresy VIII 18'!Obszar_wydruku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2018-09-10T07:37:09Z</dcterms:created>
  <dcterms:modified xsi:type="dcterms:W3CDTF">2018-09-10T08:32:55Z</dcterms:modified>
</cp:coreProperties>
</file>