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ORMACJE\Informacja miesięczna\2018r\"/>
    </mc:Choice>
  </mc:AlternateContent>
  <bookViews>
    <workbookView xWindow="0" yWindow="0" windowWidth="25200" windowHeight="11385"/>
  </bookViews>
  <sheets>
    <sheet name=" Stan i struktura X 18" sheetId="1" r:id="rId1"/>
    <sheet name="Gminy X.18" sheetId="2" r:id="rId2"/>
    <sheet name="Wykresy X 18" sheetId="3" r:id="rId3"/>
  </sheets>
  <externalReferences>
    <externalReference r:id="rId4"/>
    <externalReference r:id="rId5"/>
  </externalReferences>
  <definedNames>
    <definedName name="_xlnm.Print_Area" localSheetId="0">' Stan i struktura X 18'!$B$2:$S$68</definedName>
    <definedName name="_xlnm.Print_Area" localSheetId="1">'Gminy X.18'!$B$1:$O$46</definedName>
    <definedName name="_xlnm.Print_Area" localSheetId="2">'Wykresy X 18'!$N$1:$AB$41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3" l="1"/>
  <c r="L36" i="3"/>
  <c r="L34" i="3"/>
  <c r="K34" i="3"/>
  <c r="L33" i="3"/>
  <c r="K33" i="3"/>
  <c r="L32" i="3"/>
  <c r="K32" i="3"/>
  <c r="L31" i="3"/>
  <c r="K31" i="3"/>
  <c r="L30" i="3"/>
  <c r="K30" i="3"/>
  <c r="L29" i="3"/>
  <c r="K29" i="3"/>
  <c r="L28" i="3"/>
  <c r="K28" i="3"/>
  <c r="L27" i="3"/>
  <c r="K27" i="3"/>
  <c r="L26" i="3"/>
  <c r="L25" i="3"/>
  <c r="K25" i="3"/>
  <c r="L24" i="3"/>
  <c r="K24" i="3"/>
  <c r="L23" i="3"/>
  <c r="K23" i="3"/>
  <c r="L22" i="3"/>
  <c r="K22" i="3"/>
  <c r="K19" i="3"/>
  <c r="J9" i="3"/>
  <c r="J8" i="3"/>
  <c r="J7" i="3"/>
  <c r="J6" i="3"/>
  <c r="J5" i="3"/>
  <c r="J4" i="3"/>
  <c r="J41" i="2" l="1"/>
  <c r="E41" i="2"/>
  <c r="E6" i="2" s="1"/>
  <c r="E34" i="2"/>
  <c r="J33" i="2"/>
  <c r="O30" i="2"/>
  <c r="E27" i="2"/>
  <c r="J23" i="2"/>
  <c r="O19" i="2"/>
  <c r="E19" i="2"/>
  <c r="J14" i="2"/>
  <c r="J12" i="2" s="1"/>
  <c r="E8" i="2"/>
  <c r="O42" i="2" s="1"/>
  <c r="O6" i="2"/>
  <c r="S76" i="1" l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S66" i="1" s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U65" i="1" s="1"/>
  <c r="E65" i="1"/>
  <c r="V65" i="1" s="1"/>
  <c r="S64" i="1"/>
  <c r="S65" i="1" s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U63" i="1" s="1"/>
  <c r="E63" i="1"/>
  <c r="V63" i="1" s="1"/>
  <c r="S62" i="1"/>
  <c r="S63" i="1" s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U61" i="1" s="1"/>
  <c r="E61" i="1"/>
  <c r="V61" i="1" s="1"/>
  <c r="S60" i="1"/>
  <c r="S61" i="1" s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U59" i="1" s="1"/>
  <c r="E59" i="1"/>
  <c r="V59" i="1" s="1"/>
  <c r="S58" i="1"/>
  <c r="S59" i="1" s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U57" i="1" s="1"/>
  <c r="E57" i="1"/>
  <c r="V57" i="1" s="1"/>
  <c r="S56" i="1"/>
  <c r="S57" i="1" s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U55" i="1" s="1"/>
  <c r="E55" i="1"/>
  <c r="V55" i="1" s="1"/>
  <c r="S54" i="1"/>
  <c r="S55" i="1" s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U53" i="1" s="1"/>
  <c r="E53" i="1"/>
  <c r="V53" i="1" s="1"/>
  <c r="S52" i="1"/>
  <c r="S53" i="1" s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U51" i="1" s="1"/>
  <c r="E51" i="1"/>
  <c r="V51" i="1" s="1"/>
  <c r="S50" i="1"/>
  <c r="S51" i="1" s="1"/>
  <c r="R49" i="1"/>
  <c r="R67" i="1" s="1"/>
  <c r="Q49" i="1"/>
  <c r="Q67" i="1" s="1"/>
  <c r="P49" i="1"/>
  <c r="P67" i="1" s="1"/>
  <c r="O49" i="1"/>
  <c r="O67" i="1" s="1"/>
  <c r="N49" i="1"/>
  <c r="N67" i="1" s="1"/>
  <c r="M49" i="1"/>
  <c r="M67" i="1" s="1"/>
  <c r="L49" i="1"/>
  <c r="L67" i="1" s="1"/>
  <c r="K49" i="1"/>
  <c r="K67" i="1" s="1"/>
  <c r="J49" i="1"/>
  <c r="J67" i="1" s="1"/>
  <c r="I49" i="1"/>
  <c r="I67" i="1" s="1"/>
  <c r="H49" i="1"/>
  <c r="H67" i="1" s="1"/>
  <c r="G49" i="1"/>
  <c r="G67" i="1" s="1"/>
  <c r="F49" i="1"/>
  <c r="U49" i="1" s="1"/>
  <c r="E49" i="1"/>
  <c r="E67" i="1" s="1"/>
  <c r="S48" i="1"/>
  <c r="S49" i="1" s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U46" i="1" s="1"/>
  <c r="E46" i="1"/>
  <c r="V46" i="1" s="1"/>
  <c r="S45" i="1"/>
  <c r="S44" i="1"/>
  <c r="S46" i="1" s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S38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S36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S34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S32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S30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S27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S25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S23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S21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S19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S17" i="1"/>
  <c r="S15" i="1"/>
  <c r="S14" i="1"/>
  <c r="S13" i="1"/>
  <c r="S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S10" i="1"/>
  <c r="Q9" i="1"/>
  <c r="O9" i="1"/>
  <c r="M9" i="1"/>
  <c r="K9" i="1"/>
  <c r="I9" i="1"/>
  <c r="G9" i="1"/>
  <c r="E9" i="1"/>
  <c r="S7" i="1"/>
  <c r="R7" i="1"/>
  <c r="R8" i="1" s="1"/>
  <c r="Q7" i="1"/>
  <c r="Q8" i="1" s="1"/>
  <c r="P7" i="1"/>
  <c r="P8" i="1" s="1"/>
  <c r="O7" i="1"/>
  <c r="O8" i="1" s="1"/>
  <c r="N7" i="1"/>
  <c r="N9" i="1" s="1"/>
  <c r="M7" i="1"/>
  <c r="M8" i="1" s="1"/>
  <c r="L7" i="1"/>
  <c r="L8" i="1" s="1"/>
  <c r="K7" i="1"/>
  <c r="K8" i="1" s="1"/>
  <c r="J7" i="1"/>
  <c r="J8" i="1" s="1"/>
  <c r="I7" i="1"/>
  <c r="I8" i="1" s="1"/>
  <c r="H7" i="1"/>
  <c r="H8" i="1" s="1"/>
  <c r="G7" i="1"/>
  <c r="G8" i="1" s="1"/>
  <c r="F7" i="1"/>
  <c r="F9" i="1" s="1"/>
  <c r="E7" i="1"/>
  <c r="E8" i="1" s="1"/>
  <c r="S6" i="1"/>
  <c r="S39" i="1" s="1"/>
  <c r="F8" i="1" l="1"/>
  <c r="N8" i="1"/>
  <c r="S8" i="1"/>
  <c r="H9" i="1"/>
  <c r="L9" i="1"/>
  <c r="P9" i="1"/>
  <c r="V49" i="1"/>
  <c r="F67" i="1"/>
  <c r="S67" i="1" s="1"/>
  <c r="V7" i="1"/>
  <c r="J9" i="1"/>
  <c r="R9" i="1"/>
  <c r="S9" i="1"/>
  <c r="S18" i="1"/>
  <c r="S20" i="1"/>
  <c r="S22" i="1"/>
  <c r="S24" i="1"/>
  <c r="S26" i="1"/>
  <c r="S28" i="1"/>
  <c r="S31" i="1"/>
  <c r="S33" i="1"/>
  <c r="S35" i="1"/>
  <c r="S37" i="1"/>
</calcChain>
</file>

<file path=xl/sharedStrings.xml><?xml version="1.0" encoding="utf-8"?>
<sst xmlns="http://schemas.openxmlformats.org/spreadsheetml/2006/main" count="406" uniqueCount="234">
  <si>
    <t xml:space="preserve">INFORMACJA O STANIE I STRUKTURZE BEZROBOCIA W WOJ. LUBUSKIM W PAŹDZIERNIKU 2018 R.   </t>
  </si>
  <si>
    <t>Lp.</t>
  </si>
  <si>
    <t>Wyszczególnienie</t>
  </si>
  <si>
    <t>Powiatowy Urząd  Pracy</t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</si>
  <si>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</si>
  <si>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GORZÓW WIELKOPOLSKI</t>
    </r>
    <r>
      <rPr>
        <b/>
        <sz val="8"/>
        <rFont val="Verdana"/>
        <family val="2"/>
        <charset val="238"/>
      </rPr>
      <t xml:space="preserve"> (ziemski)</t>
    </r>
  </si>
  <si>
    <t>KROSNO ODRZAŃSKIE</t>
  </si>
  <si>
    <t>MIĘDZYRZECZ</t>
  </si>
  <si>
    <t>NOWA  SÓL</t>
  </si>
  <si>
    <t>SŁUBICE</t>
  </si>
  <si>
    <t>STRZELCE KRAJEŃSKIE</t>
  </si>
  <si>
    <t>SULĘCIN</t>
  </si>
  <si>
    <t>ŚWIEBODZIN</t>
  </si>
  <si>
    <t>WSCHOWA</t>
  </si>
  <si>
    <t>ZIELONA  GÓRA (grodzki)</t>
  </si>
  <si>
    <t>ZIELONA  GÓRA (ziemski)</t>
  </si>
  <si>
    <t>ŻAGAŃ</t>
  </si>
  <si>
    <t>ŻARY</t>
  </si>
  <si>
    <t xml:space="preserve">RAZEM </t>
  </si>
  <si>
    <t>I. Bilans bezrobotnych</t>
  </si>
  <si>
    <t>1.</t>
  </si>
  <si>
    <t>Stopa bezrobocia za wrzesień 2018 r.*</t>
  </si>
  <si>
    <t xml:space="preserve"> </t>
  </si>
  <si>
    <t>2.</t>
  </si>
  <si>
    <t>Bezrobotni zarejestrowani  na koniec miesiąca</t>
  </si>
  <si>
    <t>Bezrobotni zarejestrowani na początku miesiąca</t>
  </si>
  <si>
    <t>Wzrost  lub spadek (-) liczby bezrobotnych</t>
  </si>
  <si>
    <t>Dynamika (początek miesiąca = 100)</t>
  </si>
  <si>
    <t>3.</t>
  </si>
  <si>
    <t>Rejestracje w miesiącu sprawozdawczym (napływ):</t>
  </si>
  <si>
    <t xml:space="preserve">              w tym: - zarejestrowani po raz pierwszy [%]</t>
  </si>
  <si>
    <t>4.</t>
  </si>
  <si>
    <t>Wyrejestrowania w miesiącu sprawozdawczym (odpływ):</t>
  </si>
  <si>
    <t xml:space="preserve"> z tytułu podjęcia pracy</t>
  </si>
  <si>
    <t xml:space="preserve">            w tym: podjęcia pracy niesubsydiowanej</t>
  </si>
  <si>
    <t>z tytułu niepotwierdzenia gotowości do pracy</t>
  </si>
  <si>
    <t>II. Wybrane kategorie struktury bezrobotnych</t>
  </si>
  <si>
    <t>Kobiety [liczba]</t>
  </si>
  <si>
    <t xml:space="preserve">            [%]</t>
  </si>
  <si>
    <t>Zamieszkali na wsi [liczba]</t>
  </si>
  <si>
    <t>Z prawem do zasiłku [liczba]</t>
  </si>
  <si>
    <t>Zwolnieni z przyczyn dotyczących zakładu pracy [liczba]</t>
  </si>
  <si>
    <t>5.</t>
  </si>
  <si>
    <t>Osoby do 12 miesięcy po ukończeniu szkoły [liczba]</t>
  </si>
  <si>
    <t>6.</t>
  </si>
  <si>
    <t>Bez doświadczenia zawodowego [liczba]</t>
  </si>
  <si>
    <t>III. Wybrane kategorie bezrobotnych będących w szczególnej sytuacji na rynku pracy</t>
  </si>
  <si>
    <t>Młodzież do 30 roku życia [liczba]</t>
  </si>
  <si>
    <t>Powyżej 50 roku życia [liczba]</t>
  </si>
  <si>
    <t>Długotrwale bezrobotni [liczba]</t>
  </si>
  <si>
    <t>Posiadający co najmniej jedno dziecko do 6 roku życia [liczba]</t>
  </si>
  <si>
    <t>Niepełnosprawni [liczba]</t>
  </si>
  <si>
    <t xml:space="preserve"> DZIAŁANIA URZĘDÓW PRACY OGRANICZAJĄCE BEZROBOCIE</t>
  </si>
  <si>
    <r>
      <t xml:space="preserve"> 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</si>
  <si>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(ziemski)</t>
    </r>
  </si>
  <si>
    <t>I. Pośrednictwo pracy</t>
  </si>
  <si>
    <t>Liczba wolnych miejsc pracy i miejsc aktywizacji zawodowej w miesiącu sprawozdawczym</t>
  </si>
  <si>
    <t xml:space="preserve">            w tym subsydiowane miejsca pracy i 
            aktywizacji zawodowej</t>
  </si>
  <si>
    <t>Liczba wolnych miejsc pracy i miejsc aktywizacji zawodowej - narastająco od poczatku roku</t>
  </si>
  <si>
    <t xml:space="preserve">II. Aktywne formy przeciwdziałania bezrobociu </t>
  </si>
  <si>
    <t xml:space="preserve">Liczba osób bezrobotnych, które w miesiącu sprawozdawczym rozpoczęły prace interwencyjne </t>
  </si>
  <si>
    <t>Liczba osób bezrobotnych, które rozpoczęły prace interwencyjne – narastająco od początku roku</t>
  </si>
  <si>
    <t>Liczba osób bezrobotnych, które w miesiącu sprawozdawczym rozpoczęły roboty publiczne</t>
  </si>
  <si>
    <t>Liczba osób bezrobotnych, które rozpoczęły roboty publiczne – narastająco od początku roku</t>
  </si>
  <si>
    <t xml:space="preserve">Liczba oób bezrobotnych, które w miesiącu sprawozdawczym podjęły działalność gospodarczą  </t>
  </si>
  <si>
    <t>Liczba osób bezrobotnych, które podjęły działalność gospodarczą – narastająco od początku roku</t>
  </si>
  <si>
    <t>Liczba osób bezrobotnych, które w miesiącu sprawozdawczym podjęły pracę w ramach refundacji kosztów zatrudnienia</t>
  </si>
  <si>
    <t>Liczba osób bezrobotnych, które podjęły pracę w ramach refundacji kosztów zatrudnienia – narastająco od początku roku</t>
  </si>
  <si>
    <t xml:space="preserve">Pozostałe podjęcia pracy subsydiowanej w miesiącu sprawozdawczym przez osoby bezrobotne </t>
  </si>
  <si>
    <t>Pozostałe podjęcia pracy subsydiowanej przez osoby bezrobotne - narastająco od poczatku roku</t>
  </si>
  <si>
    <t>Liczba osób bezrobotnych, które w miesiącu sprawozdawczym rozpoczęły szkolenia</t>
  </si>
  <si>
    <t>Liczba osób bezrobotnych, które rozpoczęły szkolenia - narasatająco od początku roku</t>
  </si>
  <si>
    <t>7.</t>
  </si>
  <si>
    <t>Liczba osób bezrobotnych, które w miesiącu sprawozdawczym rozpoczęły staż</t>
  </si>
  <si>
    <t>Liczba osób bezrobotnych, które rozpoczęły staż - narastająco od początku roku</t>
  </si>
  <si>
    <t>8.</t>
  </si>
  <si>
    <t>Liczba osób, które rozpoczęły prace społecznie użyteczne</t>
  </si>
  <si>
    <t>Liczba osób, które rozpoczęły prace społecznie użyteczne - narastająco od początku roku</t>
  </si>
  <si>
    <t>9.</t>
  </si>
  <si>
    <t>Liczba osób, które rozpoczęły udział w pozostałych aktywnych formach przeciwdziałania bezrobociu</t>
  </si>
  <si>
    <t>Liczba osób, które rozpoczęły udział w pozostałych aktywnych formach przeciwdziałania bezrobociu - narastająco od początku roku</t>
  </si>
  <si>
    <t>10.</t>
  </si>
  <si>
    <t>Łączna liczba osób bezrobotnych , które w miesiącu sprawozdawczym objęte zostały aktywnymi formami przeciwdziałania bezrobociu</t>
  </si>
  <si>
    <t>Łączna liczba osób bezrobotnych, które objęte zostały aktywnymi formami przeciwdziałania bezrobociu  – narastająco od początku roku</t>
  </si>
  <si>
    <t>*  wskaźnik stopy bezrobocia za październik 2018 r. jest podawany przez GUS z miesięcznym opóżnieniem</t>
  </si>
  <si>
    <t>Liczba  bezrobotnych w układzie powiatowych urzędów pracy i gmin woj. lubuskiego zarejestrowanych</t>
  </si>
  <si>
    <t>na koniec października 2018 r.</t>
  </si>
  <si>
    <t>L.p.</t>
  </si>
  <si>
    <t xml:space="preserve"> NAZWA</t>
  </si>
  <si>
    <t>Jednostka organizacyjna</t>
  </si>
  <si>
    <t>Ilość bezrobotnych</t>
  </si>
  <si>
    <t>NAZWA</t>
  </si>
  <si>
    <t>PODREGION GORZOWSKI</t>
  </si>
  <si>
    <t>Sulęcin</t>
  </si>
  <si>
    <t>gm.</t>
  </si>
  <si>
    <t>V.</t>
  </si>
  <si>
    <t>ZIELONA GÓRA</t>
  </si>
  <si>
    <t>PUP</t>
  </si>
  <si>
    <t>Torzym</t>
  </si>
  <si>
    <t>Babimost</t>
  </si>
  <si>
    <t>I.</t>
  </si>
  <si>
    <t>GORZÓW WLKP.</t>
  </si>
  <si>
    <t>Bojadła</t>
  </si>
  <si>
    <t>g.</t>
  </si>
  <si>
    <t>Bogdaniec</t>
  </si>
  <si>
    <t>Czerwieńsk</t>
  </si>
  <si>
    <t>Deszczno</t>
  </si>
  <si>
    <t>Kargowa</t>
  </si>
  <si>
    <t>Kłodawa</t>
  </si>
  <si>
    <t>Nowogród Bobrzański</t>
  </si>
  <si>
    <t>Kostrzyn</t>
  </si>
  <si>
    <t>m.</t>
  </si>
  <si>
    <t>PODREGION ZIELONOGÓRSKI</t>
  </si>
  <si>
    <t>Sulechów</t>
  </si>
  <si>
    <t>Lubiszyn</t>
  </si>
  <si>
    <t>Świdnica</t>
  </si>
  <si>
    <t>Santok</t>
  </si>
  <si>
    <t>KROSNO ODRZ.</t>
  </si>
  <si>
    <t>Trzebiechów</t>
  </si>
  <si>
    <t>Witnica</t>
  </si>
  <si>
    <t>Bobrowice</t>
  </si>
  <si>
    <t>Zabór</t>
  </si>
  <si>
    <t>Bytnica</t>
  </si>
  <si>
    <t>Gorzów Wlkp.</t>
  </si>
  <si>
    <t>M</t>
  </si>
  <si>
    <t>Dąbie</t>
  </si>
  <si>
    <t>Zielona Góra</t>
  </si>
  <si>
    <t>Gubin</t>
  </si>
  <si>
    <t>II.</t>
  </si>
  <si>
    <t>VI.</t>
  </si>
  <si>
    <t>Bledzew</t>
  </si>
  <si>
    <t>Krosno Odrz.</t>
  </si>
  <si>
    <t>Brzeźnica</t>
  </si>
  <si>
    <t>Międzyrzecz</t>
  </si>
  <si>
    <t>Maszewo</t>
  </si>
  <si>
    <t>Gozdnica</t>
  </si>
  <si>
    <t>Przytoczna</t>
  </si>
  <si>
    <t xml:space="preserve">    </t>
  </si>
  <si>
    <t>Iłowa</t>
  </si>
  <si>
    <t>Pszczew</t>
  </si>
  <si>
    <t>NOWA SÓL</t>
  </si>
  <si>
    <t>Małomice</t>
  </si>
  <si>
    <t>Skwierzyna</t>
  </si>
  <si>
    <t>Bytom Odrzański</t>
  </si>
  <si>
    <t>Niegosławice</t>
  </si>
  <si>
    <t>Trzciel</t>
  </si>
  <si>
    <t>Kolsko</t>
  </si>
  <si>
    <t>Szprotawa</t>
  </si>
  <si>
    <t>Kożuchów</t>
  </si>
  <si>
    <t>Wymiarki</t>
  </si>
  <si>
    <t>III.</t>
  </si>
  <si>
    <t>Nowa Sól</t>
  </si>
  <si>
    <t>Żagań</t>
  </si>
  <si>
    <t>Cybinka</t>
  </si>
  <si>
    <t>Górzyca</t>
  </si>
  <si>
    <t>Nowe Miasteczko</t>
  </si>
  <si>
    <t>Ośno Lubuskie</t>
  </si>
  <si>
    <t>Otyń</t>
  </si>
  <si>
    <t>VII.</t>
  </si>
  <si>
    <t>Rzepin</t>
  </si>
  <si>
    <t>Siedlisko</t>
  </si>
  <si>
    <t>Brody</t>
  </si>
  <si>
    <t>Słubice</t>
  </si>
  <si>
    <t>Jasień</t>
  </si>
  <si>
    <t>Lipinki Łużyckie</t>
  </si>
  <si>
    <t>IV.</t>
  </si>
  <si>
    <t>STRZELCE KRAJ.</t>
  </si>
  <si>
    <t>Lubrza</t>
  </si>
  <si>
    <t>Lubsko</t>
  </si>
  <si>
    <t>Dobiegniew</t>
  </si>
  <si>
    <t>Łagów</t>
  </si>
  <si>
    <t>Łęknica</t>
  </si>
  <si>
    <t>Drezdenko</t>
  </si>
  <si>
    <t>Skąpe</t>
  </si>
  <si>
    <t>Przewóz</t>
  </si>
  <si>
    <t>Stare Kurowo</t>
  </si>
  <si>
    <t>Szczaniec</t>
  </si>
  <si>
    <t>Trzebiel</t>
  </si>
  <si>
    <t>Strzelce Krajeńskie</t>
  </si>
  <si>
    <t>Świebodzin</t>
  </si>
  <si>
    <t>Tuplice</t>
  </si>
  <si>
    <t>Zwierzyn</t>
  </si>
  <si>
    <t>Zbąszynek</t>
  </si>
  <si>
    <t>Żary</t>
  </si>
  <si>
    <t>Krzeszyce</t>
  </si>
  <si>
    <t>Sława</t>
  </si>
  <si>
    <t>OGÓŁEM</t>
  </si>
  <si>
    <t>woj.</t>
  </si>
  <si>
    <t>Lubniewice</t>
  </si>
  <si>
    <t>Szlichtyngowa</t>
  </si>
  <si>
    <t>Słońsk</t>
  </si>
  <si>
    <t>Wschowa</t>
  </si>
  <si>
    <t>g. - gmina wiejska, gm. - gmina wiejsko-miejska, m. - miasto, M - miasto na prawach powiatu</t>
  </si>
  <si>
    <t>lata</t>
  </si>
  <si>
    <t>liczba bezrobotnych</t>
  </si>
  <si>
    <t>X 2017r.</t>
  </si>
  <si>
    <t>XI 2017r.</t>
  </si>
  <si>
    <t>Podjęcia pracy poza miejscem zamieszkania w ramach bonu na zasiedlenie</t>
  </si>
  <si>
    <t>XII 2017r.</t>
  </si>
  <si>
    <t>oferty pracy</t>
  </si>
  <si>
    <t>Podjęcia pracy w ramach bonu zatrudnieniowego</t>
  </si>
  <si>
    <t>I 2018r.</t>
  </si>
  <si>
    <t>V 2017r.</t>
  </si>
  <si>
    <t>Podjęcie pracy w ramach refundacji składek na ubezpieczenie społeczne</t>
  </si>
  <si>
    <t>II 2018r.</t>
  </si>
  <si>
    <t>VI 2017r.</t>
  </si>
  <si>
    <t>Podjęcia pracy w ramach dofinansowania wynagrodzenia za zatrudnienie skierowanego 
bezrobotnego powyżej 50 r. życia</t>
  </si>
  <si>
    <t>III 2018r.</t>
  </si>
  <si>
    <t>VII 2017r.</t>
  </si>
  <si>
    <t>Rozpoczęcie szkolenia w ramach bonu szkoleniowego</t>
  </si>
  <si>
    <t>IV 2018r.</t>
  </si>
  <si>
    <t>VIII 2017r.</t>
  </si>
  <si>
    <t>Rozpoczęcie stażu w ramach bonu stażowego</t>
  </si>
  <si>
    <t>V 2018r.</t>
  </si>
  <si>
    <t>IX 2017r.</t>
  </si>
  <si>
    <t>VI 2018r.</t>
  </si>
  <si>
    <t>VII 2018r.</t>
  </si>
  <si>
    <t>VIII 2018r.</t>
  </si>
  <si>
    <t>IX 2018r.</t>
  </si>
  <si>
    <t>X 2018r.</t>
  </si>
  <si>
    <t>Praca niesubsydiowana</t>
  </si>
  <si>
    <t>Podjęcie działalności gospodarczej i inna praca</t>
  </si>
  <si>
    <t>Podjęcie pracy w ramach refund. kosztów zatrud. bezrobotnego</t>
  </si>
  <si>
    <t>Prace interwencyjne</t>
  </si>
  <si>
    <t>Roboty publiczne</t>
  </si>
  <si>
    <t>Szkolenia</t>
  </si>
  <si>
    <t>Staże</t>
  </si>
  <si>
    <t>Praca społecznie użyteczna</t>
  </si>
  <si>
    <t>Odmowa bez uzasadnionej przyczyny przyjęcia propozycji odpowiedniej pracy lub innej formy pomocy, w tym w ramach PAI</t>
  </si>
  <si>
    <t>Niepotwierdzenie gotowości do pracy</t>
  </si>
  <si>
    <t>Dobrowolna rezygnacja ze statusu bezrobotnego</t>
  </si>
  <si>
    <t>Nabycie praw emerytalnych lub rentowych</t>
  </si>
  <si>
    <t>Inne</t>
  </si>
  <si>
    <r>
      <t xml:space="preserve">     </t>
    </r>
    <r>
      <rPr>
        <b/>
        <sz val="10"/>
        <color indexed="17"/>
        <rFont val="Arial"/>
        <family val="2"/>
        <charset val="238"/>
      </rPr>
      <t>Obserwatorium Rynku Pracy - tel: (68) 456 76 91, (68) 456 76 92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</si>
</sst>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0.0"/>
    <numFmt numFmtId="165" formatCode="0_)"/>
    <numFmt numFmtId="166" formatCode="_-* #,##0.000000\ _z_ł_-;\-* #,##0.000000\ _z_ł_-;_-* &quot;-&quot;??\ _z_ł_-;_-@_-"/>
  </numFmts>
  <fonts count="44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b/>
      <sz val="20"/>
      <name val="Verdana"/>
      <family val="2"/>
      <charset val="238"/>
    </font>
    <font>
      <b/>
      <sz val="13"/>
      <name val="Verdana"/>
      <family val="2"/>
      <charset val="238"/>
    </font>
    <font>
      <b/>
      <sz val="8"/>
      <name val="Verdana"/>
      <family val="2"/>
      <charset val="238"/>
    </font>
    <font>
      <b/>
      <sz val="7"/>
      <name val="Verdana"/>
      <family val="2"/>
      <charset val="238"/>
    </font>
    <font>
      <b/>
      <sz val="14"/>
      <name val="Verdana"/>
      <family val="2"/>
      <charset val="238"/>
    </font>
    <font>
      <b/>
      <sz val="18"/>
      <name val="Verdana"/>
      <family val="2"/>
      <charset val="238"/>
    </font>
    <font>
      <sz val="18"/>
      <name val="Verdana"/>
      <family val="2"/>
      <charset val="238"/>
    </font>
    <font>
      <b/>
      <sz val="13"/>
      <color indexed="10"/>
      <name val="Verdana"/>
      <family val="2"/>
      <charset val="238"/>
    </font>
    <font>
      <b/>
      <i/>
      <sz val="16"/>
      <color indexed="10"/>
      <name val="Verdana"/>
      <family val="2"/>
      <charset val="238"/>
    </font>
    <font>
      <b/>
      <sz val="16"/>
      <name val="Verdana"/>
      <family val="2"/>
      <charset val="238"/>
    </font>
    <font>
      <sz val="15"/>
      <name val="Verdana"/>
      <family val="2"/>
      <charset val="238"/>
    </font>
    <font>
      <sz val="14"/>
      <name val="Verdana"/>
      <family val="2"/>
      <charset val="238"/>
    </font>
    <font>
      <sz val="16"/>
      <name val="Verdana"/>
      <family val="2"/>
      <charset val="238"/>
    </font>
    <font>
      <b/>
      <sz val="15"/>
      <color indexed="10"/>
      <name val="Verdana"/>
      <family val="2"/>
      <charset val="238"/>
    </font>
    <font>
      <sz val="16"/>
      <color indexed="10"/>
      <name val="Verdana"/>
      <family val="2"/>
      <charset val="238"/>
    </font>
    <font>
      <sz val="15"/>
      <color indexed="12"/>
      <name val="Verdana"/>
      <family val="2"/>
      <charset val="238"/>
    </font>
    <font>
      <sz val="16"/>
      <color indexed="12"/>
      <name val="Verdana"/>
      <family val="2"/>
      <charset val="238"/>
    </font>
    <font>
      <b/>
      <sz val="16"/>
      <color indexed="12"/>
      <name val="Verdana"/>
      <family val="2"/>
      <charset val="238"/>
    </font>
    <font>
      <sz val="14"/>
      <color indexed="12"/>
      <name val="Verdana"/>
      <family val="2"/>
      <charset val="238"/>
    </font>
    <font>
      <b/>
      <sz val="15"/>
      <name val="Verdana"/>
      <family val="2"/>
      <charset val="238"/>
    </font>
    <font>
      <i/>
      <sz val="16"/>
      <color indexed="12"/>
      <name val="Verdana"/>
      <family val="2"/>
      <charset val="238"/>
    </font>
    <font>
      <sz val="10"/>
      <color indexed="12"/>
      <name val="Verdana"/>
      <family val="2"/>
      <charset val="238"/>
    </font>
    <font>
      <i/>
      <sz val="16"/>
      <name val="Verdana"/>
      <family val="2"/>
      <charset val="238"/>
    </font>
    <font>
      <b/>
      <i/>
      <sz val="16"/>
      <name val="Verdana"/>
      <family val="2"/>
      <charset val="238"/>
    </font>
    <font>
      <b/>
      <sz val="17"/>
      <name val="Verdana"/>
      <family val="2"/>
      <charset val="238"/>
    </font>
    <font>
      <b/>
      <i/>
      <sz val="17"/>
      <name val="Verdana"/>
      <family val="2"/>
      <charset val="238"/>
    </font>
    <font>
      <b/>
      <i/>
      <sz val="11"/>
      <color indexed="12"/>
      <name val="Verdana"/>
      <family val="2"/>
      <charset val="238"/>
    </font>
    <font>
      <sz val="9"/>
      <name val="Verdana"/>
      <family val="2"/>
      <charset val="238"/>
    </font>
    <font>
      <b/>
      <i/>
      <sz val="14"/>
      <name val="Verdana"/>
      <family val="2"/>
      <charset val="238"/>
    </font>
    <font>
      <b/>
      <sz val="10"/>
      <name val="Verdana"/>
      <family val="2"/>
      <charset val="238"/>
    </font>
    <font>
      <sz val="12"/>
      <name val="Arial CE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6" fillId="0" borderId="0"/>
    <xf numFmtId="43" fontId="1" fillId="0" borderId="0" applyFont="0" applyFill="0" applyBorder="0" applyAlignment="0" applyProtection="0"/>
  </cellStyleXfs>
  <cellXfs count="31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/>
    <xf numFmtId="0" fontId="6" fillId="0" borderId="4" xfId="0" applyFont="1" applyBorder="1" applyAlignment="1">
      <alignment horizontal="right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64" fontId="13" fillId="0" borderId="11" xfId="0" applyNumberFormat="1" applyFont="1" applyFill="1" applyBorder="1" applyAlignment="1">
      <alignment horizontal="center" vertical="center"/>
    </xf>
    <xf numFmtId="164" fontId="13" fillId="0" borderId="12" xfId="0" applyNumberFormat="1" applyFont="1" applyFill="1" applyBorder="1" applyAlignment="1">
      <alignment horizontal="center" vertical="center"/>
    </xf>
    <xf numFmtId="164" fontId="13" fillId="0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 vertical="center" wrapText="1"/>
    </xf>
    <xf numFmtId="1" fontId="14" fillId="4" borderId="17" xfId="0" applyNumberFormat="1" applyFont="1" applyFill="1" applyBorder="1" applyAlignment="1">
      <alignment horizontal="center" vertical="center"/>
    </xf>
    <xf numFmtId="1" fontId="14" fillId="4" borderId="14" xfId="0" applyNumberFormat="1" applyFont="1" applyFill="1" applyBorder="1" applyAlignment="1">
      <alignment horizontal="center" vertical="center"/>
    </xf>
    <xf numFmtId="1" fontId="14" fillId="4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/>
    <xf numFmtId="1" fontId="14" fillId="5" borderId="19" xfId="0" applyNumberFormat="1" applyFont="1" applyFill="1" applyBorder="1" applyAlignment="1">
      <alignment horizontal="center" vertical="center" wrapText="1"/>
    </xf>
    <xf numFmtId="1" fontId="14" fillId="5" borderId="20" xfId="0" applyNumberFormat="1" applyFont="1" applyFill="1" applyBorder="1" applyAlignment="1">
      <alignment horizontal="center" vertical="center" wrapText="1"/>
    </xf>
    <xf numFmtId="1" fontId="14" fillId="5" borderId="7" xfId="0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0" fontId="4" fillId="0" borderId="0" xfId="0" applyFont="1" applyFill="1"/>
    <xf numFmtId="0" fontId="3" fillId="0" borderId="13" xfId="0" applyFont="1" applyBorder="1"/>
    <xf numFmtId="0" fontId="17" fillId="0" borderId="23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25" xfId="0" applyFont="1" applyBorder="1"/>
    <xf numFmtId="164" fontId="19" fillId="0" borderId="22" xfId="0" applyNumberFormat="1" applyFont="1" applyFill="1" applyBorder="1" applyAlignment="1">
      <alignment horizontal="center" vertical="center" wrapText="1"/>
    </xf>
    <xf numFmtId="164" fontId="19" fillId="0" borderId="21" xfId="0" applyNumberFormat="1" applyFont="1" applyFill="1" applyBorder="1" applyAlignment="1">
      <alignment horizontal="center" vertical="center" wrapText="1"/>
    </xf>
    <xf numFmtId="164" fontId="19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26" xfId="0" applyFont="1" applyFill="1" applyBorder="1" applyAlignment="1">
      <alignment horizontal="center"/>
    </xf>
    <xf numFmtId="0" fontId="21" fillId="0" borderId="22" xfId="0" applyFont="1" applyFill="1" applyBorder="1" applyAlignment="1">
      <alignment horizontal="center" vertical="center" wrapText="1"/>
    </xf>
    <xf numFmtId="1" fontId="21" fillId="0" borderId="22" xfId="0" applyNumberFormat="1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164" fontId="17" fillId="0" borderId="22" xfId="0" applyNumberFormat="1" applyFont="1" applyFill="1" applyBorder="1" applyAlignment="1">
      <alignment horizontal="center" vertical="center" wrapText="1"/>
    </xf>
    <xf numFmtId="164" fontId="17" fillId="0" borderId="21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/>
    </xf>
    <xf numFmtId="0" fontId="17" fillId="0" borderId="22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/>
    </xf>
    <xf numFmtId="0" fontId="17" fillId="0" borderId="31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164" fontId="25" fillId="0" borderId="22" xfId="0" applyNumberFormat="1" applyFont="1" applyFill="1" applyBorder="1" applyAlignment="1">
      <alignment horizontal="center" vertical="center" wrapText="1"/>
    </xf>
    <xf numFmtId="164" fontId="25" fillId="0" borderId="21" xfId="0" applyNumberFormat="1" applyFont="1" applyFill="1" applyBorder="1" applyAlignment="1">
      <alignment horizontal="center" vertical="center" wrapText="1"/>
    </xf>
    <xf numFmtId="164" fontId="25" fillId="0" borderId="7" xfId="0" applyNumberFormat="1" applyFont="1" applyFill="1" applyBorder="1" applyAlignment="1">
      <alignment horizontal="center" vertical="center" wrapText="1"/>
    </xf>
    <xf numFmtId="1" fontId="14" fillId="0" borderId="7" xfId="0" applyNumberFormat="1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 wrapText="1"/>
    </xf>
    <xf numFmtId="0" fontId="26" fillId="0" borderId="0" xfId="0" applyFont="1"/>
    <xf numFmtId="164" fontId="25" fillId="0" borderId="32" xfId="0" applyNumberFormat="1" applyFont="1" applyFill="1" applyBorder="1" applyAlignment="1">
      <alignment horizontal="center" vertical="center" wrapText="1"/>
    </xf>
    <xf numFmtId="164" fontId="25" fillId="0" borderId="31" xfId="0" applyNumberFormat="1" applyFont="1" applyFill="1" applyBorder="1" applyAlignment="1">
      <alignment horizontal="center" vertical="center" wrapText="1"/>
    </xf>
    <xf numFmtId="164" fontId="25" fillId="0" borderId="39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164" fontId="28" fillId="0" borderId="0" xfId="0" applyNumberFormat="1" applyFont="1" applyFill="1" applyBorder="1" applyAlignment="1">
      <alignment horizontal="center" vertical="center" wrapText="1"/>
    </xf>
    <xf numFmtId="0" fontId="6" fillId="0" borderId="40" xfId="0" applyFont="1" applyBorder="1" applyAlignment="1"/>
    <xf numFmtId="0" fontId="6" fillId="0" borderId="3" xfId="0" applyFont="1" applyBorder="1" applyAlignment="1">
      <alignment horizontal="right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28" fillId="0" borderId="31" xfId="0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28" fillId="0" borderId="27" xfId="0" applyFont="1" applyFill="1" applyBorder="1" applyAlignment="1">
      <alignment horizontal="center" vertical="center" wrapText="1"/>
    </xf>
    <xf numFmtId="0" fontId="28" fillId="0" borderId="28" xfId="0" applyFont="1" applyFill="1" applyBorder="1" applyAlignment="1">
      <alignment horizontal="center" vertical="center" wrapText="1"/>
    </xf>
    <xf numFmtId="0" fontId="17" fillId="0" borderId="44" xfId="0" applyFont="1" applyFill="1" applyBorder="1" applyAlignment="1">
      <alignment horizontal="center" vertical="center"/>
    </xf>
    <xf numFmtId="0" fontId="17" fillId="0" borderId="43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28" fillId="0" borderId="48" xfId="0" applyFont="1" applyFill="1" applyBorder="1" applyAlignment="1">
      <alignment horizontal="center" vertical="center" wrapText="1"/>
    </xf>
    <xf numFmtId="0" fontId="28" fillId="0" borderId="46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29" fillId="0" borderId="40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40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9" fillId="0" borderId="0" xfId="0" applyFont="1"/>
    <xf numFmtId="0" fontId="4" fillId="0" borderId="25" xfId="0" applyFont="1" applyBorder="1" applyAlignment="1">
      <alignment horizontal="center"/>
    </xf>
    <xf numFmtId="0" fontId="4" fillId="0" borderId="44" xfId="0" applyFont="1" applyBorder="1" applyAlignment="1" applyProtection="1">
      <alignment horizontal="left"/>
    </xf>
    <xf numFmtId="165" fontId="4" fillId="0" borderId="44" xfId="0" applyNumberFormat="1" applyFont="1" applyBorder="1" applyProtection="1"/>
    <xf numFmtId="165" fontId="4" fillId="0" borderId="27" xfId="0" applyNumberFormat="1" applyFont="1" applyBorder="1" applyProtection="1"/>
    <xf numFmtId="0" fontId="3" fillId="6" borderId="25" xfId="0" applyFont="1" applyFill="1" applyBorder="1" applyAlignment="1">
      <alignment horizontal="center"/>
    </xf>
    <xf numFmtId="0" fontId="3" fillId="6" borderId="44" xfId="0" applyFont="1" applyFill="1" applyBorder="1" applyAlignment="1" applyProtection="1">
      <alignment horizontal="left"/>
    </xf>
    <xf numFmtId="165" fontId="3" fillId="6" borderId="62" xfId="0" applyNumberFormat="1" applyFont="1" applyFill="1" applyBorder="1" applyAlignment="1" applyProtection="1">
      <alignment horizontal="right"/>
    </xf>
    <xf numFmtId="0" fontId="4" fillId="0" borderId="45" xfId="0" applyFont="1" applyBorder="1" applyAlignment="1">
      <alignment horizontal="center"/>
    </xf>
    <xf numFmtId="0" fontId="4" fillId="0" borderId="27" xfId="0" applyFont="1" applyBorder="1" applyAlignment="1" applyProtection="1">
      <alignment horizontal="left"/>
    </xf>
    <xf numFmtId="165" fontId="4" fillId="0" borderId="27" xfId="0" applyNumberFormat="1" applyFont="1" applyBorder="1" applyAlignment="1"/>
    <xf numFmtId="0" fontId="3" fillId="6" borderId="44" xfId="0" applyFont="1" applyFill="1" applyBorder="1" applyAlignment="1" applyProtection="1">
      <alignment horizontal="center"/>
    </xf>
    <xf numFmtId="0" fontId="4" fillId="0" borderId="42" xfId="0" applyFont="1" applyBorder="1" applyAlignment="1">
      <alignment horizontal="center"/>
    </xf>
    <xf numFmtId="0" fontId="4" fillId="0" borderId="32" xfId="0" applyFont="1" applyBorder="1" applyAlignment="1" applyProtection="1">
      <alignment horizontal="left"/>
    </xf>
    <xf numFmtId="165" fontId="4" fillId="0" borderId="32" xfId="0" applyNumberFormat="1" applyFont="1" applyBorder="1" applyProtection="1"/>
    <xf numFmtId="165" fontId="4" fillId="0" borderId="66" xfId="0" applyNumberFormat="1" applyFont="1" applyBorder="1" applyProtection="1"/>
    <xf numFmtId="165" fontId="4" fillId="0" borderId="67" xfId="0" applyNumberFormat="1" applyFont="1" applyBorder="1" applyProtection="1"/>
    <xf numFmtId="0" fontId="4" fillId="0" borderId="34" xfId="0" applyFont="1" applyBorder="1" applyAlignment="1">
      <alignment horizontal="center"/>
    </xf>
    <xf numFmtId="0" fontId="4" fillId="0" borderId="34" xfId="0" applyFont="1" applyBorder="1" applyAlignment="1" applyProtection="1">
      <alignment horizontal="left"/>
    </xf>
    <xf numFmtId="165" fontId="4" fillId="0" borderId="34" xfId="0" applyNumberFormat="1" applyFont="1" applyBorder="1" applyProtection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5" fontId="3" fillId="6" borderId="44" xfId="0" applyNumberFormat="1" applyFont="1" applyFill="1" applyBorder="1" applyProtection="1"/>
    <xf numFmtId="165" fontId="3" fillId="6" borderId="62" xfId="0" applyNumberFormat="1" applyFont="1" applyFill="1" applyBorder="1" applyProtection="1"/>
    <xf numFmtId="0" fontId="4" fillId="0" borderId="26" xfId="0" applyFont="1" applyBorder="1" applyAlignment="1">
      <alignment horizontal="center"/>
    </xf>
    <xf numFmtId="0" fontId="4" fillId="0" borderId="48" xfId="0" applyFont="1" applyBorder="1" applyAlignment="1" applyProtection="1">
      <alignment horizontal="left"/>
    </xf>
    <xf numFmtId="165" fontId="4" fillId="0" borderId="48" xfId="0" applyNumberFormat="1" applyFont="1" applyBorder="1" applyProtection="1"/>
    <xf numFmtId="165" fontId="4" fillId="0" borderId="73" xfId="0" applyNumberFormat="1" applyFont="1" applyBorder="1" applyProtection="1"/>
    <xf numFmtId="0" fontId="4" fillId="7" borderId="74" xfId="0" applyFont="1" applyFill="1" applyBorder="1" applyAlignment="1">
      <alignment horizontal="center"/>
    </xf>
    <xf numFmtId="0" fontId="4" fillId="7" borderId="7" xfId="0" applyFont="1" applyFill="1" applyBorder="1" applyAlignment="1" applyProtection="1">
      <alignment horizontal="left"/>
    </xf>
    <xf numFmtId="165" fontId="4" fillId="7" borderId="7" xfId="0" applyNumberFormat="1" applyFont="1" applyFill="1" applyBorder="1" applyProtection="1"/>
    <xf numFmtId="165" fontId="4" fillId="7" borderId="67" xfId="0" applyNumberFormat="1" applyFont="1" applyFill="1" applyBorder="1" applyProtection="1"/>
    <xf numFmtId="0" fontId="4" fillId="8" borderId="27" xfId="0" applyNumberFormat="1" applyFont="1" applyFill="1" applyBorder="1" applyAlignment="1">
      <alignment horizontal="right" vertical="center"/>
    </xf>
    <xf numFmtId="165" fontId="4" fillId="0" borderId="62" xfId="0" applyNumberFormat="1" applyFont="1" applyBorder="1" applyProtection="1"/>
    <xf numFmtId="0" fontId="34" fillId="0" borderId="0" xfId="0" applyFont="1" applyBorder="1" applyAlignment="1">
      <alignment horizontal="center"/>
    </xf>
    <xf numFmtId="0" fontId="3" fillId="6" borderId="45" xfId="0" applyFont="1" applyFill="1" applyBorder="1" applyAlignment="1">
      <alignment horizontal="center"/>
    </xf>
    <xf numFmtId="0" fontId="3" fillId="6" borderId="27" xfId="0" applyFont="1" applyFill="1" applyBorder="1" applyAlignment="1" applyProtection="1">
      <alignment horizontal="left"/>
    </xf>
    <xf numFmtId="165" fontId="3" fillId="6" borderId="27" xfId="0" applyNumberFormat="1" applyFont="1" applyFill="1" applyBorder="1" applyProtection="1"/>
    <xf numFmtId="165" fontId="3" fillId="6" borderId="73" xfId="0" applyNumberFormat="1" applyFont="1" applyFill="1" applyBorder="1" applyProtection="1"/>
    <xf numFmtId="165" fontId="3" fillId="6" borderId="67" xfId="0" applyNumberFormat="1" applyFont="1" applyFill="1" applyBorder="1" applyProtection="1"/>
    <xf numFmtId="165" fontId="4" fillId="0" borderId="28" xfId="0" applyNumberFormat="1" applyFont="1" applyBorder="1" applyProtection="1"/>
    <xf numFmtId="165" fontId="4" fillId="0" borderId="75" xfId="0" applyNumberFormat="1" applyFont="1" applyBorder="1" applyAlignment="1" applyProtection="1">
      <alignment horizontal="center"/>
    </xf>
    <xf numFmtId="165" fontId="4" fillId="0" borderId="76" xfId="0" applyNumberFormat="1" applyFont="1" applyBorder="1" applyProtection="1"/>
    <xf numFmtId="0" fontId="4" fillId="0" borderId="77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165" fontId="4" fillId="0" borderId="57" xfId="0" applyNumberFormat="1" applyFont="1" applyBorder="1" applyProtection="1"/>
    <xf numFmtId="165" fontId="4" fillId="0" borderId="58" xfId="0" applyNumberFormat="1" applyFont="1" applyBorder="1" applyProtection="1"/>
    <xf numFmtId="0" fontId="4" fillId="0" borderId="29" xfId="0" applyFont="1" applyBorder="1" applyAlignment="1">
      <alignment horizontal="center"/>
    </xf>
    <xf numFmtId="0" fontId="4" fillId="0" borderId="83" xfId="0" applyFont="1" applyBorder="1" applyAlignment="1" applyProtection="1">
      <alignment horizontal="left"/>
    </xf>
    <xf numFmtId="165" fontId="4" fillId="0" borderId="83" xfId="0" applyNumberFormat="1" applyFont="1" applyBorder="1" applyProtection="1"/>
    <xf numFmtId="0" fontId="2" fillId="0" borderId="34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/>
    </xf>
    <xf numFmtId="165" fontId="4" fillId="0" borderId="0" xfId="0" applyNumberFormat="1" applyFont="1" applyBorder="1" applyProtection="1"/>
    <xf numFmtId="165" fontId="3" fillId="0" borderId="0" xfId="0" applyNumberFormat="1" applyFont="1" applyBorder="1" applyProtection="1"/>
    <xf numFmtId="0" fontId="4" fillId="0" borderId="0" xfId="0" applyFont="1" applyBorder="1" applyAlignment="1">
      <alignment horizontal="center"/>
    </xf>
    <xf numFmtId="165" fontId="2" fillId="0" borderId="0" xfId="0" applyNumberFormat="1" applyFont="1" applyBorder="1" applyProtection="1"/>
    <xf numFmtId="0" fontId="35" fillId="0" borderId="0" xfId="0" applyFont="1" applyBorder="1" applyAlignment="1">
      <alignment horizontal="center"/>
    </xf>
    <xf numFmtId="0" fontId="35" fillId="0" borderId="0" xfId="0" applyFont="1" applyBorder="1" applyAlignment="1" applyProtection="1">
      <alignment horizontal="left"/>
    </xf>
    <xf numFmtId="165" fontId="35" fillId="0" borderId="0" xfId="0" applyNumberFormat="1" applyFont="1" applyBorder="1" applyProtection="1"/>
    <xf numFmtId="0" fontId="0" fillId="0" borderId="0" xfId="0" applyBorder="1"/>
    <xf numFmtId="0" fontId="15" fillId="0" borderId="21" xfId="0" applyFont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4" fillId="4" borderId="14" xfId="0" applyFont="1" applyFill="1" applyBorder="1" applyAlignment="1">
      <alignment vertical="center" wrapText="1"/>
    </xf>
    <xf numFmtId="0" fontId="14" fillId="4" borderId="15" xfId="0" applyFont="1" applyFill="1" applyBorder="1" applyAlignment="1">
      <alignment vertical="center" wrapText="1"/>
    </xf>
    <xf numFmtId="0" fontId="15" fillId="0" borderId="18" xfId="0" applyFont="1" applyFill="1" applyBorder="1" applyAlignment="1">
      <alignment vertical="center" wrapText="1"/>
    </xf>
    <xf numFmtId="0" fontId="24" fillId="0" borderId="2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5" fillId="0" borderId="28" xfId="0" applyFont="1" applyBorder="1" applyAlignment="1">
      <alignment vertical="center" wrapText="1"/>
    </xf>
    <xf numFmtId="0" fontId="20" fillId="0" borderId="28" xfId="0" applyFont="1" applyBorder="1" applyAlignment="1">
      <alignment vertical="center" wrapText="1"/>
    </xf>
    <xf numFmtId="0" fontId="20" fillId="0" borderId="22" xfId="0" applyFont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18" fillId="0" borderId="22" xfId="0" applyFont="1" applyBorder="1" applyAlignment="1">
      <alignment vertical="center" wrapText="1"/>
    </xf>
    <xf numFmtId="0" fontId="20" fillId="0" borderId="21" xfId="0" applyFont="1" applyFill="1" applyBorder="1" applyAlignment="1">
      <alignment vertical="center" wrapText="1"/>
    </xf>
    <xf numFmtId="0" fontId="20" fillId="0" borderId="22" xfId="0" applyFont="1" applyFill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0" fontId="23" fillId="0" borderId="22" xfId="0" applyFont="1" applyBorder="1" applyAlignment="1">
      <alignment vertical="center" wrapText="1"/>
    </xf>
    <xf numFmtId="0" fontId="15" fillId="0" borderId="21" xfId="0" applyFont="1" applyBorder="1" applyAlignment="1">
      <alignment horizontal="left" vertical="center" wrapText="1" indent="1"/>
    </xf>
    <xf numFmtId="0" fontId="15" fillId="0" borderId="22" xfId="0" applyFont="1" applyBorder="1" applyAlignment="1">
      <alignment horizontal="left" vertical="center" wrapText="1" indent="1"/>
    </xf>
    <xf numFmtId="0" fontId="15" fillId="0" borderId="21" xfId="0" applyFont="1" applyFill="1" applyBorder="1" applyAlignment="1">
      <alignment horizontal="left" vertical="center" wrapText="1" indent="1"/>
    </xf>
    <xf numFmtId="0" fontId="15" fillId="0" borderId="22" xfId="0" applyFont="1" applyFill="1" applyBorder="1" applyAlignment="1">
      <alignment horizontal="left" vertical="center" wrapText="1" indent="1"/>
    </xf>
    <xf numFmtId="0" fontId="15" fillId="0" borderId="30" xfId="0" applyFont="1" applyFill="1" applyBorder="1" applyAlignment="1">
      <alignment horizontal="left" vertical="center" wrapText="1" indent="1"/>
    </xf>
    <xf numFmtId="0" fontId="15" fillId="0" borderId="31" xfId="0" applyFont="1" applyFill="1" applyBorder="1" applyAlignment="1">
      <alignment horizontal="left" vertical="center" wrapText="1" indent="1"/>
    </xf>
    <xf numFmtId="0" fontId="11" fillId="3" borderId="34" xfId="0" applyFont="1" applyFill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vertical="center" wrapText="1"/>
    </xf>
    <xf numFmtId="0" fontId="15" fillId="0" borderId="37" xfId="0" applyFont="1" applyBorder="1" applyAlignment="1">
      <alignment vertical="center" wrapText="1"/>
    </xf>
    <xf numFmtId="0" fontId="24" fillId="0" borderId="26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vertical="center" wrapText="1"/>
    </xf>
    <xf numFmtId="0" fontId="15" fillId="0" borderId="22" xfId="0" applyFont="1" applyFill="1" applyBorder="1" applyAlignment="1">
      <alignment vertical="center" wrapText="1"/>
    </xf>
    <xf numFmtId="0" fontId="16" fillId="0" borderId="28" xfId="0" applyFont="1" applyFill="1" applyBorder="1" applyAlignment="1">
      <alignment vertical="center" wrapText="1"/>
    </xf>
    <xf numFmtId="0" fontId="16" fillId="0" borderId="22" xfId="0" applyFont="1" applyFill="1" applyBorder="1" applyAlignment="1">
      <alignment vertical="center" wrapText="1"/>
    </xf>
    <xf numFmtId="0" fontId="24" fillId="0" borderId="25" xfId="0" applyFont="1" applyFill="1" applyBorder="1" applyAlignment="1">
      <alignment horizontal="center" vertical="center"/>
    </xf>
    <xf numFmtId="0" fontId="15" fillId="0" borderId="28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6" fillId="0" borderId="36" xfId="0" applyFont="1" applyBorder="1" applyAlignment="1">
      <alignment vertical="center" wrapText="1"/>
    </xf>
    <xf numFmtId="0" fontId="16" fillId="0" borderId="37" xfId="0" applyFont="1" applyBorder="1" applyAlignment="1">
      <alignment vertical="center" wrapText="1"/>
    </xf>
    <xf numFmtId="0" fontId="24" fillId="0" borderId="29" xfId="0" applyFont="1" applyBorder="1" applyAlignment="1">
      <alignment horizontal="center" vertical="center"/>
    </xf>
    <xf numFmtId="0" fontId="15" fillId="0" borderId="28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horizontal="left" vertical="center" wrapText="1"/>
    </xf>
    <xf numFmtId="0" fontId="20" fillId="0" borderId="33" xfId="0" applyFont="1" applyBorder="1" applyAlignment="1">
      <alignment vertical="center" wrapText="1"/>
    </xf>
    <xf numFmtId="0" fontId="20" fillId="0" borderId="31" xfId="0" applyFont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left" vertical="center" wrapText="1" indent="2"/>
    </xf>
    <xf numFmtId="0" fontId="16" fillId="0" borderId="22" xfId="0" applyFont="1" applyFill="1" applyBorder="1" applyAlignment="1">
      <alignment horizontal="left" vertical="center" wrapText="1" indent="2"/>
    </xf>
    <xf numFmtId="0" fontId="9" fillId="0" borderId="33" xfId="0" applyFont="1" applyBorder="1" applyAlignment="1">
      <alignment vertical="center" wrapText="1"/>
    </xf>
    <xf numFmtId="0" fontId="9" fillId="0" borderId="31" xfId="0" applyFont="1" applyBorder="1" applyAlignment="1">
      <alignment vertical="center" wrapText="1"/>
    </xf>
    <xf numFmtId="0" fontId="10" fillId="3" borderId="34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4" fillId="0" borderId="36" xfId="0" applyFont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/>
    </xf>
    <xf numFmtId="0" fontId="4" fillId="0" borderId="43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3" fillId="0" borderId="26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vertical="center" wrapText="1"/>
    </xf>
    <xf numFmtId="0" fontId="3" fillId="0" borderId="28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45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left" vertical="center" wrapText="1"/>
    </xf>
    <xf numFmtId="0" fontId="3" fillId="0" borderId="47" xfId="0" applyFont="1" applyFill="1" applyBorder="1" applyAlignment="1">
      <alignment horizontal="left" vertical="center" wrapText="1"/>
    </xf>
    <xf numFmtId="0" fontId="3" fillId="0" borderId="46" xfId="0" applyFont="1" applyBorder="1" applyAlignment="1">
      <alignment vertical="center" wrapText="1"/>
    </xf>
    <xf numFmtId="0" fontId="3" fillId="0" borderId="47" xfId="0" applyFont="1" applyBorder="1" applyAlignment="1">
      <alignment vertical="center" wrapText="1"/>
    </xf>
    <xf numFmtId="0" fontId="3" fillId="0" borderId="42" xfId="0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3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1" fillId="0" borderId="0" xfId="0" applyFont="1" applyBorder="1" applyAlignment="1">
      <alignment horizontal="left"/>
    </xf>
    <xf numFmtId="0" fontId="31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14" fillId="4" borderId="78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79" xfId="0" applyFont="1" applyFill="1" applyBorder="1" applyAlignment="1">
      <alignment horizontal="center" vertical="center" wrapText="1"/>
    </xf>
    <xf numFmtId="0" fontId="14" fillId="4" borderId="80" xfId="0" applyFont="1" applyFill="1" applyBorder="1" applyAlignment="1">
      <alignment horizontal="center" vertical="center" wrapText="1"/>
    </xf>
    <xf numFmtId="165" fontId="4" fillId="4" borderId="60" xfId="0" applyNumberFormat="1" applyFont="1" applyFill="1" applyBorder="1" applyAlignment="1" applyProtection="1">
      <alignment horizontal="center" vertical="center" wrapText="1"/>
    </xf>
    <xf numFmtId="0" fontId="2" fillId="4" borderId="81" xfId="0" applyFont="1" applyFill="1" applyBorder="1" applyAlignment="1">
      <alignment horizontal="center" vertical="center" wrapText="1"/>
    </xf>
    <xf numFmtId="165" fontId="30" fillId="4" borderId="61" xfId="0" applyNumberFormat="1" applyFont="1" applyFill="1" applyBorder="1" applyAlignment="1" applyProtection="1">
      <alignment horizontal="center" vertical="center" wrapText="1"/>
      <protection locked="0"/>
    </xf>
    <xf numFmtId="0" fontId="30" fillId="4" borderId="82" xfId="0" applyFont="1" applyFill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68" xfId="0" applyFont="1" applyBorder="1" applyAlignment="1">
      <alignment wrapText="1"/>
    </xf>
    <xf numFmtId="0" fontId="32" fillId="0" borderId="50" xfId="0" applyFont="1" applyBorder="1" applyAlignment="1">
      <alignment horizontal="center" vertical="center" wrapText="1"/>
    </xf>
    <xf numFmtId="0" fontId="32" fillId="0" borderId="68" xfId="0" applyFont="1" applyBorder="1" applyAlignment="1">
      <alignment horizontal="center" vertical="center" wrapText="1"/>
    </xf>
    <xf numFmtId="0" fontId="32" fillId="0" borderId="51" xfId="0" applyFont="1" applyBorder="1" applyAlignment="1">
      <alignment horizontal="center" vertical="center" wrapText="1"/>
    </xf>
    <xf numFmtId="0" fontId="32" fillId="0" borderId="69" xfId="0" applyFont="1" applyBorder="1" applyAlignment="1">
      <alignment horizontal="center" vertical="center" wrapText="1"/>
    </xf>
    <xf numFmtId="0" fontId="33" fillId="0" borderId="70" xfId="0" applyFont="1" applyBorder="1" applyAlignment="1">
      <alignment horizontal="center" vertical="center" wrapText="1"/>
    </xf>
    <xf numFmtId="0" fontId="16" fillId="0" borderId="71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165" fontId="28" fillId="0" borderId="72" xfId="0" applyNumberFormat="1" applyFont="1" applyBorder="1" applyAlignment="1">
      <alignment horizontal="center" vertical="center" wrapText="1"/>
    </xf>
    <xf numFmtId="0" fontId="27" fillId="0" borderId="65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32" fillId="0" borderId="55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0" fontId="32" fillId="0" borderId="58" xfId="0" applyFont="1" applyBorder="1" applyAlignment="1">
      <alignment horizontal="center" vertical="center" wrapText="1"/>
    </xf>
    <xf numFmtId="0" fontId="33" fillId="0" borderId="59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165" fontId="28" fillId="0" borderId="61" xfId="0" applyNumberFormat="1" applyFont="1" applyBorder="1" applyAlignment="1">
      <alignment horizontal="center" vertical="center" wrapText="1"/>
    </xf>
    <xf numFmtId="0" fontId="28" fillId="0" borderId="6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2" fillId="0" borderId="11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32" fillId="0" borderId="56" xfId="0" applyFont="1" applyBorder="1" applyAlignment="1">
      <alignment horizontal="center" vertical="center" wrapText="1"/>
    </xf>
    <xf numFmtId="0" fontId="2" fillId="0" borderId="55" xfId="0" applyFont="1" applyBorder="1" applyAlignment="1">
      <alignment wrapText="1"/>
    </xf>
    <xf numFmtId="0" fontId="37" fillId="0" borderId="0" xfId="1" applyFont="1"/>
    <xf numFmtId="0" fontId="38" fillId="0" borderId="0" xfId="1" applyFont="1"/>
    <xf numFmtId="0" fontId="39" fillId="0" borderId="0" xfId="1" applyFont="1"/>
    <xf numFmtId="0" fontId="37" fillId="0" borderId="0" xfId="1" applyFont="1" applyAlignment="1"/>
    <xf numFmtId="10" fontId="37" fillId="0" borderId="0" xfId="1" applyNumberFormat="1" applyFont="1" applyBorder="1" applyAlignment="1">
      <alignment horizontal="right"/>
    </xf>
    <xf numFmtId="0" fontId="40" fillId="0" borderId="0" xfId="1" applyFont="1"/>
    <xf numFmtId="10" fontId="39" fillId="0" borderId="0" xfId="1" applyNumberFormat="1" applyFont="1"/>
    <xf numFmtId="0" fontId="37" fillId="0" borderId="0" xfId="1" applyFont="1" applyBorder="1" applyAlignment="1">
      <alignment horizontal="right"/>
    </xf>
    <xf numFmtId="166" fontId="37" fillId="0" borderId="0" xfId="2" applyNumberFormat="1" applyFont="1" applyBorder="1" applyAlignment="1">
      <alignment horizontal="right"/>
    </xf>
    <xf numFmtId="0" fontId="37" fillId="0" borderId="0" xfId="1" applyFont="1" applyFill="1" applyBorder="1" applyAlignment="1">
      <alignment horizontal="right"/>
    </xf>
    <xf numFmtId="10" fontId="37" fillId="0" borderId="0" xfId="1" applyNumberFormat="1" applyFont="1"/>
    <xf numFmtId="0" fontId="37" fillId="9" borderId="0" xfId="1" applyFont="1" applyFill="1" applyAlignment="1">
      <alignment vertical="center"/>
    </xf>
    <xf numFmtId="0" fontId="36" fillId="0" borderId="0" xfId="1" applyAlignment="1"/>
    <xf numFmtId="166" fontId="42" fillId="0" borderId="0" xfId="2" applyNumberFormat="1" applyFont="1" applyBorder="1" applyAlignment="1">
      <alignment horizontal="right"/>
    </xf>
    <xf numFmtId="166" fontId="43" fillId="0" borderId="0" xfId="2" applyNumberFormat="1" applyFont="1" applyBorder="1" applyAlignment="1">
      <alignment horizontal="right"/>
    </xf>
    <xf numFmtId="0" fontId="36" fillId="0" borderId="0" xfId="1"/>
  </cellXfs>
  <cellStyles count="3">
    <cellStyle name="Dziesiętny 2" xfId="2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Liczba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zarejestrowanych bezrobotnych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województwie lubuskim od X 2017r. do X 2018r.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8974409448818898E-2"/>
          <c:y val="0.18981481481481483"/>
          <c:w val="0.87047003499562559"/>
          <c:h val="0.586798264800233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2.8797696184305254E-3"/>
                  <c:y val="1.36167292813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3859649122807018E-4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6802809280042091E-17"/>
                  <c:y val="9.2588947214931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3391892428133308E-3"/>
                  <c:y val="-3.54039078448527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9047295114028672E-4"/>
                  <c:y val="1.7156776971506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9228527859508801E-4"/>
                  <c:y val="1.68847031375979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9239766081871343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0701754385964912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7892755576742886E-3"/>
                  <c:y val="-1.4814960629921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9240708168264957E-3"/>
                  <c:y val="-1.22007874015748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43455580578525E-3"/>
                  <c:y val="-6.945209973753357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791028991939682E-3"/>
                  <c:y val="-3.86712598425196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376599323831911E-3"/>
                  <c:y val="8.79625984251960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X 18'!$B$3:$B$15</c:f>
              <c:strCache>
                <c:ptCount val="13"/>
                <c:pt idx="0">
                  <c:v>X 2017r.</c:v>
                </c:pt>
                <c:pt idx="1">
                  <c:v>XI 2017r.</c:v>
                </c:pt>
                <c:pt idx="2">
                  <c:v>XII 2017r.</c:v>
                </c:pt>
                <c:pt idx="3">
                  <c:v>I 2018r.</c:v>
                </c:pt>
                <c:pt idx="4">
                  <c:v>II 2018r.</c:v>
                </c:pt>
                <c:pt idx="5">
                  <c:v>III 2018r.</c:v>
                </c:pt>
                <c:pt idx="6">
                  <c:v>IV 2018r.</c:v>
                </c:pt>
                <c:pt idx="7">
                  <c:v>V 2018r.</c:v>
                </c:pt>
                <c:pt idx="8">
                  <c:v>VI 2018r.</c:v>
                </c:pt>
                <c:pt idx="9">
                  <c:v>VII 2018r.</c:v>
                </c:pt>
                <c:pt idx="10">
                  <c:v>VIII 2018r.</c:v>
                </c:pt>
                <c:pt idx="11">
                  <c:v>IX 2018r.</c:v>
                </c:pt>
                <c:pt idx="12">
                  <c:v>X 2018r.</c:v>
                </c:pt>
              </c:strCache>
            </c:strRef>
          </c:cat>
          <c:val>
            <c:numRef>
              <c:f>'Wykresy X 18'!$C$3:$C$15</c:f>
              <c:numCache>
                <c:formatCode>General</c:formatCode>
                <c:ptCount val="13"/>
                <c:pt idx="0">
                  <c:v>24440</c:v>
                </c:pt>
                <c:pt idx="1">
                  <c:v>24171</c:v>
                </c:pt>
                <c:pt idx="2">
                  <c:v>24605</c:v>
                </c:pt>
                <c:pt idx="3">
                  <c:v>26701</c:v>
                </c:pt>
                <c:pt idx="4">
                  <c:v>26136</c:v>
                </c:pt>
                <c:pt idx="5">
                  <c:v>24862</c:v>
                </c:pt>
                <c:pt idx="6">
                  <c:v>23660</c:v>
                </c:pt>
                <c:pt idx="7">
                  <c:v>22865</c:v>
                </c:pt>
                <c:pt idx="8">
                  <c:v>21868</c:v>
                </c:pt>
                <c:pt idx="9">
                  <c:v>21835</c:v>
                </c:pt>
                <c:pt idx="10">
                  <c:v>21768</c:v>
                </c:pt>
                <c:pt idx="11">
                  <c:v>21627</c:v>
                </c:pt>
                <c:pt idx="12">
                  <c:v>21375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327798680"/>
        <c:axId val="327797504"/>
      </c:barChart>
      <c:catAx>
        <c:axId val="327798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27797504"/>
        <c:crossesAt val="20000"/>
        <c:auto val="1"/>
        <c:lblAlgn val="ctr"/>
        <c:lblOffset val="100"/>
        <c:noMultiLvlLbl val="0"/>
      </c:catAx>
      <c:valAx>
        <c:axId val="327797504"/>
        <c:scaling>
          <c:orientation val="minMax"/>
          <c:max val="28000"/>
          <c:min val="2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27798680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Liczba bezrobotnych skierowanych na wybrane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nowe formy aktywizacji (wprowadzone od 27.V.2014 r.)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800" baseline="0">
                <a:latin typeface="Arial" pitchFamily="34" charset="0"/>
                <a:cs typeface="Arial" pitchFamily="34" charset="0"/>
              </a:rPr>
              <a:t>[narastająco od początku roku]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54191952120634601"/>
          <c:y val="0.19918864829396329"/>
          <c:w val="0.41662336793888027"/>
          <c:h val="0.756462624834434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'Wykresy X 18'!$J$3</c:f>
              <c:strCache>
                <c:ptCount val="1"/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'Wykresy X 18'!$H$4:$H$9</c:f>
              <c:strCache>
                <c:ptCount val="6"/>
                <c:pt idx="0">
                  <c:v>Podjęcia pracy poza miejscem zamieszkania w ramach bonu na zasiedlenie</c:v>
                </c:pt>
                <c:pt idx="1">
                  <c:v>Podjęcia pracy w ramach bonu zatrudnieniowego</c:v>
                </c:pt>
                <c:pt idx="2">
                  <c:v>Podjęcie pracy w ramach refundacji składek na ubezpieczenie społeczne</c:v>
                </c:pt>
                <c:pt idx="3">
                  <c:v>Podjęcia pracy w ramach dofinansowania wynagrodzenia za zatrudnienie skierowanego 
bezrobotnego powyżej 50 r. życia</c:v>
                </c:pt>
                <c:pt idx="4">
                  <c:v>Rozpoczęcie szkolenia w ramach bonu szkoleniowego</c:v>
                </c:pt>
                <c:pt idx="5">
                  <c:v>Rozpoczęcie stażu w ramach bonu stażowego</c:v>
                </c:pt>
              </c:strCache>
            </c:strRef>
          </c:cat>
          <c:val>
            <c:numRef>
              <c:f>'Wykresy X 18'!$I$4:$I$9</c:f>
              <c:numCache>
                <c:formatCode>General</c:formatCode>
                <c:ptCount val="6"/>
                <c:pt idx="0">
                  <c:v>239</c:v>
                </c:pt>
                <c:pt idx="1">
                  <c:v>5</c:v>
                </c:pt>
                <c:pt idx="2">
                  <c:v>0</c:v>
                </c:pt>
                <c:pt idx="3">
                  <c:v>82</c:v>
                </c:pt>
                <c:pt idx="4">
                  <c:v>77</c:v>
                </c:pt>
                <c:pt idx="5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27799856"/>
        <c:axId val="327799072"/>
      </c:barChart>
      <c:catAx>
        <c:axId val="327799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anchor="ctr" anchorCtr="0"/>
          <a:lstStyle/>
          <a:p>
            <a:pPr>
              <a:defRPr sz="700" baseline="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27799072"/>
        <c:crosses val="autoZero"/>
        <c:auto val="1"/>
        <c:lblAlgn val="ctr"/>
        <c:lblOffset val="100"/>
        <c:noMultiLvlLbl val="0"/>
      </c:catAx>
      <c:valAx>
        <c:axId val="327799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7799856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Wolne miejsca pracy i miejsca aktywizacji zawodowej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zgłoszone do PUP w województwie lubuskim w okresach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od V 2017r. do X 2017r. oraz od V 2018r. do X 2018r.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13298337707784E-2"/>
          <c:y val="0.21990740740740741"/>
          <c:w val="0.88283114610673663"/>
          <c:h val="0.5808872849227180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1670395864291368E-2"/>
                  <c:y val="-1.282051282051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8601351620635274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41705524336599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8351568198395333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834856326256398E-3"/>
                  <c:y val="-7.47863247863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4537152487175492E-2"/>
                  <c:y val="-1.3957515760690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6767895878524948E-3"/>
                  <c:y val="7.12362877717208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67678958785249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9680997033722195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8.803411504147665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5.8351568198394266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936062764388724E-3"/>
                  <c:y val="-1.0683760683760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X 18'!$E$6:$E$18</c:f>
              <c:strCache>
                <c:ptCount val="13"/>
                <c:pt idx="0">
                  <c:v>V 2017r.</c:v>
                </c:pt>
                <c:pt idx="1">
                  <c:v>VI 2017r.</c:v>
                </c:pt>
                <c:pt idx="2">
                  <c:v>VII 2017r.</c:v>
                </c:pt>
                <c:pt idx="3">
                  <c:v>VIII 2017r.</c:v>
                </c:pt>
                <c:pt idx="4">
                  <c:v>IX 2017r.</c:v>
                </c:pt>
                <c:pt idx="5">
                  <c:v>X 2017r.</c:v>
                </c:pt>
                <c:pt idx="7">
                  <c:v>V 2018r.</c:v>
                </c:pt>
                <c:pt idx="8">
                  <c:v>VI 2018r.</c:v>
                </c:pt>
                <c:pt idx="9">
                  <c:v>VII 2018r.</c:v>
                </c:pt>
                <c:pt idx="10">
                  <c:v>VIII 2018r.</c:v>
                </c:pt>
                <c:pt idx="11">
                  <c:v>IX 2018r.</c:v>
                </c:pt>
                <c:pt idx="12">
                  <c:v>X 2018r.</c:v>
                </c:pt>
              </c:strCache>
            </c:strRef>
          </c:cat>
          <c:val>
            <c:numRef>
              <c:f>'Wykresy X 18'!$F$6:$F$18</c:f>
              <c:numCache>
                <c:formatCode>General</c:formatCode>
                <c:ptCount val="13"/>
                <c:pt idx="0">
                  <c:v>4812</c:v>
                </c:pt>
                <c:pt idx="1">
                  <c:v>5353</c:v>
                </c:pt>
                <c:pt idx="2">
                  <c:v>4202</c:v>
                </c:pt>
                <c:pt idx="3">
                  <c:v>5369</c:v>
                </c:pt>
                <c:pt idx="4">
                  <c:v>4985</c:v>
                </c:pt>
                <c:pt idx="5">
                  <c:v>6132</c:v>
                </c:pt>
                <c:pt idx="7">
                  <c:v>4443</c:v>
                </c:pt>
                <c:pt idx="8">
                  <c:v>3945</c:v>
                </c:pt>
                <c:pt idx="9">
                  <c:v>3935</c:v>
                </c:pt>
                <c:pt idx="10">
                  <c:v>4817</c:v>
                </c:pt>
                <c:pt idx="11">
                  <c:v>3788</c:v>
                </c:pt>
                <c:pt idx="12">
                  <c:v>5981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shape val="box"/>
        <c:axId val="292097576"/>
        <c:axId val="292093656"/>
        <c:axId val="0"/>
      </c:bar3DChart>
      <c:catAx>
        <c:axId val="292097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92093656"/>
        <c:crosses val="autoZero"/>
        <c:auto val="1"/>
        <c:lblAlgn val="ctr"/>
        <c:lblOffset val="100"/>
        <c:noMultiLvlLbl val="0"/>
      </c:catAx>
      <c:valAx>
        <c:axId val="29209365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920975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l-PL" sz="1000" b="1">
                <a:latin typeface="Arial" panose="020B0604020202020204" pitchFamily="34" charset="0"/>
                <a:cs typeface="Arial" panose="020B0604020202020204" pitchFamily="34" charset="0"/>
              </a:rPr>
              <a:t>Struktura</a:t>
            </a: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 odpływu z ewidencji bezrobotnych</a:t>
            </a:r>
          </a:p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w październiku 2018r.</a:t>
            </a:r>
            <a:endParaRPr lang="pl-PL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title>
    <c:autoTitleDeleted val="0"/>
    <c:view3D>
      <c:rotX val="30"/>
      <c:rotY val="350"/>
      <c:depthPercent val="100"/>
      <c:rAngAx val="0"/>
      <c:perspective val="2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5559974874935504"/>
          <c:y val="0.3477020997375328"/>
          <c:w val="0.50918567871323761"/>
          <c:h val="0.40833333333333333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explosion val="10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3.0758014222580106E-3"/>
                  <c:y val="-7.64288057742782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3720382708571685"/>
                  <c:y val="-0.1584479986876639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60919540229884"/>
                      <c:h val="0.198924731182795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.15086771204881441"/>
                  <c:y val="3.02449146981627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5D1C1BA-CC2D-41D8-8E82-D6638532581F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F5F76092-1E41-4212-B8D9-298846E67D0B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361083069744487"/>
                      <c:h val="0.1940452755905511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4.5145254279112548E-2"/>
                  <c:y val="7.774803149606299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29ECE2-1CE1-4384-B723-235F1CDFD42C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C94D7B8C-E5B9-44E1-96C1-B04F1EC6F6A1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884626601162033"/>
                      <c:h val="0.13812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2.9135652915180475E-2"/>
                  <c:y val="9.21427165354330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35057471264367"/>
                      <c:h val="0.1236559139784946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0.10648720192027283"/>
                  <c:y val="0.12034350393700788"/>
                </c:manualLayout>
              </c:layout>
              <c:tx>
                <c:rich>
                  <a:bodyPr/>
                  <a:lstStyle/>
                  <a:p>
                    <a:fld id="{56012B3B-946B-4EDD-BBEC-605A9A3F07F1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fld id="{141EAF79-7421-483D-B030-5B8183CA5F3A}" type="VALUE">
                      <a:rPr lang="en-US" baseline="0"/>
                      <a:pPr/>
                      <a:t>[WARTOŚĆ]</a:t>
                    </a:fld>
                    <a:endParaRPr lang="pl-PL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0.1361318617224129"/>
                  <c:y val="0.10704625984251968"/>
                </c:manualLayout>
              </c:layout>
              <c:tx>
                <c:rich>
                  <a:bodyPr/>
                  <a:lstStyle/>
                  <a:p>
                    <a:fld id="{B857F5B6-7BF6-4305-ADF9-357D198D7D2A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B0952920-3EB3-41A2-91AB-A94CA4679FB6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0.16765170379343611"/>
                  <c:y val="6.18031496062992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79310344827586"/>
                      <c:h val="0.15823655913978493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19190109249164367"/>
                  <c:y val="-0.1470080380577427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8CA185-04A5-42B7-ADF9-EF2C7711B572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1B96166-186C-4EE9-8ED2-836587037D96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228122125759919"/>
                      <c:h val="0.3436171259842519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-6.6625277609529576E-2"/>
                  <c:y val="-0.2032065288713910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49F7BD0-EC4C-4CB8-8BAD-92AAB9F5694E}" type="CATEGORYNAM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sz="700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00BB3F39-B9AE-4EEE-8733-89827E84CF06}" type="VALU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31609195402298"/>
                      <c:h val="0.1620861908390483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7.4397334948516067E-2"/>
                  <c:y val="-0.1132216207349081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428160919540229"/>
                      <c:h val="0.20079586825840318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6.0519662606276781E-2"/>
                  <c:y val="-7.781266404199474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A25F39A-FC82-4891-AB13-30320E603159}" type="CATEGORYNAM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F45670E-F5C7-4D3C-BD81-D9D1ABBDCAF0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35356140827224"/>
                      <c:h val="0.1792904919143171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0.10948852547277749"/>
                  <c:y val="-6.5773622047244101E-2"/>
                </c:manualLayout>
              </c:layout>
              <c:tx>
                <c:rich>
                  <a:bodyPr/>
                  <a:lstStyle/>
                  <a:p>
                    <a:fld id="{C08FF6F7-6562-4640-A190-DFCC9333E96B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969DEE91-9DB3-4998-B9DF-A7D9EF5946AE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'Wykresy X 18'!$J$22:$J$34</c:f>
              <c:strCache>
                <c:ptCount val="13"/>
                <c:pt idx="0">
                  <c:v>Praca niesubsydiowana</c:v>
                </c:pt>
                <c:pt idx="1">
                  <c:v>Podjęcie działalności gospodarczej i inna praca</c:v>
                </c:pt>
                <c:pt idx="2">
                  <c:v>Podjęcie pracy w ramach refund. kosztów zatrud. bezrobotnego</c:v>
                </c:pt>
                <c:pt idx="3">
                  <c:v>Prace interwencyjne</c:v>
                </c:pt>
                <c:pt idx="4">
                  <c:v>Roboty publiczne</c:v>
                </c:pt>
                <c:pt idx="5">
                  <c:v>Szkolenia</c:v>
                </c:pt>
                <c:pt idx="6">
                  <c:v>Staże</c:v>
                </c:pt>
                <c:pt idx="7">
                  <c:v>Praca społecznie użyteczna</c:v>
                </c:pt>
                <c:pt idx="8">
                  <c:v>Odmowa bez uzasadnionej przyczyny przyjęcia propozycji odpowiedniej pracy lub innej formy pomocy, w tym w ramach PAI</c:v>
                </c:pt>
                <c:pt idx="9">
                  <c:v>Niepotwierdzenie gotowości do pracy</c:v>
                </c:pt>
                <c:pt idx="10">
                  <c:v>Dobrowolna rezygnacja ze statusu bezrobotnego</c:v>
                </c:pt>
                <c:pt idx="11">
                  <c:v>Nabycie praw emerytalnych lub rentowych</c:v>
                </c:pt>
                <c:pt idx="12">
                  <c:v>Inne</c:v>
                </c:pt>
              </c:strCache>
            </c:strRef>
          </c:cat>
          <c:val>
            <c:numRef>
              <c:f>'Wykresy X 18'!$K$22:$K$34</c:f>
              <c:numCache>
                <c:formatCode>0.00%</c:formatCode>
                <c:ptCount val="13"/>
                <c:pt idx="0">
                  <c:v>0.42718446601941745</c:v>
                </c:pt>
                <c:pt idx="1">
                  <c:v>4.3468667255075019E-2</c:v>
                </c:pt>
                <c:pt idx="2">
                  <c:v>1.7872903795233892E-2</c:v>
                </c:pt>
                <c:pt idx="3">
                  <c:v>1.500441306266549E-2</c:v>
                </c:pt>
                <c:pt idx="4">
                  <c:v>1.12E-2</c:v>
                </c:pt>
                <c:pt idx="5">
                  <c:v>1.3459841129744042E-2</c:v>
                </c:pt>
                <c:pt idx="6">
                  <c:v>3.089143865842895E-2</c:v>
                </c:pt>
                <c:pt idx="7">
                  <c:v>2.0741394527802295E-2</c:v>
                </c:pt>
                <c:pt idx="8">
                  <c:v>3.7290379523389233E-2</c:v>
                </c:pt>
                <c:pt idx="9">
                  <c:v>0.21910856134157106</c:v>
                </c:pt>
                <c:pt idx="10">
                  <c:v>7.7449249779346863E-2</c:v>
                </c:pt>
                <c:pt idx="11">
                  <c:v>3.9717563989408646E-3</c:v>
                </c:pt>
                <c:pt idx="12">
                  <c:v>8.2303618711385695E-2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12</xdr:row>
      <xdr:rowOff>142875</xdr:rowOff>
    </xdr:from>
    <xdr:to>
      <xdr:col>2</xdr:col>
      <xdr:colOff>161925</xdr:colOff>
      <xdr:row>12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" y="48101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14</xdr:row>
      <xdr:rowOff>142875</xdr:rowOff>
    </xdr:from>
    <xdr:to>
      <xdr:col>2</xdr:col>
      <xdr:colOff>142875</xdr:colOff>
      <xdr:row>14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1500" y="5534025"/>
          <a:ext cx="114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44</xdr:row>
      <xdr:rowOff>228600</xdr:rowOff>
    </xdr:from>
    <xdr:to>
      <xdr:col>2</xdr:col>
      <xdr:colOff>619125</xdr:colOff>
      <xdr:row>44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8700" y="171926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0</xdr:row>
      <xdr:rowOff>38100</xdr:rowOff>
    </xdr:from>
    <xdr:to>
      <xdr:col>20</xdr:col>
      <xdr:colOff>333375</xdr:colOff>
      <xdr:row>19</xdr:row>
      <xdr:rowOff>9525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400050</xdr:colOff>
      <xdr:row>0</xdr:row>
      <xdr:rowOff>38100</xdr:rowOff>
    </xdr:from>
    <xdr:to>
      <xdr:col>27</xdr:col>
      <xdr:colOff>571500</xdr:colOff>
      <xdr:row>19</xdr:row>
      <xdr:rowOff>9525</xdr:rowOff>
    </xdr:to>
    <xdr:graphicFrame macro="">
      <xdr:nvGraphicFramePr>
        <xdr:cNvPr id="3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47624</xdr:colOff>
      <xdr:row>19</xdr:row>
      <xdr:rowOff>114300</xdr:rowOff>
    </xdr:from>
    <xdr:to>
      <xdr:col>20</xdr:col>
      <xdr:colOff>323849</xdr:colOff>
      <xdr:row>38</xdr:row>
      <xdr:rowOff>95250</xdr:rowOff>
    </xdr:to>
    <xdr:graphicFrame macro="">
      <xdr:nvGraphicFramePr>
        <xdr:cNvPr id="4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390526</xdr:colOff>
      <xdr:row>19</xdr:row>
      <xdr:rowOff>123825</xdr:rowOff>
    </xdr:from>
    <xdr:to>
      <xdr:col>27</xdr:col>
      <xdr:colOff>581026</xdr:colOff>
      <xdr:row>38</xdr:row>
      <xdr:rowOff>95250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STAN%20I%20STRUKTURA/2018r/Arkusz%20roboczy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WYKRESY/2018r/Wykresy%20X%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 i struktura I 18"/>
      <sheetName val="Stan i struktura II 18"/>
      <sheetName val="Stan i struktura III 18"/>
      <sheetName val=" Stan i struktura IV 18"/>
      <sheetName val=" Stan i struktura V 18"/>
      <sheetName val=" Stan i struktura VI 18"/>
      <sheetName val=" Stan i struktura VII 18"/>
      <sheetName val=" Stan i struktura VIII 18"/>
      <sheetName val=" Stan i struktura IX 18"/>
      <sheetName val=" Stan i struktura X 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E6">
            <v>1359</v>
          </cell>
          <cell r="F6">
            <v>1102</v>
          </cell>
          <cell r="G6">
            <v>1652</v>
          </cell>
          <cell r="H6">
            <v>2425</v>
          </cell>
          <cell r="I6">
            <v>2277</v>
          </cell>
          <cell r="J6">
            <v>392</v>
          </cell>
          <cell r="K6">
            <v>1781</v>
          </cell>
          <cell r="L6">
            <v>757</v>
          </cell>
          <cell r="M6">
            <v>1074</v>
          </cell>
          <cell r="N6">
            <v>1048</v>
          </cell>
          <cell r="O6">
            <v>2207</v>
          </cell>
          <cell r="P6">
            <v>1766</v>
          </cell>
          <cell r="Q6">
            <v>1869</v>
          </cell>
          <cell r="R6">
            <v>1918</v>
          </cell>
          <cell r="S6">
            <v>21627</v>
          </cell>
        </row>
        <row r="46">
          <cell r="E46">
            <v>7389</v>
          </cell>
          <cell r="F46">
            <v>2058</v>
          </cell>
          <cell r="G46">
            <v>3219</v>
          </cell>
          <cell r="H46">
            <v>2139</v>
          </cell>
          <cell r="I46">
            <v>2681</v>
          </cell>
          <cell r="J46">
            <v>1209</v>
          </cell>
          <cell r="K46">
            <v>1895</v>
          </cell>
          <cell r="L46">
            <v>1521</v>
          </cell>
          <cell r="M46">
            <v>2983</v>
          </cell>
          <cell r="N46">
            <v>1834</v>
          </cell>
          <cell r="O46">
            <v>5373</v>
          </cell>
          <cell r="P46">
            <v>1809</v>
          </cell>
          <cell r="Q46">
            <v>2160</v>
          </cell>
          <cell r="R46">
            <v>2959</v>
          </cell>
          <cell r="S46">
            <v>39229</v>
          </cell>
        </row>
        <row r="49">
          <cell r="E49">
            <v>80</v>
          </cell>
          <cell r="F49">
            <v>55</v>
          </cell>
          <cell r="G49">
            <v>56</v>
          </cell>
          <cell r="H49">
            <v>28</v>
          </cell>
          <cell r="I49">
            <v>46</v>
          </cell>
          <cell r="J49">
            <v>11</v>
          </cell>
          <cell r="K49">
            <v>107</v>
          </cell>
          <cell r="L49">
            <v>52</v>
          </cell>
          <cell r="M49">
            <v>0</v>
          </cell>
          <cell r="N49">
            <v>43</v>
          </cell>
          <cell r="O49">
            <v>88</v>
          </cell>
          <cell r="P49">
            <v>19</v>
          </cell>
          <cell r="Q49">
            <v>273</v>
          </cell>
          <cell r="R49">
            <v>135</v>
          </cell>
          <cell r="S49">
            <v>993</v>
          </cell>
        </row>
        <row r="51">
          <cell r="E51">
            <v>15</v>
          </cell>
          <cell r="F51">
            <v>40</v>
          </cell>
          <cell r="G51">
            <v>49</v>
          </cell>
          <cell r="H51">
            <v>66</v>
          </cell>
          <cell r="I51">
            <v>81</v>
          </cell>
          <cell r="J51">
            <v>10</v>
          </cell>
          <cell r="K51">
            <v>29</v>
          </cell>
          <cell r="L51">
            <v>27</v>
          </cell>
          <cell r="M51">
            <v>24</v>
          </cell>
          <cell r="N51">
            <v>18</v>
          </cell>
          <cell r="O51">
            <v>6</v>
          </cell>
          <cell r="P51">
            <v>42</v>
          </cell>
          <cell r="Q51">
            <v>242</v>
          </cell>
          <cell r="R51">
            <v>12</v>
          </cell>
          <cell r="S51">
            <v>661</v>
          </cell>
        </row>
        <row r="53">
          <cell r="E53">
            <v>70</v>
          </cell>
          <cell r="F53">
            <v>45</v>
          </cell>
          <cell r="G53">
            <v>67</v>
          </cell>
          <cell r="H53">
            <v>79</v>
          </cell>
          <cell r="I53">
            <v>67</v>
          </cell>
          <cell r="J53">
            <v>43</v>
          </cell>
          <cell r="K53">
            <v>40</v>
          </cell>
          <cell r="L53">
            <v>19</v>
          </cell>
          <cell r="M53">
            <v>31</v>
          </cell>
          <cell r="N53">
            <v>64</v>
          </cell>
          <cell r="O53">
            <v>63</v>
          </cell>
          <cell r="P53">
            <v>25</v>
          </cell>
          <cell r="Q53">
            <v>43</v>
          </cell>
          <cell r="R53">
            <v>75</v>
          </cell>
          <cell r="S53">
            <v>731</v>
          </cell>
        </row>
        <row r="55">
          <cell r="E55">
            <v>92</v>
          </cell>
          <cell r="F55">
            <v>47</v>
          </cell>
          <cell r="G55">
            <v>86</v>
          </cell>
          <cell r="H55">
            <v>39</v>
          </cell>
          <cell r="I55">
            <v>39</v>
          </cell>
          <cell r="J55">
            <v>37</v>
          </cell>
          <cell r="K55">
            <v>11</v>
          </cell>
          <cell r="L55">
            <v>41</v>
          </cell>
          <cell r="M55">
            <v>21</v>
          </cell>
          <cell r="N55">
            <v>32</v>
          </cell>
          <cell r="O55">
            <v>53</v>
          </cell>
          <cell r="P55">
            <v>27</v>
          </cell>
          <cell r="Q55">
            <v>54</v>
          </cell>
          <cell r="R55">
            <v>38</v>
          </cell>
          <cell r="S55">
            <v>617</v>
          </cell>
        </row>
        <row r="57">
          <cell r="E57">
            <v>100</v>
          </cell>
          <cell r="F57">
            <v>79</v>
          </cell>
          <cell r="G57">
            <v>40</v>
          </cell>
          <cell r="H57">
            <v>63</v>
          </cell>
          <cell r="I57">
            <v>101</v>
          </cell>
          <cell r="J57">
            <v>32</v>
          </cell>
          <cell r="K57">
            <v>105</v>
          </cell>
          <cell r="L57">
            <v>32</v>
          </cell>
          <cell r="M57">
            <v>75</v>
          </cell>
          <cell r="N57">
            <v>53</v>
          </cell>
          <cell r="O57">
            <v>84</v>
          </cell>
          <cell r="P57">
            <v>37</v>
          </cell>
          <cell r="Q57">
            <v>103</v>
          </cell>
          <cell r="R57">
            <v>46</v>
          </cell>
          <cell r="S57">
            <v>950</v>
          </cell>
        </row>
        <row r="59">
          <cell r="E59">
            <v>42</v>
          </cell>
          <cell r="F59">
            <v>23</v>
          </cell>
          <cell r="G59">
            <v>44</v>
          </cell>
          <cell r="H59">
            <v>26</v>
          </cell>
          <cell r="I59">
            <v>60</v>
          </cell>
          <cell r="J59">
            <v>1</v>
          </cell>
          <cell r="K59">
            <v>23</v>
          </cell>
          <cell r="L59">
            <v>17</v>
          </cell>
          <cell r="M59">
            <v>17</v>
          </cell>
          <cell r="N59">
            <v>64</v>
          </cell>
          <cell r="O59">
            <v>15</v>
          </cell>
          <cell r="P59">
            <v>10</v>
          </cell>
          <cell r="Q59">
            <v>4</v>
          </cell>
          <cell r="R59">
            <v>25</v>
          </cell>
          <cell r="S59">
            <v>371</v>
          </cell>
        </row>
        <row r="61">
          <cell r="E61">
            <v>190</v>
          </cell>
          <cell r="F61">
            <v>103</v>
          </cell>
          <cell r="G61">
            <v>180</v>
          </cell>
          <cell r="H61">
            <v>308</v>
          </cell>
          <cell r="I61">
            <v>329</v>
          </cell>
          <cell r="J61">
            <v>74</v>
          </cell>
          <cell r="K61">
            <v>486</v>
          </cell>
          <cell r="L61">
            <v>111</v>
          </cell>
          <cell r="M61">
            <v>201</v>
          </cell>
          <cell r="N61">
            <v>71</v>
          </cell>
          <cell r="O61">
            <v>330</v>
          </cell>
          <cell r="P61">
            <v>227</v>
          </cell>
          <cell r="Q61">
            <v>141</v>
          </cell>
          <cell r="R61">
            <v>289</v>
          </cell>
          <cell r="S61">
            <v>3040</v>
          </cell>
        </row>
        <row r="63">
          <cell r="E63">
            <v>5</v>
          </cell>
          <cell r="F63">
            <v>29</v>
          </cell>
          <cell r="G63">
            <v>22</v>
          </cell>
          <cell r="H63">
            <v>23</v>
          </cell>
          <cell r="I63">
            <v>51</v>
          </cell>
          <cell r="J63">
            <v>31</v>
          </cell>
          <cell r="K63">
            <v>78</v>
          </cell>
          <cell r="L63">
            <v>30</v>
          </cell>
          <cell r="M63">
            <v>36</v>
          </cell>
          <cell r="N63">
            <v>67</v>
          </cell>
          <cell r="O63">
            <v>106</v>
          </cell>
          <cell r="P63">
            <v>27</v>
          </cell>
          <cell r="Q63">
            <v>79</v>
          </cell>
          <cell r="R63">
            <v>412</v>
          </cell>
          <cell r="S63">
            <v>996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kresy X 18"/>
    </sheetNames>
    <sheetDataSet>
      <sheetData sheetId="0">
        <row r="3">
          <cell r="B3" t="str">
            <v>X 2017r.</v>
          </cell>
          <cell r="C3">
            <v>24440</v>
          </cell>
        </row>
        <row r="4">
          <cell r="B4" t="str">
            <v>XI 2017r.</v>
          </cell>
          <cell r="C4">
            <v>24171</v>
          </cell>
          <cell r="H4" t="str">
            <v>Podjęcia pracy poza miejscem zamieszkania w ramach bonu na zasiedlenie</v>
          </cell>
          <cell r="I4">
            <v>239</v>
          </cell>
        </row>
        <row r="5">
          <cell r="B5" t="str">
            <v>XII 2017r.</v>
          </cell>
          <cell r="C5">
            <v>24605</v>
          </cell>
          <cell r="H5" t="str">
            <v>Podjęcia pracy w ramach bonu zatrudnieniowego</v>
          </cell>
          <cell r="I5">
            <v>5</v>
          </cell>
        </row>
        <row r="6">
          <cell r="B6" t="str">
            <v>I 2018r.</v>
          </cell>
          <cell r="C6">
            <v>26701</v>
          </cell>
          <cell r="E6" t="str">
            <v>V 2017r.</v>
          </cell>
          <cell r="F6">
            <v>4812</v>
          </cell>
          <cell r="H6" t="str">
            <v>Podjęcie pracy w ramach refundacji składek na ubezpieczenie społeczne</v>
          </cell>
          <cell r="I6">
            <v>0</v>
          </cell>
        </row>
        <row r="7">
          <cell r="B7" t="str">
            <v>II 2018r.</v>
          </cell>
          <cell r="C7">
            <v>26136</v>
          </cell>
          <cell r="E7" t="str">
            <v>VI 2017r.</v>
          </cell>
          <cell r="F7">
            <v>5353</v>
          </cell>
          <cell r="H7" t="str">
            <v>Podjęcia pracy w ramach dofinansowania wynagrodzenia za zatrudnienie skierowanego 
bezrobotnego powyżej 50 r. życia</v>
          </cell>
          <cell r="I7">
            <v>82</v>
          </cell>
        </row>
        <row r="8">
          <cell r="B8" t="str">
            <v>III 2018r.</v>
          </cell>
          <cell r="C8">
            <v>24862</v>
          </cell>
          <cell r="E8" t="str">
            <v>VII 2017r.</v>
          </cell>
          <cell r="F8">
            <v>4202</v>
          </cell>
          <cell r="H8" t="str">
            <v>Rozpoczęcie szkolenia w ramach bonu szkoleniowego</v>
          </cell>
          <cell r="I8">
            <v>77</v>
          </cell>
        </row>
        <row r="9">
          <cell r="B9" t="str">
            <v>IV 2018r.</v>
          </cell>
          <cell r="C9">
            <v>23660</v>
          </cell>
          <cell r="E9" t="str">
            <v>VIII 2017r.</v>
          </cell>
          <cell r="F9">
            <v>5369</v>
          </cell>
          <cell r="H9" t="str">
            <v>Rozpoczęcie stażu w ramach bonu stażowego</v>
          </cell>
          <cell r="I9">
            <v>6</v>
          </cell>
        </row>
        <row r="10">
          <cell r="B10" t="str">
            <v>V 2018r.</v>
          </cell>
          <cell r="C10">
            <v>22865</v>
          </cell>
          <cell r="E10" t="str">
            <v>IX 2017r.</v>
          </cell>
          <cell r="F10">
            <v>4985</v>
          </cell>
        </row>
        <row r="11">
          <cell r="B11" t="str">
            <v>VI 2018r.</v>
          </cell>
          <cell r="C11">
            <v>21868</v>
          </cell>
          <cell r="E11" t="str">
            <v>X 2017r.</v>
          </cell>
          <cell r="F11">
            <v>6132</v>
          </cell>
        </row>
        <row r="12">
          <cell r="B12" t="str">
            <v>VII 2018r.</v>
          </cell>
          <cell r="C12">
            <v>21835</v>
          </cell>
        </row>
        <row r="13">
          <cell r="B13" t="str">
            <v>VIII 2018r.</v>
          </cell>
          <cell r="C13">
            <v>21768</v>
          </cell>
          <cell r="E13" t="str">
            <v>V 2018r.</v>
          </cell>
          <cell r="F13">
            <v>4443</v>
          </cell>
        </row>
        <row r="14">
          <cell r="B14" t="str">
            <v>IX 2018r.</v>
          </cell>
          <cell r="C14">
            <v>21627</v>
          </cell>
          <cell r="E14" t="str">
            <v>VI 2018r.</v>
          </cell>
          <cell r="F14">
            <v>3945</v>
          </cell>
        </row>
        <row r="15">
          <cell r="B15" t="str">
            <v>X 2018r.</v>
          </cell>
          <cell r="C15">
            <v>21375</v>
          </cell>
          <cell r="E15" t="str">
            <v>VII 2018r.</v>
          </cell>
          <cell r="F15">
            <v>3935</v>
          </cell>
        </row>
        <row r="16">
          <cell r="E16" t="str">
            <v>VIII 2018r.</v>
          </cell>
          <cell r="F16">
            <v>4817</v>
          </cell>
        </row>
        <row r="17">
          <cell r="E17" t="str">
            <v>IX 2018r.</v>
          </cell>
          <cell r="F17">
            <v>3788</v>
          </cell>
        </row>
        <row r="18">
          <cell r="E18" t="str">
            <v>X 2018r.</v>
          </cell>
          <cell r="F18">
            <v>5981</v>
          </cell>
        </row>
        <row r="22">
          <cell r="J22" t="str">
            <v>Praca niesubsydiowana</v>
          </cell>
          <cell r="K22">
            <v>0.42718446601941745</v>
          </cell>
        </row>
        <row r="23">
          <cell r="J23" t="str">
            <v>Podjęcie działalności gospodarczej i inna praca</v>
          </cell>
          <cell r="K23">
            <v>4.3468667255075019E-2</v>
          </cell>
        </row>
        <row r="24">
          <cell r="J24" t="str">
            <v>Podjęcie pracy w ramach refund. kosztów zatrud. bezrobotnego</v>
          </cell>
          <cell r="K24">
            <v>1.7872903795233892E-2</v>
          </cell>
        </row>
        <row r="25">
          <cell r="J25" t="str">
            <v>Prace interwencyjne</v>
          </cell>
          <cell r="K25">
            <v>1.500441306266549E-2</v>
          </cell>
        </row>
        <row r="26">
          <cell r="J26" t="str">
            <v>Roboty publiczne</v>
          </cell>
          <cell r="K26">
            <v>1.12E-2</v>
          </cell>
        </row>
        <row r="27">
          <cell r="J27" t="str">
            <v>Szkolenia</v>
          </cell>
          <cell r="K27">
            <v>1.3459841129744042E-2</v>
          </cell>
        </row>
        <row r="28">
          <cell r="J28" t="str">
            <v>Staże</v>
          </cell>
          <cell r="K28">
            <v>3.089143865842895E-2</v>
          </cell>
        </row>
        <row r="29">
          <cell r="J29" t="str">
            <v>Praca społecznie użyteczna</v>
          </cell>
          <cell r="K29">
            <v>2.0741394527802295E-2</v>
          </cell>
        </row>
        <row r="30">
          <cell r="J30" t="str">
            <v>Odmowa bez uzasadnionej przyczyny przyjęcia propozycji odpowiedniej pracy lub innej formy pomocy, w tym w ramach PAI</v>
          </cell>
          <cell r="K30">
            <v>3.7290379523389233E-2</v>
          </cell>
        </row>
        <row r="31">
          <cell r="J31" t="str">
            <v>Niepotwierdzenie gotowości do pracy</v>
          </cell>
          <cell r="K31">
            <v>0.21910856134157106</v>
          </cell>
        </row>
        <row r="32">
          <cell r="J32" t="str">
            <v>Dobrowolna rezygnacja ze statusu bezrobotnego</v>
          </cell>
          <cell r="K32">
            <v>7.7449249779346863E-2</v>
          </cell>
        </row>
        <row r="33">
          <cell r="J33" t="str">
            <v>Nabycie praw emerytalnych lub rentowych</v>
          </cell>
          <cell r="K33">
            <v>3.9717563989408646E-3</v>
          </cell>
        </row>
        <row r="34">
          <cell r="J34" t="str">
            <v>Inne</v>
          </cell>
          <cell r="K34">
            <v>8.2303618711385695E-2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76"/>
  <sheetViews>
    <sheetView tabSelected="1" zoomScale="50" zoomScaleNormal="50" workbookViewId="0"/>
  </sheetViews>
  <sheetFormatPr defaultRowHeight="12.75"/>
  <cols>
    <col min="1" max="1" width="3.42578125" style="1" customWidth="1"/>
    <col min="2" max="2" width="4.7109375" style="1" customWidth="1"/>
    <col min="3" max="3" width="29.42578125" style="1" customWidth="1"/>
    <col min="4" max="4" width="59.28515625" style="1" customWidth="1"/>
    <col min="5" max="11" width="13.42578125" style="4" customWidth="1"/>
    <col min="12" max="12" width="12.5703125" style="4" customWidth="1"/>
    <col min="13" max="13" width="13.42578125" style="4" customWidth="1"/>
    <col min="14" max="14" width="12.5703125" style="4" customWidth="1"/>
    <col min="15" max="19" width="13.42578125" style="4" customWidth="1"/>
    <col min="20" max="20" width="10.7109375" style="1" bestFit="1" customWidth="1"/>
    <col min="21" max="16384" width="9.140625" style="1"/>
  </cols>
  <sheetData>
    <row r="1" spans="2:27" ht="15">
      <c r="D1" s="2"/>
      <c r="E1" s="3"/>
      <c r="R1" s="5"/>
    </row>
    <row r="2" spans="2:27" ht="51" customHeight="1" thickBot="1">
      <c r="B2" s="164" t="s">
        <v>0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6"/>
    </row>
    <row r="3" spans="2:27" ht="45" customHeight="1" thickTop="1" thickBot="1">
      <c r="B3" s="6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2" t="s">
        <v>17</v>
      </c>
      <c r="S3" s="13" t="s">
        <v>18</v>
      </c>
    </row>
    <row r="4" spans="2:27" ht="29.1" customHeight="1" thickBot="1">
      <c r="B4" s="167" t="s">
        <v>19</v>
      </c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9"/>
    </row>
    <row r="5" spans="2:27" ht="29.1" customHeight="1" thickTop="1" thickBot="1">
      <c r="B5" s="14" t="s">
        <v>20</v>
      </c>
      <c r="C5" s="170" t="s">
        <v>21</v>
      </c>
      <c r="D5" s="171"/>
      <c r="E5" s="15">
        <v>2.4</v>
      </c>
      <c r="F5" s="15">
        <v>4.3</v>
      </c>
      <c r="G5" s="15">
        <v>9.6999999999999993</v>
      </c>
      <c r="H5" s="15">
        <v>12.1</v>
      </c>
      <c r="I5" s="15">
        <v>8.3000000000000007</v>
      </c>
      <c r="J5" s="15">
        <v>2.4</v>
      </c>
      <c r="K5" s="15">
        <v>10.3</v>
      </c>
      <c r="L5" s="15">
        <v>6.5</v>
      </c>
      <c r="M5" s="15">
        <v>4.4000000000000004</v>
      </c>
      <c r="N5" s="15">
        <v>7.7</v>
      </c>
      <c r="O5" s="15">
        <v>3.3</v>
      </c>
      <c r="P5" s="15">
        <v>6.7</v>
      </c>
      <c r="Q5" s="15">
        <v>9</v>
      </c>
      <c r="R5" s="16">
        <v>5.8</v>
      </c>
      <c r="S5" s="17">
        <v>5.7</v>
      </c>
      <c r="T5" s="1" t="s">
        <v>22</v>
      </c>
    </row>
    <row r="6" spans="2:27" s="4" customFormat="1" ht="28.5" customHeight="1" thickTop="1" thickBot="1">
      <c r="B6" s="18" t="s">
        <v>23</v>
      </c>
      <c r="C6" s="172" t="s">
        <v>24</v>
      </c>
      <c r="D6" s="173"/>
      <c r="E6" s="19">
        <v>1383</v>
      </c>
      <c r="F6" s="20">
        <v>1056</v>
      </c>
      <c r="G6" s="20">
        <v>1604</v>
      </c>
      <c r="H6" s="20">
        <v>2421</v>
      </c>
      <c r="I6" s="20">
        <v>2277</v>
      </c>
      <c r="J6" s="20">
        <v>363</v>
      </c>
      <c r="K6" s="20">
        <v>1743</v>
      </c>
      <c r="L6" s="20">
        <v>736</v>
      </c>
      <c r="M6" s="20">
        <v>1083</v>
      </c>
      <c r="N6" s="20">
        <v>1064</v>
      </c>
      <c r="O6" s="20">
        <v>2231</v>
      </c>
      <c r="P6" s="20">
        <v>1750</v>
      </c>
      <c r="Q6" s="20">
        <v>1851</v>
      </c>
      <c r="R6" s="21">
        <v>1813</v>
      </c>
      <c r="S6" s="22">
        <f>SUM(E6:R6)</f>
        <v>21375</v>
      </c>
    </row>
    <row r="7" spans="2:27" s="4" customFormat="1" ht="29.1" customHeight="1" thickTop="1" thickBot="1">
      <c r="B7" s="23"/>
      <c r="C7" s="174" t="s">
        <v>25</v>
      </c>
      <c r="D7" s="174"/>
      <c r="E7" s="24">
        <f>'[1] Stan i struktura IX 18'!E6</f>
        <v>1359</v>
      </c>
      <c r="F7" s="24">
        <f>'[1] Stan i struktura IX 18'!F6</f>
        <v>1102</v>
      </c>
      <c r="G7" s="24">
        <f>'[1] Stan i struktura IX 18'!G6</f>
        <v>1652</v>
      </c>
      <c r="H7" s="24">
        <f>'[1] Stan i struktura IX 18'!H6</f>
        <v>2425</v>
      </c>
      <c r="I7" s="24">
        <f>'[1] Stan i struktura IX 18'!I6</f>
        <v>2277</v>
      </c>
      <c r="J7" s="24">
        <f>'[1] Stan i struktura IX 18'!J6</f>
        <v>392</v>
      </c>
      <c r="K7" s="24">
        <f>'[1] Stan i struktura IX 18'!K6</f>
        <v>1781</v>
      </c>
      <c r="L7" s="24">
        <f>'[1] Stan i struktura IX 18'!L6</f>
        <v>757</v>
      </c>
      <c r="M7" s="24">
        <f>'[1] Stan i struktura IX 18'!M6</f>
        <v>1074</v>
      </c>
      <c r="N7" s="24">
        <f>'[1] Stan i struktura IX 18'!N6</f>
        <v>1048</v>
      </c>
      <c r="O7" s="24">
        <f>'[1] Stan i struktura IX 18'!O6</f>
        <v>2207</v>
      </c>
      <c r="P7" s="24">
        <f>'[1] Stan i struktura IX 18'!P6</f>
        <v>1766</v>
      </c>
      <c r="Q7" s="24">
        <f>'[1] Stan i struktura IX 18'!Q6</f>
        <v>1869</v>
      </c>
      <c r="R7" s="25">
        <f>'[1] Stan i struktura IX 18'!R6</f>
        <v>1918</v>
      </c>
      <c r="S7" s="26">
        <f>'[1] Stan i struktura IX 18'!S6</f>
        <v>21627</v>
      </c>
      <c r="T7" s="27"/>
      <c r="V7" s="28">
        <f>SUM(E7:R7)</f>
        <v>21627</v>
      </c>
    </row>
    <row r="8" spans="2:27" ht="29.1" customHeight="1" thickTop="1" thickBot="1">
      <c r="B8" s="29"/>
      <c r="C8" s="162" t="s">
        <v>26</v>
      </c>
      <c r="D8" s="163"/>
      <c r="E8" s="30">
        <f t="shared" ref="E8:S8" si="0">E6-E7</f>
        <v>24</v>
      </c>
      <c r="F8" s="30">
        <f t="shared" si="0"/>
        <v>-46</v>
      </c>
      <c r="G8" s="30">
        <f t="shared" si="0"/>
        <v>-48</v>
      </c>
      <c r="H8" s="30">
        <f t="shared" si="0"/>
        <v>-4</v>
      </c>
      <c r="I8" s="30">
        <f t="shared" si="0"/>
        <v>0</v>
      </c>
      <c r="J8" s="30">
        <f t="shared" si="0"/>
        <v>-29</v>
      </c>
      <c r="K8" s="30">
        <f t="shared" si="0"/>
        <v>-38</v>
      </c>
      <c r="L8" s="30">
        <f t="shared" si="0"/>
        <v>-21</v>
      </c>
      <c r="M8" s="30">
        <f t="shared" si="0"/>
        <v>9</v>
      </c>
      <c r="N8" s="30">
        <f t="shared" si="0"/>
        <v>16</v>
      </c>
      <c r="O8" s="30">
        <f t="shared" si="0"/>
        <v>24</v>
      </c>
      <c r="P8" s="30">
        <f t="shared" si="0"/>
        <v>-16</v>
      </c>
      <c r="Q8" s="30">
        <f t="shared" si="0"/>
        <v>-18</v>
      </c>
      <c r="R8" s="31">
        <f t="shared" si="0"/>
        <v>-105</v>
      </c>
      <c r="S8" s="32">
        <f t="shared" si="0"/>
        <v>-252</v>
      </c>
      <c r="T8" s="33"/>
    </row>
    <row r="9" spans="2:27" ht="29.1" customHeight="1" thickTop="1" thickBot="1">
      <c r="B9" s="34"/>
      <c r="C9" s="180" t="s">
        <v>27</v>
      </c>
      <c r="D9" s="181"/>
      <c r="E9" s="35">
        <f t="shared" ref="E9:S9" si="1">E6/E7*100</f>
        <v>101.76600441501105</v>
      </c>
      <c r="F9" s="35">
        <f t="shared" si="1"/>
        <v>95.825771324863879</v>
      </c>
      <c r="G9" s="35">
        <f t="shared" si="1"/>
        <v>97.094430992736079</v>
      </c>
      <c r="H9" s="35">
        <f t="shared" si="1"/>
        <v>99.835051546391753</v>
      </c>
      <c r="I9" s="35">
        <f t="shared" si="1"/>
        <v>100</v>
      </c>
      <c r="J9" s="35">
        <f t="shared" si="1"/>
        <v>92.602040816326522</v>
      </c>
      <c r="K9" s="35">
        <f t="shared" si="1"/>
        <v>97.866367209432909</v>
      </c>
      <c r="L9" s="35">
        <f t="shared" si="1"/>
        <v>97.225891677675037</v>
      </c>
      <c r="M9" s="35">
        <f t="shared" si="1"/>
        <v>100.83798882681565</v>
      </c>
      <c r="N9" s="35">
        <f t="shared" si="1"/>
        <v>101.52671755725191</v>
      </c>
      <c r="O9" s="35">
        <f t="shared" si="1"/>
        <v>101.08744902582691</v>
      </c>
      <c r="P9" s="35">
        <f t="shared" si="1"/>
        <v>99.093997734994332</v>
      </c>
      <c r="Q9" s="35">
        <f t="shared" si="1"/>
        <v>99.036918138041727</v>
      </c>
      <c r="R9" s="36">
        <f t="shared" si="1"/>
        <v>94.525547445255469</v>
      </c>
      <c r="S9" s="37">
        <f t="shared" si="1"/>
        <v>98.834789846025799</v>
      </c>
      <c r="T9" s="33"/>
      <c r="AA9" s="38"/>
    </row>
    <row r="10" spans="2:27" s="4" customFormat="1" ht="29.1" customHeight="1" thickTop="1" thickBot="1">
      <c r="B10" s="39" t="s">
        <v>28</v>
      </c>
      <c r="C10" s="182" t="s">
        <v>29</v>
      </c>
      <c r="D10" s="183"/>
      <c r="E10" s="40">
        <v>430</v>
      </c>
      <c r="F10" s="41">
        <v>207</v>
      </c>
      <c r="G10" s="42">
        <v>284</v>
      </c>
      <c r="H10" s="42">
        <v>344</v>
      </c>
      <c r="I10" s="42">
        <v>436</v>
      </c>
      <c r="J10" s="42">
        <v>94</v>
      </c>
      <c r="K10" s="42">
        <v>428</v>
      </c>
      <c r="L10" s="42">
        <v>141</v>
      </c>
      <c r="M10" s="43">
        <v>218</v>
      </c>
      <c r="N10" s="43">
        <v>202</v>
      </c>
      <c r="O10" s="43">
        <v>451</v>
      </c>
      <c r="P10" s="43">
        <v>330</v>
      </c>
      <c r="Q10" s="43">
        <v>387</v>
      </c>
      <c r="R10" s="43">
        <v>328</v>
      </c>
      <c r="S10" s="44">
        <f>SUM(E10:R10)</f>
        <v>4280</v>
      </c>
      <c r="T10" s="27"/>
    </row>
    <row r="11" spans="2:27" ht="29.1" customHeight="1" thickTop="1" thickBot="1">
      <c r="B11" s="45"/>
      <c r="C11" s="162" t="s">
        <v>30</v>
      </c>
      <c r="D11" s="163"/>
      <c r="E11" s="46">
        <f t="shared" ref="E11:S11" si="2">E76/E10*100</f>
        <v>16.279069767441861</v>
      </c>
      <c r="F11" s="46">
        <f t="shared" si="2"/>
        <v>21.739130434782609</v>
      </c>
      <c r="G11" s="46">
        <f t="shared" si="2"/>
        <v>16.549295774647888</v>
      </c>
      <c r="H11" s="46">
        <f t="shared" si="2"/>
        <v>15.988372093023257</v>
      </c>
      <c r="I11" s="46">
        <f t="shared" si="2"/>
        <v>15.137614678899084</v>
      </c>
      <c r="J11" s="46">
        <f t="shared" si="2"/>
        <v>25.531914893617021</v>
      </c>
      <c r="K11" s="46">
        <f t="shared" si="2"/>
        <v>13.317757009345794</v>
      </c>
      <c r="L11" s="46">
        <f t="shared" si="2"/>
        <v>10.638297872340425</v>
      </c>
      <c r="M11" s="46">
        <f t="shared" si="2"/>
        <v>23.394495412844037</v>
      </c>
      <c r="N11" s="46">
        <f t="shared" si="2"/>
        <v>24.752475247524753</v>
      </c>
      <c r="O11" s="46">
        <f t="shared" si="2"/>
        <v>20.842572062084258</v>
      </c>
      <c r="P11" s="46">
        <f t="shared" si="2"/>
        <v>22.727272727272727</v>
      </c>
      <c r="Q11" s="46">
        <f t="shared" si="2"/>
        <v>14.728682170542637</v>
      </c>
      <c r="R11" s="47">
        <f t="shared" si="2"/>
        <v>15.24390243902439</v>
      </c>
      <c r="S11" s="48">
        <f t="shared" si="2"/>
        <v>17.66355140186916</v>
      </c>
      <c r="T11" s="33"/>
    </row>
    <row r="12" spans="2:27" ht="29.1" customHeight="1" thickTop="1" thickBot="1">
      <c r="B12" s="49" t="s">
        <v>31</v>
      </c>
      <c r="C12" s="184" t="s">
        <v>32</v>
      </c>
      <c r="D12" s="185"/>
      <c r="E12" s="40">
        <v>406</v>
      </c>
      <c r="F12" s="42">
        <v>253</v>
      </c>
      <c r="G12" s="42">
        <v>332</v>
      </c>
      <c r="H12" s="42">
        <v>348</v>
      </c>
      <c r="I12" s="42">
        <v>436</v>
      </c>
      <c r="J12" s="42">
        <v>123</v>
      </c>
      <c r="K12" s="42">
        <v>466</v>
      </c>
      <c r="L12" s="42">
        <v>162</v>
      </c>
      <c r="M12" s="43">
        <v>209</v>
      </c>
      <c r="N12" s="43">
        <v>186</v>
      </c>
      <c r="O12" s="43">
        <v>427</v>
      </c>
      <c r="P12" s="43">
        <v>346</v>
      </c>
      <c r="Q12" s="43">
        <v>405</v>
      </c>
      <c r="R12" s="43">
        <v>433</v>
      </c>
      <c r="S12" s="44">
        <f>SUM(E12:R12)</f>
        <v>4532</v>
      </c>
      <c r="T12" s="33"/>
    </row>
    <row r="13" spans="2:27" ht="29.1" customHeight="1" thickTop="1" thickBot="1">
      <c r="B13" s="45" t="s">
        <v>22</v>
      </c>
      <c r="C13" s="186" t="s">
        <v>33</v>
      </c>
      <c r="D13" s="187"/>
      <c r="E13" s="50">
        <v>193</v>
      </c>
      <c r="F13" s="51">
        <v>115</v>
      </c>
      <c r="G13" s="51">
        <v>220</v>
      </c>
      <c r="H13" s="51">
        <v>234</v>
      </c>
      <c r="I13" s="51">
        <v>208</v>
      </c>
      <c r="J13" s="51">
        <v>54</v>
      </c>
      <c r="K13" s="51">
        <v>236</v>
      </c>
      <c r="L13" s="51">
        <v>87</v>
      </c>
      <c r="M13" s="52">
        <v>112</v>
      </c>
      <c r="N13" s="52">
        <v>91</v>
      </c>
      <c r="O13" s="52">
        <v>242</v>
      </c>
      <c r="P13" s="52">
        <v>163</v>
      </c>
      <c r="Q13" s="52">
        <v>219</v>
      </c>
      <c r="R13" s="52">
        <v>159</v>
      </c>
      <c r="S13" s="53">
        <f t="shared" ref="S13:S15" si="3">SUM(E13:R13)</f>
        <v>2333</v>
      </c>
      <c r="T13" s="33"/>
    </row>
    <row r="14" spans="2:27" s="4" customFormat="1" ht="29.1" customHeight="1" thickTop="1" thickBot="1">
      <c r="B14" s="18" t="s">
        <v>22</v>
      </c>
      <c r="C14" s="188" t="s">
        <v>34</v>
      </c>
      <c r="D14" s="189"/>
      <c r="E14" s="50">
        <v>172</v>
      </c>
      <c r="F14" s="51">
        <v>93</v>
      </c>
      <c r="G14" s="51">
        <v>186</v>
      </c>
      <c r="H14" s="51">
        <v>184</v>
      </c>
      <c r="I14" s="51">
        <v>181</v>
      </c>
      <c r="J14" s="51">
        <v>43</v>
      </c>
      <c r="K14" s="51">
        <v>211</v>
      </c>
      <c r="L14" s="51">
        <v>60</v>
      </c>
      <c r="M14" s="52">
        <v>99</v>
      </c>
      <c r="N14" s="52">
        <v>71</v>
      </c>
      <c r="O14" s="52">
        <v>206</v>
      </c>
      <c r="P14" s="52">
        <v>143</v>
      </c>
      <c r="Q14" s="52">
        <v>147</v>
      </c>
      <c r="R14" s="52">
        <v>140</v>
      </c>
      <c r="S14" s="53">
        <f t="shared" si="3"/>
        <v>1936</v>
      </c>
      <c r="T14" s="27"/>
    </row>
    <row r="15" spans="2:27" s="4" customFormat="1" ht="29.1" customHeight="1" thickTop="1" thickBot="1">
      <c r="B15" s="54" t="s">
        <v>22</v>
      </c>
      <c r="C15" s="190" t="s">
        <v>35</v>
      </c>
      <c r="D15" s="191"/>
      <c r="E15" s="55">
        <v>85</v>
      </c>
      <c r="F15" s="56">
        <v>55</v>
      </c>
      <c r="G15" s="56">
        <v>58</v>
      </c>
      <c r="H15" s="56">
        <v>47</v>
      </c>
      <c r="I15" s="56">
        <v>121</v>
      </c>
      <c r="J15" s="56">
        <v>30</v>
      </c>
      <c r="K15" s="56">
        <v>99</v>
      </c>
      <c r="L15" s="56">
        <v>42</v>
      </c>
      <c r="M15" s="57">
        <v>63</v>
      </c>
      <c r="N15" s="57">
        <v>40</v>
      </c>
      <c r="O15" s="57">
        <v>98</v>
      </c>
      <c r="P15" s="57">
        <v>87</v>
      </c>
      <c r="Q15" s="57">
        <v>91</v>
      </c>
      <c r="R15" s="57">
        <v>77</v>
      </c>
      <c r="S15" s="53">
        <f t="shared" si="3"/>
        <v>993</v>
      </c>
      <c r="T15" s="27"/>
    </row>
    <row r="16" spans="2:27" ht="29.1" customHeight="1" thickBot="1">
      <c r="B16" s="167" t="s">
        <v>36</v>
      </c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92"/>
    </row>
    <row r="17" spans="2:19" ht="29.1" customHeight="1" thickTop="1" thickBot="1">
      <c r="B17" s="193" t="s">
        <v>20</v>
      </c>
      <c r="C17" s="194" t="s">
        <v>37</v>
      </c>
      <c r="D17" s="195"/>
      <c r="E17" s="58">
        <v>800</v>
      </c>
      <c r="F17" s="59">
        <v>665</v>
      </c>
      <c r="G17" s="59">
        <v>954</v>
      </c>
      <c r="H17" s="59">
        <v>1429</v>
      </c>
      <c r="I17" s="59">
        <v>1465</v>
      </c>
      <c r="J17" s="59">
        <v>179</v>
      </c>
      <c r="K17" s="59">
        <v>1100</v>
      </c>
      <c r="L17" s="59">
        <v>372</v>
      </c>
      <c r="M17" s="60">
        <v>635</v>
      </c>
      <c r="N17" s="60">
        <v>680</v>
      </c>
      <c r="O17" s="60">
        <v>1288</v>
      </c>
      <c r="P17" s="60">
        <v>1035</v>
      </c>
      <c r="Q17" s="60">
        <v>1154</v>
      </c>
      <c r="R17" s="60">
        <v>1038</v>
      </c>
      <c r="S17" s="53">
        <f>SUM(E17:R17)</f>
        <v>12794</v>
      </c>
    </row>
    <row r="18" spans="2:19" ht="29.1" customHeight="1" thickTop="1" thickBot="1">
      <c r="B18" s="176"/>
      <c r="C18" s="178" t="s">
        <v>38</v>
      </c>
      <c r="D18" s="179"/>
      <c r="E18" s="61">
        <f t="shared" ref="E18:S18" si="4">E17/E6*100</f>
        <v>57.845263919016631</v>
      </c>
      <c r="F18" s="61">
        <f t="shared" si="4"/>
        <v>62.973484848484851</v>
      </c>
      <c r="G18" s="61">
        <f t="shared" si="4"/>
        <v>59.476309226932663</v>
      </c>
      <c r="H18" s="61">
        <f t="shared" si="4"/>
        <v>59.025196199917382</v>
      </c>
      <c r="I18" s="61">
        <f t="shared" si="4"/>
        <v>64.339042599912162</v>
      </c>
      <c r="J18" s="61">
        <f t="shared" si="4"/>
        <v>49.311294765840216</v>
      </c>
      <c r="K18" s="61">
        <f t="shared" si="4"/>
        <v>63.109581181870333</v>
      </c>
      <c r="L18" s="61">
        <f t="shared" si="4"/>
        <v>50.54347826086957</v>
      </c>
      <c r="M18" s="61">
        <f t="shared" si="4"/>
        <v>58.633425669436747</v>
      </c>
      <c r="N18" s="61">
        <f t="shared" si="4"/>
        <v>63.909774436090231</v>
      </c>
      <c r="O18" s="61">
        <f t="shared" si="4"/>
        <v>57.731958762886592</v>
      </c>
      <c r="P18" s="61">
        <f t="shared" si="4"/>
        <v>59.142857142857139</v>
      </c>
      <c r="Q18" s="61">
        <f t="shared" si="4"/>
        <v>62.344678552133978</v>
      </c>
      <c r="R18" s="62">
        <f t="shared" si="4"/>
        <v>57.25317153888583</v>
      </c>
      <c r="S18" s="63">
        <f t="shared" si="4"/>
        <v>59.854970760233918</v>
      </c>
    </row>
    <row r="19" spans="2:19" ht="29.1" customHeight="1" thickTop="1" thickBot="1">
      <c r="B19" s="175" t="s">
        <v>23</v>
      </c>
      <c r="C19" s="177" t="s">
        <v>39</v>
      </c>
      <c r="D19" s="163"/>
      <c r="E19" s="50">
        <v>0</v>
      </c>
      <c r="F19" s="51">
        <v>724</v>
      </c>
      <c r="G19" s="51">
        <v>821</v>
      </c>
      <c r="H19" s="51">
        <v>1320</v>
      </c>
      <c r="I19" s="51">
        <v>994</v>
      </c>
      <c r="J19" s="51">
        <v>192</v>
      </c>
      <c r="K19" s="51">
        <v>986</v>
      </c>
      <c r="L19" s="51">
        <v>403</v>
      </c>
      <c r="M19" s="52">
        <v>607</v>
      </c>
      <c r="N19" s="52">
        <v>502</v>
      </c>
      <c r="O19" s="52">
        <v>0</v>
      </c>
      <c r="P19" s="52">
        <v>1067</v>
      </c>
      <c r="Q19" s="52">
        <v>921</v>
      </c>
      <c r="R19" s="52">
        <v>856</v>
      </c>
      <c r="S19" s="64">
        <f>SUM(E19:R19)</f>
        <v>9393</v>
      </c>
    </row>
    <row r="20" spans="2:19" ht="29.1" customHeight="1" thickTop="1" thickBot="1">
      <c r="B20" s="176"/>
      <c r="C20" s="178" t="s">
        <v>38</v>
      </c>
      <c r="D20" s="179"/>
      <c r="E20" s="61">
        <f t="shared" ref="E20:S20" si="5">E19/E6*100</f>
        <v>0</v>
      </c>
      <c r="F20" s="61">
        <f t="shared" si="5"/>
        <v>68.560606060606062</v>
      </c>
      <c r="G20" s="61">
        <f t="shared" si="5"/>
        <v>51.184538653366587</v>
      </c>
      <c r="H20" s="61">
        <f t="shared" si="5"/>
        <v>54.522924411400254</v>
      </c>
      <c r="I20" s="61">
        <f t="shared" si="5"/>
        <v>43.653930610452349</v>
      </c>
      <c r="J20" s="61">
        <f t="shared" si="5"/>
        <v>52.892561983471076</v>
      </c>
      <c r="K20" s="61">
        <f t="shared" si="5"/>
        <v>56.569133677567407</v>
      </c>
      <c r="L20" s="61">
        <f t="shared" si="5"/>
        <v>54.755434782608688</v>
      </c>
      <c r="M20" s="61">
        <f t="shared" si="5"/>
        <v>56.048014773776544</v>
      </c>
      <c r="N20" s="61">
        <f t="shared" si="5"/>
        <v>47.180451127819552</v>
      </c>
      <c r="O20" s="61">
        <f t="shared" si="5"/>
        <v>0</v>
      </c>
      <c r="P20" s="61">
        <f t="shared" si="5"/>
        <v>60.971428571428575</v>
      </c>
      <c r="Q20" s="61">
        <f t="shared" si="5"/>
        <v>49.756888168557531</v>
      </c>
      <c r="R20" s="62">
        <f t="shared" si="5"/>
        <v>47.214561500275785</v>
      </c>
      <c r="S20" s="63">
        <f t="shared" si="5"/>
        <v>43.943859649122807</v>
      </c>
    </row>
    <row r="21" spans="2:19" s="4" customFormat="1" ht="29.1" customHeight="1" thickTop="1" thickBot="1">
      <c r="B21" s="196" t="s">
        <v>28</v>
      </c>
      <c r="C21" s="197" t="s">
        <v>40</v>
      </c>
      <c r="D21" s="198"/>
      <c r="E21" s="50">
        <v>310</v>
      </c>
      <c r="F21" s="51">
        <v>203</v>
      </c>
      <c r="G21" s="51">
        <v>315</v>
      </c>
      <c r="H21" s="51">
        <v>437</v>
      </c>
      <c r="I21" s="51">
        <v>403</v>
      </c>
      <c r="J21" s="51">
        <v>62</v>
      </c>
      <c r="K21" s="51">
        <v>333</v>
      </c>
      <c r="L21" s="51">
        <v>109</v>
      </c>
      <c r="M21" s="52">
        <v>241</v>
      </c>
      <c r="N21" s="52">
        <v>139</v>
      </c>
      <c r="O21" s="52">
        <v>350</v>
      </c>
      <c r="P21" s="52">
        <v>250</v>
      </c>
      <c r="Q21" s="52">
        <v>405</v>
      </c>
      <c r="R21" s="52">
        <v>259</v>
      </c>
      <c r="S21" s="53">
        <f>SUM(E21:R21)</f>
        <v>3816</v>
      </c>
    </row>
    <row r="22" spans="2:19" ht="29.1" customHeight="1" thickTop="1" thickBot="1">
      <c r="B22" s="176"/>
      <c r="C22" s="178" t="s">
        <v>38</v>
      </c>
      <c r="D22" s="179"/>
      <c r="E22" s="61">
        <f t="shared" ref="E22:S22" si="6">E21/E6*100</f>
        <v>22.415039768618943</v>
      </c>
      <c r="F22" s="61">
        <f t="shared" si="6"/>
        <v>19.223484848484848</v>
      </c>
      <c r="G22" s="61">
        <f t="shared" si="6"/>
        <v>19.638403990024937</v>
      </c>
      <c r="H22" s="61">
        <f t="shared" si="6"/>
        <v>18.050392399834781</v>
      </c>
      <c r="I22" s="61">
        <f t="shared" si="6"/>
        <v>17.698726394378568</v>
      </c>
      <c r="J22" s="61">
        <f t="shared" si="6"/>
        <v>17.079889807162534</v>
      </c>
      <c r="K22" s="61">
        <f t="shared" si="6"/>
        <v>19.104991394148023</v>
      </c>
      <c r="L22" s="61">
        <f t="shared" si="6"/>
        <v>14.809782608695651</v>
      </c>
      <c r="M22" s="61">
        <f t="shared" si="6"/>
        <v>22.253000923361036</v>
      </c>
      <c r="N22" s="61">
        <f t="shared" si="6"/>
        <v>13.063909774436091</v>
      </c>
      <c r="O22" s="61">
        <f t="shared" si="6"/>
        <v>15.688032272523532</v>
      </c>
      <c r="P22" s="61">
        <f t="shared" si="6"/>
        <v>14.285714285714285</v>
      </c>
      <c r="Q22" s="61">
        <f t="shared" si="6"/>
        <v>21.88006482982172</v>
      </c>
      <c r="R22" s="62">
        <f t="shared" si="6"/>
        <v>14.285714285714285</v>
      </c>
      <c r="S22" s="63">
        <f t="shared" si="6"/>
        <v>17.852631578947367</v>
      </c>
    </row>
    <row r="23" spans="2:19" s="4" customFormat="1" ht="29.1" customHeight="1" thickTop="1" thickBot="1">
      <c r="B23" s="196" t="s">
        <v>31</v>
      </c>
      <c r="C23" s="199" t="s">
        <v>41</v>
      </c>
      <c r="D23" s="200"/>
      <c r="E23" s="50">
        <v>81</v>
      </c>
      <c r="F23" s="51">
        <v>63</v>
      </c>
      <c r="G23" s="51">
        <v>89</v>
      </c>
      <c r="H23" s="51">
        <v>150</v>
      </c>
      <c r="I23" s="51">
        <v>32</v>
      </c>
      <c r="J23" s="51">
        <v>14</v>
      </c>
      <c r="K23" s="51">
        <v>59</v>
      </c>
      <c r="L23" s="51">
        <v>10</v>
      </c>
      <c r="M23" s="52">
        <v>144</v>
      </c>
      <c r="N23" s="52">
        <v>43</v>
      </c>
      <c r="O23" s="52">
        <v>71</v>
      </c>
      <c r="P23" s="52">
        <v>44</v>
      </c>
      <c r="Q23" s="52">
        <v>91</v>
      </c>
      <c r="R23" s="52">
        <v>72</v>
      </c>
      <c r="S23" s="53">
        <f>SUM(E23:R23)</f>
        <v>963</v>
      </c>
    </row>
    <row r="24" spans="2:19" ht="29.1" customHeight="1" thickTop="1" thickBot="1">
      <c r="B24" s="176"/>
      <c r="C24" s="178" t="s">
        <v>38</v>
      </c>
      <c r="D24" s="179"/>
      <c r="E24" s="61">
        <f t="shared" ref="E24:S24" si="7">E23/E6*100</f>
        <v>5.8568329718004337</v>
      </c>
      <c r="F24" s="61">
        <f t="shared" si="7"/>
        <v>5.9659090909090908</v>
      </c>
      <c r="G24" s="61">
        <f t="shared" si="7"/>
        <v>5.5486284289276808</v>
      </c>
      <c r="H24" s="61">
        <f t="shared" si="7"/>
        <v>6.195786864931847</v>
      </c>
      <c r="I24" s="61">
        <f t="shared" si="7"/>
        <v>1.4053579270970575</v>
      </c>
      <c r="J24" s="61">
        <f t="shared" si="7"/>
        <v>3.8567493112947657</v>
      </c>
      <c r="K24" s="61">
        <f t="shared" si="7"/>
        <v>3.3849684452094091</v>
      </c>
      <c r="L24" s="61">
        <f t="shared" si="7"/>
        <v>1.3586956521739131</v>
      </c>
      <c r="M24" s="61">
        <f t="shared" si="7"/>
        <v>13.29639889196676</v>
      </c>
      <c r="N24" s="61">
        <f t="shared" si="7"/>
        <v>4.0413533834586461</v>
      </c>
      <c r="O24" s="61">
        <f t="shared" si="7"/>
        <v>3.1824294038547736</v>
      </c>
      <c r="P24" s="61">
        <f t="shared" si="7"/>
        <v>2.5142857142857142</v>
      </c>
      <c r="Q24" s="61">
        <f t="shared" si="7"/>
        <v>4.9162614802809292</v>
      </c>
      <c r="R24" s="62">
        <f t="shared" si="7"/>
        <v>3.9713182570325425</v>
      </c>
      <c r="S24" s="63">
        <f t="shared" si="7"/>
        <v>4.5052631578947366</v>
      </c>
    </row>
    <row r="25" spans="2:19" s="4" customFormat="1" ht="29.1" customHeight="1" thickTop="1" thickBot="1">
      <c r="B25" s="196" t="s">
        <v>42</v>
      </c>
      <c r="C25" s="197" t="s">
        <v>43</v>
      </c>
      <c r="D25" s="198"/>
      <c r="E25" s="65">
        <v>35</v>
      </c>
      <c r="F25" s="52">
        <v>29</v>
      </c>
      <c r="G25" s="52">
        <v>49</v>
      </c>
      <c r="H25" s="52">
        <v>75</v>
      </c>
      <c r="I25" s="52">
        <v>67</v>
      </c>
      <c r="J25" s="52">
        <v>6</v>
      </c>
      <c r="K25" s="52">
        <v>82</v>
      </c>
      <c r="L25" s="52">
        <v>21</v>
      </c>
      <c r="M25" s="52">
        <v>38</v>
      </c>
      <c r="N25" s="52">
        <v>66</v>
      </c>
      <c r="O25" s="52">
        <v>56</v>
      </c>
      <c r="P25" s="52">
        <v>63</v>
      </c>
      <c r="Q25" s="52">
        <v>50</v>
      </c>
      <c r="R25" s="52">
        <v>56</v>
      </c>
      <c r="S25" s="53">
        <f>SUM(E25:R25)</f>
        <v>693</v>
      </c>
    </row>
    <row r="26" spans="2:19" ht="29.1" customHeight="1" thickTop="1" thickBot="1">
      <c r="B26" s="176"/>
      <c r="C26" s="178" t="s">
        <v>38</v>
      </c>
      <c r="D26" s="179"/>
      <c r="E26" s="61">
        <f t="shared" ref="E26:S26" si="8">E25/E6*100</f>
        <v>2.5307302964569773</v>
      </c>
      <c r="F26" s="61">
        <f t="shared" si="8"/>
        <v>2.7462121212121211</v>
      </c>
      <c r="G26" s="61">
        <f t="shared" si="8"/>
        <v>3.054862842892768</v>
      </c>
      <c r="H26" s="61">
        <f t="shared" si="8"/>
        <v>3.0978934324659235</v>
      </c>
      <c r="I26" s="61">
        <f t="shared" si="8"/>
        <v>2.9424681598594642</v>
      </c>
      <c r="J26" s="61">
        <f t="shared" si="8"/>
        <v>1.6528925619834711</v>
      </c>
      <c r="K26" s="61">
        <f t="shared" si="8"/>
        <v>4.7045324153757884</v>
      </c>
      <c r="L26" s="61">
        <f t="shared" si="8"/>
        <v>2.8532608695652173</v>
      </c>
      <c r="M26" s="61">
        <f t="shared" si="8"/>
        <v>3.5087719298245612</v>
      </c>
      <c r="N26" s="61">
        <f t="shared" si="8"/>
        <v>6.2030075187969924</v>
      </c>
      <c r="O26" s="61">
        <f t="shared" si="8"/>
        <v>2.5100851636037649</v>
      </c>
      <c r="P26" s="61">
        <f t="shared" si="8"/>
        <v>3.5999999999999996</v>
      </c>
      <c r="Q26" s="61">
        <f t="shared" si="8"/>
        <v>2.7012425715829282</v>
      </c>
      <c r="R26" s="62">
        <f t="shared" si="8"/>
        <v>3.0888030888030888</v>
      </c>
      <c r="S26" s="63">
        <f t="shared" si="8"/>
        <v>3.2421052631578946</v>
      </c>
    </row>
    <row r="27" spans="2:19" ht="29.1" customHeight="1" thickTop="1" thickBot="1">
      <c r="B27" s="196" t="s">
        <v>44</v>
      </c>
      <c r="C27" s="202" t="s">
        <v>45</v>
      </c>
      <c r="D27" s="203"/>
      <c r="E27" s="65">
        <v>216</v>
      </c>
      <c r="F27" s="52">
        <v>169</v>
      </c>
      <c r="G27" s="52">
        <v>304</v>
      </c>
      <c r="H27" s="52">
        <v>418</v>
      </c>
      <c r="I27" s="52">
        <v>492</v>
      </c>
      <c r="J27" s="52">
        <v>57</v>
      </c>
      <c r="K27" s="52">
        <v>351</v>
      </c>
      <c r="L27" s="52">
        <v>99</v>
      </c>
      <c r="M27" s="52">
        <v>256</v>
      </c>
      <c r="N27" s="52">
        <v>166</v>
      </c>
      <c r="O27" s="52">
        <v>418</v>
      </c>
      <c r="P27" s="52">
        <v>433</v>
      </c>
      <c r="Q27" s="52">
        <v>288</v>
      </c>
      <c r="R27" s="52">
        <v>328</v>
      </c>
      <c r="S27" s="53">
        <f>SUM(E27:R27)</f>
        <v>3995</v>
      </c>
    </row>
    <row r="28" spans="2:19" ht="29.1" customHeight="1" thickTop="1" thickBot="1">
      <c r="B28" s="201"/>
      <c r="C28" s="178" t="s">
        <v>38</v>
      </c>
      <c r="D28" s="179"/>
      <c r="E28" s="61">
        <f t="shared" ref="E28:S28" si="9">E27/E6*100</f>
        <v>15.61822125813449</v>
      </c>
      <c r="F28" s="61">
        <f t="shared" si="9"/>
        <v>16.003787878787879</v>
      </c>
      <c r="G28" s="61">
        <f t="shared" si="9"/>
        <v>18.952618453865338</v>
      </c>
      <c r="H28" s="61">
        <f t="shared" si="9"/>
        <v>17.265592730276747</v>
      </c>
      <c r="I28" s="61">
        <f t="shared" si="9"/>
        <v>21.607378129117262</v>
      </c>
      <c r="J28" s="61">
        <f t="shared" si="9"/>
        <v>15.702479338842975</v>
      </c>
      <c r="K28" s="61">
        <f t="shared" si="9"/>
        <v>20.137693631669535</v>
      </c>
      <c r="L28" s="61">
        <f t="shared" si="9"/>
        <v>13.451086956521738</v>
      </c>
      <c r="M28" s="61">
        <f t="shared" si="9"/>
        <v>23.63804247460757</v>
      </c>
      <c r="N28" s="61">
        <f t="shared" si="9"/>
        <v>15.601503759398497</v>
      </c>
      <c r="O28" s="61">
        <f t="shared" si="9"/>
        <v>18.735992828328104</v>
      </c>
      <c r="P28" s="61">
        <f t="shared" si="9"/>
        <v>24.742857142857144</v>
      </c>
      <c r="Q28" s="61">
        <f t="shared" si="9"/>
        <v>15.559157212317668</v>
      </c>
      <c r="R28" s="62">
        <f t="shared" si="9"/>
        <v>18.091560948703805</v>
      </c>
      <c r="S28" s="63">
        <f t="shared" si="9"/>
        <v>18.690058479532166</v>
      </c>
    </row>
    <row r="29" spans="2:19" ht="29.1" customHeight="1" thickTop="1" thickBot="1">
      <c r="B29" s="167" t="s">
        <v>46</v>
      </c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204"/>
    </row>
    <row r="30" spans="2:19" ht="29.1" customHeight="1" thickTop="1" thickBot="1">
      <c r="B30" s="175" t="s">
        <v>20</v>
      </c>
      <c r="C30" s="177" t="s">
        <v>47</v>
      </c>
      <c r="D30" s="163"/>
      <c r="E30" s="50">
        <v>310</v>
      </c>
      <c r="F30" s="51">
        <v>267</v>
      </c>
      <c r="G30" s="51">
        <v>439</v>
      </c>
      <c r="H30" s="51">
        <v>616</v>
      </c>
      <c r="I30" s="51">
        <v>594</v>
      </c>
      <c r="J30" s="51">
        <v>67</v>
      </c>
      <c r="K30" s="51">
        <v>519</v>
      </c>
      <c r="L30" s="51">
        <v>220</v>
      </c>
      <c r="M30" s="52">
        <v>288</v>
      </c>
      <c r="N30" s="52">
        <v>345</v>
      </c>
      <c r="O30" s="52">
        <v>507</v>
      </c>
      <c r="P30" s="52">
        <v>498</v>
      </c>
      <c r="Q30" s="52">
        <v>460</v>
      </c>
      <c r="R30" s="52">
        <v>490</v>
      </c>
      <c r="S30" s="53">
        <f>SUM(E30:R30)</f>
        <v>5620</v>
      </c>
    </row>
    <row r="31" spans="2:19" ht="29.1" customHeight="1" thickTop="1" thickBot="1">
      <c r="B31" s="176"/>
      <c r="C31" s="178" t="s">
        <v>38</v>
      </c>
      <c r="D31" s="179"/>
      <c r="E31" s="61">
        <f t="shared" ref="E31:S31" si="10">E30/E6*100</f>
        <v>22.415039768618943</v>
      </c>
      <c r="F31" s="61">
        <f t="shared" si="10"/>
        <v>25.28409090909091</v>
      </c>
      <c r="G31" s="61">
        <f t="shared" si="10"/>
        <v>27.369077306733168</v>
      </c>
      <c r="H31" s="61">
        <f t="shared" si="10"/>
        <v>25.444031391986783</v>
      </c>
      <c r="I31" s="61">
        <f t="shared" si="10"/>
        <v>26.086956521739129</v>
      </c>
      <c r="J31" s="61">
        <f t="shared" si="10"/>
        <v>18.457300275482094</v>
      </c>
      <c r="K31" s="61">
        <f t="shared" si="10"/>
        <v>29.776247848537007</v>
      </c>
      <c r="L31" s="61">
        <f t="shared" si="10"/>
        <v>29.891304347826086</v>
      </c>
      <c r="M31" s="61">
        <f t="shared" si="10"/>
        <v>26.59279778393352</v>
      </c>
      <c r="N31" s="61">
        <f t="shared" si="10"/>
        <v>32.424812030075188</v>
      </c>
      <c r="O31" s="61">
        <f t="shared" si="10"/>
        <v>22.725235320484089</v>
      </c>
      <c r="P31" s="61">
        <f t="shared" si="10"/>
        <v>28.457142857142859</v>
      </c>
      <c r="Q31" s="61">
        <f t="shared" si="10"/>
        <v>24.851431658562937</v>
      </c>
      <c r="R31" s="62">
        <f t="shared" si="10"/>
        <v>27.027027027027028</v>
      </c>
      <c r="S31" s="63">
        <f t="shared" si="10"/>
        <v>26.292397660818711</v>
      </c>
    </row>
    <row r="32" spans="2:19" ht="29.1" customHeight="1" thickTop="1" thickBot="1">
      <c r="B32" s="196" t="s">
        <v>23</v>
      </c>
      <c r="C32" s="197" t="s">
        <v>48</v>
      </c>
      <c r="D32" s="198"/>
      <c r="E32" s="50">
        <v>430</v>
      </c>
      <c r="F32" s="51">
        <v>310</v>
      </c>
      <c r="G32" s="51">
        <v>449</v>
      </c>
      <c r="H32" s="51">
        <v>657</v>
      </c>
      <c r="I32" s="51">
        <v>624</v>
      </c>
      <c r="J32" s="51">
        <v>134</v>
      </c>
      <c r="K32" s="51">
        <v>448</v>
      </c>
      <c r="L32" s="51">
        <v>209</v>
      </c>
      <c r="M32" s="52">
        <v>331</v>
      </c>
      <c r="N32" s="52">
        <v>279</v>
      </c>
      <c r="O32" s="52">
        <v>603</v>
      </c>
      <c r="P32" s="52">
        <v>463</v>
      </c>
      <c r="Q32" s="52">
        <v>484</v>
      </c>
      <c r="R32" s="52">
        <v>507</v>
      </c>
      <c r="S32" s="53">
        <f>SUM(E32:R32)</f>
        <v>5928</v>
      </c>
    </row>
    <row r="33" spans="2:22" ht="29.1" customHeight="1" thickTop="1" thickBot="1">
      <c r="B33" s="176"/>
      <c r="C33" s="178" t="s">
        <v>38</v>
      </c>
      <c r="D33" s="179"/>
      <c r="E33" s="61">
        <f t="shared" ref="E33:S33" si="11">E32/E6*100</f>
        <v>31.09182935647144</v>
      </c>
      <c r="F33" s="61">
        <f t="shared" si="11"/>
        <v>29.356060606060609</v>
      </c>
      <c r="G33" s="61">
        <f t="shared" si="11"/>
        <v>27.992518703241899</v>
      </c>
      <c r="H33" s="61">
        <f t="shared" si="11"/>
        <v>27.137546468401485</v>
      </c>
      <c r="I33" s="61">
        <f t="shared" si="11"/>
        <v>27.404479578392621</v>
      </c>
      <c r="J33" s="61">
        <f t="shared" si="11"/>
        <v>36.914600550964188</v>
      </c>
      <c r="K33" s="61">
        <f t="shared" si="11"/>
        <v>25.702811244979916</v>
      </c>
      <c r="L33" s="61">
        <f t="shared" si="11"/>
        <v>28.396739130434785</v>
      </c>
      <c r="M33" s="61">
        <f t="shared" si="11"/>
        <v>30.563250230840261</v>
      </c>
      <c r="N33" s="61">
        <f t="shared" si="11"/>
        <v>26.221804511278197</v>
      </c>
      <c r="O33" s="61">
        <f t="shared" si="11"/>
        <v>27.028238458090541</v>
      </c>
      <c r="P33" s="61">
        <f t="shared" si="11"/>
        <v>26.457142857142856</v>
      </c>
      <c r="Q33" s="61">
        <f t="shared" si="11"/>
        <v>26.148028092922743</v>
      </c>
      <c r="R33" s="62">
        <f t="shared" si="11"/>
        <v>27.96469939327082</v>
      </c>
      <c r="S33" s="63">
        <f t="shared" si="11"/>
        <v>27.733333333333331</v>
      </c>
    </row>
    <row r="34" spans="2:22" ht="29.1" customHeight="1" thickTop="1" thickBot="1">
      <c r="B34" s="196" t="s">
        <v>28</v>
      </c>
      <c r="C34" s="197" t="s">
        <v>49</v>
      </c>
      <c r="D34" s="198"/>
      <c r="E34" s="50">
        <v>374</v>
      </c>
      <c r="F34" s="51">
        <v>431</v>
      </c>
      <c r="G34" s="51">
        <v>822</v>
      </c>
      <c r="H34" s="51">
        <v>1326</v>
      </c>
      <c r="I34" s="51">
        <v>1267</v>
      </c>
      <c r="J34" s="51">
        <v>138</v>
      </c>
      <c r="K34" s="51">
        <v>806</v>
      </c>
      <c r="L34" s="51">
        <v>315</v>
      </c>
      <c r="M34" s="52">
        <v>463</v>
      </c>
      <c r="N34" s="52">
        <v>513</v>
      </c>
      <c r="O34" s="52">
        <v>862</v>
      </c>
      <c r="P34" s="52">
        <v>751</v>
      </c>
      <c r="Q34" s="52">
        <v>821</v>
      </c>
      <c r="R34" s="52">
        <v>873</v>
      </c>
      <c r="S34" s="53">
        <f>SUM(E34:R34)</f>
        <v>9762</v>
      </c>
    </row>
    <row r="35" spans="2:22" ht="29.1" customHeight="1" thickTop="1" thickBot="1">
      <c r="B35" s="176"/>
      <c r="C35" s="178" t="s">
        <v>38</v>
      </c>
      <c r="D35" s="179"/>
      <c r="E35" s="61">
        <f t="shared" ref="E35:S35" si="12">E34/E6*100</f>
        <v>27.042660882140275</v>
      </c>
      <c r="F35" s="61">
        <f t="shared" si="12"/>
        <v>40.814393939393938</v>
      </c>
      <c r="G35" s="61">
        <f t="shared" si="12"/>
        <v>51.246882793017456</v>
      </c>
      <c r="H35" s="61">
        <f t="shared" si="12"/>
        <v>54.770755885997524</v>
      </c>
      <c r="I35" s="61">
        <f t="shared" si="12"/>
        <v>55.643390425999115</v>
      </c>
      <c r="J35" s="61">
        <f t="shared" si="12"/>
        <v>38.016528925619838</v>
      </c>
      <c r="K35" s="61">
        <f t="shared" si="12"/>
        <v>46.242111302352271</v>
      </c>
      <c r="L35" s="61">
        <f t="shared" si="12"/>
        <v>42.798913043478258</v>
      </c>
      <c r="M35" s="61">
        <f t="shared" si="12"/>
        <v>42.751615881809791</v>
      </c>
      <c r="N35" s="61">
        <f t="shared" si="12"/>
        <v>48.214285714285715</v>
      </c>
      <c r="O35" s="61">
        <f t="shared" si="12"/>
        <v>38.637382339757956</v>
      </c>
      <c r="P35" s="61">
        <f t="shared" si="12"/>
        <v>42.914285714285718</v>
      </c>
      <c r="Q35" s="61">
        <f t="shared" si="12"/>
        <v>44.354403025391683</v>
      </c>
      <c r="R35" s="62">
        <f t="shared" si="12"/>
        <v>48.15223386651958</v>
      </c>
      <c r="S35" s="63">
        <f t="shared" si="12"/>
        <v>45.670175438596488</v>
      </c>
    </row>
    <row r="36" spans="2:22" ht="29.1" customHeight="1" thickTop="1" thickBot="1">
      <c r="B36" s="196" t="s">
        <v>31</v>
      </c>
      <c r="C36" s="202" t="s">
        <v>50</v>
      </c>
      <c r="D36" s="203"/>
      <c r="E36" s="65">
        <v>267</v>
      </c>
      <c r="F36" s="52">
        <v>257</v>
      </c>
      <c r="G36" s="52">
        <v>402</v>
      </c>
      <c r="H36" s="52">
        <v>378</v>
      </c>
      <c r="I36" s="52">
        <v>592</v>
      </c>
      <c r="J36" s="52">
        <v>69</v>
      </c>
      <c r="K36" s="52">
        <v>452</v>
      </c>
      <c r="L36" s="52">
        <v>146</v>
      </c>
      <c r="M36" s="52">
        <v>195</v>
      </c>
      <c r="N36" s="52">
        <v>172</v>
      </c>
      <c r="O36" s="52">
        <v>376</v>
      </c>
      <c r="P36" s="52">
        <v>373</v>
      </c>
      <c r="Q36" s="52">
        <v>454</v>
      </c>
      <c r="R36" s="52">
        <v>360</v>
      </c>
      <c r="S36" s="53">
        <f>SUM(E36:R36)</f>
        <v>4493</v>
      </c>
    </row>
    <row r="37" spans="2:22" ht="29.1" customHeight="1" thickTop="1" thickBot="1">
      <c r="B37" s="201"/>
      <c r="C37" s="178" t="s">
        <v>38</v>
      </c>
      <c r="D37" s="179"/>
      <c r="E37" s="61">
        <f t="shared" ref="E37:S37" si="13">E36/E6*100</f>
        <v>19.305856832971802</v>
      </c>
      <c r="F37" s="61">
        <f t="shared" si="13"/>
        <v>24.337121212121211</v>
      </c>
      <c r="G37" s="61">
        <f t="shared" si="13"/>
        <v>25.062344139650872</v>
      </c>
      <c r="H37" s="61">
        <f t="shared" si="13"/>
        <v>15.613382899628252</v>
      </c>
      <c r="I37" s="61">
        <f t="shared" si="13"/>
        <v>25.999121651295564</v>
      </c>
      <c r="J37" s="61">
        <f t="shared" si="13"/>
        <v>19.008264462809919</v>
      </c>
      <c r="K37" s="61">
        <f t="shared" si="13"/>
        <v>25.93230063109581</v>
      </c>
      <c r="L37" s="61">
        <f t="shared" si="13"/>
        <v>19.836956521739129</v>
      </c>
      <c r="M37" s="61">
        <f t="shared" si="13"/>
        <v>18.005540166204987</v>
      </c>
      <c r="N37" s="61">
        <f t="shared" si="13"/>
        <v>16.165413533834585</v>
      </c>
      <c r="O37" s="61">
        <f t="shared" si="13"/>
        <v>16.853428955625279</v>
      </c>
      <c r="P37" s="61">
        <f t="shared" si="13"/>
        <v>21.314285714285713</v>
      </c>
      <c r="Q37" s="61">
        <f t="shared" si="13"/>
        <v>24.527282549972988</v>
      </c>
      <c r="R37" s="62">
        <f t="shared" si="13"/>
        <v>19.856591285162715</v>
      </c>
      <c r="S37" s="63">
        <f t="shared" si="13"/>
        <v>21.019883040935671</v>
      </c>
    </row>
    <row r="38" spans="2:22" s="66" customFormat="1" ht="29.1" customHeight="1" thickTop="1" thickBot="1">
      <c r="B38" s="175" t="s">
        <v>42</v>
      </c>
      <c r="C38" s="208" t="s">
        <v>51</v>
      </c>
      <c r="D38" s="209"/>
      <c r="E38" s="65">
        <v>203</v>
      </c>
      <c r="F38" s="52">
        <v>114</v>
      </c>
      <c r="G38" s="52">
        <v>144</v>
      </c>
      <c r="H38" s="52">
        <v>126</v>
      </c>
      <c r="I38" s="52">
        <v>234</v>
      </c>
      <c r="J38" s="52">
        <v>35</v>
      </c>
      <c r="K38" s="52">
        <v>146</v>
      </c>
      <c r="L38" s="52">
        <v>65</v>
      </c>
      <c r="M38" s="52">
        <v>98</v>
      </c>
      <c r="N38" s="52">
        <v>61</v>
      </c>
      <c r="O38" s="52">
        <v>238</v>
      </c>
      <c r="P38" s="52">
        <v>145</v>
      </c>
      <c r="Q38" s="52">
        <v>144</v>
      </c>
      <c r="R38" s="52">
        <v>123</v>
      </c>
      <c r="S38" s="53">
        <f>SUM(E38:R38)</f>
        <v>1876</v>
      </c>
    </row>
    <row r="39" spans="2:22" s="4" customFormat="1" ht="29.1" customHeight="1" thickTop="1" thickBot="1">
      <c r="B39" s="207"/>
      <c r="C39" s="210" t="s">
        <v>38</v>
      </c>
      <c r="D39" s="211"/>
      <c r="E39" s="67">
        <f t="shared" ref="E39:S39" si="14">E38/E6*100</f>
        <v>14.67823571945047</v>
      </c>
      <c r="F39" s="68">
        <f t="shared" si="14"/>
        <v>10.795454545454545</v>
      </c>
      <c r="G39" s="68">
        <f t="shared" si="14"/>
        <v>8.9775561097256862</v>
      </c>
      <c r="H39" s="68">
        <f t="shared" si="14"/>
        <v>5.2044609665427508</v>
      </c>
      <c r="I39" s="68">
        <f t="shared" si="14"/>
        <v>10.276679841897234</v>
      </c>
      <c r="J39" s="68">
        <f t="shared" si="14"/>
        <v>9.6418732782369148</v>
      </c>
      <c r="K39" s="68">
        <f t="shared" si="14"/>
        <v>8.3763625932300627</v>
      </c>
      <c r="L39" s="68">
        <f t="shared" si="14"/>
        <v>8.8315217391304355</v>
      </c>
      <c r="M39" s="68">
        <f t="shared" si="14"/>
        <v>9.0489381348107099</v>
      </c>
      <c r="N39" s="68">
        <f t="shared" si="14"/>
        <v>5.7330827067669166</v>
      </c>
      <c r="O39" s="67">
        <f t="shared" si="14"/>
        <v>10.667861945316002</v>
      </c>
      <c r="P39" s="68">
        <f t="shared" si="14"/>
        <v>8.2857142857142847</v>
      </c>
      <c r="Q39" s="68">
        <f t="shared" si="14"/>
        <v>7.7795786061588341</v>
      </c>
      <c r="R39" s="69">
        <f t="shared" si="14"/>
        <v>6.7843353557639281</v>
      </c>
      <c r="S39" s="63">
        <f t="shared" si="14"/>
        <v>8.776608187134503</v>
      </c>
    </row>
    <row r="40" spans="2:22" s="4" customFormat="1" ht="24" customHeight="1">
      <c r="B40" s="70"/>
      <c r="C40" s="71"/>
      <c r="D40" s="71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3"/>
    </row>
    <row r="41" spans="2:22" s="4" customFormat="1" ht="48.75" customHeight="1" thickBot="1">
      <c r="B41" s="212" t="s">
        <v>52</v>
      </c>
      <c r="C41" s="212"/>
      <c r="D41" s="212"/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Q41" s="212"/>
      <c r="R41" s="212"/>
      <c r="S41" s="212"/>
    </row>
    <row r="42" spans="2:22" s="4" customFormat="1" ht="42" customHeight="1" thickTop="1" thickBot="1">
      <c r="B42" s="6" t="s">
        <v>1</v>
      </c>
      <c r="C42" s="74" t="s">
        <v>2</v>
      </c>
      <c r="D42" s="75" t="s">
        <v>3</v>
      </c>
      <c r="E42" s="76" t="s">
        <v>53</v>
      </c>
      <c r="F42" s="9" t="s">
        <v>54</v>
      </c>
      <c r="G42" s="11" t="s">
        <v>6</v>
      </c>
      <c r="H42" s="11" t="s">
        <v>7</v>
      </c>
      <c r="I42" s="11" t="s">
        <v>8</v>
      </c>
      <c r="J42" s="11" t="s">
        <v>9</v>
      </c>
      <c r="K42" s="11" t="s">
        <v>10</v>
      </c>
      <c r="L42" s="11" t="s">
        <v>11</v>
      </c>
      <c r="M42" s="11" t="s">
        <v>12</v>
      </c>
      <c r="N42" s="11" t="s">
        <v>13</v>
      </c>
      <c r="O42" s="11" t="s">
        <v>14</v>
      </c>
      <c r="P42" s="11" t="s">
        <v>15</v>
      </c>
      <c r="Q42" s="11" t="s">
        <v>16</v>
      </c>
      <c r="R42" s="12" t="s">
        <v>17</v>
      </c>
      <c r="S42" s="13" t="s">
        <v>18</v>
      </c>
    </row>
    <row r="43" spans="2:22" s="4" customFormat="1" ht="42" customHeight="1" thickBot="1">
      <c r="B43" s="167" t="s">
        <v>55</v>
      </c>
      <c r="C43" s="213"/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  <c r="R43" s="213"/>
      <c r="S43" s="214"/>
    </row>
    <row r="44" spans="2:22" s="4" customFormat="1" ht="42" customHeight="1" thickTop="1" thickBot="1">
      <c r="B44" s="77" t="s">
        <v>20</v>
      </c>
      <c r="C44" s="205" t="s">
        <v>56</v>
      </c>
      <c r="D44" s="206"/>
      <c r="E44" s="58">
        <v>2657</v>
      </c>
      <c r="F44" s="58">
        <v>442</v>
      </c>
      <c r="G44" s="58">
        <v>411</v>
      </c>
      <c r="H44" s="58">
        <v>201</v>
      </c>
      <c r="I44" s="58">
        <v>131</v>
      </c>
      <c r="J44" s="58">
        <v>143</v>
      </c>
      <c r="K44" s="58">
        <v>59</v>
      </c>
      <c r="L44" s="58">
        <v>62</v>
      </c>
      <c r="M44" s="58">
        <v>342</v>
      </c>
      <c r="N44" s="58">
        <v>361</v>
      </c>
      <c r="O44" s="58">
        <v>547</v>
      </c>
      <c r="P44" s="58">
        <v>194</v>
      </c>
      <c r="Q44" s="58">
        <v>150</v>
      </c>
      <c r="R44" s="78">
        <v>281</v>
      </c>
      <c r="S44" s="79">
        <f>SUM(E44:R44)</f>
        <v>5981</v>
      </c>
    </row>
    <row r="45" spans="2:22" s="4" customFormat="1" ht="42" customHeight="1" thickTop="1" thickBot="1">
      <c r="B45" s="80"/>
      <c r="C45" s="215" t="s">
        <v>57</v>
      </c>
      <c r="D45" s="216"/>
      <c r="E45" s="81">
        <v>31</v>
      </c>
      <c r="F45" s="51">
        <v>13</v>
      </c>
      <c r="G45" s="51">
        <v>28</v>
      </c>
      <c r="H45" s="51">
        <v>52</v>
      </c>
      <c r="I45" s="51">
        <v>36</v>
      </c>
      <c r="J45" s="51">
        <v>14</v>
      </c>
      <c r="K45" s="51">
        <v>35</v>
      </c>
      <c r="L45" s="51">
        <v>17</v>
      </c>
      <c r="M45" s="52">
        <v>13</v>
      </c>
      <c r="N45" s="52">
        <v>28</v>
      </c>
      <c r="O45" s="52">
        <v>10</v>
      </c>
      <c r="P45" s="52">
        <v>8</v>
      </c>
      <c r="Q45" s="52">
        <v>46</v>
      </c>
      <c r="R45" s="52">
        <v>93</v>
      </c>
      <c r="S45" s="79">
        <f>SUM(E45:R45)</f>
        <v>424</v>
      </c>
    </row>
    <row r="46" spans="2:22" s="4" customFormat="1" ht="42" customHeight="1" thickTop="1" thickBot="1">
      <c r="B46" s="82" t="s">
        <v>23</v>
      </c>
      <c r="C46" s="217" t="s">
        <v>58</v>
      </c>
      <c r="D46" s="218"/>
      <c r="E46" s="83">
        <f>E44+'[1] Stan i struktura IX 18'!E46</f>
        <v>10046</v>
      </c>
      <c r="F46" s="83">
        <f>F44+'[1] Stan i struktura IX 18'!F46</f>
        <v>2500</v>
      </c>
      <c r="G46" s="83">
        <f>G44+'[1] Stan i struktura IX 18'!G46</f>
        <v>3630</v>
      </c>
      <c r="H46" s="83">
        <f>H44+'[1] Stan i struktura IX 18'!H46</f>
        <v>2340</v>
      </c>
      <c r="I46" s="83">
        <f>I44+'[1] Stan i struktura IX 18'!I46</f>
        <v>2812</v>
      </c>
      <c r="J46" s="83">
        <f>J44+'[1] Stan i struktura IX 18'!J46</f>
        <v>1352</v>
      </c>
      <c r="K46" s="83">
        <f>K44+'[1] Stan i struktura IX 18'!K46</f>
        <v>1954</v>
      </c>
      <c r="L46" s="83">
        <f>L44+'[1] Stan i struktura IX 18'!L46</f>
        <v>1583</v>
      </c>
      <c r="M46" s="83">
        <f>M44+'[1] Stan i struktura IX 18'!M46</f>
        <v>3325</v>
      </c>
      <c r="N46" s="83">
        <f>N44+'[1] Stan i struktura IX 18'!N46</f>
        <v>2195</v>
      </c>
      <c r="O46" s="83">
        <f>O44+'[1] Stan i struktura IX 18'!O46</f>
        <v>5920</v>
      </c>
      <c r="P46" s="83">
        <f>P44+'[1] Stan i struktura IX 18'!P46</f>
        <v>2003</v>
      </c>
      <c r="Q46" s="83">
        <f>Q44+'[1] Stan i struktura IX 18'!Q46</f>
        <v>2310</v>
      </c>
      <c r="R46" s="84">
        <f>R44+'[1] Stan i struktura IX 18'!R46</f>
        <v>3240</v>
      </c>
      <c r="S46" s="85">
        <f>S44+'[1] Stan i struktura IX 18'!S46</f>
        <v>45210</v>
      </c>
      <c r="U46" s="4">
        <f>SUM(E46:R46)</f>
        <v>45210</v>
      </c>
      <c r="V46" s="4">
        <f>SUM(E46:R46)</f>
        <v>45210</v>
      </c>
    </row>
    <row r="47" spans="2:22" s="4" customFormat="1" ht="42" customHeight="1" thickBot="1">
      <c r="B47" s="219" t="s">
        <v>59</v>
      </c>
      <c r="C47" s="220"/>
      <c r="D47" s="220"/>
      <c r="E47" s="220"/>
      <c r="F47" s="220"/>
      <c r="G47" s="220"/>
      <c r="H47" s="220"/>
      <c r="I47" s="220"/>
      <c r="J47" s="220"/>
      <c r="K47" s="220"/>
      <c r="L47" s="220"/>
      <c r="M47" s="220"/>
      <c r="N47" s="220"/>
      <c r="O47" s="220"/>
      <c r="P47" s="220"/>
      <c r="Q47" s="220"/>
      <c r="R47" s="220"/>
      <c r="S47" s="214"/>
    </row>
    <row r="48" spans="2:22" s="4" customFormat="1" ht="42" customHeight="1" thickTop="1" thickBot="1">
      <c r="B48" s="221" t="s">
        <v>20</v>
      </c>
      <c r="C48" s="222" t="s">
        <v>60</v>
      </c>
      <c r="D48" s="223"/>
      <c r="E48" s="59">
        <v>0</v>
      </c>
      <c r="F48" s="59">
        <v>2</v>
      </c>
      <c r="G48" s="59">
        <v>6</v>
      </c>
      <c r="H48" s="59">
        <v>4</v>
      </c>
      <c r="I48" s="59">
        <v>11</v>
      </c>
      <c r="J48" s="59">
        <v>0</v>
      </c>
      <c r="K48" s="59">
        <v>5</v>
      </c>
      <c r="L48" s="59">
        <v>9</v>
      </c>
      <c r="M48" s="59">
        <v>0</v>
      </c>
      <c r="N48" s="59">
        <v>4</v>
      </c>
      <c r="O48" s="59">
        <v>4</v>
      </c>
      <c r="P48" s="59">
        <v>5</v>
      </c>
      <c r="Q48" s="59">
        <v>14</v>
      </c>
      <c r="R48" s="60">
        <v>4</v>
      </c>
      <c r="S48" s="86">
        <f>SUM(E48:R48)</f>
        <v>68</v>
      </c>
    </row>
    <row r="49" spans="2:22" ht="42" customHeight="1" thickTop="1" thickBot="1">
      <c r="B49" s="176"/>
      <c r="C49" s="224" t="s">
        <v>61</v>
      </c>
      <c r="D49" s="225"/>
      <c r="E49" s="87">
        <f>E48+'[1] Stan i struktura IX 18'!E49</f>
        <v>80</v>
      </c>
      <c r="F49" s="87">
        <f>F48+'[1] Stan i struktura IX 18'!F49</f>
        <v>57</v>
      </c>
      <c r="G49" s="87">
        <f>G48+'[1] Stan i struktura IX 18'!G49</f>
        <v>62</v>
      </c>
      <c r="H49" s="87">
        <f>H48+'[1] Stan i struktura IX 18'!H49</f>
        <v>32</v>
      </c>
      <c r="I49" s="87">
        <f>I48+'[1] Stan i struktura IX 18'!I49</f>
        <v>57</v>
      </c>
      <c r="J49" s="87">
        <f>J48+'[1] Stan i struktura IX 18'!J49</f>
        <v>11</v>
      </c>
      <c r="K49" s="87">
        <f>K48+'[1] Stan i struktura IX 18'!K49</f>
        <v>112</v>
      </c>
      <c r="L49" s="87">
        <f>L48+'[1] Stan i struktura IX 18'!L49</f>
        <v>61</v>
      </c>
      <c r="M49" s="87">
        <f>M48+'[1] Stan i struktura IX 18'!M49</f>
        <v>0</v>
      </c>
      <c r="N49" s="87">
        <f>N48+'[1] Stan i struktura IX 18'!N49</f>
        <v>47</v>
      </c>
      <c r="O49" s="87">
        <f>O48+'[1] Stan i struktura IX 18'!O49</f>
        <v>92</v>
      </c>
      <c r="P49" s="87">
        <f>P48+'[1] Stan i struktura IX 18'!P49</f>
        <v>24</v>
      </c>
      <c r="Q49" s="87">
        <f>Q48+'[1] Stan i struktura IX 18'!Q49</f>
        <v>287</v>
      </c>
      <c r="R49" s="88">
        <f>R48+'[1] Stan i struktura IX 18'!R49</f>
        <v>139</v>
      </c>
      <c r="S49" s="85">
        <f>S48+'[1] Stan i struktura IX 18'!S49</f>
        <v>1061</v>
      </c>
      <c r="U49" s="1">
        <f>SUM(E49:R49)</f>
        <v>1061</v>
      </c>
      <c r="V49" s="4">
        <f>SUM(E49:R49)</f>
        <v>1061</v>
      </c>
    </row>
    <row r="50" spans="2:22" s="4" customFormat="1" ht="42" customHeight="1" thickTop="1" thickBot="1">
      <c r="B50" s="226" t="s">
        <v>23</v>
      </c>
      <c r="C50" s="227" t="s">
        <v>62</v>
      </c>
      <c r="D50" s="228"/>
      <c r="E50" s="89">
        <v>0</v>
      </c>
      <c r="F50" s="89">
        <v>4</v>
      </c>
      <c r="G50" s="89">
        <v>0</v>
      </c>
      <c r="H50" s="89">
        <v>22</v>
      </c>
      <c r="I50" s="89">
        <v>1</v>
      </c>
      <c r="J50" s="89">
        <v>0</v>
      </c>
      <c r="K50" s="89">
        <v>0</v>
      </c>
      <c r="L50" s="89">
        <v>1</v>
      </c>
      <c r="M50" s="89">
        <v>4</v>
      </c>
      <c r="N50" s="89">
        <v>0</v>
      </c>
      <c r="O50" s="89">
        <v>1</v>
      </c>
      <c r="P50" s="89">
        <v>0</v>
      </c>
      <c r="Q50" s="89">
        <v>17</v>
      </c>
      <c r="R50" s="90">
        <v>1</v>
      </c>
      <c r="S50" s="86">
        <f>SUM(E50:R50)</f>
        <v>51</v>
      </c>
    </row>
    <row r="51" spans="2:22" ht="42" customHeight="1" thickTop="1" thickBot="1">
      <c r="B51" s="176"/>
      <c r="C51" s="224" t="s">
        <v>63</v>
      </c>
      <c r="D51" s="225"/>
      <c r="E51" s="87">
        <f>E50+'[1] Stan i struktura IX 18'!E51</f>
        <v>15</v>
      </c>
      <c r="F51" s="87">
        <f>F50+'[1] Stan i struktura IX 18'!F51</f>
        <v>44</v>
      </c>
      <c r="G51" s="87">
        <f>G50+'[1] Stan i struktura IX 18'!G51</f>
        <v>49</v>
      </c>
      <c r="H51" s="87">
        <f>H50+'[1] Stan i struktura IX 18'!H51</f>
        <v>88</v>
      </c>
      <c r="I51" s="87">
        <f>I50+'[1] Stan i struktura IX 18'!I51</f>
        <v>82</v>
      </c>
      <c r="J51" s="87">
        <f>J50+'[1] Stan i struktura IX 18'!J51</f>
        <v>10</v>
      </c>
      <c r="K51" s="87">
        <f>K50+'[1] Stan i struktura IX 18'!K51</f>
        <v>29</v>
      </c>
      <c r="L51" s="87">
        <f>L50+'[1] Stan i struktura IX 18'!L51</f>
        <v>28</v>
      </c>
      <c r="M51" s="87">
        <f>M50+'[1] Stan i struktura IX 18'!M51</f>
        <v>28</v>
      </c>
      <c r="N51" s="87">
        <f>N50+'[1] Stan i struktura IX 18'!N51</f>
        <v>18</v>
      </c>
      <c r="O51" s="87">
        <f>O50+'[1] Stan i struktura IX 18'!O51</f>
        <v>7</v>
      </c>
      <c r="P51" s="87">
        <f>P50+'[1] Stan i struktura IX 18'!P51</f>
        <v>42</v>
      </c>
      <c r="Q51" s="87">
        <f>Q50+'[1] Stan i struktura IX 18'!Q51</f>
        <v>259</v>
      </c>
      <c r="R51" s="88">
        <f>R50+'[1] Stan i struktura IX 18'!R51</f>
        <v>13</v>
      </c>
      <c r="S51" s="85">
        <f>S50+'[1] Stan i struktura IX 18'!S51</f>
        <v>712</v>
      </c>
      <c r="U51" s="1">
        <f>SUM(E51:R51)</f>
        <v>712</v>
      </c>
      <c r="V51" s="4">
        <f>SUM(E51:R51)</f>
        <v>712</v>
      </c>
    </row>
    <row r="52" spans="2:22" s="4" customFormat="1" ht="42" customHeight="1" thickTop="1" thickBot="1">
      <c r="B52" s="229" t="s">
        <v>28</v>
      </c>
      <c r="C52" s="230" t="s">
        <v>64</v>
      </c>
      <c r="D52" s="231"/>
      <c r="E52" s="50">
        <v>4</v>
      </c>
      <c r="F52" s="51">
        <v>4</v>
      </c>
      <c r="G52" s="51">
        <v>12</v>
      </c>
      <c r="H52" s="51">
        <v>8</v>
      </c>
      <c r="I52" s="52">
        <v>0</v>
      </c>
      <c r="J52" s="51">
        <v>1</v>
      </c>
      <c r="K52" s="52">
        <v>0</v>
      </c>
      <c r="L52" s="51">
        <v>3</v>
      </c>
      <c r="M52" s="52">
        <v>0</v>
      </c>
      <c r="N52" s="52">
        <v>6</v>
      </c>
      <c r="O52" s="52">
        <v>8</v>
      </c>
      <c r="P52" s="51">
        <v>5</v>
      </c>
      <c r="Q52" s="91">
        <v>6</v>
      </c>
      <c r="R52" s="52">
        <v>5</v>
      </c>
      <c r="S52" s="86">
        <f>SUM(E52:R52)</f>
        <v>62</v>
      </c>
    </row>
    <row r="53" spans="2:22" ht="42" customHeight="1" thickTop="1" thickBot="1">
      <c r="B53" s="176"/>
      <c r="C53" s="224" t="s">
        <v>65</v>
      </c>
      <c r="D53" s="225"/>
      <c r="E53" s="87">
        <f>E52+'[1] Stan i struktura IX 18'!E53</f>
        <v>74</v>
      </c>
      <c r="F53" s="87">
        <f>F52+'[1] Stan i struktura IX 18'!F53</f>
        <v>49</v>
      </c>
      <c r="G53" s="87">
        <f>G52+'[1] Stan i struktura IX 18'!G53</f>
        <v>79</v>
      </c>
      <c r="H53" s="87">
        <f>H52+'[1] Stan i struktura IX 18'!H53</f>
        <v>87</v>
      </c>
      <c r="I53" s="87">
        <f>I52+'[1] Stan i struktura IX 18'!I53</f>
        <v>67</v>
      </c>
      <c r="J53" s="87">
        <f>J52+'[1] Stan i struktura IX 18'!J53</f>
        <v>44</v>
      </c>
      <c r="K53" s="87">
        <f>K52+'[1] Stan i struktura IX 18'!K53</f>
        <v>40</v>
      </c>
      <c r="L53" s="87">
        <f>L52+'[1] Stan i struktura IX 18'!L53</f>
        <v>22</v>
      </c>
      <c r="M53" s="87">
        <f>M52+'[1] Stan i struktura IX 18'!M53</f>
        <v>31</v>
      </c>
      <c r="N53" s="87">
        <f>N52+'[1] Stan i struktura IX 18'!N53</f>
        <v>70</v>
      </c>
      <c r="O53" s="87">
        <f>O52+'[1] Stan i struktura IX 18'!O53</f>
        <v>71</v>
      </c>
      <c r="P53" s="87">
        <f>P52+'[1] Stan i struktura IX 18'!P53</f>
        <v>30</v>
      </c>
      <c r="Q53" s="87">
        <f>Q52+'[1] Stan i struktura IX 18'!Q53</f>
        <v>49</v>
      </c>
      <c r="R53" s="88">
        <f>R52+'[1] Stan i struktura IX 18'!R53</f>
        <v>80</v>
      </c>
      <c r="S53" s="85">
        <f>S52+'[1] Stan i struktura IX 18'!S53</f>
        <v>793</v>
      </c>
      <c r="U53" s="1">
        <f>SUM(E53:R53)</f>
        <v>793</v>
      </c>
      <c r="V53" s="4">
        <f>SUM(E53:R53)</f>
        <v>793</v>
      </c>
    </row>
    <row r="54" spans="2:22" s="4" customFormat="1" ht="42" customHeight="1" thickTop="1" thickBot="1">
      <c r="B54" s="229" t="s">
        <v>31</v>
      </c>
      <c r="C54" s="230" t="s">
        <v>66</v>
      </c>
      <c r="D54" s="231"/>
      <c r="E54" s="50">
        <v>9</v>
      </c>
      <c r="F54" s="51">
        <v>4</v>
      </c>
      <c r="G54" s="51">
        <v>9</v>
      </c>
      <c r="H54" s="51">
        <v>3</v>
      </c>
      <c r="I54" s="52">
        <v>8</v>
      </c>
      <c r="J54" s="51">
        <v>5</v>
      </c>
      <c r="K54" s="52">
        <v>3</v>
      </c>
      <c r="L54" s="51">
        <v>8</v>
      </c>
      <c r="M54" s="52">
        <v>0</v>
      </c>
      <c r="N54" s="52">
        <v>5</v>
      </c>
      <c r="O54" s="52">
        <v>12</v>
      </c>
      <c r="P54" s="51">
        <v>3</v>
      </c>
      <c r="Q54" s="91">
        <v>9</v>
      </c>
      <c r="R54" s="52">
        <v>3</v>
      </c>
      <c r="S54" s="86">
        <f>SUM(E54:R54)</f>
        <v>81</v>
      </c>
    </row>
    <row r="55" spans="2:22" s="4" customFormat="1" ht="42" customHeight="1" thickTop="1" thickBot="1">
      <c r="B55" s="176"/>
      <c r="C55" s="232" t="s">
        <v>67</v>
      </c>
      <c r="D55" s="233"/>
      <c r="E55" s="87">
        <f>E54+'[1] Stan i struktura IX 18'!E55</f>
        <v>101</v>
      </c>
      <c r="F55" s="87">
        <f>F54+'[1] Stan i struktura IX 18'!F55</f>
        <v>51</v>
      </c>
      <c r="G55" s="87">
        <f>G54+'[1] Stan i struktura IX 18'!G55</f>
        <v>95</v>
      </c>
      <c r="H55" s="87">
        <f>H54+'[1] Stan i struktura IX 18'!H55</f>
        <v>42</v>
      </c>
      <c r="I55" s="87">
        <f>I54+'[1] Stan i struktura IX 18'!I55</f>
        <v>47</v>
      </c>
      <c r="J55" s="87">
        <f>J54+'[1] Stan i struktura IX 18'!J55</f>
        <v>42</v>
      </c>
      <c r="K55" s="87">
        <f>K54+'[1] Stan i struktura IX 18'!K55</f>
        <v>14</v>
      </c>
      <c r="L55" s="87">
        <f>L54+'[1] Stan i struktura IX 18'!L55</f>
        <v>49</v>
      </c>
      <c r="M55" s="87">
        <f>M54+'[1] Stan i struktura IX 18'!M55</f>
        <v>21</v>
      </c>
      <c r="N55" s="87">
        <f>N54+'[1] Stan i struktura IX 18'!N55</f>
        <v>37</v>
      </c>
      <c r="O55" s="87">
        <f>O54+'[1] Stan i struktura IX 18'!O55</f>
        <v>65</v>
      </c>
      <c r="P55" s="87">
        <f>P54+'[1] Stan i struktura IX 18'!P55</f>
        <v>30</v>
      </c>
      <c r="Q55" s="87">
        <f>Q54+'[1] Stan i struktura IX 18'!Q55</f>
        <v>63</v>
      </c>
      <c r="R55" s="88">
        <f>R54+'[1] Stan i struktura IX 18'!R55</f>
        <v>41</v>
      </c>
      <c r="S55" s="85">
        <f>S54+'[1] Stan i struktura IX 18'!S55</f>
        <v>698</v>
      </c>
      <c r="U55" s="4">
        <f>SUM(E55:R55)</f>
        <v>698</v>
      </c>
      <c r="V55" s="4">
        <f>SUM(E55:R55)</f>
        <v>698</v>
      </c>
    </row>
    <row r="56" spans="2:22" s="4" customFormat="1" ht="42" customHeight="1" thickTop="1" thickBot="1">
      <c r="B56" s="229" t="s">
        <v>42</v>
      </c>
      <c r="C56" s="235" t="s">
        <v>68</v>
      </c>
      <c r="D56" s="236"/>
      <c r="E56" s="92">
        <v>8</v>
      </c>
      <c r="F56" s="92">
        <v>8</v>
      </c>
      <c r="G56" s="92">
        <v>7</v>
      </c>
      <c r="H56" s="92">
        <v>13</v>
      </c>
      <c r="I56" s="92">
        <v>7</v>
      </c>
      <c r="J56" s="92">
        <v>5</v>
      </c>
      <c r="K56" s="92">
        <v>17</v>
      </c>
      <c r="L56" s="92">
        <v>6</v>
      </c>
      <c r="M56" s="92">
        <v>9</v>
      </c>
      <c r="N56" s="92">
        <v>5</v>
      </c>
      <c r="O56" s="92">
        <v>11</v>
      </c>
      <c r="P56" s="92">
        <v>7</v>
      </c>
      <c r="Q56" s="92">
        <v>26</v>
      </c>
      <c r="R56" s="93">
        <v>6</v>
      </c>
      <c r="S56" s="86">
        <f>SUM(E56:R56)</f>
        <v>135</v>
      </c>
    </row>
    <row r="57" spans="2:22" s="4" customFormat="1" ht="42" customHeight="1" thickTop="1" thickBot="1">
      <c r="B57" s="234"/>
      <c r="C57" s="237" t="s">
        <v>69</v>
      </c>
      <c r="D57" s="238"/>
      <c r="E57" s="87">
        <f>E56+'[1] Stan i struktura IX 18'!E57</f>
        <v>108</v>
      </c>
      <c r="F57" s="87">
        <f>F56+'[1] Stan i struktura IX 18'!F57</f>
        <v>87</v>
      </c>
      <c r="G57" s="87">
        <f>G56+'[1] Stan i struktura IX 18'!G57</f>
        <v>47</v>
      </c>
      <c r="H57" s="87">
        <f>H56+'[1] Stan i struktura IX 18'!H57</f>
        <v>76</v>
      </c>
      <c r="I57" s="87">
        <f>I56+'[1] Stan i struktura IX 18'!I57</f>
        <v>108</v>
      </c>
      <c r="J57" s="87">
        <f>J56+'[1] Stan i struktura IX 18'!J57</f>
        <v>37</v>
      </c>
      <c r="K57" s="87">
        <f>K56+'[1] Stan i struktura IX 18'!K57</f>
        <v>122</v>
      </c>
      <c r="L57" s="87">
        <f>L56+'[1] Stan i struktura IX 18'!L57</f>
        <v>38</v>
      </c>
      <c r="M57" s="87">
        <f>M56+'[1] Stan i struktura IX 18'!M57</f>
        <v>84</v>
      </c>
      <c r="N57" s="87">
        <f>N56+'[1] Stan i struktura IX 18'!N57</f>
        <v>58</v>
      </c>
      <c r="O57" s="87">
        <f>O56+'[1] Stan i struktura IX 18'!O57</f>
        <v>95</v>
      </c>
      <c r="P57" s="87">
        <f>P56+'[1] Stan i struktura IX 18'!P57</f>
        <v>44</v>
      </c>
      <c r="Q57" s="87">
        <f>Q56+'[1] Stan i struktura IX 18'!Q57</f>
        <v>129</v>
      </c>
      <c r="R57" s="88">
        <f>R56+'[1] Stan i struktura IX 18'!R57</f>
        <v>52</v>
      </c>
      <c r="S57" s="85">
        <f>S56+'[1] Stan i struktura IX 18'!S57</f>
        <v>1085</v>
      </c>
      <c r="U57" s="4">
        <f>SUM(E57:R57)</f>
        <v>1085</v>
      </c>
      <c r="V57" s="4">
        <f>SUM(E57:R57)</f>
        <v>1085</v>
      </c>
    </row>
    <row r="58" spans="2:22" s="4" customFormat="1" ht="42" customHeight="1" thickTop="1" thickBot="1">
      <c r="B58" s="229" t="s">
        <v>44</v>
      </c>
      <c r="C58" s="235" t="s">
        <v>70</v>
      </c>
      <c r="D58" s="236"/>
      <c r="E58" s="92">
        <v>10</v>
      </c>
      <c r="F58" s="92">
        <v>6</v>
      </c>
      <c r="G58" s="92">
        <v>4</v>
      </c>
      <c r="H58" s="92">
        <v>2</v>
      </c>
      <c r="I58" s="92">
        <v>2</v>
      </c>
      <c r="J58" s="92">
        <v>0</v>
      </c>
      <c r="K58" s="92">
        <v>8</v>
      </c>
      <c r="L58" s="92">
        <v>7</v>
      </c>
      <c r="M58" s="92">
        <v>3</v>
      </c>
      <c r="N58" s="92">
        <v>7</v>
      </c>
      <c r="O58" s="92">
        <v>0</v>
      </c>
      <c r="P58" s="92">
        <v>1</v>
      </c>
      <c r="Q58" s="92">
        <v>0</v>
      </c>
      <c r="R58" s="93">
        <v>11</v>
      </c>
      <c r="S58" s="86">
        <f>SUM(E58:R58)</f>
        <v>61</v>
      </c>
    </row>
    <row r="59" spans="2:22" s="4" customFormat="1" ht="42" customHeight="1" thickTop="1" thickBot="1">
      <c r="B59" s="226"/>
      <c r="C59" s="239" t="s">
        <v>71</v>
      </c>
      <c r="D59" s="240"/>
      <c r="E59" s="87">
        <f>E58+'[1] Stan i struktura IX 18'!E59</f>
        <v>52</v>
      </c>
      <c r="F59" s="87">
        <f>F58+'[1] Stan i struktura IX 18'!F59</f>
        <v>29</v>
      </c>
      <c r="G59" s="87">
        <f>G58+'[1] Stan i struktura IX 18'!G59</f>
        <v>48</v>
      </c>
      <c r="H59" s="87">
        <f>H58+'[1] Stan i struktura IX 18'!H59</f>
        <v>28</v>
      </c>
      <c r="I59" s="87">
        <f>I58+'[1] Stan i struktura IX 18'!I59</f>
        <v>62</v>
      </c>
      <c r="J59" s="87">
        <f>J58+'[1] Stan i struktura IX 18'!J59</f>
        <v>1</v>
      </c>
      <c r="K59" s="87">
        <f>K58+'[1] Stan i struktura IX 18'!K59</f>
        <v>31</v>
      </c>
      <c r="L59" s="87">
        <f>L58+'[1] Stan i struktura IX 18'!L59</f>
        <v>24</v>
      </c>
      <c r="M59" s="87">
        <f>M58+'[1] Stan i struktura IX 18'!M59</f>
        <v>20</v>
      </c>
      <c r="N59" s="87">
        <f>N58+'[1] Stan i struktura IX 18'!N59</f>
        <v>71</v>
      </c>
      <c r="O59" s="87">
        <f>O58+'[1] Stan i struktura IX 18'!O59</f>
        <v>15</v>
      </c>
      <c r="P59" s="87">
        <f>P58+'[1] Stan i struktura IX 18'!P59</f>
        <v>11</v>
      </c>
      <c r="Q59" s="87">
        <f>Q58+'[1] Stan i struktura IX 18'!Q59</f>
        <v>4</v>
      </c>
      <c r="R59" s="88">
        <f>R58+'[1] Stan i struktura IX 18'!R59</f>
        <v>36</v>
      </c>
      <c r="S59" s="85">
        <f>S58+'[1] Stan i struktura IX 18'!S59</f>
        <v>432</v>
      </c>
      <c r="U59" s="4">
        <f>SUM(E59:R59)</f>
        <v>432</v>
      </c>
      <c r="V59" s="4">
        <f>SUM(E59:R59)</f>
        <v>432</v>
      </c>
    </row>
    <row r="60" spans="2:22" s="4" customFormat="1" ht="42" customHeight="1" thickTop="1" thickBot="1">
      <c r="B60" s="241" t="s">
        <v>72</v>
      </c>
      <c r="C60" s="235" t="s">
        <v>73</v>
      </c>
      <c r="D60" s="236"/>
      <c r="E60" s="92">
        <v>6</v>
      </c>
      <c r="F60" s="92">
        <v>7</v>
      </c>
      <c r="G60" s="92">
        <v>12</v>
      </c>
      <c r="H60" s="92">
        <v>23</v>
      </c>
      <c r="I60" s="92">
        <v>7</v>
      </c>
      <c r="J60" s="92">
        <v>7</v>
      </c>
      <c r="K60" s="92">
        <v>34</v>
      </c>
      <c r="L60" s="92">
        <v>6</v>
      </c>
      <c r="M60" s="92">
        <v>1</v>
      </c>
      <c r="N60" s="92">
        <v>5</v>
      </c>
      <c r="O60" s="92">
        <v>6</v>
      </c>
      <c r="P60" s="92">
        <v>6</v>
      </c>
      <c r="Q60" s="92">
        <v>2</v>
      </c>
      <c r="R60" s="93">
        <v>18</v>
      </c>
      <c r="S60" s="86">
        <f>SUM(E60:R60)</f>
        <v>140</v>
      </c>
    </row>
    <row r="61" spans="2:22" s="4" customFormat="1" ht="42" customHeight="1" thickTop="1" thickBot="1">
      <c r="B61" s="241"/>
      <c r="C61" s="242" t="s">
        <v>74</v>
      </c>
      <c r="D61" s="243"/>
      <c r="E61" s="94">
        <f>E60+'[1] Stan i struktura IX 18'!E61</f>
        <v>196</v>
      </c>
      <c r="F61" s="94">
        <f>F60+'[1] Stan i struktura IX 18'!F61</f>
        <v>110</v>
      </c>
      <c r="G61" s="94">
        <f>G60+'[1] Stan i struktura IX 18'!G61</f>
        <v>192</v>
      </c>
      <c r="H61" s="94">
        <f>H60+'[1] Stan i struktura IX 18'!H61</f>
        <v>331</v>
      </c>
      <c r="I61" s="94">
        <f>I60+'[1] Stan i struktura IX 18'!I61</f>
        <v>336</v>
      </c>
      <c r="J61" s="94">
        <f>J60+'[1] Stan i struktura IX 18'!J61</f>
        <v>81</v>
      </c>
      <c r="K61" s="94">
        <f>K60+'[1] Stan i struktura IX 18'!K61</f>
        <v>520</v>
      </c>
      <c r="L61" s="94">
        <f>L60+'[1] Stan i struktura IX 18'!L61</f>
        <v>117</v>
      </c>
      <c r="M61" s="94">
        <f>M60+'[1] Stan i struktura IX 18'!M61</f>
        <v>202</v>
      </c>
      <c r="N61" s="94">
        <f>N60+'[1] Stan i struktura IX 18'!N61</f>
        <v>76</v>
      </c>
      <c r="O61" s="94">
        <f>O60+'[1] Stan i struktura IX 18'!O61</f>
        <v>336</v>
      </c>
      <c r="P61" s="94">
        <f>P60+'[1] Stan i struktura IX 18'!P61</f>
        <v>233</v>
      </c>
      <c r="Q61" s="94">
        <f>Q60+'[1] Stan i struktura IX 18'!Q61</f>
        <v>143</v>
      </c>
      <c r="R61" s="95">
        <f>R60+'[1] Stan i struktura IX 18'!R61</f>
        <v>307</v>
      </c>
      <c r="S61" s="85">
        <f>S60+'[1] Stan i struktura IX 18'!S61</f>
        <v>3180</v>
      </c>
      <c r="U61" s="4">
        <f>SUM(E61:R61)</f>
        <v>3180</v>
      </c>
      <c r="V61" s="4">
        <f>SUM(E61:R61)</f>
        <v>3180</v>
      </c>
    </row>
    <row r="62" spans="2:22" s="4" customFormat="1" ht="42" customHeight="1" thickTop="1" thickBot="1">
      <c r="B62" s="241" t="s">
        <v>75</v>
      </c>
      <c r="C62" s="235" t="s">
        <v>76</v>
      </c>
      <c r="D62" s="236"/>
      <c r="E62" s="92">
        <v>0</v>
      </c>
      <c r="F62" s="92">
        <v>1</v>
      </c>
      <c r="G62" s="92">
        <v>0</v>
      </c>
      <c r="H62" s="92">
        <v>0</v>
      </c>
      <c r="I62" s="92">
        <v>0</v>
      </c>
      <c r="J62" s="92">
        <v>0</v>
      </c>
      <c r="K62" s="92">
        <v>11</v>
      </c>
      <c r="L62" s="92">
        <v>0</v>
      </c>
      <c r="M62" s="92">
        <v>1</v>
      </c>
      <c r="N62" s="92">
        <v>0</v>
      </c>
      <c r="O62" s="92">
        <v>2</v>
      </c>
      <c r="P62" s="92">
        <v>13</v>
      </c>
      <c r="Q62" s="92">
        <v>3</v>
      </c>
      <c r="R62" s="93">
        <v>63</v>
      </c>
      <c r="S62" s="86">
        <f>SUM(E62:R62)</f>
        <v>94</v>
      </c>
    </row>
    <row r="63" spans="2:22" s="4" customFormat="1" ht="42" customHeight="1" thickTop="1" thickBot="1">
      <c r="B63" s="229"/>
      <c r="C63" s="244" t="s">
        <v>77</v>
      </c>
      <c r="D63" s="245"/>
      <c r="E63" s="87">
        <f>E62+'[1] Stan i struktura IX 18'!E63</f>
        <v>5</v>
      </c>
      <c r="F63" s="87">
        <f>F62+'[1] Stan i struktura IX 18'!F63</f>
        <v>30</v>
      </c>
      <c r="G63" s="87">
        <f>G62+'[1] Stan i struktura IX 18'!G63</f>
        <v>22</v>
      </c>
      <c r="H63" s="87">
        <f>H62+'[1] Stan i struktura IX 18'!H63</f>
        <v>23</v>
      </c>
      <c r="I63" s="87">
        <f>I62+'[1] Stan i struktura IX 18'!I63</f>
        <v>51</v>
      </c>
      <c r="J63" s="87">
        <f>J62+'[1] Stan i struktura IX 18'!J63</f>
        <v>31</v>
      </c>
      <c r="K63" s="87">
        <f>K62+'[1] Stan i struktura IX 18'!K63</f>
        <v>89</v>
      </c>
      <c r="L63" s="87">
        <f>L62+'[1] Stan i struktura IX 18'!L63</f>
        <v>30</v>
      </c>
      <c r="M63" s="87">
        <f>M62+'[1] Stan i struktura IX 18'!M63</f>
        <v>37</v>
      </c>
      <c r="N63" s="87">
        <f>N62+'[1] Stan i struktura IX 18'!N63</f>
        <v>67</v>
      </c>
      <c r="O63" s="87">
        <f>O62+'[1] Stan i struktura IX 18'!O63</f>
        <v>108</v>
      </c>
      <c r="P63" s="87">
        <f>P62+'[1] Stan i struktura IX 18'!P63</f>
        <v>40</v>
      </c>
      <c r="Q63" s="87">
        <f>Q62+'[1] Stan i struktura IX 18'!Q63</f>
        <v>82</v>
      </c>
      <c r="R63" s="88">
        <f>R62+'[1] Stan i struktura IX 18'!R63</f>
        <v>475</v>
      </c>
      <c r="S63" s="85">
        <f>S62+'[1] Stan i struktura IX 18'!S63</f>
        <v>1090</v>
      </c>
      <c r="U63" s="4">
        <f>SUM(E63:R63)</f>
        <v>1090</v>
      </c>
      <c r="V63" s="4">
        <f>SUM(E63:R63)</f>
        <v>1090</v>
      </c>
    </row>
    <row r="64" spans="2:22" s="4" customFormat="1" ht="42" customHeight="1" thickTop="1" thickBot="1">
      <c r="B64" s="241" t="s">
        <v>78</v>
      </c>
      <c r="C64" s="235" t="s">
        <v>79</v>
      </c>
      <c r="D64" s="236"/>
      <c r="E64" s="92">
        <v>0</v>
      </c>
      <c r="F64" s="92">
        <v>0</v>
      </c>
      <c r="G64" s="92">
        <v>0</v>
      </c>
      <c r="H64" s="92">
        <v>0</v>
      </c>
      <c r="I64" s="92">
        <v>0</v>
      </c>
      <c r="J64" s="92">
        <v>0</v>
      </c>
      <c r="K64" s="92">
        <v>0</v>
      </c>
      <c r="L64" s="92">
        <v>0</v>
      </c>
      <c r="M64" s="92">
        <v>0</v>
      </c>
      <c r="N64" s="92">
        <v>0</v>
      </c>
      <c r="O64" s="92">
        <v>0</v>
      </c>
      <c r="P64" s="92">
        <v>0</v>
      </c>
      <c r="Q64" s="92">
        <v>0</v>
      </c>
      <c r="R64" s="93">
        <v>0</v>
      </c>
      <c r="S64" s="86">
        <f>SUM(E64:R64)</f>
        <v>0</v>
      </c>
    </row>
    <row r="65" spans="2:22" ht="42" customHeight="1" thickTop="1" thickBot="1">
      <c r="B65" s="246"/>
      <c r="C65" s="247" t="s">
        <v>80</v>
      </c>
      <c r="D65" s="248"/>
      <c r="E65" s="87">
        <f>E64+'[1] Stan i struktura IX 18'!E65</f>
        <v>0</v>
      </c>
      <c r="F65" s="87">
        <f>F64+'[1] Stan i struktura IX 18'!F65</f>
        <v>0</v>
      </c>
      <c r="G65" s="87">
        <f>G64+'[1] Stan i struktura IX 18'!G65</f>
        <v>0</v>
      </c>
      <c r="H65" s="87">
        <f>H64+'[1] Stan i struktura IX 18'!H65</f>
        <v>0</v>
      </c>
      <c r="I65" s="87">
        <f>I64+'[1] Stan i struktura IX 18'!I65</f>
        <v>0</v>
      </c>
      <c r="J65" s="87">
        <f>J64+'[1] Stan i struktura IX 18'!J65</f>
        <v>0</v>
      </c>
      <c r="K65" s="87">
        <f>K64+'[1] Stan i struktura IX 18'!K65</f>
        <v>0</v>
      </c>
      <c r="L65" s="87">
        <f>L64+'[1] Stan i struktura IX 18'!L65</f>
        <v>0</v>
      </c>
      <c r="M65" s="87">
        <f>M64+'[1] Stan i struktura IX 18'!M65</f>
        <v>0</v>
      </c>
      <c r="N65" s="87">
        <f>N64+'[1] Stan i struktura IX 18'!N65</f>
        <v>0</v>
      </c>
      <c r="O65" s="87">
        <f>O64+'[1] Stan i struktura IX 18'!O65</f>
        <v>0</v>
      </c>
      <c r="P65" s="87">
        <f>P64+'[1] Stan i struktura IX 18'!P65</f>
        <v>0</v>
      </c>
      <c r="Q65" s="87">
        <f>Q64+'[1] Stan i struktura IX 18'!Q65</f>
        <v>0</v>
      </c>
      <c r="R65" s="88">
        <f>R64+'[1] Stan i struktura IX 18'!R65</f>
        <v>0</v>
      </c>
      <c r="S65" s="85">
        <f>S64+'[1] Stan i struktura IX 18'!S65</f>
        <v>0</v>
      </c>
      <c r="U65" s="1">
        <f>SUM(E65:R65)</f>
        <v>0</v>
      </c>
      <c r="V65" s="4">
        <f>SUM(E65:R65)</f>
        <v>0</v>
      </c>
    </row>
    <row r="66" spans="2:22" ht="45" customHeight="1" thickTop="1" thickBot="1">
      <c r="B66" s="249" t="s">
        <v>81</v>
      </c>
      <c r="C66" s="251" t="s">
        <v>82</v>
      </c>
      <c r="D66" s="252"/>
      <c r="E66" s="96">
        <f t="shared" ref="E66:R67" si="15">E48+E50+E52+E54+E56+E58+E60+E62+E64</f>
        <v>37</v>
      </c>
      <c r="F66" s="96">
        <f t="shared" si="15"/>
        <v>36</v>
      </c>
      <c r="G66" s="96">
        <f t="shared" si="15"/>
        <v>50</v>
      </c>
      <c r="H66" s="96">
        <f t="shared" si="15"/>
        <v>75</v>
      </c>
      <c r="I66" s="96">
        <f t="shared" si="15"/>
        <v>36</v>
      </c>
      <c r="J66" s="96">
        <f t="shared" si="15"/>
        <v>18</v>
      </c>
      <c r="K66" s="96">
        <f t="shared" si="15"/>
        <v>78</v>
      </c>
      <c r="L66" s="96">
        <f t="shared" si="15"/>
        <v>40</v>
      </c>
      <c r="M66" s="96">
        <f t="shared" si="15"/>
        <v>18</v>
      </c>
      <c r="N66" s="96">
        <f t="shared" si="15"/>
        <v>32</v>
      </c>
      <c r="O66" s="96">
        <f t="shared" si="15"/>
        <v>44</v>
      </c>
      <c r="P66" s="96">
        <f t="shared" si="15"/>
        <v>40</v>
      </c>
      <c r="Q66" s="96">
        <f t="shared" si="15"/>
        <v>77</v>
      </c>
      <c r="R66" s="97">
        <f t="shared" si="15"/>
        <v>111</v>
      </c>
      <c r="S66" s="98">
        <f>SUM(E66:R66)</f>
        <v>692</v>
      </c>
      <c r="V66" s="4"/>
    </row>
    <row r="67" spans="2:22" ht="45" customHeight="1" thickTop="1" thickBot="1">
      <c r="B67" s="250"/>
      <c r="C67" s="251" t="s">
        <v>83</v>
      </c>
      <c r="D67" s="252"/>
      <c r="E67" s="99">
        <f t="shared" si="15"/>
        <v>631</v>
      </c>
      <c r="F67" s="99">
        <f>F49+F51+F53+F55+F57+F59+F61+F63+F65</f>
        <v>457</v>
      </c>
      <c r="G67" s="99">
        <f t="shared" si="15"/>
        <v>594</v>
      </c>
      <c r="H67" s="99">
        <f t="shared" si="15"/>
        <v>707</v>
      </c>
      <c r="I67" s="99">
        <f t="shared" si="15"/>
        <v>810</v>
      </c>
      <c r="J67" s="99">
        <f t="shared" si="15"/>
        <v>257</v>
      </c>
      <c r="K67" s="99">
        <f t="shared" si="15"/>
        <v>957</v>
      </c>
      <c r="L67" s="99">
        <f t="shared" si="15"/>
        <v>369</v>
      </c>
      <c r="M67" s="99">
        <f t="shared" si="15"/>
        <v>423</v>
      </c>
      <c r="N67" s="99">
        <f t="shared" si="15"/>
        <v>444</v>
      </c>
      <c r="O67" s="99">
        <f t="shared" si="15"/>
        <v>789</v>
      </c>
      <c r="P67" s="99">
        <f t="shared" si="15"/>
        <v>454</v>
      </c>
      <c r="Q67" s="99">
        <f t="shared" si="15"/>
        <v>1016</v>
      </c>
      <c r="R67" s="100">
        <f t="shared" si="15"/>
        <v>1143</v>
      </c>
      <c r="S67" s="98">
        <f>SUM(E67:R67)</f>
        <v>9051</v>
      </c>
      <c r="V67" s="4"/>
    </row>
    <row r="68" spans="2:22" ht="14.25" customHeight="1">
      <c r="B68" s="253" t="s">
        <v>84</v>
      </c>
      <c r="C68" s="253"/>
      <c r="D68" s="253"/>
      <c r="E68" s="253"/>
      <c r="F68" s="253"/>
      <c r="G68" s="253"/>
      <c r="H68" s="253"/>
      <c r="I68" s="253"/>
      <c r="J68" s="253"/>
      <c r="K68" s="253"/>
      <c r="L68" s="253"/>
      <c r="M68" s="253"/>
      <c r="N68" s="253"/>
      <c r="O68" s="253"/>
      <c r="P68" s="253"/>
      <c r="Q68" s="253"/>
      <c r="R68" s="253"/>
      <c r="S68" s="253"/>
    </row>
    <row r="69" spans="2:22" ht="14.25" customHeight="1">
      <c r="B69" s="254"/>
      <c r="C69" s="255"/>
      <c r="D69" s="255"/>
      <c r="E69" s="255"/>
      <c r="F69" s="255"/>
      <c r="G69" s="255"/>
      <c r="H69" s="255"/>
      <c r="I69" s="255"/>
      <c r="J69" s="255"/>
      <c r="K69" s="255"/>
      <c r="L69" s="255"/>
      <c r="M69" s="255"/>
      <c r="N69" s="255"/>
      <c r="O69" s="255"/>
      <c r="P69" s="255"/>
      <c r="Q69" s="255"/>
      <c r="R69" s="255"/>
      <c r="S69" s="255"/>
    </row>
    <row r="75" spans="2:22" ht="13.5" thickBot="1"/>
    <row r="76" spans="2:22" ht="26.25" customHeight="1" thickTop="1" thickBot="1">
      <c r="E76" s="101">
        <v>70</v>
      </c>
      <c r="F76" s="101">
        <v>45</v>
      </c>
      <c r="G76" s="101">
        <v>47</v>
      </c>
      <c r="H76" s="101">
        <v>55</v>
      </c>
      <c r="I76" s="101">
        <v>66</v>
      </c>
      <c r="J76" s="101">
        <v>24</v>
      </c>
      <c r="K76" s="101">
        <v>57</v>
      </c>
      <c r="L76" s="101">
        <v>15</v>
      </c>
      <c r="M76" s="101">
        <v>51</v>
      </c>
      <c r="N76" s="101">
        <v>50</v>
      </c>
      <c r="O76" s="101">
        <v>94</v>
      </c>
      <c r="P76" s="101">
        <v>75</v>
      </c>
      <c r="Q76" s="101">
        <v>57</v>
      </c>
      <c r="R76" s="101">
        <v>50</v>
      </c>
      <c r="S76" s="79">
        <f>SUM(E76:R76)</f>
        <v>756</v>
      </c>
    </row>
  </sheetData>
  <mergeCells count="86">
    <mergeCell ref="B66:B67"/>
    <mergeCell ref="C66:D66"/>
    <mergeCell ref="C67:D67"/>
    <mergeCell ref="B68:S68"/>
    <mergeCell ref="B69:S69"/>
    <mergeCell ref="B62:B63"/>
    <mergeCell ref="C62:D62"/>
    <mergeCell ref="C63:D63"/>
    <mergeCell ref="B64:B65"/>
    <mergeCell ref="C64:D64"/>
    <mergeCell ref="C65:D65"/>
    <mergeCell ref="B58:B59"/>
    <mergeCell ref="C58:D58"/>
    <mergeCell ref="C59:D59"/>
    <mergeCell ref="B60:B61"/>
    <mergeCell ref="C60:D60"/>
    <mergeCell ref="C61:D61"/>
    <mergeCell ref="B54:B55"/>
    <mergeCell ref="C54:D54"/>
    <mergeCell ref="C55:D55"/>
    <mergeCell ref="B56:B57"/>
    <mergeCell ref="C56:D56"/>
    <mergeCell ref="C57:D57"/>
    <mergeCell ref="B50:B51"/>
    <mergeCell ref="C50:D50"/>
    <mergeCell ref="C51:D51"/>
    <mergeCell ref="B52:B53"/>
    <mergeCell ref="C52:D52"/>
    <mergeCell ref="C53:D53"/>
    <mergeCell ref="C45:D45"/>
    <mergeCell ref="C46:D46"/>
    <mergeCell ref="B47:S47"/>
    <mergeCell ref="B48:B49"/>
    <mergeCell ref="C48:D48"/>
    <mergeCell ref="C49:D49"/>
    <mergeCell ref="C44:D44"/>
    <mergeCell ref="B34:B35"/>
    <mergeCell ref="C34:D34"/>
    <mergeCell ref="C35:D35"/>
    <mergeCell ref="B36:B37"/>
    <mergeCell ref="C36:D36"/>
    <mergeCell ref="C37:D37"/>
    <mergeCell ref="B38:B39"/>
    <mergeCell ref="C38:D38"/>
    <mergeCell ref="C39:D39"/>
    <mergeCell ref="B41:S41"/>
    <mergeCell ref="B43:S43"/>
    <mergeCell ref="B29:S29"/>
    <mergeCell ref="B30:B31"/>
    <mergeCell ref="C30:D30"/>
    <mergeCell ref="C31:D31"/>
    <mergeCell ref="B32:B33"/>
    <mergeCell ref="C32:D32"/>
    <mergeCell ref="C33:D33"/>
    <mergeCell ref="B25:B26"/>
    <mergeCell ref="C25:D25"/>
    <mergeCell ref="C26:D26"/>
    <mergeCell ref="B27:B28"/>
    <mergeCell ref="C27:D27"/>
    <mergeCell ref="C28:D28"/>
    <mergeCell ref="B21:B22"/>
    <mergeCell ref="C21:D21"/>
    <mergeCell ref="C22:D22"/>
    <mergeCell ref="B23:B24"/>
    <mergeCell ref="C23:D23"/>
    <mergeCell ref="C24:D24"/>
    <mergeCell ref="B19:B20"/>
    <mergeCell ref="C19:D19"/>
    <mergeCell ref="C20:D20"/>
    <mergeCell ref="C9:D9"/>
    <mergeCell ref="C10:D10"/>
    <mergeCell ref="C11:D11"/>
    <mergeCell ref="C12:D12"/>
    <mergeCell ref="C13:D13"/>
    <mergeCell ref="C14:D14"/>
    <mergeCell ref="C15:D15"/>
    <mergeCell ref="B16:S16"/>
    <mergeCell ref="B17:B18"/>
    <mergeCell ref="C17:D17"/>
    <mergeCell ref="C18:D18"/>
    <mergeCell ref="C8:D8"/>
    <mergeCell ref="B2:S2"/>
    <mergeCell ref="B4:S4"/>
    <mergeCell ref="C5:D5"/>
    <mergeCell ref="C6:D6"/>
    <mergeCell ref="C7:D7"/>
  </mergeCells>
  <printOptions horizontalCentered="1" verticalCentered="1"/>
  <pageMargins left="0" right="0" top="0.15748031496062992" bottom="0" header="0" footer="0"/>
  <pageSetup paperSize="9" scale="5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1"/>
  <sheetViews>
    <sheetView zoomScale="80" zoomScaleNormal="80" workbookViewId="0"/>
  </sheetViews>
  <sheetFormatPr defaultColWidth="9.140625" defaultRowHeight="12.75"/>
  <cols>
    <col min="1" max="1" width="2.42578125" customWidth="1"/>
    <col min="2" max="2" width="8.7109375" customWidth="1"/>
    <col min="3" max="3" width="27.140625" customWidth="1"/>
    <col min="4" max="4" width="14.7109375" customWidth="1"/>
    <col min="5" max="5" width="15.28515625" customWidth="1"/>
    <col min="6" max="6" width="4.7109375" customWidth="1"/>
    <col min="7" max="7" width="8.5703125" customWidth="1"/>
    <col min="8" max="8" width="27.85546875" customWidth="1"/>
    <col min="9" max="9" width="15" customWidth="1"/>
    <col min="10" max="10" width="15.28515625" customWidth="1"/>
    <col min="11" max="11" width="4.5703125" customWidth="1"/>
    <col min="12" max="12" width="8.7109375" customWidth="1"/>
    <col min="13" max="13" width="28.42578125" customWidth="1"/>
    <col min="14" max="14" width="14.7109375" customWidth="1"/>
    <col min="15" max="15" width="15.85546875" customWidth="1"/>
  </cols>
  <sheetData>
    <row r="1" spans="2:15" ht="24.75" customHeight="1">
      <c r="B1" s="288" t="s">
        <v>85</v>
      </c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</row>
    <row r="2" spans="2:15" ht="24.75" customHeight="1">
      <c r="B2" s="288" t="s">
        <v>86</v>
      </c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</row>
    <row r="3" spans="2:15" ht="18.75" thickBot="1">
      <c r="B3" s="1"/>
      <c r="C3" s="102"/>
      <c r="D3" s="102"/>
      <c r="E3" s="102"/>
      <c r="F3" s="102"/>
      <c r="G3" s="102"/>
      <c r="H3" s="33"/>
      <c r="I3" s="33"/>
      <c r="J3" s="33"/>
      <c r="K3" s="33"/>
      <c r="L3" s="33"/>
      <c r="M3" s="33"/>
      <c r="N3" s="1"/>
      <c r="O3" s="1"/>
    </row>
    <row r="4" spans="2:15" ht="18.75" customHeight="1" thickBot="1">
      <c r="B4" s="264" t="s">
        <v>87</v>
      </c>
      <c r="C4" s="291" t="s">
        <v>88</v>
      </c>
      <c r="D4" s="268" t="s">
        <v>89</v>
      </c>
      <c r="E4" s="270" t="s">
        <v>90</v>
      </c>
      <c r="F4" s="102"/>
      <c r="G4" s="264" t="s">
        <v>87</v>
      </c>
      <c r="H4" s="266" t="s">
        <v>91</v>
      </c>
      <c r="I4" s="268" t="s">
        <v>89</v>
      </c>
      <c r="J4" s="270" t="s">
        <v>90</v>
      </c>
      <c r="K4" s="33"/>
      <c r="L4" s="264" t="s">
        <v>87</v>
      </c>
      <c r="M4" s="279" t="s">
        <v>88</v>
      </c>
      <c r="N4" s="268" t="s">
        <v>89</v>
      </c>
      <c r="O4" s="282" t="s">
        <v>90</v>
      </c>
    </row>
    <row r="5" spans="2:15" ht="18.75" customHeight="1" thickTop="1" thickBot="1">
      <c r="B5" s="278"/>
      <c r="C5" s="292"/>
      <c r="D5" s="281"/>
      <c r="E5" s="293"/>
      <c r="F5" s="102"/>
      <c r="G5" s="278"/>
      <c r="H5" s="294"/>
      <c r="I5" s="281"/>
      <c r="J5" s="293"/>
      <c r="K5" s="33"/>
      <c r="L5" s="278"/>
      <c r="M5" s="280"/>
      <c r="N5" s="281"/>
      <c r="O5" s="283"/>
    </row>
    <row r="6" spans="2:15" ht="17.100000000000001" customHeight="1" thickTop="1">
      <c r="B6" s="284" t="s">
        <v>92</v>
      </c>
      <c r="C6" s="285"/>
      <c r="D6" s="285"/>
      <c r="E6" s="286">
        <f>SUM(E8+E19+E27+E34+E41)</f>
        <v>7702</v>
      </c>
      <c r="F6" s="102"/>
      <c r="G6" s="103">
        <v>4</v>
      </c>
      <c r="H6" s="104" t="s">
        <v>93</v>
      </c>
      <c r="I6" s="105" t="s">
        <v>94</v>
      </c>
      <c r="J6" s="106">
        <v>349</v>
      </c>
      <c r="K6" s="33"/>
      <c r="L6" s="107" t="s">
        <v>95</v>
      </c>
      <c r="M6" s="108" t="s">
        <v>96</v>
      </c>
      <c r="N6" s="108" t="s">
        <v>97</v>
      </c>
      <c r="O6" s="109">
        <f>SUM(O7:O17)</f>
        <v>3981</v>
      </c>
    </row>
    <row r="7" spans="2:15" ht="17.100000000000001" customHeight="1" thickBot="1">
      <c r="B7" s="274"/>
      <c r="C7" s="275"/>
      <c r="D7" s="275"/>
      <c r="E7" s="287"/>
      <c r="F7" s="1"/>
      <c r="G7" s="110">
        <v>5</v>
      </c>
      <c r="H7" s="111" t="s">
        <v>98</v>
      </c>
      <c r="I7" s="106" t="s">
        <v>94</v>
      </c>
      <c r="J7" s="106">
        <v>134</v>
      </c>
      <c r="K7" s="1"/>
      <c r="L7" s="110">
        <v>1</v>
      </c>
      <c r="M7" s="111" t="s">
        <v>99</v>
      </c>
      <c r="N7" s="106" t="s">
        <v>94</v>
      </c>
      <c r="O7" s="112">
        <v>83</v>
      </c>
    </row>
    <row r="8" spans="2:15" ht="17.100000000000001" customHeight="1" thickTop="1" thickBot="1">
      <c r="B8" s="107" t="s">
        <v>100</v>
      </c>
      <c r="C8" s="108" t="s">
        <v>101</v>
      </c>
      <c r="D8" s="113" t="s">
        <v>97</v>
      </c>
      <c r="E8" s="109">
        <f>SUM(E9:E17)</f>
        <v>2439</v>
      </c>
      <c r="F8" s="1"/>
      <c r="G8" s="114"/>
      <c r="H8" s="115"/>
      <c r="I8" s="116"/>
      <c r="J8" s="117"/>
      <c r="K8" s="1"/>
      <c r="L8" s="110">
        <v>2</v>
      </c>
      <c r="M8" s="111" t="s">
        <v>102</v>
      </c>
      <c r="N8" s="106" t="s">
        <v>103</v>
      </c>
      <c r="O8" s="106">
        <v>98</v>
      </c>
    </row>
    <row r="9" spans="2:15" ht="17.100000000000001" customHeight="1" thickBot="1">
      <c r="B9" s="110">
        <v>1</v>
      </c>
      <c r="C9" s="111" t="s">
        <v>104</v>
      </c>
      <c r="D9" s="106" t="s">
        <v>103</v>
      </c>
      <c r="E9" s="118">
        <v>71</v>
      </c>
      <c r="F9" s="1"/>
      <c r="G9" s="119"/>
      <c r="H9" s="120"/>
      <c r="I9" s="121"/>
      <c r="J9" s="121"/>
      <c r="K9" s="1"/>
      <c r="L9" s="110">
        <v>3</v>
      </c>
      <c r="M9" s="111" t="s">
        <v>105</v>
      </c>
      <c r="N9" s="106" t="s">
        <v>94</v>
      </c>
      <c r="O9" s="106">
        <v>249</v>
      </c>
    </row>
    <row r="10" spans="2:15" ht="17.100000000000001" customHeight="1">
      <c r="B10" s="110">
        <v>2</v>
      </c>
      <c r="C10" s="111" t="s">
        <v>106</v>
      </c>
      <c r="D10" s="106" t="s">
        <v>103</v>
      </c>
      <c r="E10" s="118">
        <v>126</v>
      </c>
      <c r="F10" s="1"/>
      <c r="G10" s="264" t="s">
        <v>87</v>
      </c>
      <c r="H10" s="266" t="s">
        <v>91</v>
      </c>
      <c r="I10" s="268" t="s">
        <v>89</v>
      </c>
      <c r="J10" s="270" t="s">
        <v>90</v>
      </c>
      <c r="K10" s="1"/>
      <c r="L10" s="110">
        <v>4</v>
      </c>
      <c r="M10" s="111" t="s">
        <v>107</v>
      </c>
      <c r="N10" s="106" t="s">
        <v>94</v>
      </c>
      <c r="O10" s="106">
        <v>148</v>
      </c>
    </row>
    <row r="11" spans="2:15" ht="17.100000000000001" customHeight="1" thickBot="1">
      <c r="B11" s="110">
        <v>3</v>
      </c>
      <c r="C11" s="111" t="s">
        <v>108</v>
      </c>
      <c r="D11" s="106" t="s">
        <v>103</v>
      </c>
      <c r="E11" s="118">
        <v>69</v>
      </c>
      <c r="F11" s="1"/>
      <c r="G11" s="265"/>
      <c r="H11" s="267"/>
      <c r="I11" s="269"/>
      <c r="J11" s="271"/>
      <c r="K11" s="1"/>
      <c r="L11" s="110">
        <v>5</v>
      </c>
      <c r="M11" s="111" t="s">
        <v>109</v>
      </c>
      <c r="N11" s="106" t="s">
        <v>94</v>
      </c>
      <c r="O11" s="106">
        <v>220</v>
      </c>
    </row>
    <row r="12" spans="2:15" ht="17.100000000000001" customHeight="1">
      <c r="B12" s="110">
        <v>4</v>
      </c>
      <c r="C12" s="111" t="s">
        <v>110</v>
      </c>
      <c r="D12" s="106" t="s">
        <v>111</v>
      </c>
      <c r="E12" s="118">
        <v>155</v>
      </c>
      <c r="F12" s="1"/>
      <c r="G12" s="272" t="s">
        <v>112</v>
      </c>
      <c r="H12" s="273"/>
      <c r="I12" s="273"/>
      <c r="J12" s="276">
        <f>SUM(J14+J23+J33+J41+O6+O19+O30)</f>
        <v>13673</v>
      </c>
      <c r="K12" s="1"/>
      <c r="L12" s="110" t="s">
        <v>44</v>
      </c>
      <c r="M12" s="111" t="s">
        <v>113</v>
      </c>
      <c r="N12" s="106" t="s">
        <v>94</v>
      </c>
      <c r="O12" s="106">
        <v>629</v>
      </c>
    </row>
    <row r="13" spans="2:15" ht="17.100000000000001" customHeight="1" thickBot="1">
      <c r="B13" s="110">
        <v>5</v>
      </c>
      <c r="C13" s="111" t="s">
        <v>114</v>
      </c>
      <c r="D13" s="106" t="s">
        <v>103</v>
      </c>
      <c r="E13" s="118">
        <v>129</v>
      </c>
      <c r="F13" s="122"/>
      <c r="G13" s="274"/>
      <c r="H13" s="275"/>
      <c r="I13" s="275"/>
      <c r="J13" s="277"/>
      <c r="K13" s="122"/>
      <c r="L13" s="110">
        <v>7</v>
      </c>
      <c r="M13" s="111" t="s">
        <v>115</v>
      </c>
      <c r="N13" s="106" t="s">
        <v>103</v>
      </c>
      <c r="O13" s="106">
        <v>125</v>
      </c>
    </row>
    <row r="14" spans="2:15" ht="17.100000000000001" customHeight="1" thickTop="1">
      <c r="B14" s="110">
        <v>6</v>
      </c>
      <c r="C14" s="111" t="s">
        <v>116</v>
      </c>
      <c r="D14" s="106" t="s">
        <v>103</v>
      </c>
      <c r="E14" s="118">
        <v>189</v>
      </c>
      <c r="F14" s="123"/>
      <c r="G14" s="107" t="s">
        <v>100</v>
      </c>
      <c r="H14" s="108" t="s">
        <v>117</v>
      </c>
      <c r="I14" s="124" t="s">
        <v>97</v>
      </c>
      <c r="J14" s="125">
        <f>SUM(J15:J21)</f>
        <v>1604</v>
      </c>
      <c r="K14" s="1"/>
      <c r="L14" s="110">
        <v>8</v>
      </c>
      <c r="M14" s="111" t="s">
        <v>118</v>
      </c>
      <c r="N14" s="106" t="s">
        <v>103</v>
      </c>
      <c r="O14" s="106">
        <v>105</v>
      </c>
    </row>
    <row r="15" spans="2:15" ht="17.100000000000001" customHeight="1">
      <c r="B15" s="110">
        <v>7</v>
      </c>
      <c r="C15" s="111" t="s">
        <v>119</v>
      </c>
      <c r="D15" s="106" t="s">
        <v>94</v>
      </c>
      <c r="E15" s="118">
        <v>317</v>
      </c>
      <c r="F15" s="123"/>
      <c r="G15" s="110">
        <v>1</v>
      </c>
      <c r="H15" s="111" t="s">
        <v>120</v>
      </c>
      <c r="I15" s="106" t="s">
        <v>103</v>
      </c>
      <c r="J15" s="118">
        <v>72</v>
      </c>
      <c r="K15" s="1"/>
      <c r="L15" s="110">
        <v>9</v>
      </c>
      <c r="M15" s="111" t="s">
        <v>121</v>
      </c>
      <c r="N15" s="106" t="s">
        <v>103</v>
      </c>
      <c r="O15" s="106">
        <v>93</v>
      </c>
    </row>
    <row r="16" spans="2:15" ht="17.100000000000001" customHeight="1" thickBot="1">
      <c r="B16" s="126"/>
      <c r="C16" s="127"/>
      <c r="D16" s="128"/>
      <c r="E16" s="129"/>
      <c r="F16" s="123"/>
      <c r="G16" s="110">
        <v>2</v>
      </c>
      <c r="H16" s="111" t="s">
        <v>122</v>
      </c>
      <c r="I16" s="106" t="s">
        <v>103</v>
      </c>
      <c r="J16" s="118">
        <v>62</v>
      </c>
      <c r="K16" s="1"/>
      <c r="L16" s="126"/>
      <c r="M16" s="127"/>
      <c r="N16" s="128"/>
      <c r="O16" s="129"/>
    </row>
    <row r="17" spans="2:15" ht="17.100000000000001" customHeight="1" thickTop="1" thickBot="1">
      <c r="B17" s="130">
        <v>8</v>
      </c>
      <c r="C17" s="131" t="s">
        <v>123</v>
      </c>
      <c r="D17" s="132" t="s">
        <v>124</v>
      </c>
      <c r="E17" s="133">
        <v>1383</v>
      </c>
      <c r="F17" s="123"/>
      <c r="G17" s="110">
        <v>3</v>
      </c>
      <c r="H17" s="111" t="s">
        <v>125</v>
      </c>
      <c r="I17" s="106" t="s">
        <v>103</v>
      </c>
      <c r="J17" s="118">
        <v>148</v>
      </c>
      <c r="K17" s="1"/>
      <c r="L17" s="130">
        <v>10</v>
      </c>
      <c r="M17" s="131" t="s">
        <v>126</v>
      </c>
      <c r="N17" s="132" t="s">
        <v>124</v>
      </c>
      <c r="O17" s="134">
        <v>2231</v>
      </c>
    </row>
    <row r="18" spans="2:15" ht="17.100000000000001" customHeight="1" thickTop="1">
      <c r="B18" s="103"/>
      <c r="C18" s="104"/>
      <c r="D18" s="105"/>
      <c r="E18" s="135" t="s">
        <v>22</v>
      </c>
      <c r="F18" s="136"/>
      <c r="G18" s="110">
        <v>4</v>
      </c>
      <c r="H18" s="111" t="s">
        <v>127</v>
      </c>
      <c r="I18" s="106" t="s">
        <v>103</v>
      </c>
      <c r="J18" s="118">
        <v>317</v>
      </c>
      <c r="K18" s="1"/>
      <c r="L18" s="103"/>
      <c r="M18" s="104"/>
      <c r="N18" s="105"/>
      <c r="O18" s="135" t="s">
        <v>22</v>
      </c>
    </row>
    <row r="19" spans="2:15" ht="17.100000000000001" customHeight="1">
      <c r="B19" s="137" t="s">
        <v>128</v>
      </c>
      <c r="C19" s="138" t="s">
        <v>7</v>
      </c>
      <c r="D19" s="139" t="s">
        <v>97</v>
      </c>
      <c r="E19" s="140">
        <f>SUM(E20:E25)</f>
        <v>2421</v>
      </c>
      <c r="F19" s="123"/>
      <c r="G19" s="110">
        <v>5</v>
      </c>
      <c r="H19" s="111" t="s">
        <v>127</v>
      </c>
      <c r="I19" s="106" t="s">
        <v>111</v>
      </c>
      <c r="J19" s="118">
        <v>583</v>
      </c>
      <c r="K19" s="1"/>
      <c r="L19" s="137" t="s">
        <v>129</v>
      </c>
      <c r="M19" s="138" t="s">
        <v>16</v>
      </c>
      <c r="N19" s="139" t="s">
        <v>97</v>
      </c>
      <c r="O19" s="141">
        <f>SUM(O20:O28)</f>
        <v>1851</v>
      </c>
    </row>
    <row r="20" spans="2:15" ht="17.100000000000001" customHeight="1">
      <c r="B20" s="110">
        <v>1</v>
      </c>
      <c r="C20" s="111" t="s">
        <v>130</v>
      </c>
      <c r="D20" s="142" t="s">
        <v>103</v>
      </c>
      <c r="E20" s="118">
        <v>249</v>
      </c>
      <c r="F20" s="123"/>
      <c r="G20" s="110">
        <v>6</v>
      </c>
      <c r="H20" s="111" t="s">
        <v>131</v>
      </c>
      <c r="I20" s="106" t="s">
        <v>94</v>
      </c>
      <c r="J20" s="118">
        <v>359</v>
      </c>
      <c r="K20" s="1"/>
      <c r="L20" s="110">
        <v>1</v>
      </c>
      <c r="M20" s="111" t="s">
        <v>132</v>
      </c>
      <c r="N20" s="106" t="s">
        <v>103</v>
      </c>
      <c r="O20" s="106">
        <v>91</v>
      </c>
    </row>
    <row r="21" spans="2:15" ht="17.100000000000001" customHeight="1">
      <c r="B21" s="110">
        <v>2</v>
      </c>
      <c r="C21" s="111" t="s">
        <v>133</v>
      </c>
      <c r="D21" s="142" t="s">
        <v>94</v>
      </c>
      <c r="E21" s="118">
        <v>935</v>
      </c>
      <c r="F21" s="123"/>
      <c r="G21" s="110">
        <v>7</v>
      </c>
      <c r="H21" s="111" t="s">
        <v>134</v>
      </c>
      <c r="I21" s="106" t="s">
        <v>103</v>
      </c>
      <c r="J21" s="118">
        <v>63</v>
      </c>
      <c r="K21" s="1"/>
      <c r="L21" s="110">
        <v>2</v>
      </c>
      <c r="M21" s="111" t="s">
        <v>135</v>
      </c>
      <c r="N21" s="106" t="s">
        <v>111</v>
      </c>
      <c r="O21" s="106">
        <v>63</v>
      </c>
    </row>
    <row r="22" spans="2:15" ht="17.100000000000001" customHeight="1">
      <c r="B22" s="110">
        <v>3</v>
      </c>
      <c r="C22" s="111" t="s">
        <v>136</v>
      </c>
      <c r="D22" s="142" t="s">
        <v>103</v>
      </c>
      <c r="E22" s="118">
        <v>282</v>
      </c>
      <c r="F22" s="123"/>
      <c r="G22" s="110"/>
      <c r="H22" s="111"/>
      <c r="I22" s="106"/>
      <c r="J22" s="118" t="s">
        <v>137</v>
      </c>
      <c r="K22" s="1"/>
      <c r="L22" s="110">
        <v>3</v>
      </c>
      <c r="M22" s="111" t="s">
        <v>138</v>
      </c>
      <c r="N22" s="106" t="s">
        <v>94</v>
      </c>
      <c r="O22" s="106">
        <v>113</v>
      </c>
    </row>
    <row r="23" spans="2:15" ht="17.100000000000001" customHeight="1">
      <c r="B23" s="110">
        <v>4</v>
      </c>
      <c r="C23" s="111" t="s">
        <v>139</v>
      </c>
      <c r="D23" s="142" t="s">
        <v>103</v>
      </c>
      <c r="E23" s="118">
        <v>185</v>
      </c>
      <c r="F23" s="123"/>
      <c r="G23" s="137" t="s">
        <v>128</v>
      </c>
      <c r="H23" s="138" t="s">
        <v>140</v>
      </c>
      <c r="I23" s="139" t="s">
        <v>97</v>
      </c>
      <c r="J23" s="141">
        <f>SUM(J24:J31)</f>
        <v>2277</v>
      </c>
      <c r="K23" s="1"/>
      <c r="L23" s="110">
        <v>4</v>
      </c>
      <c r="M23" s="111" t="s">
        <v>141</v>
      </c>
      <c r="N23" s="106" t="s">
        <v>94</v>
      </c>
      <c r="O23" s="106">
        <v>204</v>
      </c>
    </row>
    <row r="24" spans="2:15" ht="17.100000000000001" customHeight="1">
      <c r="B24" s="110">
        <v>5</v>
      </c>
      <c r="C24" s="111" t="s">
        <v>142</v>
      </c>
      <c r="D24" s="142" t="s">
        <v>94</v>
      </c>
      <c r="E24" s="118">
        <v>544</v>
      </c>
      <c r="F24" s="123"/>
      <c r="G24" s="110">
        <v>1</v>
      </c>
      <c r="H24" s="111" t="s">
        <v>143</v>
      </c>
      <c r="I24" s="106" t="s">
        <v>94</v>
      </c>
      <c r="J24" s="118">
        <v>110</v>
      </c>
      <c r="K24" s="1"/>
      <c r="L24" s="110">
        <v>5</v>
      </c>
      <c r="M24" s="111" t="s">
        <v>144</v>
      </c>
      <c r="N24" s="106" t="s">
        <v>103</v>
      </c>
      <c r="O24" s="106">
        <v>200</v>
      </c>
    </row>
    <row r="25" spans="2:15" ht="17.100000000000001" customHeight="1">
      <c r="B25" s="110">
        <v>6</v>
      </c>
      <c r="C25" s="111" t="s">
        <v>145</v>
      </c>
      <c r="D25" s="142" t="s">
        <v>94</v>
      </c>
      <c r="E25" s="118">
        <v>226</v>
      </c>
      <c r="F25" s="123"/>
      <c r="G25" s="110">
        <v>2</v>
      </c>
      <c r="H25" s="111" t="s">
        <v>146</v>
      </c>
      <c r="I25" s="106" t="s">
        <v>103</v>
      </c>
      <c r="J25" s="118">
        <v>113</v>
      </c>
      <c r="K25" s="1"/>
      <c r="L25" s="110">
        <v>6</v>
      </c>
      <c r="M25" s="111" t="s">
        <v>147</v>
      </c>
      <c r="N25" s="106" t="s">
        <v>94</v>
      </c>
      <c r="O25" s="106">
        <v>602</v>
      </c>
    </row>
    <row r="26" spans="2:15" ht="17.100000000000001" customHeight="1">
      <c r="B26" s="110"/>
      <c r="C26" s="111"/>
      <c r="D26" s="106"/>
      <c r="E26" s="135"/>
      <c r="F26" s="136"/>
      <c r="G26" s="110">
        <v>3</v>
      </c>
      <c r="H26" s="111" t="s">
        <v>148</v>
      </c>
      <c r="I26" s="106" t="s">
        <v>94</v>
      </c>
      <c r="J26" s="118">
        <v>564</v>
      </c>
      <c r="K26" s="1"/>
      <c r="L26" s="110">
        <v>7</v>
      </c>
      <c r="M26" s="111" t="s">
        <v>149</v>
      </c>
      <c r="N26" s="106" t="s">
        <v>103</v>
      </c>
      <c r="O26" s="106">
        <v>56</v>
      </c>
    </row>
    <row r="27" spans="2:15" ht="17.100000000000001" customHeight="1">
      <c r="B27" s="137" t="s">
        <v>150</v>
      </c>
      <c r="C27" s="138" t="s">
        <v>9</v>
      </c>
      <c r="D27" s="139" t="s">
        <v>97</v>
      </c>
      <c r="E27" s="141">
        <f>SUM(E28:E32)</f>
        <v>363</v>
      </c>
      <c r="F27" s="123"/>
      <c r="G27" s="110">
        <v>4</v>
      </c>
      <c r="H27" s="111" t="s">
        <v>151</v>
      </c>
      <c r="I27" s="106" t="s">
        <v>103</v>
      </c>
      <c r="J27" s="118">
        <v>220</v>
      </c>
      <c r="K27" s="1"/>
      <c r="L27" s="110">
        <v>8</v>
      </c>
      <c r="M27" s="111" t="s">
        <v>152</v>
      </c>
      <c r="N27" s="106" t="s">
        <v>103</v>
      </c>
      <c r="O27" s="106">
        <v>147</v>
      </c>
    </row>
    <row r="28" spans="2:15" ht="17.100000000000001" customHeight="1">
      <c r="B28" s="110">
        <v>1</v>
      </c>
      <c r="C28" s="111" t="s">
        <v>153</v>
      </c>
      <c r="D28" s="106" t="s">
        <v>94</v>
      </c>
      <c r="E28" s="118">
        <v>88</v>
      </c>
      <c r="F28" s="123"/>
      <c r="G28" s="110">
        <v>5</v>
      </c>
      <c r="H28" s="111" t="s">
        <v>151</v>
      </c>
      <c r="I28" s="106" t="s">
        <v>111</v>
      </c>
      <c r="J28" s="118">
        <v>835</v>
      </c>
      <c r="K28" s="1"/>
      <c r="L28" s="110">
        <v>9</v>
      </c>
      <c r="M28" s="111" t="s">
        <v>152</v>
      </c>
      <c r="N28" s="106" t="s">
        <v>111</v>
      </c>
      <c r="O28" s="106">
        <v>375</v>
      </c>
    </row>
    <row r="29" spans="2:15" ht="17.100000000000001" customHeight="1">
      <c r="B29" s="110">
        <v>2</v>
      </c>
      <c r="C29" s="111" t="s">
        <v>154</v>
      </c>
      <c r="D29" s="106" t="s">
        <v>103</v>
      </c>
      <c r="E29" s="118">
        <v>42</v>
      </c>
      <c r="F29" s="123"/>
      <c r="G29" s="110">
        <v>6</v>
      </c>
      <c r="H29" s="111" t="s">
        <v>155</v>
      </c>
      <c r="I29" s="106" t="s">
        <v>94</v>
      </c>
      <c r="J29" s="118">
        <v>169</v>
      </c>
      <c r="K29" s="1"/>
      <c r="L29" s="110"/>
      <c r="M29" s="111"/>
      <c r="N29" s="106"/>
      <c r="O29" s="118"/>
    </row>
    <row r="30" spans="2:15" ht="17.100000000000001" customHeight="1">
      <c r="B30" s="110">
        <v>3</v>
      </c>
      <c r="C30" s="111" t="s">
        <v>156</v>
      </c>
      <c r="D30" s="106" t="s">
        <v>94</v>
      </c>
      <c r="E30" s="118">
        <v>52</v>
      </c>
      <c r="F30" s="123"/>
      <c r="G30" s="110">
        <v>7</v>
      </c>
      <c r="H30" s="111" t="s">
        <v>157</v>
      </c>
      <c r="I30" s="106" t="s">
        <v>94</v>
      </c>
      <c r="J30" s="118">
        <v>161</v>
      </c>
      <c r="K30" s="1"/>
      <c r="L30" s="137" t="s">
        <v>158</v>
      </c>
      <c r="M30" s="138" t="s">
        <v>17</v>
      </c>
      <c r="N30" s="139" t="s">
        <v>97</v>
      </c>
      <c r="O30" s="141">
        <f>SUM(O31:O40)</f>
        <v>1813</v>
      </c>
    </row>
    <row r="31" spans="2:15" ht="17.100000000000001" customHeight="1">
      <c r="B31" s="110">
        <v>4</v>
      </c>
      <c r="C31" s="111" t="s">
        <v>159</v>
      </c>
      <c r="D31" s="106" t="s">
        <v>94</v>
      </c>
      <c r="E31" s="118">
        <v>53</v>
      </c>
      <c r="F31" s="123"/>
      <c r="G31" s="110">
        <v>8</v>
      </c>
      <c r="H31" s="111" t="s">
        <v>160</v>
      </c>
      <c r="I31" s="106" t="s">
        <v>103</v>
      </c>
      <c r="J31" s="118">
        <v>105</v>
      </c>
      <c r="K31" s="1"/>
      <c r="L31" s="110">
        <v>1</v>
      </c>
      <c r="M31" s="111" t="s">
        <v>161</v>
      </c>
      <c r="N31" s="106" t="s">
        <v>103</v>
      </c>
      <c r="O31" s="106">
        <v>139</v>
      </c>
    </row>
    <row r="32" spans="2:15" ht="17.100000000000001" customHeight="1">
      <c r="B32" s="110">
        <v>5</v>
      </c>
      <c r="C32" s="111" t="s">
        <v>162</v>
      </c>
      <c r="D32" s="106" t="s">
        <v>94</v>
      </c>
      <c r="E32" s="118">
        <v>128</v>
      </c>
      <c r="F32" s="136"/>
      <c r="G32" s="110"/>
      <c r="H32" s="111"/>
      <c r="I32" s="106"/>
      <c r="J32" s="118"/>
      <c r="K32" s="1"/>
      <c r="L32" s="110">
        <v>2</v>
      </c>
      <c r="M32" s="111" t="s">
        <v>163</v>
      </c>
      <c r="N32" s="106" t="s">
        <v>94</v>
      </c>
      <c r="O32" s="106">
        <v>250</v>
      </c>
    </row>
    <row r="33" spans="2:15" ht="17.100000000000001" customHeight="1">
      <c r="B33" s="110"/>
      <c r="C33" s="111"/>
      <c r="D33" s="106"/>
      <c r="E33" s="118"/>
      <c r="F33" s="123"/>
      <c r="G33" s="137" t="s">
        <v>150</v>
      </c>
      <c r="H33" s="138" t="s">
        <v>12</v>
      </c>
      <c r="I33" s="139" t="s">
        <v>97</v>
      </c>
      <c r="J33" s="141">
        <f>SUM(J34:J39)</f>
        <v>1083</v>
      </c>
      <c r="K33" s="1"/>
      <c r="L33" s="110">
        <v>3</v>
      </c>
      <c r="M33" s="111" t="s">
        <v>164</v>
      </c>
      <c r="N33" s="106" t="s">
        <v>103</v>
      </c>
      <c r="O33" s="106">
        <v>49</v>
      </c>
    </row>
    <row r="34" spans="2:15" ht="17.100000000000001" customHeight="1">
      <c r="B34" s="137" t="s">
        <v>165</v>
      </c>
      <c r="C34" s="138" t="s">
        <v>166</v>
      </c>
      <c r="D34" s="139" t="s">
        <v>97</v>
      </c>
      <c r="E34" s="141">
        <f>SUM(E35:E39)</f>
        <v>1743</v>
      </c>
      <c r="F34" s="123"/>
      <c r="G34" s="110">
        <v>1</v>
      </c>
      <c r="H34" s="111" t="s">
        <v>167</v>
      </c>
      <c r="I34" s="106" t="s">
        <v>103</v>
      </c>
      <c r="J34" s="118">
        <v>96</v>
      </c>
      <c r="K34" s="1"/>
      <c r="L34" s="110">
        <v>4</v>
      </c>
      <c r="M34" s="111" t="s">
        <v>168</v>
      </c>
      <c r="N34" s="106" t="s">
        <v>94</v>
      </c>
      <c r="O34" s="106">
        <v>619</v>
      </c>
    </row>
    <row r="35" spans="2:15" ht="17.100000000000001" customHeight="1">
      <c r="B35" s="110">
        <v>1</v>
      </c>
      <c r="C35" s="111" t="s">
        <v>169</v>
      </c>
      <c r="D35" s="106" t="s">
        <v>94</v>
      </c>
      <c r="E35" s="118">
        <v>439</v>
      </c>
      <c r="F35" s="123"/>
      <c r="G35" s="110">
        <v>2</v>
      </c>
      <c r="H35" s="111" t="s">
        <v>170</v>
      </c>
      <c r="I35" s="106" t="s">
        <v>103</v>
      </c>
      <c r="J35" s="118">
        <v>116</v>
      </c>
      <c r="K35" s="1"/>
      <c r="L35" s="110">
        <v>5</v>
      </c>
      <c r="M35" s="111" t="s">
        <v>171</v>
      </c>
      <c r="N35" s="106" t="s">
        <v>111</v>
      </c>
      <c r="O35" s="106">
        <v>18</v>
      </c>
    </row>
    <row r="36" spans="2:15" ht="17.100000000000001" customHeight="1">
      <c r="B36" s="110">
        <v>2</v>
      </c>
      <c r="C36" s="111" t="s">
        <v>172</v>
      </c>
      <c r="D36" s="106" t="s">
        <v>94</v>
      </c>
      <c r="E36" s="118">
        <v>585</v>
      </c>
      <c r="F36" s="123"/>
      <c r="G36" s="110">
        <v>3</v>
      </c>
      <c r="H36" s="111" t="s">
        <v>173</v>
      </c>
      <c r="I36" s="106" t="s">
        <v>103</v>
      </c>
      <c r="J36" s="118">
        <v>100</v>
      </c>
      <c r="K36" s="1"/>
      <c r="L36" s="110">
        <v>6</v>
      </c>
      <c r="M36" s="111" t="s">
        <v>174</v>
      </c>
      <c r="N36" s="106" t="s">
        <v>103</v>
      </c>
      <c r="O36" s="106">
        <v>52</v>
      </c>
    </row>
    <row r="37" spans="2:15" ht="17.100000000000001" customHeight="1">
      <c r="B37" s="110">
        <v>3</v>
      </c>
      <c r="C37" s="111" t="s">
        <v>175</v>
      </c>
      <c r="D37" s="106" t="s">
        <v>103</v>
      </c>
      <c r="E37" s="118">
        <v>123</v>
      </c>
      <c r="F37" s="123"/>
      <c r="G37" s="110">
        <v>4</v>
      </c>
      <c r="H37" s="111" t="s">
        <v>176</v>
      </c>
      <c r="I37" s="106" t="s">
        <v>103</v>
      </c>
      <c r="J37" s="118">
        <v>74</v>
      </c>
      <c r="K37" s="1"/>
      <c r="L37" s="110">
        <v>7</v>
      </c>
      <c r="M37" s="111" t="s">
        <v>177</v>
      </c>
      <c r="N37" s="106" t="s">
        <v>103</v>
      </c>
      <c r="O37" s="106">
        <v>83</v>
      </c>
    </row>
    <row r="38" spans="2:15" ht="17.100000000000001" customHeight="1">
      <c r="B38" s="110">
        <v>4</v>
      </c>
      <c r="C38" s="111" t="s">
        <v>178</v>
      </c>
      <c r="D38" s="106" t="s">
        <v>94</v>
      </c>
      <c r="E38" s="118">
        <v>498</v>
      </c>
      <c r="F38" s="123"/>
      <c r="G38" s="110">
        <v>5</v>
      </c>
      <c r="H38" s="111" t="s">
        <v>179</v>
      </c>
      <c r="I38" s="106" t="s">
        <v>94</v>
      </c>
      <c r="J38" s="118">
        <v>612</v>
      </c>
      <c r="K38" s="1"/>
      <c r="L38" s="110">
        <v>8</v>
      </c>
      <c r="M38" s="111" t="s">
        <v>180</v>
      </c>
      <c r="N38" s="106" t="s">
        <v>103</v>
      </c>
      <c r="O38" s="106">
        <v>106</v>
      </c>
    </row>
    <row r="39" spans="2:15" ht="17.100000000000001" customHeight="1">
      <c r="B39" s="110">
        <v>5</v>
      </c>
      <c r="C39" s="111" t="s">
        <v>181</v>
      </c>
      <c r="D39" s="106" t="s">
        <v>103</v>
      </c>
      <c r="E39" s="118">
        <v>98</v>
      </c>
      <c r="F39" s="123"/>
      <c r="G39" s="110">
        <v>6</v>
      </c>
      <c r="H39" s="111" t="s">
        <v>182</v>
      </c>
      <c r="I39" s="106" t="s">
        <v>94</v>
      </c>
      <c r="J39" s="118">
        <v>85</v>
      </c>
      <c r="K39" s="1"/>
      <c r="L39" s="110">
        <v>9</v>
      </c>
      <c r="M39" s="111" t="s">
        <v>183</v>
      </c>
      <c r="N39" s="106" t="s">
        <v>103</v>
      </c>
      <c r="O39" s="106">
        <v>137</v>
      </c>
    </row>
    <row r="40" spans="2:15" ht="17.100000000000001" customHeight="1">
      <c r="B40" s="110"/>
      <c r="C40" s="111"/>
      <c r="D40" s="106"/>
      <c r="E40" s="118"/>
      <c r="F40" s="123"/>
      <c r="G40" s="110"/>
      <c r="H40" s="111"/>
      <c r="I40" s="106"/>
      <c r="J40" s="118"/>
      <c r="K40" s="1"/>
      <c r="L40" s="143">
        <v>10</v>
      </c>
      <c r="M40" s="128" t="s">
        <v>183</v>
      </c>
      <c r="N40" s="144" t="s">
        <v>111</v>
      </c>
      <c r="O40" s="106">
        <v>360</v>
      </c>
    </row>
    <row r="41" spans="2:15" ht="17.100000000000001" customHeight="1" thickBot="1">
      <c r="B41" s="137" t="s">
        <v>95</v>
      </c>
      <c r="C41" s="138" t="s">
        <v>11</v>
      </c>
      <c r="D41" s="139" t="s">
        <v>97</v>
      </c>
      <c r="E41" s="141">
        <f>SUM(E42+E43+E44+J6+J7)</f>
        <v>736</v>
      </c>
      <c r="F41" s="123"/>
      <c r="G41" s="107" t="s">
        <v>165</v>
      </c>
      <c r="H41" s="108" t="s">
        <v>13</v>
      </c>
      <c r="I41" s="124" t="s">
        <v>97</v>
      </c>
      <c r="J41" s="141">
        <f>SUM(J42:J44)</f>
        <v>1064</v>
      </c>
      <c r="K41" s="1"/>
      <c r="L41" s="145"/>
      <c r="M41" s="146"/>
      <c r="N41" s="147"/>
      <c r="O41" s="148"/>
    </row>
    <row r="42" spans="2:15" ht="17.100000000000001" customHeight="1" thickTop="1" thickBot="1">
      <c r="B42" s="110">
        <v>1</v>
      </c>
      <c r="C42" s="111" t="s">
        <v>184</v>
      </c>
      <c r="D42" s="106" t="s">
        <v>103</v>
      </c>
      <c r="E42" s="118">
        <v>104</v>
      </c>
      <c r="F42" s="123"/>
      <c r="G42" s="110">
        <v>1</v>
      </c>
      <c r="H42" s="111" t="s">
        <v>185</v>
      </c>
      <c r="I42" s="106" t="s">
        <v>94</v>
      </c>
      <c r="J42" s="118">
        <v>280</v>
      </c>
      <c r="K42" s="1"/>
      <c r="L42" s="256" t="s">
        <v>186</v>
      </c>
      <c r="M42" s="257"/>
      <c r="N42" s="260" t="s">
        <v>187</v>
      </c>
      <c r="O42" s="262">
        <f>SUM(E8+E19+E27+E34+E41+J14+J23+J33+J41+O6+O19+O30)</f>
        <v>21375</v>
      </c>
    </row>
    <row r="43" spans="2:15" ht="17.100000000000001" customHeight="1" thickTop="1" thickBot="1">
      <c r="B43" s="110">
        <v>2</v>
      </c>
      <c r="C43" s="111" t="s">
        <v>188</v>
      </c>
      <c r="D43" s="106" t="s">
        <v>94</v>
      </c>
      <c r="E43" s="118">
        <v>81</v>
      </c>
      <c r="F43" s="123"/>
      <c r="G43" s="110">
        <v>2</v>
      </c>
      <c r="H43" s="111" t="s">
        <v>189</v>
      </c>
      <c r="I43" s="106" t="s">
        <v>94</v>
      </c>
      <c r="J43" s="118">
        <v>184</v>
      </c>
      <c r="K43" s="1"/>
      <c r="L43" s="258"/>
      <c r="M43" s="259"/>
      <c r="N43" s="261"/>
      <c r="O43" s="263"/>
    </row>
    <row r="44" spans="2:15" ht="17.100000000000001" customHeight="1" thickBot="1">
      <c r="B44" s="114">
        <v>3</v>
      </c>
      <c r="C44" s="115" t="s">
        <v>190</v>
      </c>
      <c r="D44" s="116" t="s">
        <v>103</v>
      </c>
      <c r="E44" s="117">
        <v>68</v>
      </c>
      <c r="F44" s="123"/>
      <c r="G44" s="149">
        <v>3</v>
      </c>
      <c r="H44" s="150" t="s">
        <v>191</v>
      </c>
      <c r="I44" s="151" t="s">
        <v>94</v>
      </c>
      <c r="J44" s="117">
        <v>600</v>
      </c>
      <c r="K44" s="1"/>
      <c r="L44" s="152"/>
      <c r="M44" s="152"/>
      <c r="N44" s="152"/>
      <c r="O44" s="152"/>
    </row>
    <row r="45" spans="2:15" ht="15" customHeight="1">
      <c r="B45" s="123"/>
      <c r="C45" s="153"/>
      <c r="D45" s="154"/>
      <c r="E45" s="155"/>
      <c r="F45" s="156"/>
      <c r="G45" s="153"/>
      <c r="H45" s="156"/>
      <c r="I45" s="157"/>
      <c r="J45" s="1"/>
      <c r="K45" s="1"/>
      <c r="L45" s="1"/>
      <c r="M45" s="1"/>
      <c r="N45" s="1"/>
      <c r="O45" s="1"/>
    </row>
    <row r="46" spans="2:15" ht="15" customHeight="1">
      <c r="B46" s="123"/>
      <c r="C46" s="153" t="s">
        <v>192</v>
      </c>
      <c r="D46" s="154"/>
      <c r="E46" s="155"/>
      <c r="F46" s="156"/>
      <c r="G46" s="153"/>
      <c r="H46" s="156"/>
      <c r="I46" s="3"/>
      <c r="J46" s="3"/>
      <c r="K46" s="1"/>
    </row>
    <row r="47" spans="2:15" ht="15" customHeight="1"/>
    <row r="48" spans="2:15" ht="15" customHeight="1"/>
    <row r="49" spans="2:15" ht="15" customHeight="1">
      <c r="L49" s="158"/>
      <c r="M49" s="159"/>
      <c r="N49" s="160"/>
      <c r="O49" s="160"/>
    </row>
    <row r="50" spans="2:15" ht="15" customHeight="1">
      <c r="B50" s="161"/>
      <c r="C50" s="161"/>
      <c r="D50" s="161"/>
      <c r="E50" s="161"/>
      <c r="F50" s="161"/>
      <c r="G50" s="161"/>
      <c r="H50" s="161"/>
      <c r="I50" s="161"/>
      <c r="J50" s="161"/>
      <c r="K50" s="161"/>
      <c r="L50" s="158"/>
      <c r="M50" s="159"/>
      <c r="N50" s="160"/>
      <c r="O50" s="160"/>
    </row>
    <row r="51" spans="2:15" ht="15" customHeight="1">
      <c r="B51" s="161"/>
      <c r="C51" s="161"/>
      <c r="D51" s="161"/>
      <c r="E51" s="161"/>
      <c r="F51" s="161"/>
      <c r="G51" s="161"/>
      <c r="H51" s="161"/>
      <c r="I51" s="161"/>
      <c r="J51" s="161"/>
      <c r="K51" s="161"/>
    </row>
    <row r="52" spans="2:15" ht="15" customHeight="1"/>
    <row r="53" spans="2:15" ht="15" customHeight="1"/>
    <row r="54" spans="2:15" ht="15" customHeight="1"/>
    <row r="55" spans="2:15" ht="15" customHeight="1"/>
    <row r="56" spans="2:15" ht="15" customHeight="1"/>
    <row r="57" spans="2:15" ht="15" customHeight="1"/>
    <row r="58" spans="2:15" ht="15" customHeight="1"/>
    <row r="59" spans="2:15" ht="15" customHeight="1"/>
    <row r="60" spans="2:15" ht="15" customHeight="1"/>
    <row r="61" spans="2:15" ht="15" customHeight="1"/>
  </sheetData>
  <mergeCells count="25">
    <mergeCell ref="B1:O1"/>
    <mergeCell ref="B2:O2"/>
    <mergeCell ref="B4:B5"/>
    <mergeCell ref="C4:C5"/>
    <mergeCell ref="D4:D5"/>
    <mergeCell ref="E4:E5"/>
    <mergeCell ref="G4:G5"/>
    <mergeCell ref="H4:H5"/>
    <mergeCell ref="I4:I5"/>
    <mergeCell ref="J4:J5"/>
    <mergeCell ref="L4:L5"/>
    <mergeCell ref="M4:M5"/>
    <mergeCell ref="N4:N5"/>
    <mergeCell ref="O4:O5"/>
    <mergeCell ref="B6:D7"/>
    <mergeCell ref="E6:E7"/>
    <mergeCell ref="L42:M43"/>
    <mergeCell ref="N42:N43"/>
    <mergeCell ref="O42:O43"/>
    <mergeCell ref="G10:G11"/>
    <mergeCell ref="H10:H11"/>
    <mergeCell ref="I10:I11"/>
    <mergeCell ref="J10:J11"/>
    <mergeCell ref="G12:I13"/>
    <mergeCell ref="J12:J13"/>
  </mergeCells>
  <printOptions horizontalCentered="1" verticalCentered="1"/>
  <pageMargins left="0.18" right="0" top="0" bottom="0" header="0" footer="0"/>
  <pageSetup paperSize="9" scale="70" fitToHeight="0" orientation="landscape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7"/>
  <sheetViews>
    <sheetView topLeftCell="H1" zoomScaleNormal="100" workbookViewId="0">
      <selection activeCell="M1" sqref="M1"/>
    </sheetView>
  </sheetViews>
  <sheetFormatPr defaultRowHeight="14.25"/>
  <cols>
    <col min="1" max="1" width="3.85546875" style="295" customWidth="1"/>
    <col min="2" max="3" width="9.140625" style="295" customWidth="1"/>
    <col min="4" max="4" width="4.85546875" style="295" customWidth="1"/>
    <col min="5" max="6" width="9.140625" style="295" customWidth="1"/>
    <col min="7" max="7" width="7.140625" style="295" customWidth="1"/>
    <col min="8" max="8" width="16.85546875" style="295" customWidth="1"/>
    <col min="9" max="9" width="7.5703125" style="295" customWidth="1"/>
    <col min="10" max="10" width="6.5703125" style="295" customWidth="1"/>
    <col min="11" max="11" width="8.7109375" style="295" customWidth="1"/>
    <col min="12" max="12" width="11.5703125" style="295" customWidth="1"/>
    <col min="13" max="28" width="9.140625" style="295" customWidth="1"/>
    <col min="29" max="16384" width="9.140625" style="310"/>
  </cols>
  <sheetData>
    <row r="1" spans="1:32" s="297" customFormat="1" ht="12.75">
      <c r="A1" s="295"/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6"/>
    </row>
    <row r="2" spans="1:32" s="297" customFormat="1" ht="12.75">
      <c r="A2" s="295"/>
      <c r="B2" s="295" t="s">
        <v>193</v>
      </c>
      <c r="C2" s="295" t="s">
        <v>194</v>
      </c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  <c r="AA2" s="295"/>
      <c r="AB2" s="295"/>
    </row>
    <row r="3" spans="1:32" s="297" customFormat="1" ht="12.75">
      <c r="A3" s="295"/>
      <c r="B3" s="295" t="s">
        <v>195</v>
      </c>
      <c r="C3" s="295">
        <v>24440</v>
      </c>
      <c r="D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  <c r="AA3" s="295"/>
      <c r="AB3" s="295"/>
    </row>
    <row r="4" spans="1:32" s="297" customFormat="1" ht="12.75">
      <c r="A4" s="295"/>
      <c r="B4" s="295" t="s">
        <v>196</v>
      </c>
      <c r="C4" s="295">
        <v>24171</v>
      </c>
      <c r="D4" s="295"/>
      <c r="H4" s="295" t="s">
        <v>197</v>
      </c>
      <c r="I4" s="297">
        <v>239</v>
      </c>
      <c r="J4" s="297">
        <f t="shared" ref="J4:J9" si="0">K4+K10</f>
        <v>239</v>
      </c>
      <c r="K4" s="295">
        <v>30</v>
      </c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  <c r="Z4" s="295"/>
      <c r="AA4" s="295"/>
      <c r="AB4" s="295"/>
    </row>
    <row r="5" spans="1:32" s="297" customFormat="1" ht="12.75">
      <c r="A5" s="295"/>
      <c r="B5" s="295" t="s">
        <v>198</v>
      </c>
      <c r="C5" s="295">
        <v>24605</v>
      </c>
      <c r="D5" s="295"/>
      <c r="E5" s="295"/>
      <c r="F5" s="295" t="s">
        <v>199</v>
      </c>
      <c r="H5" s="295" t="s">
        <v>200</v>
      </c>
      <c r="I5" s="297">
        <v>5</v>
      </c>
      <c r="J5" s="297">
        <f t="shared" si="0"/>
        <v>5</v>
      </c>
      <c r="K5" s="295">
        <v>0</v>
      </c>
      <c r="L5" s="295"/>
      <c r="M5" s="295"/>
      <c r="N5" s="295"/>
      <c r="O5" s="295"/>
      <c r="P5" s="295"/>
      <c r="Q5" s="295"/>
      <c r="R5" s="295"/>
      <c r="S5" s="295"/>
      <c r="T5" s="295"/>
      <c r="U5" s="295"/>
      <c r="V5" s="295"/>
      <c r="W5" s="295"/>
      <c r="X5" s="295"/>
      <c r="Y5" s="295"/>
      <c r="Z5" s="295"/>
      <c r="AA5" s="295"/>
      <c r="AB5" s="295"/>
    </row>
    <row r="6" spans="1:32" s="297" customFormat="1" ht="12.75">
      <c r="A6" s="295"/>
      <c r="B6" s="295" t="s">
        <v>201</v>
      </c>
      <c r="C6" s="295">
        <v>26701</v>
      </c>
      <c r="D6" s="295"/>
      <c r="E6" s="295" t="s">
        <v>202</v>
      </c>
      <c r="F6" s="295">
        <v>4812</v>
      </c>
      <c r="H6" s="297" t="s">
        <v>203</v>
      </c>
      <c r="I6" s="297">
        <v>0</v>
      </c>
      <c r="J6" s="297">
        <f t="shared" si="0"/>
        <v>0</v>
      </c>
      <c r="K6" s="297">
        <v>0</v>
      </c>
      <c r="L6" s="295"/>
      <c r="M6" s="295"/>
      <c r="N6" s="295"/>
      <c r="O6" s="295"/>
      <c r="P6" s="295"/>
      <c r="Q6" s="295"/>
      <c r="R6" s="295"/>
      <c r="S6" s="295"/>
      <c r="T6" s="295"/>
      <c r="U6" s="295"/>
      <c r="V6" s="295"/>
      <c r="W6" s="295"/>
      <c r="X6" s="295"/>
      <c r="Y6" s="295"/>
      <c r="Z6" s="295"/>
      <c r="AA6" s="295"/>
      <c r="AB6" s="295"/>
    </row>
    <row r="7" spans="1:32" s="297" customFormat="1" ht="12.75">
      <c r="A7" s="295"/>
      <c r="B7" s="295" t="s">
        <v>204</v>
      </c>
      <c r="C7" s="295">
        <v>26136</v>
      </c>
      <c r="D7" s="295"/>
      <c r="E7" s="295" t="s">
        <v>205</v>
      </c>
      <c r="F7" s="295">
        <v>5353</v>
      </c>
      <c r="H7" s="298" t="s">
        <v>206</v>
      </c>
      <c r="I7" s="297">
        <v>82</v>
      </c>
      <c r="J7" s="297">
        <f t="shared" si="0"/>
        <v>82</v>
      </c>
      <c r="K7" s="295">
        <v>6</v>
      </c>
      <c r="L7" s="295"/>
      <c r="M7" s="295"/>
      <c r="N7" s="295"/>
      <c r="O7" s="295"/>
      <c r="P7" s="295"/>
      <c r="Q7" s="295"/>
      <c r="R7" s="295"/>
      <c r="S7" s="295"/>
      <c r="T7" s="295"/>
      <c r="U7" s="295"/>
      <c r="V7" s="295"/>
      <c r="W7" s="295"/>
      <c r="X7" s="295"/>
      <c r="Y7" s="295"/>
      <c r="Z7" s="295"/>
      <c r="AA7" s="295"/>
      <c r="AB7" s="295"/>
    </row>
    <row r="8" spans="1:32" s="297" customFormat="1" ht="12.75">
      <c r="A8" s="295"/>
      <c r="B8" s="295" t="s">
        <v>207</v>
      </c>
      <c r="C8" s="295">
        <v>24862</v>
      </c>
      <c r="D8" s="295"/>
      <c r="E8" s="295" t="s">
        <v>208</v>
      </c>
      <c r="F8" s="295">
        <v>4202</v>
      </c>
      <c r="H8" s="297" t="s">
        <v>209</v>
      </c>
      <c r="I8" s="297">
        <v>77</v>
      </c>
      <c r="J8" s="297">
        <f t="shared" si="0"/>
        <v>77</v>
      </c>
      <c r="K8" s="295">
        <v>12</v>
      </c>
      <c r="L8" s="295"/>
      <c r="M8" s="295"/>
      <c r="N8" s="295"/>
      <c r="O8" s="295"/>
      <c r="P8" s="295"/>
      <c r="Q8" s="295"/>
      <c r="R8" s="295"/>
      <c r="S8" s="295"/>
      <c r="T8" s="295"/>
      <c r="U8" s="295"/>
      <c r="V8" s="295"/>
      <c r="W8" s="295"/>
      <c r="X8" s="295"/>
      <c r="Y8" s="295"/>
      <c r="Z8" s="295"/>
      <c r="AA8" s="295"/>
      <c r="AB8" s="295"/>
    </row>
    <row r="9" spans="1:32" s="297" customFormat="1" ht="12.75">
      <c r="A9" s="295"/>
      <c r="B9" s="295" t="s">
        <v>210</v>
      </c>
      <c r="C9" s="295">
        <v>23660</v>
      </c>
      <c r="D9" s="295"/>
      <c r="E9" s="295" t="s">
        <v>211</v>
      </c>
      <c r="F9" s="295">
        <v>5369</v>
      </c>
      <c r="H9" s="297" t="s">
        <v>212</v>
      </c>
      <c r="I9" s="297">
        <v>6</v>
      </c>
      <c r="J9" s="297">
        <f t="shared" si="0"/>
        <v>6</v>
      </c>
      <c r="K9" s="295">
        <v>0</v>
      </c>
      <c r="M9" s="295"/>
      <c r="N9" s="295"/>
      <c r="O9" s="295"/>
      <c r="P9" s="295"/>
      <c r="Q9" s="295"/>
      <c r="R9" s="295"/>
      <c r="S9" s="295"/>
      <c r="T9" s="295"/>
      <c r="U9" s="295"/>
      <c r="V9" s="295"/>
      <c r="W9" s="295"/>
      <c r="X9" s="295"/>
      <c r="Y9" s="295"/>
      <c r="Z9" s="295"/>
      <c r="AA9" s="295"/>
      <c r="AB9" s="295"/>
    </row>
    <row r="10" spans="1:32" s="297" customFormat="1" ht="12.75">
      <c r="A10" s="295"/>
      <c r="B10" s="295" t="s">
        <v>213</v>
      </c>
      <c r="C10" s="295">
        <v>22865</v>
      </c>
      <c r="D10" s="295"/>
      <c r="E10" s="295" t="s">
        <v>214</v>
      </c>
      <c r="F10" s="295">
        <v>4985</v>
      </c>
      <c r="K10" s="297">
        <v>209</v>
      </c>
      <c r="M10" s="295"/>
      <c r="N10" s="295"/>
      <c r="O10" s="295"/>
      <c r="P10" s="295"/>
      <c r="Q10" s="295"/>
      <c r="R10" s="295"/>
      <c r="S10" s="295"/>
      <c r="T10" s="295"/>
      <c r="U10" s="295"/>
      <c r="V10" s="295"/>
      <c r="W10" s="295"/>
      <c r="X10" s="295"/>
      <c r="Y10" s="295"/>
      <c r="Z10" s="295"/>
      <c r="AA10" s="295"/>
      <c r="AB10" s="295"/>
    </row>
    <row r="11" spans="1:32" s="297" customFormat="1" ht="12.75">
      <c r="A11" s="295"/>
      <c r="B11" s="295" t="s">
        <v>215</v>
      </c>
      <c r="C11" s="295">
        <v>21868</v>
      </c>
      <c r="D11" s="295"/>
      <c r="E11" s="295" t="s">
        <v>195</v>
      </c>
      <c r="F11" s="295">
        <v>6132</v>
      </c>
      <c r="K11" s="297">
        <v>5</v>
      </c>
      <c r="M11" s="295"/>
      <c r="N11" s="295"/>
      <c r="O11" s="295"/>
      <c r="P11" s="295"/>
      <c r="Q11" s="295"/>
      <c r="R11" s="295"/>
      <c r="S11" s="295"/>
      <c r="T11" s="295"/>
      <c r="U11" s="295"/>
      <c r="V11" s="295"/>
      <c r="W11" s="295"/>
      <c r="X11" s="295"/>
      <c r="Y11" s="295"/>
      <c r="Z11" s="295"/>
      <c r="AA11" s="295"/>
      <c r="AB11" s="295"/>
    </row>
    <row r="12" spans="1:32" s="297" customFormat="1" ht="12.75">
      <c r="A12" s="295"/>
      <c r="B12" s="295" t="s">
        <v>216</v>
      </c>
      <c r="C12" s="295">
        <v>21835</v>
      </c>
      <c r="D12" s="295"/>
      <c r="E12" s="295"/>
      <c r="F12" s="295"/>
      <c r="K12" s="297">
        <v>0</v>
      </c>
      <c r="M12" s="295"/>
      <c r="N12" s="295"/>
      <c r="O12" s="295"/>
      <c r="P12" s="295"/>
      <c r="Q12" s="295"/>
      <c r="R12" s="295"/>
      <c r="S12" s="295"/>
      <c r="T12" s="295"/>
      <c r="U12" s="295"/>
      <c r="V12" s="295"/>
      <c r="W12" s="295"/>
      <c r="X12" s="295"/>
      <c r="Y12" s="295"/>
      <c r="Z12" s="295"/>
      <c r="AA12" s="295"/>
      <c r="AB12" s="295"/>
    </row>
    <row r="13" spans="1:32" s="297" customFormat="1" ht="12.75">
      <c r="A13" s="295"/>
      <c r="B13" s="295" t="s">
        <v>217</v>
      </c>
      <c r="C13" s="295">
        <v>21768</v>
      </c>
      <c r="D13" s="295"/>
      <c r="E13" s="295" t="s">
        <v>213</v>
      </c>
      <c r="F13" s="295">
        <v>4443</v>
      </c>
      <c r="K13" s="297">
        <v>76</v>
      </c>
      <c r="M13" s="295"/>
      <c r="N13" s="295"/>
      <c r="O13" s="295"/>
      <c r="P13" s="295"/>
      <c r="Q13" s="295"/>
      <c r="R13" s="295"/>
      <c r="S13" s="295"/>
      <c r="T13" s="295"/>
      <c r="U13" s="295"/>
      <c r="V13" s="295"/>
      <c r="W13" s="295"/>
      <c r="X13" s="295"/>
      <c r="Y13" s="295"/>
      <c r="Z13" s="295"/>
      <c r="AA13" s="295"/>
      <c r="AB13" s="295"/>
    </row>
    <row r="14" spans="1:32" s="297" customFormat="1" ht="12.75">
      <c r="A14" s="295"/>
      <c r="B14" s="295" t="s">
        <v>218</v>
      </c>
      <c r="C14" s="295">
        <v>21627</v>
      </c>
      <c r="D14" s="295"/>
      <c r="E14" s="295" t="s">
        <v>215</v>
      </c>
      <c r="F14" s="295">
        <v>3945</v>
      </c>
      <c r="K14" s="297">
        <v>65</v>
      </c>
      <c r="M14" s="295"/>
      <c r="N14" s="295"/>
      <c r="O14" s="295"/>
      <c r="P14" s="295"/>
      <c r="Q14" s="295"/>
      <c r="R14" s="295"/>
      <c r="S14" s="295"/>
      <c r="T14" s="295"/>
      <c r="U14" s="295"/>
      <c r="V14" s="295"/>
      <c r="W14" s="295"/>
      <c r="X14" s="295"/>
      <c r="Y14" s="295"/>
      <c r="Z14" s="295"/>
      <c r="AA14" s="295"/>
      <c r="AB14" s="295"/>
    </row>
    <row r="15" spans="1:32" s="297" customFormat="1" ht="12.75">
      <c r="A15" s="295"/>
      <c r="B15" s="295" t="s">
        <v>219</v>
      </c>
      <c r="C15" s="295">
        <v>21375</v>
      </c>
      <c r="D15" s="295"/>
      <c r="E15" s="295" t="s">
        <v>216</v>
      </c>
      <c r="F15" s="295">
        <v>3935</v>
      </c>
      <c r="J15" s="295"/>
      <c r="K15" s="297">
        <v>6</v>
      </c>
      <c r="M15" s="295"/>
      <c r="N15" s="295"/>
      <c r="O15" s="295"/>
      <c r="P15" s="295"/>
      <c r="Q15" s="295"/>
      <c r="R15" s="295"/>
      <c r="S15" s="295"/>
      <c r="T15" s="295"/>
      <c r="U15" s="295"/>
      <c r="V15" s="295"/>
      <c r="W15" s="295"/>
      <c r="X15" s="295"/>
      <c r="Y15" s="295"/>
      <c r="Z15" s="295"/>
      <c r="AA15" s="295"/>
      <c r="AB15" s="295"/>
    </row>
    <row r="16" spans="1:32" s="297" customFormat="1" ht="12.75">
      <c r="A16" s="295"/>
      <c r="B16" s="295"/>
      <c r="E16" s="295" t="s">
        <v>217</v>
      </c>
      <c r="F16" s="295">
        <v>4817</v>
      </c>
      <c r="H16" s="295"/>
      <c r="I16" s="295"/>
      <c r="J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  <c r="Z16" s="295"/>
      <c r="AA16" s="295"/>
      <c r="AB16" s="295"/>
      <c r="AF16" s="299"/>
    </row>
    <row r="17" spans="1:32" s="297" customFormat="1" ht="12.75">
      <c r="A17" s="295"/>
      <c r="B17" s="295"/>
      <c r="C17" s="295"/>
      <c r="D17" s="295"/>
      <c r="E17" s="295" t="s">
        <v>218</v>
      </c>
      <c r="F17" s="295">
        <v>3788</v>
      </c>
      <c r="H17" s="295"/>
      <c r="I17" s="295"/>
      <c r="J17" s="295"/>
      <c r="M17" s="295"/>
      <c r="N17" s="295"/>
      <c r="O17" s="295"/>
      <c r="P17" s="295"/>
      <c r="Q17" s="295"/>
      <c r="R17" s="295"/>
      <c r="S17" s="295"/>
      <c r="T17" s="295"/>
      <c r="U17" s="295"/>
      <c r="V17" s="295"/>
      <c r="W17" s="295"/>
      <c r="X17" s="295"/>
      <c r="Y17" s="295"/>
      <c r="Z17" s="295"/>
      <c r="AA17" s="295"/>
      <c r="AB17" s="295"/>
      <c r="AF17" s="299"/>
    </row>
    <row r="18" spans="1:32" s="297" customFormat="1" ht="12.75">
      <c r="A18" s="295"/>
      <c r="B18" s="295"/>
      <c r="C18" s="295"/>
      <c r="D18" s="295"/>
      <c r="E18" s="295" t="s">
        <v>219</v>
      </c>
      <c r="F18" s="295">
        <v>5981</v>
      </c>
      <c r="H18" s="295"/>
      <c r="I18" s="300"/>
      <c r="J18" s="295"/>
      <c r="M18" s="295"/>
      <c r="N18" s="295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F18" s="299"/>
    </row>
    <row r="19" spans="1:32" s="297" customFormat="1" ht="12.75">
      <c r="A19" s="295"/>
      <c r="B19" s="295"/>
      <c r="C19" s="295"/>
      <c r="D19" s="295"/>
      <c r="G19" s="295"/>
      <c r="H19" s="295"/>
      <c r="I19" s="295"/>
      <c r="J19" s="295"/>
      <c r="K19" s="301">
        <f>K22+K23+K24+K25+K26+K27+K28+K29+K30+K31+K32+K33+K34</f>
        <v>0.99994669020300087</v>
      </c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F19" s="299"/>
    </row>
    <row r="20" spans="1:32" s="297" customFormat="1" ht="12.75">
      <c r="A20" s="295"/>
      <c r="B20" s="295"/>
      <c r="C20" s="295"/>
      <c r="D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F20" s="299"/>
    </row>
    <row r="21" spans="1:32" s="297" customFormat="1" ht="12.75">
      <c r="A21" s="295"/>
      <c r="B21" s="295"/>
      <c r="C21" s="295"/>
      <c r="D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F21" s="299"/>
    </row>
    <row r="22" spans="1:32" s="297" customFormat="1" ht="12.75">
      <c r="A22" s="295"/>
      <c r="B22" s="295">
        <v>1936</v>
      </c>
      <c r="C22" s="295"/>
      <c r="D22" s="295"/>
      <c r="E22" s="295"/>
      <c r="F22" s="295"/>
      <c r="G22" s="295"/>
      <c r="H22" s="295"/>
      <c r="I22" s="295"/>
      <c r="J22" s="302" t="s">
        <v>220</v>
      </c>
      <c r="K22" s="299">
        <f t="shared" ref="K22:K34" si="1">B22/B$36</f>
        <v>0.42718446601941745</v>
      </c>
      <c r="L22" s="303">
        <f t="shared" ref="L22:L34" si="2">B22/B$36</f>
        <v>0.42718446601941745</v>
      </c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F22" s="299"/>
    </row>
    <row r="23" spans="1:32" s="297" customFormat="1" ht="12.75">
      <c r="A23" s="295"/>
      <c r="B23" s="295">
        <v>197</v>
      </c>
      <c r="C23" s="295"/>
      <c r="D23" s="295"/>
      <c r="E23" s="295"/>
      <c r="F23" s="295"/>
      <c r="G23" s="295"/>
      <c r="H23" s="295"/>
      <c r="I23" s="295"/>
      <c r="J23" s="302" t="s">
        <v>221</v>
      </c>
      <c r="K23" s="299">
        <f t="shared" si="1"/>
        <v>4.3468667255075019E-2</v>
      </c>
      <c r="L23" s="303">
        <f t="shared" si="2"/>
        <v>4.3468667255075019E-2</v>
      </c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F23" s="299"/>
    </row>
    <row r="24" spans="1:32" s="297" customFormat="1" ht="12.75">
      <c r="A24" s="295"/>
      <c r="B24" s="295">
        <v>81</v>
      </c>
      <c r="C24" s="295"/>
      <c r="D24" s="295"/>
      <c r="E24" s="295"/>
      <c r="F24" s="295"/>
      <c r="G24" s="295"/>
      <c r="H24" s="295"/>
      <c r="I24" s="295"/>
      <c r="J24" s="302" t="s">
        <v>222</v>
      </c>
      <c r="K24" s="299">
        <f t="shared" si="1"/>
        <v>1.7872903795233892E-2</v>
      </c>
      <c r="L24" s="303">
        <f t="shared" si="2"/>
        <v>1.7872903795233892E-2</v>
      </c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F24" s="299"/>
    </row>
    <row r="25" spans="1:32" s="297" customFormat="1" ht="12.75" customHeight="1">
      <c r="A25" s="295"/>
      <c r="B25" s="295">
        <v>68</v>
      </c>
      <c r="C25" s="295"/>
      <c r="D25" s="295"/>
      <c r="E25" s="295"/>
      <c r="F25" s="295"/>
      <c r="G25" s="295"/>
      <c r="H25" s="295"/>
      <c r="J25" s="304" t="s">
        <v>223</v>
      </c>
      <c r="K25" s="299">
        <f t="shared" si="1"/>
        <v>1.500441306266549E-2</v>
      </c>
      <c r="L25" s="303">
        <f t="shared" si="2"/>
        <v>1.500441306266549E-2</v>
      </c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F25" s="299"/>
    </row>
    <row r="26" spans="1:32" s="297" customFormat="1" ht="12.75" customHeight="1">
      <c r="A26" s="295"/>
      <c r="B26" s="295">
        <v>51</v>
      </c>
      <c r="C26" s="295"/>
      <c r="D26" s="295"/>
      <c r="E26" s="295"/>
      <c r="F26" s="295"/>
      <c r="G26" s="295"/>
      <c r="H26" s="295"/>
      <c r="I26" s="295"/>
      <c r="J26" s="302" t="s">
        <v>224</v>
      </c>
      <c r="K26" s="299">
        <v>1.12E-2</v>
      </c>
      <c r="L26" s="303">
        <f t="shared" si="2"/>
        <v>1.1253309796999117E-2</v>
      </c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F26" s="299"/>
    </row>
    <row r="27" spans="1:32" s="297" customFormat="1" ht="12.75">
      <c r="A27" s="295"/>
      <c r="B27" s="295">
        <v>61</v>
      </c>
      <c r="C27" s="295"/>
      <c r="D27" s="295"/>
      <c r="E27" s="295"/>
      <c r="F27" s="295"/>
      <c r="G27" s="295"/>
      <c r="H27" s="295"/>
      <c r="I27" s="295"/>
      <c r="J27" s="304" t="s">
        <v>225</v>
      </c>
      <c r="K27" s="299">
        <f t="shared" si="1"/>
        <v>1.3459841129744042E-2</v>
      </c>
      <c r="L27" s="303">
        <f t="shared" si="2"/>
        <v>1.3459841129744042E-2</v>
      </c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F27" s="299"/>
    </row>
    <row r="28" spans="1:32" s="297" customFormat="1" ht="12.75">
      <c r="A28" s="295"/>
      <c r="B28" s="295">
        <v>140</v>
      </c>
      <c r="C28" s="295"/>
      <c r="D28" s="295"/>
      <c r="E28" s="295"/>
      <c r="F28" s="295"/>
      <c r="G28" s="295"/>
      <c r="H28" s="295"/>
      <c r="I28" s="295"/>
      <c r="J28" s="304" t="s">
        <v>226</v>
      </c>
      <c r="K28" s="299">
        <f t="shared" si="1"/>
        <v>3.089143865842895E-2</v>
      </c>
      <c r="L28" s="303">
        <f t="shared" si="2"/>
        <v>3.089143865842895E-2</v>
      </c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F28" s="299"/>
    </row>
    <row r="29" spans="1:32" s="297" customFormat="1" ht="12.75">
      <c r="A29" s="295"/>
      <c r="B29" s="295">
        <v>94</v>
      </c>
      <c r="C29" s="295"/>
      <c r="D29" s="295"/>
      <c r="E29" s="295"/>
      <c r="F29" s="295"/>
      <c r="G29" s="295"/>
      <c r="H29" s="295"/>
      <c r="I29" s="295"/>
      <c r="J29" s="304" t="s">
        <v>227</v>
      </c>
      <c r="K29" s="299">
        <f t="shared" si="1"/>
        <v>2.0741394527802295E-2</v>
      </c>
      <c r="L29" s="303">
        <f t="shared" si="2"/>
        <v>2.0741394527802295E-2</v>
      </c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F29" s="299"/>
    </row>
    <row r="30" spans="1:32" s="297" customFormat="1" ht="12.75">
      <c r="A30" s="295"/>
      <c r="B30" s="295">
        <v>169</v>
      </c>
      <c r="C30" s="295"/>
      <c r="D30" s="295"/>
      <c r="E30" s="295"/>
      <c r="F30" s="295"/>
      <c r="G30" s="295"/>
      <c r="H30" s="295"/>
      <c r="I30" s="295"/>
      <c r="J30" s="304" t="s">
        <v>228</v>
      </c>
      <c r="K30" s="299">
        <f t="shared" si="1"/>
        <v>3.7290379523389233E-2</v>
      </c>
      <c r="L30" s="303">
        <f t="shared" si="2"/>
        <v>3.7290379523389233E-2</v>
      </c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</row>
    <row r="31" spans="1:32" s="297" customFormat="1" ht="12.75">
      <c r="A31" s="295"/>
      <c r="B31" s="295">
        <v>993</v>
      </c>
      <c r="C31" s="295"/>
      <c r="D31" s="295"/>
      <c r="E31" s="295"/>
      <c r="F31" s="295"/>
      <c r="G31" s="295"/>
      <c r="H31" s="295"/>
      <c r="I31" s="295"/>
      <c r="J31" s="304" t="s">
        <v>229</v>
      </c>
      <c r="K31" s="299">
        <f t="shared" si="1"/>
        <v>0.21910856134157106</v>
      </c>
      <c r="L31" s="303">
        <f t="shared" si="2"/>
        <v>0.21910856134157106</v>
      </c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</row>
    <row r="32" spans="1:32" s="297" customFormat="1" ht="12.75">
      <c r="A32" s="295"/>
      <c r="B32" s="295">
        <v>351</v>
      </c>
      <c r="C32" s="295"/>
      <c r="D32" s="295"/>
      <c r="E32" s="295"/>
      <c r="F32" s="295"/>
      <c r="G32" s="295"/>
      <c r="H32" s="295"/>
      <c r="I32" s="295"/>
      <c r="J32" s="304" t="s">
        <v>230</v>
      </c>
      <c r="K32" s="299">
        <f t="shared" si="1"/>
        <v>7.7449249779346863E-2</v>
      </c>
      <c r="L32" s="303">
        <f t="shared" si="2"/>
        <v>7.7449249779346863E-2</v>
      </c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</row>
    <row r="33" spans="1:28" s="297" customFormat="1" ht="12.75">
      <c r="A33" s="295"/>
      <c r="B33" s="295">
        <v>18</v>
      </c>
      <c r="C33" s="295"/>
      <c r="D33" s="295"/>
      <c r="E33" s="295"/>
      <c r="F33" s="295"/>
      <c r="G33" s="295"/>
      <c r="H33" s="295"/>
      <c r="I33" s="295"/>
      <c r="J33" s="304" t="s">
        <v>231</v>
      </c>
      <c r="K33" s="299">
        <f t="shared" si="1"/>
        <v>3.9717563989408646E-3</v>
      </c>
      <c r="L33" s="303">
        <f t="shared" si="2"/>
        <v>3.9717563989408646E-3</v>
      </c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</row>
    <row r="34" spans="1:28" s="297" customFormat="1" ht="12.75">
      <c r="A34" s="295"/>
      <c r="B34" s="295">
        <v>373</v>
      </c>
      <c r="C34" s="295"/>
      <c r="D34" s="295"/>
      <c r="E34" s="295"/>
      <c r="F34" s="295"/>
      <c r="G34" s="295"/>
      <c r="H34" s="295"/>
      <c r="I34" s="295"/>
      <c r="J34" s="304" t="s">
        <v>232</v>
      </c>
      <c r="K34" s="299">
        <f t="shared" si="1"/>
        <v>8.2303618711385695E-2</v>
      </c>
      <c r="L34" s="303">
        <f t="shared" si="2"/>
        <v>8.2303618711385695E-2</v>
      </c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</row>
    <row r="35" spans="1:28" s="297" customFormat="1" ht="12.75">
      <c r="A35" s="295"/>
      <c r="C35" s="295"/>
      <c r="D35" s="295"/>
      <c r="E35" s="295"/>
      <c r="F35" s="295"/>
      <c r="G35" s="295"/>
      <c r="H35" s="295"/>
      <c r="I35" s="295"/>
      <c r="J35" s="304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</row>
    <row r="36" spans="1:28" s="297" customFormat="1" ht="12.75">
      <c r="A36" s="295"/>
      <c r="B36" s="295">
        <v>4532</v>
      </c>
      <c r="C36" s="295"/>
      <c r="D36" s="295"/>
      <c r="E36" s="295"/>
      <c r="F36" s="295"/>
      <c r="G36" s="295"/>
      <c r="H36" s="295"/>
      <c r="I36" s="295"/>
      <c r="J36" s="304"/>
      <c r="K36" s="299">
        <v>1</v>
      </c>
      <c r="L36" s="303">
        <f>B36/B$36</f>
        <v>1</v>
      </c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</row>
    <row r="37" spans="1:28" s="297" customFormat="1" ht="12.75">
      <c r="A37" s="295"/>
      <c r="C37" s="295"/>
      <c r="D37" s="295"/>
      <c r="E37" s="295"/>
      <c r="F37" s="295"/>
      <c r="G37" s="295"/>
      <c r="H37" s="295"/>
      <c r="I37" s="295"/>
      <c r="J37" s="295"/>
      <c r="K37" s="305"/>
      <c r="L37" s="30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</row>
    <row r="38" spans="1:28" s="297" customFormat="1" ht="12.75">
      <c r="A38" s="295"/>
      <c r="B38" s="295">
        <f>SUM(B22:B34)</f>
        <v>4532</v>
      </c>
      <c r="C38" s="295"/>
      <c r="D38" s="295"/>
      <c r="E38" s="295"/>
      <c r="F38" s="295"/>
      <c r="G38" s="295"/>
      <c r="H38" s="295"/>
      <c r="I38" s="295"/>
      <c r="J38" s="295"/>
      <c r="K38" s="295"/>
      <c r="L38" s="295"/>
      <c r="M38" s="299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</row>
    <row r="39" spans="1:28" s="297" customFormat="1" ht="12.75">
      <c r="A39" s="295"/>
      <c r="B39" s="295"/>
      <c r="C39" s="295"/>
      <c r="D39" s="295"/>
      <c r="E39" s="295"/>
      <c r="F39" s="295"/>
      <c r="G39" s="295"/>
      <c r="H39" s="295"/>
      <c r="I39" s="295"/>
      <c r="J39" s="295"/>
      <c r="K39" s="295"/>
      <c r="L39" s="295"/>
      <c r="M39" s="299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</row>
    <row r="40" spans="1:28" s="297" customFormat="1" ht="12.75" customHeight="1">
      <c r="A40" s="295"/>
      <c r="B40" s="295"/>
      <c r="C40" s="295"/>
      <c r="D40" s="295"/>
      <c r="E40" s="295"/>
      <c r="F40" s="295"/>
      <c r="G40" s="295"/>
      <c r="H40" s="295"/>
      <c r="I40" s="295"/>
      <c r="J40" s="295"/>
      <c r="K40" s="295"/>
      <c r="L40" s="295"/>
      <c r="M40" s="299"/>
      <c r="N40" s="306" t="s">
        <v>233</v>
      </c>
      <c r="O40" s="307"/>
      <c r="P40" s="307"/>
      <c r="Q40" s="307"/>
      <c r="R40" s="307"/>
      <c r="S40" s="307"/>
      <c r="T40" s="307"/>
      <c r="U40" s="307"/>
      <c r="V40" s="307"/>
      <c r="W40" s="307"/>
      <c r="X40" s="307"/>
      <c r="Y40" s="307"/>
      <c r="Z40" s="307"/>
      <c r="AA40" s="307"/>
      <c r="AB40" s="307"/>
    </row>
    <row r="41" spans="1:28" s="297" customFormat="1" ht="12.75" customHeight="1">
      <c r="M41" s="299"/>
      <c r="N41" s="307"/>
      <c r="O41" s="307"/>
      <c r="P41" s="307"/>
      <c r="Q41" s="307"/>
      <c r="R41" s="307"/>
      <c r="S41" s="307"/>
      <c r="T41" s="307"/>
      <c r="U41" s="307"/>
      <c r="V41" s="307"/>
      <c r="W41" s="307"/>
      <c r="X41" s="307"/>
      <c r="Y41" s="307"/>
      <c r="Z41" s="307"/>
      <c r="AA41" s="307"/>
      <c r="AB41" s="307"/>
    </row>
    <row r="42" spans="1:28" s="297" customFormat="1" ht="12.75">
      <c r="M42" s="299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</row>
    <row r="43" spans="1:28" s="297" customFormat="1" ht="12.75">
      <c r="M43" s="299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</row>
    <row r="44" spans="1:28" s="297" customFormat="1" ht="12.75">
      <c r="M44" s="299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</row>
    <row r="45" spans="1:28" s="297" customFormat="1" ht="12.75">
      <c r="M45" s="299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</row>
    <row r="46" spans="1:28" s="297" customFormat="1" ht="12.75">
      <c r="M46" s="299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</row>
    <row r="47" spans="1:28" s="297" customFormat="1" ht="12.75">
      <c r="M47" s="299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</row>
    <row r="48" spans="1:28" s="297" customFormat="1" ht="12.75">
      <c r="M48" s="299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</row>
    <row r="49" spans="1:28" s="297" customFormat="1" ht="12.75">
      <c r="M49" s="299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</row>
    <row r="50" spans="1:28" s="297" customFormat="1" ht="12.75">
      <c r="M50" s="299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</row>
    <row r="51" spans="1:28" s="297" customFormat="1" ht="12.75">
      <c r="M51" s="299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</row>
    <row r="52" spans="1:28" s="297" customFormat="1" ht="12.75">
      <c r="M52" s="299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</row>
    <row r="53" spans="1:28" s="297" customFormat="1" ht="12.75">
      <c r="M53" s="30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</row>
    <row r="54" spans="1:28" s="297" customFormat="1" ht="12.75"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</row>
    <row r="55" spans="1:28" s="297" customFormat="1" ht="12.75">
      <c r="M55" s="295"/>
      <c r="N55" s="295"/>
      <c r="O55" s="295"/>
      <c r="P55" s="303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</row>
    <row r="56" spans="1:28" s="297" customFormat="1" ht="12.75">
      <c r="M56" s="295"/>
      <c r="N56" s="295"/>
      <c r="O56" s="295"/>
      <c r="P56" s="308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</row>
    <row r="57" spans="1:28" s="297" customFormat="1" ht="12.75">
      <c r="A57" s="295"/>
      <c r="B57" s="295"/>
      <c r="C57" s="295"/>
      <c r="D57" s="295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303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</row>
    <row r="58" spans="1:28" s="297" customFormat="1" ht="12.75">
      <c r="A58" s="295"/>
      <c r="B58" s="295"/>
      <c r="C58" s="295"/>
      <c r="D58" s="295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303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</row>
    <row r="59" spans="1:28" s="297" customFormat="1" ht="12.75">
      <c r="A59" s="295"/>
      <c r="B59" s="295"/>
      <c r="C59" s="295"/>
      <c r="D59" s="295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308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</row>
    <row r="60" spans="1:28" s="297" customFormat="1" ht="12.75">
      <c r="A60" s="295"/>
      <c r="B60" s="295"/>
      <c r="C60" s="295"/>
      <c r="D60" s="295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309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</row>
    <row r="61" spans="1:28" s="297" customFormat="1" ht="12.75">
      <c r="A61" s="295"/>
      <c r="B61" s="295"/>
      <c r="C61" s="295"/>
      <c r="D61" s="295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303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</row>
    <row r="62" spans="1:28">
      <c r="P62" s="303"/>
    </row>
    <row r="63" spans="1:28">
      <c r="P63" s="303"/>
    </row>
    <row r="64" spans="1:28">
      <c r="P64" s="303"/>
    </row>
    <row r="65" spans="16:16">
      <c r="P65" s="303"/>
    </row>
    <row r="66" spans="16:16">
      <c r="P66" s="308"/>
    </row>
    <row r="67" spans="16:16">
      <c r="P67" s="303"/>
    </row>
  </sheetData>
  <mergeCells count="1">
    <mergeCell ref="N40:AB41"/>
  </mergeCells>
  <printOptions horizontalCentered="1" verticalCentered="1"/>
  <pageMargins left="0.47244094488188981" right="0.47244094488188981" top="0.51181102362204722" bottom="0.51181102362204722" header="0.19685039370078741" footer="0.19685039370078741"/>
  <pageSetup paperSize="9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 Stan i struktura X 18</vt:lpstr>
      <vt:lpstr>Gminy X.18</vt:lpstr>
      <vt:lpstr>Wykresy X 18</vt:lpstr>
      <vt:lpstr>' Stan i struktura X 18'!Obszar_wydruku</vt:lpstr>
      <vt:lpstr>'Gminy X.18'!Obszar_wydruku</vt:lpstr>
      <vt:lpstr>'Wykresy X 18'!Obszar_wydruku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Weber</dc:creator>
  <cp:lastModifiedBy>Tadeusz Weber</cp:lastModifiedBy>
  <dcterms:created xsi:type="dcterms:W3CDTF">2018-11-09T07:56:50Z</dcterms:created>
  <dcterms:modified xsi:type="dcterms:W3CDTF">2018-11-09T08:47:14Z</dcterms:modified>
</cp:coreProperties>
</file>