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200" windowHeight="11385"/>
  </bookViews>
  <sheets>
    <sheet name="Stan i struktura II 18" sheetId="1" r:id="rId1"/>
    <sheet name="Gminy II.18" sheetId="2" r:id="rId2"/>
    <sheet name="Wykresy II 18" sheetId="3" r:id="rId3"/>
  </sheets>
  <externalReferences>
    <externalReference r:id="rId4"/>
    <externalReference r:id="rId5"/>
  </externalReferences>
  <definedNames>
    <definedName name="_xlnm.Print_Area" localSheetId="1">'Gminy II.18'!$B$1:$O$46</definedName>
    <definedName name="_xlnm.Print_Area" localSheetId="0">'Stan i struktura II 18'!$B$2:$S$68</definedName>
    <definedName name="_xlnm.Print_Area" localSheetId="2">'Wykresy II 18'!$N$1:$AB$41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3" l="1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B38" i="3"/>
  <c r="L36" i="3"/>
  <c r="L34" i="3"/>
  <c r="K34" i="3"/>
  <c r="L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J33" i="2"/>
  <c r="O30" i="2"/>
  <c r="E27" i="2"/>
  <c r="J23" i="2"/>
  <c r="O19" i="2"/>
  <c r="E19" i="2"/>
  <c r="J14" i="2"/>
  <c r="J12" i="2" s="1"/>
  <c r="E8" i="2"/>
  <c r="O42" i="2" s="1"/>
  <c r="O6" i="2"/>
  <c r="E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R9" i="1"/>
  <c r="Q9" i="1"/>
  <c r="O9" i="1"/>
  <c r="N9" i="1"/>
  <c r="M9" i="1"/>
  <c r="K9" i="1"/>
  <c r="J9" i="1"/>
  <c r="I9" i="1"/>
  <c r="G9" i="1"/>
  <c r="F9" i="1"/>
  <c r="E9" i="1"/>
  <c r="R7" i="1"/>
  <c r="R8" i="1" s="1"/>
  <c r="Q7" i="1"/>
  <c r="Q8" i="1" s="1"/>
  <c r="P7" i="1"/>
  <c r="P8" i="1" s="1"/>
  <c r="O7" i="1"/>
  <c r="O8" i="1" s="1"/>
  <c r="N7" i="1"/>
  <c r="N8" i="1" s="1"/>
  <c r="M7" i="1"/>
  <c r="M8" i="1" s="1"/>
  <c r="L7" i="1"/>
  <c r="L9" i="1" s="1"/>
  <c r="K7" i="1"/>
  <c r="K8" i="1" s="1"/>
  <c r="J7" i="1"/>
  <c r="J8" i="1" s="1"/>
  <c r="I7" i="1"/>
  <c r="I8" i="1" s="1"/>
  <c r="H7" i="1"/>
  <c r="H8" i="1" s="1"/>
  <c r="G7" i="1"/>
  <c r="G8" i="1" s="1"/>
  <c r="F7" i="1"/>
  <c r="F8" i="1" s="1"/>
  <c r="E7" i="1"/>
  <c r="E8" i="1" s="1"/>
  <c r="S6" i="1"/>
  <c r="S39" i="1" s="1"/>
  <c r="V7" i="1" l="1"/>
  <c r="L8" i="1"/>
  <c r="S7" i="1"/>
  <c r="S9" i="1" s="1"/>
  <c r="S8" i="1"/>
  <c r="H9" i="1"/>
  <c r="P9" i="1"/>
  <c r="V49" i="1"/>
  <c r="F67" i="1"/>
  <c r="S67" i="1" s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<sst xmlns="http://schemas.openxmlformats.org/spreadsheetml/2006/main" count="406" uniqueCount="234">
  <si>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LUTYM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</si>
  <si>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</si>
  <si>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</si>
  <si>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</si>
  <si>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</si>
  <si>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</si>
  <si>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</si>
  <si>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</si>
  <si>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</si>
  <si>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</si>
  <si>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</si>
  <si>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</si>
  <si>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</si>
  <si>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</si>
  <si>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</si>
  <si>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</si>
  <si>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</si>
  <si>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</si>
  <si>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</si>
  <si>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</si>
  <si>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</si>
  <si>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styczeń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</si>
  <si>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</si>
  <si>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</si>
  <si>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</si>
  <si>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</si>
  <si>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</si>
  <si>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</si>
  <si>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</si>
  <si>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</si>
  <si>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</si>
  <si>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</si>
  <si>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</si>
  <si>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</si>
  <si>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</si>
  <si>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</si>
  <si>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</si>
  <si>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</si>
  <si>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</si>
  <si>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</si>
  <si>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</si>
  <si>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</si>
  <si>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</si>
  <si>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</si>
  <si>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</si>
  <si>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</si>
  <si>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</si>
  <si>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</si>
  <si>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</si>
  <si>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</si>
  <si>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</si>
  <si>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</si>
  <si>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</si>
  <si>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</si>
  <si>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</si>
  <si>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</si>
  <si>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</si>
  <si>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</si>
  <si>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</si>
  <si>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</si>
  <si>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</si>
  <si>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</si>
  <si>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</si>
  <si>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</si>
  <si>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</si>
  <si>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</si>
  <si>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</si>
  <si>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</si>
  <si>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</si>
  <si>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</si>
  <si>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</si>
  <si>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</si>
  <si>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</si>
  <si>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</si>
  <si>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</si>
  <si>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</si>
  <si>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</si>
  <si>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</si>
  <si>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</si>
  <si>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</si>
  <si>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</si>
  <si>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</si>
  <si>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</si>
  <si>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</si>
  <si>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luty 2018 r. jest podawany przez GUS z miesięcznym opóżnieniem</t>
  </si>
  <si>
    <t>Liczba  bezrobotnych w układzie powiatowych urzędów pracy i gmin woj. lubuskiego zarejestrowanych</t>
  </si>
  <si>
    <t>na koniec lutego 2018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</si>
  <si>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</si>
  <si>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</si>
  <si>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</si>
  <si>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</si>
  <si>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</si>
  <si>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</si>
  <si>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</si>
  <si>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</si>
  <si>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</si>
  <si>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</si>
  <si>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</si>
  <si>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</si>
  <si>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</si>
  <si>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</si>
  <si>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</si>
  <si>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</si>
  <si>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</si>
  <si>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</si>
  <si>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</si>
  <si>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</si>
  <si>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</si>
  <si>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</si>
  <si>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</si>
  <si>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</si>
  <si>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</si>
  <si>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</si>
  <si>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</si>
  <si>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</si>
  <si>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</si>
  <si>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</si>
  <si>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</si>
  <si>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</si>
  <si>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</si>
  <si>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</si>
  <si>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</si>
  <si>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</si>
  <si>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</si>
  <si>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</si>
  <si>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</si>
  <si>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</si>
  <si>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</si>
  <si>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</si>
  <si>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</si>
  <si>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</si>
  <si>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</si>
  <si>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</si>
  <si>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</si>
  <si>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</si>
  <si>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</si>
  <si>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</si>
  <si>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</si>
  <si>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</si>
  <si>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</si>
  <si>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</si>
  <si>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</si>
  <si>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</si>
  <si>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</si>
  <si>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</si>
  <si>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</si>
  <si>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</si>
  <si>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</si>
  <si>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</si>
  <si>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</si>
  <si>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</si>
  <si>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</si>
  <si>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</si>
  <si>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</si>
  <si>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</si>
  <si>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</si>
  <si>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</si>
  <si>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</si>
  <si>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</si>
  <si>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</si>
  <si>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</si>
  <si>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</si>
  <si>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</si>
  <si>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</si>
  <si>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</si>
  <si>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</si>
  <si>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</si>
  <si>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</si>
  <si>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</si>
  <si>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</si>
  <si>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</si>
  <si>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</si>
  <si>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</si>
  <si>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</si>
  <si>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</si>
  <si>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</si>
  <si>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</si>
  <si>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</si>
  <si>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</si>
  <si>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</si>
  <si>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</si>
  <si>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</si>
  <si>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</si>
  <si>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</si>
  <si>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</si>
  <si>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</si>
  <si>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</si>
  <si>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</si>
  <si>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</si>
  <si>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</si>
  <si>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</si>
  <si>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</si>
  <si>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</si>
  <si>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</si>
  <si>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</si>
  <si>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II 2017r.</t>
  </si>
  <si>
    <t>III 2017r.</t>
  </si>
  <si>
    <t>Podjęcia pracy poza miejscem zamieszkania w ramach bonu na zasiedlenie</t>
  </si>
  <si>
    <t>IV 2017r.</t>
  </si>
  <si>
    <t>oferty pracy</t>
  </si>
  <si>
    <t>Podjęcia pracy w ramach bonu zatrudnieniowego</t>
  </si>
  <si>
    <t>V 2017r.</t>
  </si>
  <si>
    <t>IX 2016r.</t>
  </si>
  <si>
    <t>Podjęcie pracy w ramach refundacji składek na ubezpieczenie społeczne</t>
  </si>
  <si>
    <t>VI 2017r.</t>
  </si>
  <si>
    <t>X 2016r.</t>
  </si>
  <si>
    <t>Podjęcia pracy w ramach dofinansowania wynagrodzenia za zatrudnienie skierowanego 
bezrobotnego powyżej 50 r. życia</t>
  </si>
  <si>
    <t>VII 2017r.</t>
  </si>
  <si>
    <t>XI 2016r.</t>
  </si>
  <si>
    <t>Rozpoczęcie szkolenia w ramach bonu szkoleniowego</t>
  </si>
  <si>
    <t>VIII 2017r.</t>
  </si>
  <si>
    <t>XII 2016r.</t>
  </si>
  <si>
    <t>Rozpoczęcie stażu w ramach bonu stażowego</t>
  </si>
  <si>
    <t>IX 2017r.</t>
  </si>
  <si>
    <t>I 2017r.</t>
  </si>
  <si>
    <t>X 2017r.</t>
  </si>
  <si>
    <t>XI 2017r.</t>
  </si>
  <si>
    <t>XII 2017r.</t>
  </si>
  <si>
    <t>I 2018r.</t>
  </si>
  <si>
    <t>II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</si>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</sst>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80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165" fontId="4" fillId="4" borderId="82" xfId="0" applyNumberFormat="1" applyFont="1" applyFill="1" applyBorder="1" applyAlignment="1" applyProtection="1">
      <alignment horizontal="center" vertical="center" wrapText="1"/>
    </xf>
    <xf numFmtId="165" fontId="30" fillId="4" borderId="8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84" xfId="0" applyFont="1" applyBorder="1" applyAlignment="1" applyProtection="1">
      <alignment horizontal="left"/>
    </xf>
    <xf numFmtId="165" fontId="4" fillId="0" borderId="84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1" fillId="0" borderId="0" xfId="2" applyNumberFormat="1" applyFont="1" applyBorder="1" applyAlignment="1">
      <alignment horizontal="right"/>
    </xf>
    <xf numFmtId="166" fontId="42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 2017r. do II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18'!$B$3:$B$15</c:f>
              <c:strCache>
                <c:ptCount val="13"/>
                <c:pt idx="0">
                  <c:v>II 2017r.</c:v>
                </c:pt>
                <c:pt idx="1">
                  <c:v>III 2017r.</c:v>
                </c:pt>
                <c:pt idx="2">
                  <c:v>IV 2017r.</c:v>
                </c:pt>
                <c:pt idx="3">
                  <c:v>V 2017r.</c:v>
                </c:pt>
                <c:pt idx="4">
                  <c:v>VI 2017r.</c:v>
                </c:pt>
                <c:pt idx="5">
                  <c:v>VII 2017r.</c:v>
                </c:pt>
                <c:pt idx="6">
                  <c:v>VIII 2017r.</c:v>
                </c:pt>
                <c:pt idx="7">
                  <c:v>IX 2017r.</c:v>
                </c:pt>
                <c:pt idx="8">
                  <c:v>X 2017r.</c:v>
                </c:pt>
                <c:pt idx="9">
                  <c:v>XI 2017r.</c:v>
                </c:pt>
                <c:pt idx="10">
                  <c:v>XII 2017r.</c:v>
                </c:pt>
                <c:pt idx="11">
                  <c:v>I 2018r.</c:v>
                </c:pt>
                <c:pt idx="12">
                  <c:v>II 2018r.</c:v>
                </c:pt>
              </c:strCache>
            </c:strRef>
          </c:cat>
          <c:val>
            <c:numRef>
              <c:f>'Wykresy II 18'!$C$3:$C$15</c:f>
              <c:numCache>
                <c:formatCode>General</c:formatCode>
                <c:ptCount val="13"/>
                <c:pt idx="0">
                  <c:v>32648</c:v>
                </c:pt>
                <c:pt idx="1">
                  <c:v>31038</c:v>
                </c:pt>
                <c:pt idx="2">
                  <c:v>29651</c:v>
                </c:pt>
                <c:pt idx="3">
                  <c:v>28277</c:v>
                </c:pt>
                <c:pt idx="4">
                  <c:v>26608</c:v>
                </c:pt>
                <c:pt idx="5">
                  <c:v>26187</c:v>
                </c:pt>
                <c:pt idx="6">
                  <c:v>26277</c:v>
                </c:pt>
                <c:pt idx="7">
                  <c:v>25643</c:v>
                </c:pt>
                <c:pt idx="8">
                  <c:v>24440</c:v>
                </c:pt>
                <c:pt idx="9">
                  <c:v>24171</c:v>
                </c:pt>
                <c:pt idx="10">
                  <c:v>24605</c:v>
                </c:pt>
                <c:pt idx="11">
                  <c:v>26701</c:v>
                </c:pt>
                <c:pt idx="12">
                  <c:v>26136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0710224"/>
        <c:axId val="270710616"/>
      </c:barChart>
      <c:catAx>
        <c:axId val="27071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0710616"/>
        <c:crossesAt val="22000"/>
        <c:auto val="1"/>
        <c:lblAlgn val="ctr"/>
        <c:lblOffset val="100"/>
        <c:noMultiLvlLbl val="0"/>
      </c:catAx>
      <c:valAx>
        <c:axId val="270710616"/>
        <c:scaling>
          <c:orientation val="minMax"/>
          <c:max val="36000"/>
          <c:min val="2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07102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II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II 18'!$I$4:$I$9</c:f>
              <c:numCache>
                <c:formatCode>General</c:formatCode>
                <c:ptCount val="6"/>
                <c:pt idx="0">
                  <c:v>56</c:v>
                </c:pt>
                <c:pt idx="1">
                  <c:v>1</c:v>
                </c:pt>
                <c:pt idx="2">
                  <c:v>0</c:v>
                </c:pt>
                <c:pt idx="3">
                  <c:v>19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7577392"/>
        <c:axId val="277577784"/>
      </c:barChart>
      <c:catAx>
        <c:axId val="27757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7577784"/>
        <c:crosses val="autoZero"/>
        <c:auto val="1"/>
        <c:lblAlgn val="ctr"/>
        <c:lblOffset val="100"/>
        <c:noMultiLvlLbl val="0"/>
      </c:catAx>
      <c:valAx>
        <c:axId val="277577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75773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IX 2016r. do II 2017r. oraz od IX 2017r. do II 2018r.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18'!$E$6:$E$18</c:f>
              <c:strCache>
                <c:ptCount val="13"/>
                <c:pt idx="0">
                  <c:v>IX 2016r.</c:v>
                </c:pt>
                <c:pt idx="1">
                  <c:v>X 2016r.</c:v>
                </c:pt>
                <c:pt idx="2">
                  <c:v>XI 2016r.</c:v>
                </c:pt>
                <c:pt idx="3">
                  <c:v>XII 2016r.</c:v>
                </c:pt>
                <c:pt idx="4">
                  <c:v>I 2017r.</c:v>
                </c:pt>
                <c:pt idx="5">
                  <c:v>II 2017r.</c:v>
                </c:pt>
                <c:pt idx="7">
                  <c:v>IX 2017r.</c:v>
                </c:pt>
                <c:pt idx="8">
                  <c:v>X 2017r.</c:v>
                </c:pt>
                <c:pt idx="9">
                  <c:v>XI 2017r.</c:v>
                </c:pt>
                <c:pt idx="10">
                  <c:v>XII 2017r.</c:v>
                </c:pt>
                <c:pt idx="11">
                  <c:v>I 2018r.</c:v>
                </c:pt>
                <c:pt idx="12">
                  <c:v>II 2018r.</c:v>
                </c:pt>
              </c:strCache>
            </c:strRef>
          </c:cat>
          <c:val>
            <c:numRef>
              <c:f>'Wykresy II 18'!$F$6:$F$18</c:f>
              <c:numCache>
                <c:formatCode>General</c:formatCode>
                <c:ptCount val="13"/>
                <c:pt idx="0">
                  <c:v>4939</c:v>
                </c:pt>
                <c:pt idx="1">
                  <c:v>4012</c:v>
                </c:pt>
                <c:pt idx="2">
                  <c:v>4508</c:v>
                </c:pt>
                <c:pt idx="3">
                  <c:v>3114</c:v>
                </c:pt>
                <c:pt idx="4">
                  <c:v>3508</c:v>
                </c:pt>
                <c:pt idx="5">
                  <c:v>5214</c:v>
                </c:pt>
                <c:pt idx="7">
                  <c:v>4985</c:v>
                </c:pt>
                <c:pt idx="8">
                  <c:v>6132</c:v>
                </c:pt>
                <c:pt idx="9">
                  <c:v>4495</c:v>
                </c:pt>
                <c:pt idx="10">
                  <c:v>3009</c:v>
                </c:pt>
                <c:pt idx="11">
                  <c:v>5315</c:v>
                </c:pt>
                <c:pt idx="12">
                  <c:v>4616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77578568"/>
        <c:axId val="277578960"/>
        <c:axId val="0"/>
      </c:bar3DChart>
      <c:catAx>
        <c:axId val="27757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7578960"/>
        <c:crosses val="autoZero"/>
        <c:auto val="1"/>
        <c:lblAlgn val="ctr"/>
        <c:lblOffset val="100"/>
        <c:noMultiLvlLbl val="0"/>
      </c:catAx>
      <c:valAx>
        <c:axId val="277578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7578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lutym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1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420373735334361"/>
          <c:y val="0.3393687664041995"/>
          <c:w val="0.53197770150526058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156280144469111"/>
                  <c:y val="-0.15011466535433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981941359894116"/>
                  <c:y val="3.44115813648292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6.1367970029387355E-3"/>
                  <c:y val="9.02480314960629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7682661462189022E-2"/>
                  <c:y val="8.5774934383202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1503421046728134"/>
                  <c:y val="0.11617683727034121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049083608138731"/>
                  <c:y val="0.1153795931758528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1352064966238194"/>
                  <c:y val="0.120064632545931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8.2386544630639116E-2"/>
                  <c:y val="-9.28413713910761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4.9531260515512487E-2"/>
                  <c:y val="-5.73731955380577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9.718935774053887E-2"/>
                  <c:y val="-3.40549540682414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7727639814253935E-2"/>
                  <c:y val="-1.94793307086614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1233752832178029"/>
                  <c:y val="-4.9106955380577424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 18'!$K$22:$K$34</c:f>
              <c:numCache>
                <c:formatCode>0.00%</c:formatCode>
                <c:ptCount val="13"/>
                <c:pt idx="0">
                  <c:v>0.36357496623142727</c:v>
                </c:pt>
                <c:pt idx="1">
                  <c:v>4.1422782530391715E-2</c:v>
                </c:pt>
                <c:pt idx="2">
                  <c:v>1.125619090499775E-2</c:v>
                </c:pt>
                <c:pt idx="3">
                  <c:v>3.0841963079693831E-2</c:v>
                </c:pt>
                <c:pt idx="4">
                  <c:v>2.0261143628995948E-2</c:v>
                </c:pt>
                <c:pt idx="5">
                  <c:v>8.3295812696983339E-3</c:v>
                </c:pt>
                <c:pt idx="6">
                  <c:v>7.7892841062584428E-2</c:v>
                </c:pt>
                <c:pt idx="7">
                  <c:v>4.0297163439891939E-2</c:v>
                </c:pt>
                <c:pt idx="8">
                  <c:v>3.624493471409275E-2</c:v>
                </c:pt>
                <c:pt idx="9">
                  <c:v>0.2120666366501576</c:v>
                </c:pt>
                <c:pt idx="10">
                  <c:v>9.387663214768123E-2</c:v>
                </c:pt>
                <c:pt idx="11">
                  <c:v>4.8999999999999998E-3</c:v>
                </c:pt>
                <c:pt idx="12">
                  <c:v>5.8982440342188205E-2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8r/Wykresy%20II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</sheetNames>
    <sheetDataSet>
      <sheetData sheetId="0">
        <row r="6">
          <cell r="E6">
            <v>1744</v>
          </cell>
          <cell r="F6">
            <v>1345</v>
          </cell>
          <cell r="G6">
            <v>2096</v>
          </cell>
          <cell r="H6">
            <v>2817</v>
          </cell>
          <cell r="I6">
            <v>3019</v>
          </cell>
          <cell r="J6">
            <v>595</v>
          </cell>
          <cell r="K6">
            <v>2171</v>
          </cell>
          <cell r="L6">
            <v>866</v>
          </cell>
          <cell r="M6">
            <v>1305</v>
          </cell>
          <cell r="N6">
            <v>1260</v>
          </cell>
          <cell r="O6">
            <v>2517</v>
          </cell>
          <cell r="P6">
            <v>1958</v>
          </cell>
          <cell r="Q6">
            <v>2636</v>
          </cell>
          <cell r="R6">
            <v>2372</v>
          </cell>
        </row>
        <row r="46">
          <cell r="E46">
            <v>1089</v>
          </cell>
          <cell r="F46">
            <v>325</v>
          </cell>
          <cell r="G46">
            <v>255</v>
          </cell>
          <cell r="H46">
            <v>247</v>
          </cell>
          <cell r="I46">
            <v>295</v>
          </cell>
          <cell r="J46">
            <v>197</v>
          </cell>
          <cell r="K46">
            <v>238</v>
          </cell>
          <cell r="L46">
            <v>158</v>
          </cell>
          <cell r="M46">
            <v>517</v>
          </cell>
          <cell r="N46">
            <v>448</v>
          </cell>
          <cell r="O46">
            <v>643</v>
          </cell>
          <cell r="P46">
            <v>267</v>
          </cell>
          <cell r="Q46">
            <v>302</v>
          </cell>
          <cell r="R46">
            <v>334</v>
          </cell>
          <cell r="S46">
            <v>5315</v>
          </cell>
        </row>
        <row r="49">
          <cell r="E49">
            <v>5</v>
          </cell>
          <cell r="F49">
            <v>2</v>
          </cell>
          <cell r="G49">
            <v>0</v>
          </cell>
          <cell r="H49">
            <v>2</v>
          </cell>
          <cell r="I49">
            <v>13</v>
          </cell>
          <cell r="J49">
            <v>0</v>
          </cell>
          <cell r="K49">
            <v>11</v>
          </cell>
          <cell r="L49">
            <v>8</v>
          </cell>
          <cell r="M49">
            <v>0</v>
          </cell>
          <cell r="N49">
            <v>5</v>
          </cell>
          <cell r="O49">
            <v>2</v>
          </cell>
          <cell r="P49">
            <v>0</v>
          </cell>
          <cell r="Q49">
            <v>15</v>
          </cell>
          <cell r="R49">
            <v>9</v>
          </cell>
          <cell r="S49">
            <v>72</v>
          </cell>
        </row>
        <row r="51">
          <cell r="E51">
            <v>4</v>
          </cell>
          <cell r="F51">
            <v>3</v>
          </cell>
          <cell r="G51">
            <v>0</v>
          </cell>
          <cell r="H51">
            <v>3</v>
          </cell>
          <cell r="I51">
            <v>0</v>
          </cell>
          <cell r="J51">
            <v>0</v>
          </cell>
          <cell r="K51">
            <v>2</v>
          </cell>
          <cell r="L51">
            <v>2</v>
          </cell>
          <cell r="M51">
            <v>4</v>
          </cell>
          <cell r="N51">
            <v>0</v>
          </cell>
          <cell r="O51">
            <v>3</v>
          </cell>
          <cell r="P51">
            <v>4</v>
          </cell>
          <cell r="Q51">
            <v>8</v>
          </cell>
          <cell r="R51">
            <v>1</v>
          </cell>
          <cell r="S51">
            <v>34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</v>
          </cell>
          <cell r="J53">
            <v>1</v>
          </cell>
          <cell r="K53">
            <v>0</v>
          </cell>
          <cell r="L53">
            <v>2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6</v>
          </cell>
        </row>
        <row r="55">
          <cell r="E55">
            <v>5</v>
          </cell>
          <cell r="F55">
            <v>4</v>
          </cell>
          <cell r="G55">
            <v>4</v>
          </cell>
          <cell r="H55">
            <v>0</v>
          </cell>
          <cell r="I55">
            <v>2</v>
          </cell>
          <cell r="J55">
            <v>1</v>
          </cell>
          <cell r="K55">
            <v>4</v>
          </cell>
          <cell r="L55">
            <v>2</v>
          </cell>
          <cell r="M55">
            <v>1</v>
          </cell>
          <cell r="N55">
            <v>2</v>
          </cell>
          <cell r="O55">
            <v>3</v>
          </cell>
          <cell r="P55">
            <v>0</v>
          </cell>
          <cell r="Q55">
            <v>3</v>
          </cell>
          <cell r="R55">
            <v>1</v>
          </cell>
          <cell r="S55">
            <v>32</v>
          </cell>
        </row>
        <row r="57">
          <cell r="E57">
            <v>19</v>
          </cell>
          <cell r="F57">
            <v>5</v>
          </cell>
          <cell r="G57">
            <v>3</v>
          </cell>
          <cell r="H57">
            <v>7</v>
          </cell>
          <cell r="I57">
            <v>15</v>
          </cell>
          <cell r="J57">
            <v>1</v>
          </cell>
          <cell r="K57">
            <v>8</v>
          </cell>
          <cell r="L57">
            <v>2</v>
          </cell>
          <cell r="M57">
            <v>9</v>
          </cell>
          <cell r="N57">
            <v>3</v>
          </cell>
          <cell r="O57">
            <v>5</v>
          </cell>
          <cell r="P57">
            <v>2</v>
          </cell>
          <cell r="Q57">
            <v>9</v>
          </cell>
          <cell r="R57">
            <v>3</v>
          </cell>
          <cell r="S57">
            <v>91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2</v>
          </cell>
          <cell r="N59">
            <v>8</v>
          </cell>
          <cell r="O59">
            <v>0</v>
          </cell>
          <cell r="P59">
            <v>0</v>
          </cell>
          <cell r="Q59">
            <v>2</v>
          </cell>
          <cell r="R59">
            <v>0</v>
          </cell>
          <cell r="S59">
            <v>13</v>
          </cell>
        </row>
        <row r="61">
          <cell r="E61">
            <v>14</v>
          </cell>
          <cell r="F61">
            <v>6</v>
          </cell>
          <cell r="G61">
            <v>2</v>
          </cell>
          <cell r="H61">
            <v>17</v>
          </cell>
          <cell r="I61">
            <v>11</v>
          </cell>
          <cell r="J61">
            <v>1</v>
          </cell>
          <cell r="K61">
            <v>4</v>
          </cell>
          <cell r="L61">
            <v>6</v>
          </cell>
          <cell r="M61">
            <v>3</v>
          </cell>
          <cell r="N61">
            <v>8</v>
          </cell>
          <cell r="O61">
            <v>15</v>
          </cell>
          <cell r="P61">
            <v>8</v>
          </cell>
          <cell r="Q61">
            <v>7</v>
          </cell>
          <cell r="R61">
            <v>5</v>
          </cell>
          <cell r="S61">
            <v>107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I 18"/>
    </sheetNames>
    <sheetDataSet>
      <sheetData sheetId="0">
        <row r="3">
          <cell r="B3" t="str">
            <v>II 2017r.</v>
          </cell>
          <cell r="C3">
            <v>32648</v>
          </cell>
        </row>
        <row r="4">
          <cell r="B4" t="str">
            <v>III 2017r.</v>
          </cell>
          <cell r="C4">
            <v>31038</v>
          </cell>
          <cell r="H4" t="str">
            <v>Podjęcia pracy poza miejscem zamieszkania w ramach bonu na zasiedlenie</v>
          </cell>
          <cell r="I4">
            <v>56</v>
          </cell>
        </row>
        <row r="5">
          <cell r="B5" t="str">
            <v>IV 2017r.</v>
          </cell>
          <cell r="C5">
            <v>29651</v>
          </cell>
          <cell r="H5" t="str">
            <v>Podjęcia pracy w ramach bonu zatrudnieniowego</v>
          </cell>
          <cell r="I5">
            <v>1</v>
          </cell>
        </row>
        <row r="6">
          <cell r="B6" t="str">
            <v>V 2017r.</v>
          </cell>
          <cell r="C6">
            <v>28277</v>
          </cell>
          <cell r="E6" t="str">
            <v>IX 2016r.</v>
          </cell>
          <cell r="F6">
            <v>4939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VI 2017r.</v>
          </cell>
          <cell r="C7">
            <v>26608</v>
          </cell>
          <cell r="E7" t="str">
            <v>X 2016r.</v>
          </cell>
          <cell r="F7">
            <v>4012</v>
          </cell>
          <cell r="H7" t="str">
            <v>Podjęcia pracy w ramach dofinansowania wynagrodzenia za zatrudnienie skierowanego 
bezrobotnego powyżej 50 r. życia</v>
          </cell>
          <cell r="I7">
            <v>19</v>
          </cell>
        </row>
        <row r="8">
          <cell r="B8" t="str">
            <v>VII 2017r.</v>
          </cell>
          <cell r="C8">
            <v>26187</v>
          </cell>
          <cell r="E8" t="str">
            <v>XI 2016r.</v>
          </cell>
          <cell r="F8">
            <v>4508</v>
          </cell>
          <cell r="H8" t="str">
            <v>Rozpoczęcie szkolenia w ramach bonu szkoleniowego</v>
          </cell>
          <cell r="I8">
            <v>8</v>
          </cell>
        </row>
        <row r="9">
          <cell r="B9" t="str">
            <v>VIII 2017r.</v>
          </cell>
          <cell r="C9">
            <v>26277</v>
          </cell>
          <cell r="E9" t="str">
            <v>XII 2016r.</v>
          </cell>
          <cell r="F9">
            <v>3114</v>
          </cell>
          <cell r="H9" t="str">
            <v>Rozpoczęcie stażu w ramach bonu stażowego</v>
          </cell>
          <cell r="I9">
            <v>2</v>
          </cell>
        </row>
        <row r="10">
          <cell r="B10" t="str">
            <v>IX 2017r.</v>
          </cell>
          <cell r="C10">
            <v>25643</v>
          </cell>
          <cell r="E10" t="str">
            <v>I 2017r.</v>
          </cell>
          <cell r="F10">
            <v>3508</v>
          </cell>
        </row>
        <row r="11">
          <cell r="B11" t="str">
            <v>X 2017r.</v>
          </cell>
          <cell r="C11">
            <v>24440</v>
          </cell>
          <cell r="E11" t="str">
            <v>II 2017r.</v>
          </cell>
          <cell r="F11">
            <v>5214</v>
          </cell>
        </row>
        <row r="12">
          <cell r="B12" t="str">
            <v>XI 2017r.</v>
          </cell>
          <cell r="C12">
            <v>24171</v>
          </cell>
        </row>
        <row r="13">
          <cell r="B13" t="str">
            <v>XII 2017r.</v>
          </cell>
          <cell r="C13">
            <v>24605</v>
          </cell>
          <cell r="E13" t="str">
            <v>IX 2017r.</v>
          </cell>
          <cell r="F13">
            <v>4985</v>
          </cell>
        </row>
        <row r="14">
          <cell r="B14" t="str">
            <v>I 2018r.</v>
          </cell>
          <cell r="C14">
            <v>26701</v>
          </cell>
          <cell r="E14" t="str">
            <v>X 2017r.</v>
          </cell>
          <cell r="F14">
            <v>6132</v>
          </cell>
        </row>
        <row r="15">
          <cell r="B15" t="str">
            <v>II 2018r.</v>
          </cell>
          <cell r="C15">
            <v>26136</v>
          </cell>
          <cell r="E15" t="str">
            <v>XI 2017r.</v>
          </cell>
          <cell r="F15">
            <v>4495</v>
          </cell>
        </row>
        <row r="16">
          <cell r="E16" t="str">
            <v>XII 2017r.</v>
          </cell>
          <cell r="F16">
            <v>3009</v>
          </cell>
        </row>
        <row r="17">
          <cell r="E17" t="str">
            <v>I 2018r.</v>
          </cell>
          <cell r="F17">
            <v>5315</v>
          </cell>
        </row>
        <row r="18">
          <cell r="E18" t="str">
            <v>II 2018r.</v>
          </cell>
          <cell r="F18">
            <v>4616</v>
          </cell>
        </row>
        <row r="22">
          <cell r="J22" t="str">
            <v>Praca niesubsydiowana</v>
          </cell>
          <cell r="K22">
            <v>0.36357496623142727</v>
          </cell>
        </row>
        <row r="23">
          <cell r="J23" t="str">
            <v>Podjęcie działalności gospodarczej i inna praca</v>
          </cell>
          <cell r="K23">
            <v>4.1422782530391715E-2</v>
          </cell>
        </row>
        <row r="24">
          <cell r="J24" t="str">
            <v>Podjęcie pracy w ramach refund. kosztów zatrud. bezrobotnego</v>
          </cell>
          <cell r="K24">
            <v>1.125619090499775E-2</v>
          </cell>
        </row>
        <row r="25">
          <cell r="J25" t="str">
            <v>Prace interwencyjne</v>
          </cell>
          <cell r="K25">
            <v>3.0841963079693831E-2</v>
          </cell>
        </row>
        <row r="26">
          <cell r="J26" t="str">
            <v>Roboty publiczne</v>
          </cell>
          <cell r="K26">
            <v>2.0261143628995948E-2</v>
          </cell>
        </row>
        <row r="27">
          <cell r="J27" t="str">
            <v>Szkolenia</v>
          </cell>
          <cell r="K27">
            <v>8.3295812696983339E-3</v>
          </cell>
        </row>
        <row r="28">
          <cell r="J28" t="str">
            <v>Staże</v>
          </cell>
          <cell r="K28">
            <v>7.7892841062584428E-2</v>
          </cell>
        </row>
        <row r="29">
          <cell r="J29" t="str">
            <v>Praca społecznie użyteczna</v>
          </cell>
          <cell r="K29">
            <v>4.0297163439891939E-2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3.624493471409275E-2</v>
          </cell>
        </row>
        <row r="31">
          <cell r="J31" t="str">
            <v>Niepotwierdzenie gotowości do pracy</v>
          </cell>
          <cell r="K31">
            <v>0.2120666366501576</v>
          </cell>
        </row>
        <row r="32">
          <cell r="J32" t="str">
            <v>Dobrowolna rezygnacja ze statusu bezrobotnego</v>
          </cell>
          <cell r="K32">
            <v>9.387663214768123E-2</v>
          </cell>
        </row>
        <row r="33">
          <cell r="J33" t="str">
            <v>Nabycie praw emerytalnych lub rentowych</v>
          </cell>
          <cell r="K33">
            <v>4.8999999999999998E-3</v>
          </cell>
        </row>
        <row r="34">
          <cell r="J34" t="str">
            <v>Inne</v>
          </cell>
          <cell r="K34">
            <v>5.8982440342188205E-2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87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52" t="s">
        <v>19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90"/>
    </row>
    <row r="5" spans="2:27" ht="29.1" customHeight="1" thickTop="1" thickBot="1">
      <c r="B5" s="14" t="s">
        <v>20</v>
      </c>
      <c r="C5" s="191" t="s">
        <v>21</v>
      </c>
      <c r="D5" s="192"/>
      <c r="E5" s="15">
        <v>3</v>
      </c>
      <c r="F5" s="15">
        <v>5.3</v>
      </c>
      <c r="G5" s="15">
        <v>12.3</v>
      </c>
      <c r="H5" s="15">
        <v>13.3</v>
      </c>
      <c r="I5" s="15">
        <v>10.8</v>
      </c>
      <c r="J5" s="15">
        <v>3.6</v>
      </c>
      <c r="K5" s="15">
        <v>12.3</v>
      </c>
      <c r="L5" s="15">
        <v>7.6</v>
      </c>
      <c r="M5" s="15">
        <v>5.4</v>
      </c>
      <c r="N5" s="15">
        <v>9.3000000000000007</v>
      </c>
      <c r="O5" s="15">
        <v>3.8</v>
      </c>
      <c r="P5" s="15">
        <v>7.5</v>
      </c>
      <c r="Q5" s="15">
        <v>12.3</v>
      </c>
      <c r="R5" s="16">
        <v>7</v>
      </c>
      <c r="S5" s="17">
        <v>7</v>
      </c>
      <c r="T5" s="1" t="s">
        <v>22</v>
      </c>
    </row>
    <row r="6" spans="2:27" s="4" customFormat="1" ht="28.5" customHeight="1" thickTop="1" thickBot="1">
      <c r="B6" s="18" t="s">
        <v>23</v>
      </c>
      <c r="C6" s="193" t="s">
        <v>24</v>
      </c>
      <c r="D6" s="194"/>
      <c r="E6" s="19">
        <v>1684</v>
      </c>
      <c r="F6" s="20">
        <v>1323</v>
      </c>
      <c r="G6" s="20">
        <v>2109</v>
      </c>
      <c r="H6" s="20">
        <v>2759</v>
      </c>
      <c r="I6" s="20">
        <v>2970</v>
      </c>
      <c r="J6" s="20">
        <v>559</v>
      </c>
      <c r="K6" s="20">
        <v>2217</v>
      </c>
      <c r="L6" s="20">
        <v>855</v>
      </c>
      <c r="M6" s="20">
        <v>1276</v>
      </c>
      <c r="N6" s="20">
        <v>1238</v>
      </c>
      <c r="O6" s="20">
        <v>2414</v>
      </c>
      <c r="P6" s="20">
        <v>1946</v>
      </c>
      <c r="Q6" s="20">
        <v>2536</v>
      </c>
      <c r="R6" s="21">
        <v>2250</v>
      </c>
      <c r="S6" s="22">
        <f>SUM(E6:R6)</f>
        <v>26136</v>
      </c>
    </row>
    <row r="7" spans="2:27" s="4" customFormat="1" ht="29.1" customHeight="1" thickTop="1" thickBot="1">
      <c r="B7" s="23"/>
      <c r="C7" s="195" t="s">
        <v>25</v>
      </c>
      <c r="D7" s="195"/>
      <c r="E7" s="24">
        <f>'[1]Stan i struktura I 18'!E6</f>
        <v>1744</v>
      </c>
      <c r="F7" s="24">
        <f>'[1]Stan i struktura I 18'!F6</f>
        <v>1345</v>
      </c>
      <c r="G7" s="24">
        <f>'[1]Stan i struktura I 18'!G6</f>
        <v>2096</v>
      </c>
      <c r="H7" s="24">
        <f>'[1]Stan i struktura I 18'!H6</f>
        <v>2817</v>
      </c>
      <c r="I7" s="24">
        <f>'[1]Stan i struktura I 18'!I6</f>
        <v>3019</v>
      </c>
      <c r="J7" s="24">
        <f>'[1]Stan i struktura I 18'!J6</f>
        <v>595</v>
      </c>
      <c r="K7" s="24">
        <f>'[1]Stan i struktura I 18'!K6</f>
        <v>2171</v>
      </c>
      <c r="L7" s="24">
        <f>'[1]Stan i struktura I 18'!L6</f>
        <v>866</v>
      </c>
      <c r="M7" s="24">
        <f>'[1]Stan i struktura I 18'!M6</f>
        <v>1305</v>
      </c>
      <c r="N7" s="24">
        <f>'[1]Stan i struktura I 18'!N6</f>
        <v>1260</v>
      </c>
      <c r="O7" s="24">
        <f>'[1]Stan i struktura I 18'!O6</f>
        <v>2517</v>
      </c>
      <c r="P7" s="24">
        <f>'[1]Stan i struktura I 18'!P6</f>
        <v>1958</v>
      </c>
      <c r="Q7" s="24">
        <f>'[1]Stan i struktura I 18'!Q6</f>
        <v>2636</v>
      </c>
      <c r="R7" s="25">
        <f>'[1]Stan i struktura I 18'!R6</f>
        <v>2372</v>
      </c>
      <c r="S7" s="26">
        <f>SUM(E7:R7)</f>
        <v>26701</v>
      </c>
      <c r="T7" s="27"/>
      <c r="V7" s="28">
        <f>SUM(E7:R7)</f>
        <v>26701</v>
      </c>
    </row>
    <row r="8" spans="2:27" ht="29.1" customHeight="1" thickTop="1" thickBot="1">
      <c r="B8" s="29"/>
      <c r="C8" s="180" t="s">
        <v>26</v>
      </c>
      <c r="D8" s="166"/>
      <c r="E8" s="30">
        <f t="shared" ref="E8:S8" si="0">E6-E7</f>
        <v>-60</v>
      </c>
      <c r="F8" s="30">
        <f t="shared" si="0"/>
        <v>-22</v>
      </c>
      <c r="G8" s="30">
        <f t="shared" si="0"/>
        <v>13</v>
      </c>
      <c r="H8" s="30">
        <f t="shared" si="0"/>
        <v>-58</v>
      </c>
      <c r="I8" s="30">
        <f t="shared" si="0"/>
        <v>-49</v>
      </c>
      <c r="J8" s="30">
        <f t="shared" si="0"/>
        <v>-36</v>
      </c>
      <c r="K8" s="30">
        <f t="shared" si="0"/>
        <v>46</v>
      </c>
      <c r="L8" s="30">
        <f t="shared" si="0"/>
        <v>-11</v>
      </c>
      <c r="M8" s="30">
        <f t="shared" si="0"/>
        <v>-29</v>
      </c>
      <c r="N8" s="30">
        <f t="shared" si="0"/>
        <v>-22</v>
      </c>
      <c r="O8" s="30">
        <f t="shared" si="0"/>
        <v>-103</v>
      </c>
      <c r="P8" s="30">
        <f t="shared" si="0"/>
        <v>-12</v>
      </c>
      <c r="Q8" s="30">
        <f t="shared" si="0"/>
        <v>-100</v>
      </c>
      <c r="R8" s="31">
        <f t="shared" si="0"/>
        <v>-122</v>
      </c>
      <c r="S8" s="32">
        <f t="shared" si="0"/>
        <v>-565</v>
      </c>
      <c r="T8" s="33"/>
    </row>
    <row r="9" spans="2:27" ht="29.1" customHeight="1" thickTop="1" thickBot="1">
      <c r="B9" s="34"/>
      <c r="C9" s="176" t="s">
        <v>27</v>
      </c>
      <c r="D9" s="177"/>
      <c r="E9" s="35">
        <f t="shared" ref="E9:S9" si="1">E6/E7*100</f>
        <v>96.559633027522935</v>
      </c>
      <c r="F9" s="35">
        <f t="shared" si="1"/>
        <v>98.364312267657994</v>
      </c>
      <c r="G9" s="35">
        <f t="shared" si="1"/>
        <v>100.62022900763358</v>
      </c>
      <c r="H9" s="35">
        <f t="shared" si="1"/>
        <v>97.941072062477815</v>
      </c>
      <c r="I9" s="35">
        <f t="shared" si="1"/>
        <v>98.376946008612123</v>
      </c>
      <c r="J9" s="35">
        <f t="shared" si="1"/>
        <v>93.949579831932766</v>
      </c>
      <c r="K9" s="35">
        <f t="shared" si="1"/>
        <v>102.11883924458776</v>
      </c>
      <c r="L9" s="35">
        <f t="shared" si="1"/>
        <v>98.729792147806009</v>
      </c>
      <c r="M9" s="35">
        <f t="shared" si="1"/>
        <v>97.777777777777771</v>
      </c>
      <c r="N9" s="35">
        <f t="shared" si="1"/>
        <v>98.253968253968253</v>
      </c>
      <c r="O9" s="35">
        <f t="shared" si="1"/>
        <v>95.907826777910216</v>
      </c>
      <c r="P9" s="35">
        <f t="shared" si="1"/>
        <v>99.387129724208378</v>
      </c>
      <c r="Q9" s="35">
        <f t="shared" si="1"/>
        <v>96.20637329286798</v>
      </c>
      <c r="R9" s="36">
        <f t="shared" si="1"/>
        <v>94.856661045531197</v>
      </c>
      <c r="S9" s="37">
        <f t="shared" si="1"/>
        <v>97.883974382981904</v>
      </c>
      <c r="T9" s="33"/>
      <c r="AA9" s="38"/>
    </row>
    <row r="10" spans="2:27" s="4" customFormat="1" ht="29.1" customHeight="1" thickTop="1" thickBot="1">
      <c r="B10" s="39" t="s">
        <v>28</v>
      </c>
      <c r="C10" s="178" t="s">
        <v>29</v>
      </c>
      <c r="D10" s="179"/>
      <c r="E10" s="40">
        <v>404</v>
      </c>
      <c r="F10" s="41">
        <v>242</v>
      </c>
      <c r="G10" s="42">
        <v>278</v>
      </c>
      <c r="H10" s="42">
        <v>281</v>
      </c>
      <c r="I10" s="42">
        <v>351</v>
      </c>
      <c r="J10" s="42">
        <v>98</v>
      </c>
      <c r="K10" s="42">
        <v>335</v>
      </c>
      <c r="L10" s="42">
        <v>122</v>
      </c>
      <c r="M10" s="43">
        <v>179</v>
      </c>
      <c r="N10" s="43">
        <v>139</v>
      </c>
      <c r="O10" s="43">
        <v>400</v>
      </c>
      <c r="P10" s="43">
        <v>293</v>
      </c>
      <c r="Q10" s="43">
        <v>423</v>
      </c>
      <c r="R10" s="43">
        <v>332</v>
      </c>
      <c r="S10" s="44">
        <f>SUM(E10:R10)</f>
        <v>3877</v>
      </c>
      <c r="T10" s="27"/>
    </row>
    <row r="11" spans="2:27" ht="29.1" customHeight="1" thickTop="1" thickBot="1">
      <c r="B11" s="45"/>
      <c r="C11" s="180" t="s">
        <v>30</v>
      </c>
      <c r="D11" s="166"/>
      <c r="E11" s="46">
        <f t="shared" ref="E11:S11" si="2">E76/E10*100</f>
        <v>21.03960396039604</v>
      </c>
      <c r="F11" s="46">
        <f t="shared" si="2"/>
        <v>20.66115702479339</v>
      </c>
      <c r="G11" s="46">
        <f t="shared" si="2"/>
        <v>13.669064748201439</v>
      </c>
      <c r="H11" s="46">
        <f t="shared" si="2"/>
        <v>14.946619217081849</v>
      </c>
      <c r="I11" s="46">
        <f t="shared" si="2"/>
        <v>10.541310541310542</v>
      </c>
      <c r="J11" s="46">
        <f t="shared" si="2"/>
        <v>21.428571428571427</v>
      </c>
      <c r="K11" s="46">
        <f t="shared" si="2"/>
        <v>5.6716417910447765</v>
      </c>
      <c r="L11" s="46">
        <f t="shared" si="2"/>
        <v>14.754098360655737</v>
      </c>
      <c r="M11" s="46">
        <f t="shared" si="2"/>
        <v>18.994413407821227</v>
      </c>
      <c r="N11" s="46">
        <f t="shared" si="2"/>
        <v>15.827338129496402</v>
      </c>
      <c r="O11" s="46">
        <f t="shared" si="2"/>
        <v>16.5</v>
      </c>
      <c r="P11" s="46">
        <f t="shared" si="2"/>
        <v>12.627986348122866</v>
      </c>
      <c r="Q11" s="46">
        <f t="shared" si="2"/>
        <v>12.056737588652481</v>
      </c>
      <c r="R11" s="47">
        <f t="shared" si="2"/>
        <v>16.265060240963855</v>
      </c>
      <c r="S11" s="48">
        <f t="shared" si="2"/>
        <v>14.805261800361105</v>
      </c>
      <c r="T11" s="33"/>
    </row>
    <row r="12" spans="2:27" ht="29.1" customHeight="1" thickTop="1" thickBot="1">
      <c r="B12" s="49" t="s">
        <v>31</v>
      </c>
      <c r="C12" s="181" t="s">
        <v>32</v>
      </c>
      <c r="D12" s="182"/>
      <c r="E12" s="40">
        <v>464</v>
      </c>
      <c r="F12" s="42">
        <v>264</v>
      </c>
      <c r="G12" s="42">
        <v>265</v>
      </c>
      <c r="H12" s="42">
        <v>339</v>
      </c>
      <c r="I12" s="42">
        <v>400</v>
      </c>
      <c r="J12" s="42">
        <v>134</v>
      </c>
      <c r="K12" s="42">
        <v>289</v>
      </c>
      <c r="L12" s="42">
        <v>133</v>
      </c>
      <c r="M12" s="43">
        <v>208</v>
      </c>
      <c r="N12" s="43">
        <v>161</v>
      </c>
      <c r="O12" s="43">
        <v>503</v>
      </c>
      <c r="P12" s="43">
        <v>305</v>
      </c>
      <c r="Q12" s="43">
        <v>523</v>
      </c>
      <c r="R12" s="43">
        <v>454</v>
      </c>
      <c r="S12" s="44">
        <f>SUM(E12:R12)</f>
        <v>4442</v>
      </c>
      <c r="T12" s="33"/>
    </row>
    <row r="13" spans="2:27" ht="29.1" customHeight="1" thickTop="1" thickBot="1">
      <c r="B13" s="45" t="s">
        <v>22</v>
      </c>
      <c r="C13" s="183" t="s">
        <v>33</v>
      </c>
      <c r="D13" s="184"/>
      <c r="E13" s="50">
        <v>199</v>
      </c>
      <c r="F13" s="51">
        <v>131</v>
      </c>
      <c r="G13" s="51">
        <v>140</v>
      </c>
      <c r="H13" s="51">
        <v>187</v>
      </c>
      <c r="I13" s="51">
        <v>190</v>
      </c>
      <c r="J13" s="51">
        <v>36</v>
      </c>
      <c r="K13" s="51">
        <v>141</v>
      </c>
      <c r="L13" s="51">
        <v>81</v>
      </c>
      <c r="M13" s="52">
        <v>87</v>
      </c>
      <c r="N13" s="52">
        <v>81</v>
      </c>
      <c r="O13" s="52">
        <v>218</v>
      </c>
      <c r="P13" s="52">
        <v>145</v>
      </c>
      <c r="Q13" s="52">
        <v>271</v>
      </c>
      <c r="R13" s="52">
        <v>169</v>
      </c>
      <c r="S13" s="53">
        <f t="shared" ref="S13:S15" si="3">SUM(E13:R13)</f>
        <v>2076</v>
      </c>
      <c r="T13" s="33"/>
    </row>
    <row r="14" spans="2:27" s="4" customFormat="1" ht="29.1" customHeight="1" thickTop="1" thickBot="1">
      <c r="B14" s="18" t="s">
        <v>22</v>
      </c>
      <c r="C14" s="185" t="s">
        <v>34</v>
      </c>
      <c r="D14" s="186"/>
      <c r="E14" s="50">
        <v>151</v>
      </c>
      <c r="F14" s="51">
        <v>97</v>
      </c>
      <c r="G14" s="51">
        <v>120</v>
      </c>
      <c r="H14" s="51">
        <v>145</v>
      </c>
      <c r="I14" s="51">
        <v>170</v>
      </c>
      <c r="J14" s="51">
        <v>23</v>
      </c>
      <c r="K14" s="51">
        <v>122</v>
      </c>
      <c r="L14" s="51">
        <v>60</v>
      </c>
      <c r="M14" s="52">
        <v>71</v>
      </c>
      <c r="N14" s="52">
        <v>54</v>
      </c>
      <c r="O14" s="52">
        <v>194</v>
      </c>
      <c r="P14" s="52">
        <v>115</v>
      </c>
      <c r="Q14" s="52">
        <v>163</v>
      </c>
      <c r="R14" s="52">
        <v>130</v>
      </c>
      <c r="S14" s="53">
        <f t="shared" si="3"/>
        <v>1615</v>
      </c>
      <c r="T14" s="27"/>
    </row>
    <row r="15" spans="2:27" s="4" customFormat="1" ht="29.1" customHeight="1" thickTop="1" thickBot="1">
      <c r="B15" s="54" t="s">
        <v>22</v>
      </c>
      <c r="C15" s="169" t="s">
        <v>35</v>
      </c>
      <c r="D15" s="170"/>
      <c r="E15" s="55">
        <v>115</v>
      </c>
      <c r="F15" s="56">
        <v>57</v>
      </c>
      <c r="G15" s="56">
        <v>54</v>
      </c>
      <c r="H15" s="56">
        <v>65</v>
      </c>
      <c r="I15" s="56">
        <v>97</v>
      </c>
      <c r="J15" s="56">
        <v>43</v>
      </c>
      <c r="K15" s="56">
        <v>60</v>
      </c>
      <c r="L15" s="56">
        <v>17</v>
      </c>
      <c r="M15" s="57">
        <v>49</v>
      </c>
      <c r="N15" s="57">
        <v>29</v>
      </c>
      <c r="O15" s="57">
        <v>111</v>
      </c>
      <c r="P15" s="57">
        <v>72</v>
      </c>
      <c r="Q15" s="57">
        <v>96</v>
      </c>
      <c r="R15" s="57">
        <v>77</v>
      </c>
      <c r="S15" s="53">
        <f t="shared" si="3"/>
        <v>942</v>
      </c>
      <c r="T15" s="27"/>
    </row>
    <row r="16" spans="2:27" ht="29.1" customHeight="1" thickBot="1">
      <c r="B16" s="152" t="s">
        <v>36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2"/>
    </row>
    <row r="17" spans="2:19" ht="29.1" customHeight="1" thickTop="1" thickBot="1">
      <c r="B17" s="173" t="s">
        <v>20</v>
      </c>
      <c r="C17" s="174" t="s">
        <v>37</v>
      </c>
      <c r="D17" s="175"/>
      <c r="E17" s="58">
        <v>920</v>
      </c>
      <c r="F17" s="59">
        <v>765</v>
      </c>
      <c r="G17" s="59">
        <v>1208</v>
      </c>
      <c r="H17" s="59">
        <v>1560</v>
      </c>
      <c r="I17" s="59">
        <v>1814</v>
      </c>
      <c r="J17" s="59">
        <v>264</v>
      </c>
      <c r="K17" s="59">
        <v>1355</v>
      </c>
      <c r="L17" s="59">
        <v>414</v>
      </c>
      <c r="M17" s="60">
        <v>727</v>
      </c>
      <c r="N17" s="60">
        <v>779</v>
      </c>
      <c r="O17" s="60">
        <v>1341</v>
      </c>
      <c r="P17" s="60">
        <v>1132</v>
      </c>
      <c r="Q17" s="60">
        <v>1518</v>
      </c>
      <c r="R17" s="60">
        <v>1303</v>
      </c>
      <c r="S17" s="53">
        <f>SUM(E17:R17)</f>
        <v>15100</v>
      </c>
    </row>
    <row r="18" spans="2:19" ht="29.1" customHeight="1" thickTop="1" thickBot="1">
      <c r="B18" s="123"/>
      <c r="C18" s="159" t="s">
        <v>38</v>
      </c>
      <c r="D18" s="160"/>
      <c r="E18" s="61">
        <f t="shared" ref="E18:S18" si="4">E17/E6*100</f>
        <v>54.63182897862233</v>
      </c>
      <c r="F18" s="61">
        <f t="shared" si="4"/>
        <v>57.823129251700678</v>
      </c>
      <c r="G18" s="61">
        <f t="shared" si="4"/>
        <v>57.278330962541489</v>
      </c>
      <c r="H18" s="61">
        <f t="shared" si="4"/>
        <v>56.542225444001446</v>
      </c>
      <c r="I18" s="61">
        <f t="shared" si="4"/>
        <v>61.077441077441073</v>
      </c>
      <c r="J18" s="61">
        <f t="shared" si="4"/>
        <v>47.227191413237925</v>
      </c>
      <c r="K18" s="61">
        <f t="shared" si="4"/>
        <v>61.118628777627428</v>
      </c>
      <c r="L18" s="61">
        <f t="shared" si="4"/>
        <v>48.421052631578945</v>
      </c>
      <c r="M18" s="61">
        <f t="shared" si="4"/>
        <v>56.974921630094045</v>
      </c>
      <c r="N18" s="61">
        <f t="shared" si="4"/>
        <v>62.924071082390952</v>
      </c>
      <c r="O18" s="61">
        <f t="shared" si="4"/>
        <v>55.550952775476389</v>
      </c>
      <c r="P18" s="61">
        <f t="shared" si="4"/>
        <v>58.170606372045221</v>
      </c>
      <c r="Q18" s="61">
        <f t="shared" si="4"/>
        <v>59.858044164037864</v>
      </c>
      <c r="R18" s="62">
        <f t="shared" si="4"/>
        <v>57.911111111111111</v>
      </c>
      <c r="S18" s="63">
        <f t="shared" si="4"/>
        <v>57.774716865625955</v>
      </c>
    </row>
    <row r="19" spans="2:19" ht="29.1" customHeight="1" thickTop="1" thickBot="1">
      <c r="B19" s="145" t="s">
        <v>23</v>
      </c>
      <c r="C19" s="165" t="s">
        <v>39</v>
      </c>
      <c r="D19" s="166"/>
      <c r="E19" s="50">
        <v>0</v>
      </c>
      <c r="F19" s="51">
        <v>860</v>
      </c>
      <c r="G19" s="51">
        <v>1091</v>
      </c>
      <c r="H19" s="51">
        <v>1505</v>
      </c>
      <c r="I19" s="51">
        <v>1245</v>
      </c>
      <c r="J19" s="51">
        <v>259</v>
      </c>
      <c r="K19" s="51">
        <v>1253</v>
      </c>
      <c r="L19" s="51">
        <v>497</v>
      </c>
      <c r="M19" s="52">
        <v>745</v>
      </c>
      <c r="N19" s="52">
        <v>596</v>
      </c>
      <c r="O19" s="52">
        <v>0</v>
      </c>
      <c r="P19" s="52">
        <v>1244</v>
      </c>
      <c r="Q19" s="52">
        <v>1195</v>
      </c>
      <c r="R19" s="52">
        <v>1009</v>
      </c>
      <c r="S19" s="64">
        <f>SUM(E19:R19)</f>
        <v>11499</v>
      </c>
    </row>
    <row r="20" spans="2:19" ht="29.1" customHeight="1" thickTop="1" thickBot="1">
      <c r="B20" s="123"/>
      <c r="C20" s="159" t="s">
        <v>38</v>
      </c>
      <c r="D20" s="160"/>
      <c r="E20" s="61">
        <f t="shared" ref="E20:S20" si="5">E19/E6*100</f>
        <v>0</v>
      </c>
      <c r="F20" s="61">
        <f t="shared" si="5"/>
        <v>65.003779289493579</v>
      </c>
      <c r="G20" s="61">
        <f t="shared" si="5"/>
        <v>51.730678046467517</v>
      </c>
      <c r="H20" s="61">
        <f t="shared" si="5"/>
        <v>54.548749546937294</v>
      </c>
      <c r="I20" s="61">
        <f t="shared" si="5"/>
        <v>41.919191919191917</v>
      </c>
      <c r="J20" s="61">
        <f t="shared" si="5"/>
        <v>46.332737030411444</v>
      </c>
      <c r="K20" s="61">
        <f t="shared" si="5"/>
        <v>56.517816869643667</v>
      </c>
      <c r="L20" s="61">
        <f t="shared" si="5"/>
        <v>58.12865497076023</v>
      </c>
      <c r="M20" s="61">
        <f t="shared" si="5"/>
        <v>58.38557993730408</v>
      </c>
      <c r="N20" s="61">
        <f t="shared" si="5"/>
        <v>48.142164781906303</v>
      </c>
      <c r="O20" s="61">
        <f t="shared" si="5"/>
        <v>0</v>
      </c>
      <c r="P20" s="61">
        <f t="shared" si="5"/>
        <v>63.926002055498458</v>
      </c>
      <c r="Q20" s="61">
        <f t="shared" si="5"/>
        <v>47.121451104100949</v>
      </c>
      <c r="R20" s="62">
        <f t="shared" si="5"/>
        <v>44.844444444444441</v>
      </c>
      <c r="S20" s="63">
        <f t="shared" si="5"/>
        <v>43.996786042240586</v>
      </c>
    </row>
    <row r="21" spans="2:19" s="4" customFormat="1" ht="29.1" customHeight="1" thickTop="1" thickBot="1">
      <c r="B21" s="156" t="s">
        <v>28</v>
      </c>
      <c r="C21" s="157" t="s">
        <v>40</v>
      </c>
      <c r="D21" s="158"/>
      <c r="E21" s="50">
        <v>369</v>
      </c>
      <c r="F21" s="51">
        <v>249</v>
      </c>
      <c r="G21" s="51">
        <v>389</v>
      </c>
      <c r="H21" s="51">
        <v>557</v>
      </c>
      <c r="I21" s="51">
        <v>533</v>
      </c>
      <c r="J21" s="51">
        <v>106</v>
      </c>
      <c r="K21" s="51">
        <v>449</v>
      </c>
      <c r="L21" s="51">
        <v>129</v>
      </c>
      <c r="M21" s="52">
        <v>211</v>
      </c>
      <c r="N21" s="52">
        <v>174</v>
      </c>
      <c r="O21" s="52">
        <v>421</v>
      </c>
      <c r="P21" s="52">
        <v>295</v>
      </c>
      <c r="Q21" s="52">
        <v>517</v>
      </c>
      <c r="R21" s="52">
        <v>300</v>
      </c>
      <c r="S21" s="53">
        <f>SUM(E21:R21)</f>
        <v>4699</v>
      </c>
    </row>
    <row r="22" spans="2:19" ht="29.1" customHeight="1" thickTop="1" thickBot="1">
      <c r="B22" s="123"/>
      <c r="C22" s="159" t="s">
        <v>38</v>
      </c>
      <c r="D22" s="160"/>
      <c r="E22" s="61">
        <f t="shared" ref="E22:S22" si="6">E21/E6*100</f>
        <v>21.912114014251781</v>
      </c>
      <c r="F22" s="61">
        <f t="shared" si="6"/>
        <v>18.820861678004537</v>
      </c>
      <c r="G22" s="61">
        <f t="shared" si="6"/>
        <v>18.444760550023709</v>
      </c>
      <c r="H22" s="61">
        <f t="shared" si="6"/>
        <v>20.188474084813336</v>
      </c>
      <c r="I22" s="61">
        <f t="shared" si="6"/>
        <v>17.946127946127945</v>
      </c>
      <c r="J22" s="61">
        <f t="shared" si="6"/>
        <v>18.962432915921287</v>
      </c>
      <c r="K22" s="61">
        <f t="shared" si="6"/>
        <v>20.252593594948127</v>
      </c>
      <c r="L22" s="61">
        <f t="shared" si="6"/>
        <v>15.087719298245613</v>
      </c>
      <c r="M22" s="61">
        <f t="shared" si="6"/>
        <v>16.536050156739812</v>
      </c>
      <c r="N22" s="61">
        <f t="shared" si="6"/>
        <v>14.054927302100161</v>
      </c>
      <c r="O22" s="61">
        <f t="shared" si="6"/>
        <v>17.439933719966859</v>
      </c>
      <c r="P22" s="61">
        <f t="shared" si="6"/>
        <v>15.159301130524153</v>
      </c>
      <c r="Q22" s="61">
        <f t="shared" si="6"/>
        <v>20.386435331230285</v>
      </c>
      <c r="R22" s="62">
        <f t="shared" si="6"/>
        <v>13.333333333333334</v>
      </c>
      <c r="S22" s="63">
        <f t="shared" si="6"/>
        <v>17.979032751760023</v>
      </c>
    </row>
    <row r="23" spans="2:19" s="4" customFormat="1" ht="29.1" customHeight="1" thickTop="1" thickBot="1">
      <c r="B23" s="156" t="s">
        <v>31</v>
      </c>
      <c r="C23" s="167" t="s">
        <v>41</v>
      </c>
      <c r="D23" s="168"/>
      <c r="E23" s="50">
        <v>104</v>
      </c>
      <c r="F23" s="51">
        <v>83</v>
      </c>
      <c r="G23" s="51">
        <v>120</v>
      </c>
      <c r="H23" s="51">
        <v>177</v>
      </c>
      <c r="I23" s="51">
        <v>25</v>
      </c>
      <c r="J23" s="51">
        <v>16</v>
      </c>
      <c r="K23" s="51">
        <v>90</v>
      </c>
      <c r="L23" s="51">
        <v>22</v>
      </c>
      <c r="M23" s="52">
        <v>118</v>
      </c>
      <c r="N23" s="52">
        <v>44</v>
      </c>
      <c r="O23" s="52">
        <v>126</v>
      </c>
      <c r="P23" s="52">
        <v>51</v>
      </c>
      <c r="Q23" s="52">
        <v>141</v>
      </c>
      <c r="R23" s="52">
        <v>89</v>
      </c>
      <c r="S23" s="53">
        <f>SUM(E23:R23)</f>
        <v>1206</v>
      </c>
    </row>
    <row r="24" spans="2:19" ht="29.1" customHeight="1" thickTop="1" thickBot="1">
      <c r="B24" s="123"/>
      <c r="C24" s="159" t="s">
        <v>38</v>
      </c>
      <c r="D24" s="160"/>
      <c r="E24" s="61">
        <f t="shared" ref="E24:S24" si="7">E23/E6*100</f>
        <v>6.1757719714964372</v>
      </c>
      <c r="F24" s="61">
        <f t="shared" si="7"/>
        <v>6.2736205593348453</v>
      </c>
      <c r="G24" s="61">
        <f t="shared" si="7"/>
        <v>5.6899004267425317</v>
      </c>
      <c r="H24" s="61">
        <f t="shared" si="7"/>
        <v>6.4153678869155488</v>
      </c>
      <c r="I24" s="61">
        <f t="shared" si="7"/>
        <v>0.84175084175084169</v>
      </c>
      <c r="J24" s="61">
        <f t="shared" si="7"/>
        <v>2.8622540250447228</v>
      </c>
      <c r="K24" s="61">
        <f t="shared" si="7"/>
        <v>4.0595399188092021</v>
      </c>
      <c r="L24" s="61">
        <f t="shared" si="7"/>
        <v>2.5730994152046787</v>
      </c>
      <c r="M24" s="61">
        <f t="shared" si="7"/>
        <v>9.2476489028213162</v>
      </c>
      <c r="N24" s="61">
        <f t="shared" si="7"/>
        <v>3.5541195476575123</v>
      </c>
      <c r="O24" s="61">
        <f t="shared" si="7"/>
        <v>5.2195526097763043</v>
      </c>
      <c r="P24" s="61">
        <f t="shared" si="7"/>
        <v>2.6207605344295994</v>
      </c>
      <c r="Q24" s="61">
        <f t="shared" si="7"/>
        <v>5.5599369085173507</v>
      </c>
      <c r="R24" s="62">
        <f t="shared" si="7"/>
        <v>3.9555555555555553</v>
      </c>
      <c r="S24" s="63">
        <f t="shared" si="7"/>
        <v>4.6143250688705235</v>
      </c>
    </row>
    <row r="25" spans="2:19" s="4" customFormat="1" ht="29.1" customHeight="1" thickTop="1" thickBot="1">
      <c r="B25" s="156" t="s">
        <v>42</v>
      </c>
      <c r="C25" s="157" t="s">
        <v>43</v>
      </c>
      <c r="D25" s="158"/>
      <c r="E25" s="65">
        <v>47</v>
      </c>
      <c r="F25" s="52">
        <v>46</v>
      </c>
      <c r="G25" s="52">
        <v>70</v>
      </c>
      <c r="H25" s="52">
        <v>51</v>
      </c>
      <c r="I25" s="52">
        <v>55</v>
      </c>
      <c r="J25" s="52">
        <v>10</v>
      </c>
      <c r="K25" s="52">
        <v>49</v>
      </c>
      <c r="L25" s="52">
        <v>38</v>
      </c>
      <c r="M25" s="52">
        <v>31</v>
      </c>
      <c r="N25" s="52">
        <v>52</v>
      </c>
      <c r="O25" s="52">
        <v>61</v>
      </c>
      <c r="P25" s="52">
        <v>66</v>
      </c>
      <c r="Q25" s="52">
        <v>71</v>
      </c>
      <c r="R25" s="52">
        <v>96</v>
      </c>
      <c r="S25" s="53">
        <f>SUM(E25:R25)</f>
        <v>743</v>
      </c>
    </row>
    <row r="26" spans="2:19" ht="29.1" customHeight="1" thickTop="1" thickBot="1">
      <c r="B26" s="123"/>
      <c r="C26" s="159" t="s">
        <v>38</v>
      </c>
      <c r="D26" s="160"/>
      <c r="E26" s="61">
        <f t="shared" ref="E26:S26" si="8">E25/E6*100</f>
        <v>2.7909738717339665</v>
      </c>
      <c r="F26" s="61">
        <f t="shared" si="8"/>
        <v>3.4769463340891913</v>
      </c>
      <c r="G26" s="61">
        <f t="shared" si="8"/>
        <v>3.3191085822664772</v>
      </c>
      <c r="H26" s="61">
        <f t="shared" si="8"/>
        <v>1.8484958318231244</v>
      </c>
      <c r="I26" s="61">
        <f t="shared" si="8"/>
        <v>1.8518518518518516</v>
      </c>
      <c r="J26" s="61">
        <f t="shared" si="8"/>
        <v>1.7889087656529516</v>
      </c>
      <c r="K26" s="61">
        <f t="shared" si="8"/>
        <v>2.2101939557961208</v>
      </c>
      <c r="L26" s="61">
        <f t="shared" si="8"/>
        <v>4.4444444444444446</v>
      </c>
      <c r="M26" s="61">
        <f t="shared" si="8"/>
        <v>2.4294670846394983</v>
      </c>
      <c r="N26" s="61">
        <f t="shared" si="8"/>
        <v>4.2003231017770597</v>
      </c>
      <c r="O26" s="61">
        <f t="shared" si="8"/>
        <v>2.5269262634631318</v>
      </c>
      <c r="P26" s="61">
        <f t="shared" si="8"/>
        <v>3.3915724563206582</v>
      </c>
      <c r="Q26" s="61">
        <f t="shared" si="8"/>
        <v>2.7996845425867507</v>
      </c>
      <c r="R26" s="62">
        <f t="shared" si="8"/>
        <v>4.2666666666666666</v>
      </c>
      <c r="S26" s="63">
        <f t="shared" si="8"/>
        <v>2.8428221610039794</v>
      </c>
    </row>
    <row r="27" spans="2:19" ht="29.1" customHeight="1" thickTop="1" thickBot="1">
      <c r="B27" s="156" t="s">
        <v>44</v>
      </c>
      <c r="C27" s="162" t="s">
        <v>45</v>
      </c>
      <c r="D27" s="163"/>
      <c r="E27" s="65">
        <v>273</v>
      </c>
      <c r="F27" s="52">
        <v>248</v>
      </c>
      <c r="G27" s="52">
        <v>399</v>
      </c>
      <c r="H27" s="52">
        <v>434</v>
      </c>
      <c r="I27" s="52">
        <v>586</v>
      </c>
      <c r="J27" s="52">
        <v>94</v>
      </c>
      <c r="K27" s="52">
        <v>414</v>
      </c>
      <c r="L27" s="52">
        <v>97</v>
      </c>
      <c r="M27" s="52">
        <v>331</v>
      </c>
      <c r="N27" s="52">
        <v>177</v>
      </c>
      <c r="O27" s="52">
        <v>410</v>
      </c>
      <c r="P27" s="52">
        <v>472</v>
      </c>
      <c r="Q27" s="52">
        <v>363</v>
      </c>
      <c r="R27" s="52">
        <v>424</v>
      </c>
      <c r="S27" s="53">
        <f>SUM(E27:R27)</f>
        <v>4722</v>
      </c>
    </row>
    <row r="28" spans="2:19" ht="29.1" customHeight="1" thickTop="1" thickBot="1">
      <c r="B28" s="161"/>
      <c r="C28" s="159" t="s">
        <v>38</v>
      </c>
      <c r="D28" s="160"/>
      <c r="E28" s="61">
        <f>E27/E6*100</f>
        <v>16.211401425178149</v>
      </c>
      <c r="F28" s="61">
        <f t="shared" ref="F28:S28" si="9">F27/F6*100</f>
        <v>18.74527588813303</v>
      </c>
      <c r="G28" s="61">
        <f t="shared" si="9"/>
        <v>18.918918918918919</v>
      </c>
      <c r="H28" s="61">
        <f t="shared" si="9"/>
        <v>15.730337078651685</v>
      </c>
      <c r="I28" s="61">
        <f t="shared" si="9"/>
        <v>19.73063973063973</v>
      </c>
      <c r="J28" s="61">
        <f t="shared" si="9"/>
        <v>16.815742397137747</v>
      </c>
      <c r="K28" s="61">
        <f t="shared" si="9"/>
        <v>18.673883626522329</v>
      </c>
      <c r="L28" s="61">
        <f t="shared" si="9"/>
        <v>11.345029239766081</v>
      </c>
      <c r="M28" s="61">
        <f t="shared" si="9"/>
        <v>25.940438871473354</v>
      </c>
      <c r="N28" s="61">
        <f t="shared" si="9"/>
        <v>14.297253634894991</v>
      </c>
      <c r="O28" s="61">
        <f t="shared" si="9"/>
        <v>16.984258492129246</v>
      </c>
      <c r="P28" s="61">
        <f t="shared" si="9"/>
        <v>24.254881808838643</v>
      </c>
      <c r="Q28" s="61">
        <f t="shared" si="9"/>
        <v>14.313880126182966</v>
      </c>
      <c r="R28" s="61">
        <f t="shared" si="9"/>
        <v>18.844444444444445</v>
      </c>
      <c r="S28" s="61">
        <f t="shared" si="9"/>
        <v>18.067033976124886</v>
      </c>
    </row>
    <row r="29" spans="2:19" ht="29.1" customHeight="1" thickBot="1">
      <c r="B29" s="152" t="s">
        <v>46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64"/>
    </row>
    <row r="30" spans="2:19" ht="29.1" customHeight="1" thickTop="1" thickBot="1">
      <c r="B30" s="145" t="s">
        <v>20</v>
      </c>
      <c r="C30" s="165" t="s">
        <v>47</v>
      </c>
      <c r="D30" s="166"/>
      <c r="E30" s="50">
        <v>400</v>
      </c>
      <c r="F30" s="51">
        <v>336</v>
      </c>
      <c r="G30" s="51">
        <v>572</v>
      </c>
      <c r="H30" s="51">
        <v>694</v>
      </c>
      <c r="I30" s="51">
        <v>652</v>
      </c>
      <c r="J30" s="51">
        <v>92</v>
      </c>
      <c r="K30" s="51">
        <v>557</v>
      </c>
      <c r="L30" s="51">
        <v>228</v>
      </c>
      <c r="M30" s="52">
        <v>359</v>
      </c>
      <c r="N30" s="52">
        <v>363</v>
      </c>
      <c r="O30" s="52">
        <v>531</v>
      </c>
      <c r="P30" s="52">
        <v>559</v>
      </c>
      <c r="Q30" s="52">
        <v>650</v>
      </c>
      <c r="R30" s="52">
        <v>630</v>
      </c>
      <c r="S30" s="53">
        <f>SUM(E30:R30)</f>
        <v>6623</v>
      </c>
    </row>
    <row r="31" spans="2:19" ht="29.1" customHeight="1" thickTop="1" thickBot="1">
      <c r="B31" s="123"/>
      <c r="C31" s="159" t="s">
        <v>38</v>
      </c>
      <c r="D31" s="160"/>
      <c r="E31" s="61">
        <f t="shared" ref="E31:S31" si="10">E30/E6*100</f>
        <v>23.75296912114014</v>
      </c>
      <c r="F31" s="61">
        <f t="shared" si="10"/>
        <v>25.396825396825395</v>
      </c>
      <c r="G31" s="61">
        <f t="shared" si="10"/>
        <v>27.121858700806069</v>
      </c>
      <c r="H31" s="61">
        <f t="shared" si="10"/>
        <v>25.154041319318594</v>
      </c>
      <c r="I31" s="61">
        <f t="shared" si="10"/>
        <v>21.952861952861952</v>
      </c>
      <c r="J31" s="61">
        <f t="shared" si="10"/>
        <v>16.457960644007155</v>
      </c>
      <c r="K31" s="61">
        <f t="shared" si="10"/>
        <v>25.124041497519173</v>
      </c>
      <c r="L31" s="61">
        <f t="shared" si="10"/>
        <v>26.666666666666668</v>
      </c>
      <c r="M31" s="61">
        <f t="shared" si="10"/>
        <v>28.134796238244515</v>
      </c>
      <c r="N31" s="61">
        <f t="shared" si="10"/>
        <v>29.321486268174475</v>
      </c>
      <c r="O31" s="61">
        <f t="shared" si="10"/>
        <v>21.996685998343001</v>
      </c>
      <c r="P31" s="61">
        <f t="shared" si="10"/>
        <v>28.725590955806783</v>
      </c>
      <c r="Q31" s="61">
        <f t="shared" si="10"/>
        <v>25.630914826498426</v>
      </c>
      <c r="R31" s="62">
        <f t="shared" si="10"/>
        <v>28.000000000000004</v>
      </c>
      <c r="S31" s="63">
        <f t="shared" si="10"/>
        <v>25.340526476890112</v>
      </c>
    </row>
    <row r="32" spans="2:19" ht="29.1" customHeight="1" thickTop="1" thickBot="1">
      <c r="B32" s="156" t="s">
        <v>23</v>
      </c>
      <c r="C32" s="157" t="s">
        <v>48</v>
      </c>
      <c r="D32" s="158"/>
      <c r="E32" s="50">
        <v>507</v>
      </c>
      <c r="F32" s="51">
        <v>400</v>
      </c>
      <c r="G32" s="51">
        <v>597</v>
      </c>
      <c r="H32" s="51">
        <v>758</v>
      </c>
      <c r="I32" s="51">
        <v>854</v>
      </c>
      <c r="J32" s="51">
        <v>222</v>
      </c>
      <c r="K32" s="51">
        <v>594</v>
      </c>
      <c r="L32" s="51">
        <v>289</v>
      </c>
      <c r="M32" s="52">
        <v>329</v>
      </c>
      <c r="N32" s="52">
        <v>342</v>
      </c>
      <c r="O32" s="52">
        <v>678</v>
      </c>
      <c r="P32" s="52">
        <v>537</v>
      </c>
      <c r="Q32" s="52">
        <v>686</v>
      </c>
      <c r="R32" s="52">
        <v>614</v>
      </c>
      <c r="S32" s="53">
        <f>SUM(E32:R32)</f>
        <v>7407</v>
      </c>
    </row>
    <row r="33" spans="2:22" ht="29.1" customHeight="1" thickTop="1" thickBot="1">
      <c r="B33" s="123"/>
      <c r="C33" s="159" t="s">
        <v>38</v>
      </c>
      <c r="D33" s="160"/>
      <c r="E33" s="61">
        <f t="shared" ref="E33:S33" si="11">E32/E6*100</f>
        <v>30.106888361045129</v>
      </c>
      <c r="F33" s="61">
        <f t="shared" si="11"/>
        <v>30.234315948601665</v>
      </c>
      <c r="G33" s="61">
        <f t="shared" si="11"/>
        <v>28.307254623044098</v>
      </c>
      <c r="H33" s="61">
        <f t="shared" si="11"/>
        <v>27.473722363175064</v>
      </c>
      <c r="I33" s="61">
        <f t="shared" si="11"/>
        <v>28.754208754208754</v>
      </c>
      <c r="J33" s="61">
        <f t="shared" si="11"/>
        <v>39.713774597495529</v>
      </c>
      <c r="K33" s="61">
        <f t="shared" si="11"/>
        <v>26.79296346414073</v>
      </c>
      <c r="L33" s="61">
        <f t="shared" si="11"/>
        <v>33.801169590643276</v>
      </c>
      <c r="M33" s="61">
        <f t="shared" si="11"/>
        <v>25.783699059561126</v>
      </c>
      <c r="N33" s="61">
        <f t="shared" si="11"/>
        <v>27.625201938610662</v>
      </c>
      <c r="O33" s="61">
        <f t="shared" si="11"/>
        <v>28.086164043082025</v>
      </c>
      <c r="P33" s="61">
        <f t="shared" si="11"/>
        <v>27.595066803699897</v>
      </c>
      <c r="Q33" s="61">
        <f t="shared" si="11"/>
        <v>27.050473186119874</v>
      </c>
      <c r="R33" s="62">
        <f t="shared" si="11"/>
        <v>27.288888888888891</v>
      </c>
      <c r="S33" s="63">
        <f t="shared" si="11"/>
        <v>28.340220385674929</v>
      </c>
    </row>
    <row r="34" spans="2:22" ht="29.1" customHeight="1" thickTop="1" thickBot="1">
      <c r="B34" s="156" t="s">
        <v>28</v>
      </c>
      <c r="C34" s="157" t="s">
        <v>49</v>
      </c>
      <c r="D34" s="158"/>
      <c r="E34" s="50">
        <v>473</v>
      </c>
      <c r="F34" s="51">
        <v>528</v>
      </c>
      <c r="G34" s="51">
        <v>1061</v>
      </c>
      <c r="H34" s="51">
        <v>1499</v>
      </c>
      <c r="I34" s="51">
        <v>1684</v>
      </c>
      <c r="J34" s="51">
        <v>184</v>
      </c>
      <c r="K34" s="51">
        <v>1061</v>
      </c>
      <c r="L34" s="51">
        <v>380</v>
      </c>
      <c r="M34" s="52">
        <v>569</v>
      </c>
      <c r="N34" s="52">
        <v>603</v>
      </c>
      <c r="O34" s="52">
        <v>918</v>
      </c>
      <c r="P34" s="52">
        <v>876</v>
      </c>
      <c r="Q34" s="52">
        <v>1143</v>
      </c>
      <c r="R34" s="52">
        <v>1077</v>
      </c>
      <c r="S34" s="53">
        <f>SUM(E34:R34)</f>
        <v>12056</v>
      </c>
    </row>
    <row r="35" spans="2:22" ht="29.1" customHeight="1" thickTop="1" thickBot="1">
      <c r="B35" s="123"/>
      <c r="C35" s="159" t="s">
        <v>38</v>
      </c>
      <c r="D35" s="160"/>
      <c r="E35" s="61">
        <f t="shared" ref="E35:S35" si="12">E34/E6*100</f>
        <v>28.087885985748219</v>
      </c>
      <c r="F35" s="61">
        <f t="shared" si="12"/>
        <v>39.909297052154194</v>
      </c>
      <c r="G35" s="61">
        <f t="shared" si="12"/>
        <v>50.308202939781886</v>
      </c>
      <c r="H35" s="61">
        <f t="shared" si="12"/>
        <v>54.331279449075751</v>
      </c>
      <c r="I35" s="61">
        <f t="shared" si="12"/>
        <v>56.700336700336692</v>
      </c>
      <c r="J35" s="61">
        <f t="shared" si="12"/>
        <v>32.91592128801431</v>
      </c>
      <c r="K35" s="61">
        <f t="shared" si="12"/>
        <v>47.857465042850698</v>
      </c>
      <c r="L35" s="61">
        <f t="shared" si="12"/>
        <v>44.444444444444443</v>
      </c>
      <c r="M35" s="61">
        <f t="shared" si="12"/>
        <v>44.592476489028215</v>
      </c>
      <c r="N35" s="61">
        <f t="shared" si="12"/>
        <v>48.707592891760903</v>
      </c>
      <c r="O35" s="61">
        <f t="shared" si="12"/>
        <v>38.028169014084504</v>
      </c>
      <c r="P35" s="61">
        <f t="shared" si="12"/>
        <v>45.015416238437822</v>
      </c>
      <c r="Q35" s="61">
        <f t="shared" si="12"/>
        <v>45.070977917981068</v>
      </c>
      <c r="R35" s="62">
        <f t="shared" si="12"/>
        <v>47.866666666666667</v>
      </c>
      <c r="S35" s="63">
        <f t="shared" si="12"/>
        <v>46.127946127946132</v>
      </c>
    </row>
    <row r="36" spans="2:22" ht="29.1" customHeight="1" thickTop="1" thickBot="1">
      <c r="B36" s="156" t="s">
        <v>31</v>
      </c>
      <c r="C36" s="162" t="s">
        <v>50</v>
      </c>
      <c r="D36" s="163"/>
      <c r="E36" s="65">
        <v>266</v>
      </c>
      <c r="F36" s="52">
        <v>262</v>
      </c>
      <c r="G36" s="52">
        <v>459</v>
      </c>
      <c r="H36" s="52">
        <v>432</v>
      </c>
      <c r="I36" s="52">
        <v>694</v>
      </c>
      <c r="J36" s="52">
        <v>87</v>
      </c>
      <c r="K36" s="52">
        <v>620</v>
      </c>
      <c r="L36" s="52">
        <v>153</v>
      </c>
      <c r="M36" s="52">
        <v>236</v>
      </c>
      <c r="N36" s="52">
        <v>226</v>
      </c>
      <c r="O36" s="52">
        <v>357</v>
      </c>
      <c r="P36" s="52">
        <v>367</v>
      </c>
      <c r="Q36" s="52">
        <v>600</v>
      </c>
      <c r="R36" s="52">
        <v>450</v>
      </c>
      <c r="S36" s="53">
        <f>SUM(E36:R36)</f>
        <v>5209</v>
      </c>
    </row>
    <row r="37" spans="2:22" ht="29.1" customHeight="1" thickTop="1" thickBot="1">
      <c r="B37" s="161"/>
      <c r="C37" s="159" t="s">
        <v>38</v>
      </c>
      <c r="D37" s="160"/>
      <c r="E37" s="61">
        <f t="shared" ref="E37:S37" si="13">E36/E6*100</f>
        <v>15.795724465558195</v>
      </c>
      <c r="F37" s="61">
        <f t="shared" si="13"/>
        <v>19.80347694633409</v>
      </c>
      <c r="G37" s="61">
        <f t="shared" si="13"/>
        <v>21.763869132290186</v>
      </c>
      <c r="H37" s="61">
        <f t="shared" si="13"/>
        <v>15.65784704603117</v>
      </c>
      <c r="I37" s="61">
        <f t="shared" si="13"/>
        <v>23.367003367003367</v>
      </c>
      <c r="J37" s="61">
        <f t="shared" si="13"/>
        <v>15.563506261180679</v>
      </c>
      <c r="K37" s="61">
        <f t="shared" si="13"/>
        <v>27.965719440685611</v>
      </c>
      <c r="L37" s="61">
        <f t="shared" si="13"/>
        <v>17.894736842105264</v>
      </c>
      <c r="M37" s="61">
        <f t="shared" si="13"/>
        <v>18.495297805642632</v>
      </c>
      <c r="N37" s="61">
        <f t="shared" si="13"/>
        <v>18.25525040387722</v>
      </c>
      <c r="O37" s="61">
        <f t="shared" si="13"/>
        <v>14.788732394366196</v>
      </c>
      <c r="P37" s="61">
        <f t="shared" si="13"/>
        <v>18.859198355601233</v>
      </c>
      <c r="Q37" s="61">
        <f t="shared" si="13"/>
        <v>23.65930599369085</v>
      </c>
      <c r="R37" s="62">
        <f t="shared" si="13"/>
        <v>20</v>
      </c>
      <c r="S37" s="63">
        <f t="shared" si="13"/>
        <v>19.930364248546066</v>
      </c>
    </row>
    <row r="38" spans="2:22" s="66" customFormat="1" ht="29.1" customHeight="1" thickTop="1" thickBot="1">
      <c r="B38" s="145" t="s">
        <v>42</v>
      </c>
      <c r="C38" s="147" t="s">
        <v>51</v>
      </c>
      <c r="D38" s="148"/>
      <c r="E38" s="65">
        <v>226</v>
      </c>
      <c r="F38" s="52">
        <v>129</v>
      </c>
      <c r="G38" s="52">
        <v>187</v>
      </c>
      <c r="H38" s="52">
        <v>149</v>
      </c>
      <c r="I38" s="52">
        <v>282</v>
      </c>
      <c r="J38" s="52">
        <v>57</v>
      </c>
      <c r="K38" s="52">
        <v>180</v>
      </c>
      <c r="L38" s="52">
        <v>72</v>
      </c>
      <c r="M38" s="52">
        <v>115</v>
      </c>
      <c r="N38" s="52">
        <v>85</v>
      </c>
      <c r="O38" s="52">
        <v>236</v>
      </c>
      <c r="P38" s="52">
        <v>172</v>
      </c>
      <c r="Q38" s="52">
        <v>194</v>
      </c>
      <c r="R38" s="52">
        <v>155</v>
      </c>
      <c r="S38" s="53">
        <f>SUM(E38:R38)</f>
        <v>2239</v>
      </c>
    </row>
    <row r="39" spans="2:22" s="4" customFormat="1" ht="29.1" customHeight="1" thickTop="1" thickBot="1">
      <c r="B39" s="146"/>
      <c r="C39" s="149" t="s">
        <v>38</v>
      </c>
      <c r="D39" s="150"/>
      <c r="E39" s="67">
        <f t="shared" ref="E39:S39" si="14">E38/E6*100</f>
        <v>13.420427553444181</v>
      </c>
      <c r="F39" s="68">
        <f t="shared" si="14"/>
        <v>9.7505668934240362</v>
      </c>
      <c r="G39" s="68">
        <f t="shared" si="14"/>
        <v>8.8667614983404466</v>
      </c>
      <c r="H39" s="68">
        <f t="shared" si="14"/>
        <v>5.4005074302283438</v>
      </c>
      <c r="I39" s="68">
        <f t="shared" si="14"/>
        <v>9.4949494949494948</v>
      </c>
      <c r="J39" s="68">
        <f t="shared" si="14"/>
        <v>10.196779964221825</v>
      </c>
      <c r="K39" s="68">
        <f t="shared" si="14"/>
        <v>8.1190798376184041</v>
      </c>
      <c r="L39" s="68">
        <f t="shared" si="14"/>
        <v>8.4210526315789469</v>
      </c>
      <c r="M39" s="68">
        <f t="shared" si="14"/>
        <v>9.0125391849529777</v>
      </c>
      <c r="N39" s="68">
        <f t="shared" si="14"/>
        <v>6.8659127625201934</v>
      </c>
      <c r="O39" s="67">
        <f t="shared" si="14"/>
        <v>9.7763048881524437</v>
      </c>
      <c r="P39" s="68">
        <f t="shared" si="14"/>
        <v>8.8386433710174703</v>
      </c>
      <c r="Q39" s="68">
        <f t="shared" si="14"/>
        <v>7.6498422712933749</v>
      </c>
      <c r="R39" s="69">
        <f t="shared" si="14"/>
        <v>6.8888888888888893</v>
      </c>
      <c r="S39" s="63">
        <f t="shared" si="14"/>
        <v>8.5667278849097031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51" t="s">
        <v>52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52" t="s">
        <v>55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41"/>
    </row>
    <row r="44" spans="2:22" s="4" customFormat="1" ht="42" customHeight="1" thickTop="1" thickBot="1">
      <c r="B44" s="77" t="s">
        <v>20</v>
      </c>
      <c r="C44" s="154" t="s">
        <v>56</v>
      </c>
      <c r="D44" s="155"/>
      <c r="E44" s="58">
        <v>643</v>
      </c>
      <c r="F44" s="58">
        <v>332</v>
      </c>
      <c r="G44" s="58">
        <v>163</v>
      </c>
      <c r="H44" s="58">
        <v>221</v>
      </c>
      <c r="I44" s="58">
        <v>219</v>
      </c>
      <c r="J44" s="58">
        <v>140</v>
      </c>
      <c r="K44" s="58">
        <v>278</v>
      </c>
      <c r="L44" s="58">
        <v>228</v>
      </c>
      <c r="M44" s="58">
        <v>484</v>
      </c>
      <c r="N44" s="58">
        <v>151</v>
      </c>
      <c r="O44" s="58">
        <v>699</v>
      </c>
      <c r="P44" s="58">
        <v>184</v>
      </c>
      <c r="Q44" s="58">
        <v>342</v>
      </c>
      <c r="R44" s="78">
        <v>532</v>
      </c>
      <c r="S44" s="79">
        <f>SUM(E44:R44)</f>
        <v>4616</v>
      </c>
    </row>
    <row r="45" spans="2:22" s="4" customFormat="1" ht="42" customHeight="1" thickTop="1" thickBot="1">
      <c r="B45" s="80"/>
      <c r="C45" s="135" t="s">
        <v>57</v>
      </c>
      <c r="D45" s="136"/>
      <c r="E45" s="81">
        <v>83</v>
      </c>
      <c r="F45" s="51">
        <v>96</v>
      </c>
      <c r="G45" s="51">
        <v>57</v>
      </c>
      <c r="H45" s="51">
        <v>48</v>
      </c>
      <c r="I45" s="51">
        <v>82</v>
      </c>
      <c r="J45" s="51">
        <v>58</v>
      </c>
      <c r="K45" s="51">
        <v>214</v>
      </c>
      <c r="L45" s="51">
        <v>45</v>
      </c>
      <c r="M45" s="52">
        <v>80</v>
      </c>
      <c r="N45" s="52">
        <v>63</v>
      </c>
      <c r="O45" s="52">
        <v>207</v>
      </c>
      <c r="P45" s="52">
        <v>55</v>
      </c>
      <c r="Q45" s="52">
        <v>153</v>
      </c>
      <c r="R45" s="52">
        <v>144</v>
      </c>
      <c r="S45" s="79">
        <f>SUM(E45:R45)</f>
        <v>1385</v>
      </c>
    </row>
    <row r="46" spans="2:22" s="4" customFormat="1" ht="42" customHeight="1" thickTop="1" thickBot="1">
      <c r="B46" s="82" t="s">
        <v>23</v>
      </c>
      <c r="C46" s="137" t="s">
        <v>58</v>
      </c>
      <c r="D46" s="138"/>
      <c r="E46" s="83">
        <f>E44+'[1]Stan i struktura I 18'!E46</f>
        <v>1732</v>
      </c>
      <c r="F46" s="83">
        <f>F44+'[1]Stan i struktura I 18'!F46</f>
        <v>657</v>
      </c>
      <c r="G46" s="83">
        <f>G44+'[1]Stan i struktura I 18'!G46</f>
        <v>418</v>
      </c>
      <c r="H46" s="83">
        <f>H44+'[1]Stan i struktura I 18'!H46</f>
        <v>468</v>
      </c>
      <c r="I46" s="83">
        <f>I44+'[1]Stan i struktura I 18'!I46</f>
        <v>514</v>
      </c>
      <c r="J46" s="83">
        <f>J44+'[1]Stan i struktura I 18'!J46</f>
        <v>337</v>
      </c>
      <c r="K46" s="83">
        <f>K44+'[1]Stan i struktura I 18'!K46</f>
        <v>516</v>
      </c>
      <c r="L46" s="83">
        <f>L44+'[1]Stan i struktura I 18'!L46</f>
        <v>386</v>
      </c>
      <c r="M46" s="83">
        <f>M44+'[1]Stan i struktura I 18'!M46</f>
        <v>1001</v>
      </c>
      <c r="N46" s="83">
        <f>N44+'[1]Stan i struktura I 18'!N46</f>
        <v>599</v>
      </c>
      <c r="O46" s="83">
        <f>O44+'[1]Stan i struktura I 18'!O46</f>
        <v>1342</v>
      </c>
      <c r="P46" s="83">
        <f>P44+'[1]Stan i struktura I 18'!P46</f>
        <v>451</v>
      </c>
      <c r="Q46" s="83">
        <f>Q44+'[1]Stan i struktura I 18'!Q46</f>
        <v>644</v>
      </c>
      <c r="R46" s="84">
        <f>R44+'[1]Stan i struktura I 18'!R46</f>
        <v>866</v>
      </c>
      <c r="S46" s="85">
        <f>S44+'[1]Stan i struktura I 18'!S46</f>
        <v>9931</v>
      </c>
      <c r="U46" s="4">
        <f>SUM(E46:R46)</f>
        <v>9931</v>
      </c>
      <c r="V46" s="4">
        <f>SUM(E46:R46)</f>
        <v>9931</v>
      </c>
    </row>
    <row r="47" spans="2:22" s="4" customFormat="1" ht="42" customHeight="1" thickBot="1">
      <c r="B47" s="139" t="s">
        <v>59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1"/>
    </row>
    <row r="48" spans="2:22" s="4" customFormat="1" ht="42" customHeight="1" thickTop="1" thickBot="1">
      <c r="B48" s="142" t="s">
        <v>20</v>
      </c>
      <c r="C48" s="143" t="s">
        <v>60</v>
      </c>
      <c r="D48" s="144"/>
      <c r="E48" s="59">
        <v>12</v>
      </c>
      <c r="F48" s="59">
        <v>7</v>
      </c>
      <c r="G48" s="59">
        <v>0</v>
      </c>
      <c r="H48" s="59">
        <v>11</v>
      </c>
      <c r="I48" s="59">
        <v>4</v>
      </c>
      <c r="J48" s="59">
        <v>0</v>
      </c>
      <c r="K48" s="59">
        <v>2</v>
      </c>
      <c r="L48" s="59">
        <v>5</v>
      </c>
      <c r="M48" s="59">
        <v>0</v>
      </c>
      <c r="N48" s="59">
        <v>2</v>
      </c>
      <c r="O48" s="59">
        <v>1</v>
      </c>
      <c r="P48" s="59">
        <v>6</v>
      </c>
      <c r="Q48" s="59">
        <v>61</v>
      </c>
      <c r="R48" s="60">
        <v>26</v>
      </c>
      <c r="S48" s="86">
        <f>SUM(E48:R48)</f>
        <v>137</v>
      </c>
    </row>
    <row r="49" spans="2:22" ht="42" customHeight="1" thickTop="1" thickBot="1">
      <c r="B49" s="123"/>
      <c r="C49" s="133" t="s">
        <v>61</v>
      </c>
      <c r="D49" s="134"/>
      <c r="E49" s="87">
        <f>E48+'[1]Stan i struktura I 18'!E49</f>
        <v>17</v>
      </c>
      <c r="F49" s="87">
        <f>F48+'[1]Stan i struktura I 18'!F49</f>
        <v>9</v>
      </c>
      <c r="G49" s="87">
        <f>G48+'[1]Stan i struktura I 18'!G49</f>
        <v>0</v>
      </c>
      <c r="H49" s="87">
        <f>H48+'[1]Stan i struktura I 18'!H49</f>
        <v>13</v>
      </c>
      <c r="I49" s="87">
        <f>I48+'[1]Stan i struktura I 18'!I49</f>
        <v>17</v>
      </c>
      <c r="J49" s="87">
        <f>J48+'[1]Stan i struktura I 18'!J49</f>
        <v>0</v>
      </c>
      <c r="K49" s="87">
        <f>K48+'[1]Stan i struktura I 18'!K49</f>
        <v>13</v>
      </c>
      <c r="L49" s="87">
        <f>L48+'[1]Stan i struktura I 18'!L49</f>
        <v>13</v>
      </c>
      <c r="M49" s="87">
        <f>M48+'[1]Stan i struktura I 18'!M49</f>
        <v>0</v>
      </c>
      <c r="N49" s="87">
        <f>N48+'[1]Stan i struktura I 18'!N49</f>
        <v>7</v>
      </c>
      <c r="O49" s="87">
        <f>O48+'[1]Stan i struktura I 18'!O49</f>
        <v>3</v>
      </c>
      <c r="P49" s="87">
        <f>P48+'[1]Stan i struktura I 18'!P49</f>
        <v>6</v>
      </c>
      <c r="Q49" s="87">
        <f>Q48+'[1]Stan i struktura I 18'!Q49</f>
        <v>76</v>
      </c>
      <c r="R49" s="88">
        <f>R48+'[1]Stan i struktura I 18'!R49</f>
        <v>35</v>
      </c>
      <c r="S49" s="85">
        <f>S48+'[1]Stan i struktura I 18'!S49</f>
        <v>209</v>
      </c>
      <c r="U49" s="1">
        <f>SUM(E49:R49)</f>
        <v>209</v>
      </c>
      <c r="V49" s="4">
        <f>SUM(E49:R49)</f>
        <v>209</v>
      </c>
    </row>
    <row r="50" spans="2:22" s="4" customFormat="1" ht="42" customHeight="1" thickTop="1" thickBot="1">
      <c r="B50" s="118" t="s">
        <v>23</v>
      </c>
      <c r="C50" s="131" t="s">
        <v>62</v>
      </c>
      <c r="D50" s="132"/>
      <c r="E50" s="89">
        <v>2</v>
      </c>
      <c r="F50" s="89">
        <v>14</v>
      </c>
      <c r="G50" s="89">
        <v>0</v>
      </c>
      <c r="H50" s="89">
        <v>10</v>
      </c>
      <c r="I50" s="89">
        <v>0</v>
      </c>
      <c r="J50" s="89">
        <v>0</v>
      </c>
      <c r="K50" s="89">
        <v>0</v>
      </c>
      <c r="L50" s="89">
        <v>6</v>
      </c>
      <c r="M50" s="89">
        <v>5</v>
      </c>
      <c r="N50" s="89">
        <v>0</v>
      </c>
      <c r="O50" s="89">
        <v>1</v>
      </c>
      <c r="P50" s="89">
        <v>19</v>
      </c>
      <c r="Q50" s="89">
        <v>33</v>
      </c>
      <c r="R50" s="90">
        <v>0</v>
      </c>
      <c r="S50" s="86">
        <f>SUM(E50:R50)</f>
        <v>90</v>
      </c>
    </row>
    <row r="51" spans="2:22" ht="42" customHeight="1" thickTop="1" thickBot="1">
      <c r="B51" s="123"/>
      <c r="C51" s="133" t="s">
        <v>63</v>
      </c>
      <c r="D51" s="134"/>
      <c r="E51" s="87">
        <f>E50+'[1]Stan i struktura I 18'!E51</f>
        <v>6</v>
      </c>
      <c r="F51" s="87">
        <f>F50+'[1]Stan i struktura I 18'!F51</f>
        <v>17</v>
      </c>
      <c r="G51" s="87">
        <f>G50+'[1]Stan i struktura I 18'!G51</f>
        <v>0</v>
      </c>
      <c r="H51" s="87">
        <f>H50+'[1]Stan i struktura I 18'!H51</f>
        <v>13</v>
      </c>
      <c r="I51" s="87">
        <f>I50+'[1]Stan i struktura I 18'!I51</f>
        <v>0</v>
      </c>
      <c r="J51" s="87">
        <f>J50+'[1]Stan i struktura I 18'!J51</f>
        <v>0</v>
      </c>
      <c r="K51" s="87">
        <f>K50+'[1]Stan i struktura I 18'!K51</f>
        <v>2</v>
      </c>
      <c r="L51" s="87">
        <f>L50+'[1]Stan i struktura I 18'!L51</f>
        <v>8</v>
      </c>
      <c r="M51" s="87">
        <f>M50+'[1]Stan i struktura I 18'!M51</f>
        <v>9</v>
      </c>
      <c r="N51" s="87">
        <f>N50+'[1]Stan i struktura I 18'!N51</f>
        <v>0</v>
      </c>
      <c r="O51" s="87">
        <f>O50+'[1]Stan i struktura I 18'!O51</f>
        <v>4</v>
      </c>
      <c r="P51" s="87">
        <f>P50+'[1]Stan i struktura I 18'!P51</f>
        <v>23</v>
      </c>
      <c r="Q51" s="87">
        <f>Q50+'[1]Stan i struktura I 18'!Q51</f>
        <v>41</v>
      </c>
      <c r="R51" s="88">
        <f>R50+'[1]Stan i struktura I 18'!R51</f>
        <v>1</v>
      </c>
      <c r="S51" s="85">
        <f>S50+'[1]Stan i struktura I 18'!S51</f>
        <v>124</v>
      </c>
      <c r="U51" s="1">
        <f>SUM(E51:R51)</f>
        <v>124</v>
      </c>
      <c r="V51" s="4">
        <f>SUM(E51:R51)</f>
        <v>124</v>
      </c>
    </row>
    <row r="52" spans="2:22" s="4" customFormat="1" ht="42" customHeight="1" thickTop="1" thickBot="1">
      <c r="B52" s="110" t="s">
        <v>28</v>
      </c>
      <c r="C52" s="124" t="s">
        <v>64</v>
      </c>
      <c r="D52" s="125"/>
      <c r="E52" s="50">
        <v>8</v>
      </c>
      <c r="F52" s="51">
        <v>3</v>
      </c>
      <c r="G52" s="51">
        <v>5</v>
      </c>
      <c r="H52" s="51">
        <v>9</v>
      </c>
      <c r="I52" s="52">
        <v>1</v>
      </c>
      <c r="J52" s="51">
        <v>5</v>
      </c>
      <c r="K52" s="52">
        <v>0</v>
      </c>
      <c r="L52" s="51">
        <v>2</v>
      </c>
      <c r="M52" s="52">
        <v>0</v>
      </c>
      <c r="N52" s="52">
        <v>7</v>
      </c>
      <c r="O52" s="52">
        <v>2</v>
      </c>
      <c r="P52" s="51">
        <v>0</v>
      </c>
      <c r="Q52" s="91">
        <v>0</v>
      </c>
      <c r="R52" s="52">
        <v>1</v>
      </c>
      <c r="S52" s="86">
        <f>SUM(E52:R52)</f>
        <v>43</v>
      </c>
    </row>
    <row r="53" spans="2:22" ht="42" customHeight="1" thickTop="1" thickBot="1">
      <c r="B53" s="123"/>
      <c r="C53" s="133" t="s">
        <v>65</v>
      </c>
      <c r="D53" s="134"/>
      <c r="E53" s="87">
        <f>E52+'[1]Stan i struktura I 18'!E53</f>
        <v>8</v>
      </c>
      <c r="F53" s="87">
        <f>F52+'[1]Stan i struktura I 18'!F53</f>
        <v>3</v>
      </c>
      <c r="G53" s="87">
        <f>G52+'[1]Stan i struktura I 18'!G53</f>
        <v>5</v>
      </c>
      <c r="H53" s="87">
        <f>H52+'[1]Stan i struktura I 18'!H53</f>
        <v>9</v>
      </c>
      <c r="I53" s="87">
        <f>I52+'[1]Stan i struktura I 18'!I53</f>
        <v>3</v>
      </c>
      <c r="J53" s="87">
        <f>J52+'[1]Stan i struktura I 18'!J53</f>
        <v>6</v>
      </c>
      <c r="K53" s="87">
        <f>K52+'[1]Stan i struktura I 18'!K53</f>
        <v>0</v>
      </c>
      <c r="L53" s="87">
        <f>L52+'[1]Stan i struktura I 18'!L53</f>
        <v>4</v>
      </c>
      <c r="M53" s="87">
        <f>M52+'[1]Stan i struktura I 18'!M53</f>
        <v>0</v>
      </c>
      <c r="N53" s="87">
        <f>N52+'[1]Stan i struktura I 18'!N53</f>
        <v>8</v>
      </c>
      <c r="O53" s="87">
        <f>O52+'[1]Stan i struktura I 18'!O53</f>
        <v>2</v>
      </c>
      <c r="P53" s="87">
        <f>P52+'[1]Stan i struktura I 18'!P53</f>
        <v>0</v>
      </c>
      <c r="Q53" s="87">
        <f>Q52+'[1]Stan i struktura I 18'!Q53</f>
        <v>0</v>
      </c>
      <c r="R53" s="88">
        <f>R52+'[1]Stan i struktura I 18'!R53</f>
        <v>1</v>
      </c>
      <c r="S53" s="85">
        <f>S52+'[1]Stan i struktura I 18'!S53</f>
        <v>49</v>
      </c>
      <c r="U53" s="1">
        <f>SUM(E53:R53)</f>
        <v>49</v>
      </c>
      <c r="V53" s="4">
        <f>SUM(E53:R53)</f>
        <v>49</v>
      </c>
    </row>
    <row r="54" spans="2:22" s="4" customFormat="1" ht="42" customHeight="1" thickTop="1" thickBot="1">
      <c r="B54" s="110" t="s">
        <v>31</v>
      </c>
      <c r="C54" s="124" t="s">
        <v>66</v>
      </c>
      <c r="D54" s="125"/>
      <c r="E54" s="50">
        <v>9</v>
      </c>
      <c r="F54" s="51">
        <v>5</v>
      </c>
      <c r="G54" s="51">
        <v>11</v>
      </c>
      <c r="H54" s="51">
        <v>2</v>
      </c>
      <c r="I54" s="52">
        <v>2</v>
      </c>
      <c r="J54" s="51">
        <v>2</v>
      </c>
      <c r="K54" s="52">
        <v>0</v>
      </c>
      <c r="L54" s="51">
        <v>5</v>
      </c>
      <c r="M54" s="52">
        <v>0</v>
      </c>
      <c r="N54" s="52">
        <v>3</v>
      </c>
      <c r="O54" s="52">
        <v>4</v>
      </c>
      <c r="P54" s="51">
        <v>2</v>
      </c>
      <c r="Q54" s="91">
        <v>4</v>
      </c>
      <c r="R54" s="52">
        <v>1</v>
      </c>
      <c r="S54" s="86">
        <f>SUM(E54:R54)</f>
        <v>50</v>
      </c>
    </row>
    <row r="55" spans="2:22" s="4" customFormat="1" ht="42" customHeight="1" thickTop="1" thickBot="1">
      <c r="B55" s="123"/>
      <c r="C55" s="126" t="s">
        <v>67</v>
      </c>
      <c r="D55" s="127"/>
      <c r="E55" s="87">
        <f>E54+'[1]Stan i struktura I 18'!E55</f>
        <v>14</v>
      </c>
      <c r="F55" s="87">
        <f>F54+'[1]Stan i struktura I 18'!F55</f>
        <v>9</v>
      </c>
      <c r="G55" s="87">
        <f>G54+'[1]Stan i struktura I 18'!G55</f>
        <v>15</v>
      </c>
      <c r="H55" s="87">
        <f>H54+'[1]Stan i struktura I 18'!H55</f>
        <v>2</v>
      </c>
      <c r="I55" s="87">
        <f>I54+'[1]Stan i struktura I 18'!I55</f>
        <v>4</v>
      </c>
      <c r="J55" s="87">
        <f>J54+'[1]Stan i struktura I 18'!J55</f>
        <v>3</v>
      </c>
      <c r="K55" s="87">
        <f>K54+'[1]Stan i struktura I 18'!K55</f>
        <v>4</v>
      </c>
      <c r="L55" s="87">
        <f>L54+'[1]Stan i struktura I 18'!L55</f>
        <v>7</v>
      </c>
      <c r="M55" s="87">
        <f>M54+'[1]Stan i struktura I 18'!M55</f>
        <v>1</v>
      </c>
      <c r="N55" s="87">
        <f>N54+'[1]Stan i struktura I 18'!N55</f>
        <v>5</v>
      </c>
      <c r="O55" s="87">
        <f>O54+'[1]Stan i struktura I 18'!O55</f>
        <v>7</v>
      </c>
      <c r="P55" s="87">
        <f>P54+'[1]Stan i struktura I 18'!P55</f>
        <v>2</v>
      </c>
      <c r="Q55" s="87">
        <f>Q54+'[1]Stan i struktura I 18'!Q55</f>
        <v>7</v>
      </c>
      <c r="R55" s="88">
        <f>R54+'[1]Stan i struktura I 18'!R55</f>
        <v>2</v>
      </c>
      <c r="S55" s="85">
        <f>S54+'[1]Stan i struktura I 18'!S55</f>
        <v>82</v>
      </c>
      <c r="U55" s="4">
        <f>SUM(E55:R55)</f>
        <v>82</v>
      </c>
      <c r="V55" s="4">
        <f>SUM(E55:R55)</f>
        <v>82</v>
      </c>
    </row>
    <row r="56" spans="2:22" s="4" customFormat="1" ht="42" customHeight="1" thickTop="1" thickBot="1">
      <c r="B56" s="110" t="s">
        <v>42</v>
      </c>
      <c r="C56" s="111" t="s">
        <v>68</v>
      </c>
      <c r="D56" s="112"/>
      <c r="E56" s="92">
        <v>17</v>
      </c>
      <c r="F56" s="92">
        <v>5</v>
      </c>
      <c r="G56" s="92">
        <v>4</v>
      </c>
      <c r="H56" s="92">
        <v>10</v>
      </c>
      <c r="I56" s="92">
        <v>13</v>
      </c>
      <c r="J56" s="92">
        <v>6</v>
      </c>
      <c r="K56" s="92">
        <v>17</v>
      </c>
      <c r="L56" s="92">
        <v>3</v>
      </c>
      <c r="M56" s="92">
        <v>11</v>
      </c>
      <c r="N56" s="92">
        <v>15</v>
      </c>
      <c r="O56" s="92">
        <v>16</v>
      </c>
      <c r="P56" s="92">
        <v>3</v>
      </c>
      <c r="Q56" s="92">
        <v>10</v>
      </c>
      <c r="R56" s="93">
        <v>11</v>
      </c>
      <c r="S56" s="86">
        <f>SUM(E56:R56)</f>
        <v>141</v>
      </c>
    </row>
    <row r="57" spans="2:22" s="4" customFormat="1" ht="42" customHeight="1" thickTop="1" thickBot="1">
      <c r="B57" s="128"/>
      <c r="C57" s="129" t="s">
        <v>69</v>
      </c>
      <c r="D57" s="130"/>
      <c r="E57" s="87">
        <f>E56+'[1]Stan i struktura I 18'!E57</f>
        <v>36</v>
      </c>
      <c r="F57" s="87">
        <f>F56+'[1]Stan i struktura I 18'!F57</f>
        <v>10</v>
      </c>
      <c r="G57" s="87">
        <f>G56+'[1]Stan i struktura I 18'!G57</f>
        <v>7</v>
      </c>
      <c r="H57" s="87">
        <f>H56+'[1]Stan i struktura I 18'!H57</f>
        <v>17</v>
      </c>
      <c r="I57" s="87">
        <f>I56+'[1]Stan i struktura I 18'!I57</f>
        <v>28</v>
      </c>
      <c r="J57" s="87">
        <f>J56+'[1]Stan i struktura I 18'!J57</f>
        <v>7</v>
      </c>
      <c r="K57" s="87">
        <f>K56+'[1]Stan i struktura I 18'!K57</f>
        <v>25</v>
      </c>
      <c r="L57" s="87">
        <f>L56+'[1]Stan i struktura I 18'!L57</f>
        <v>5</v>
      </c>
      <c r="M57" s="87">
        <f>M56+'[1]Stan i struktura I 18'!M57</f>
        <v>20</v>
      </c>
      <c r="N57" s="87">
        <f>N56+'[1]Stan i struktura I 18'!N57</f>
        <v>18</v>
      </c>
      <c r="O57" s="87">
        <f>O56+'[1]Stan i struktura I 18'!O57</f>
        <v>21</v>
      </c>
      <c r="P57" s="87">
        <f>P56+'[1]Stan i struktura I 18'!P57</f>
        <v>5</v>
      </c>
      <c r="Q57" s="87">
        <f>Q56+'[1]Stan i struktura I 18'!Q57</f>
        <v>19</v>
      </c>
      <c r="R57" s="88">
        <f>R56+'[1]Stan i struktura I 18'!R57</f>
        <v>14</v>
      </c>
      <c r="S57" s="85">
        <f>S56+'[1]Stan i struktura I 18'!S57</f>
        <v>232</v>
      </c>
      <c r="U57" s="4">
        <f>SUM(E57:R57)</f>
        <v>232</v>
      </c>
      <c r="V57" s="4">
        <f>SUM(E57:R57)</f>
        <v>232</v>
      </c>
    </row>
    <row r="58" spans="2:22" s="4" customFormat="1" ht="42" customHeight="1" thickTop="1" thickBot="1">
      <c r="B58" s="110" t="s">
        <v>44</v>
      </c>
      <c r="C58" s="111" t="s">
        <v>70</v>
      </c>
      <c r="D58" s="112"/>
      <c r="E58" s="92">
        <v>0</v>
      </c>
      <c r="F58" s="92">
        <v>0</v>
      </c>
      <c r="G58" s="92">
        <v>2</v>
      </c>
      <c r="H58" s="92">
        <v>3</v>
      </c>
      <c r="I58" s="92">
        <v>1</v>
      </c>
      <c r="J58" s="92">
        <v>0</v>
      </c>
      <c r="K58" s="92">
        <v>2</v>
      </c>
      <c r="L58" s="92">
        <v>4</v>
      </c>
      <c r="M58" s="92">
        <v>6</v>
      </c>
      <c r="N58" s="92">
        <v>7</v>
      </c>
      <c r="O58" s="92">
        <v>5</v>
      </c>
      <c r="P58" s="92">
        <v>2</v>
      </c>
      <c r="Q58" s="92">
        <v>0</v>
      </c>
      <c r="R58" s="93">
        <v>5</v>
      </c>
      <c r="S58" s="86">
        <f>SUM(E58:R58)</f>
        <v>37</v>
      </c>
    </row>
    <row r="59" spans="2:22" s="4" customFormat="1" ht="42" customHeight="1" thickTop="1" thickBot="1">
      <c r="B59" s="118"/>
      <c r="C59" s="119" t="s">
        <v>71</v>
      </c>
      <c r="D59" s="120"/>
      <c r="E59" s="87">
        <f>E58+'[1]Stan i struktura I 18'!E59</f>
        <v>0</v>
      </c>
      <c r="F59" s="87">
        <f>F58+'[1]Stan i struktura I 18'!F59</f>
        <v>0</v>
      </c>
      <c r="G59" s="87">
        <f>G58+'[1]Stan i struktura I 18'!G59</f>
        <v>2</v>
      </c>
      <c r="H59" s="87">
        <f>H58+'[1]Stan i struktura I 18'!H59</f>
        <v>3</v>
      </c>
      <c r="I59" s="87">
        <f>I58+'[1]Stan i struktura I 18'!I59</f>
        <v>1</v>
      </c>
      <c r="J59" s="87">
        <f>J58+'[1]Stan i struktura I 18'!J59</f>
        <v>0</v>
      </c>
      <c r="K59" s="87">
        <f>K58+'[1]Stan i struktura I 18'!K59</f>
        <v>2</v>
      </c>
      <c r="L59" s="87">
        <f>L58+'[1]Stan i struktura I 18'!L59</f>
        <v>5</v>
      </c>
      <c r="M59" s="87">
        <f>M58+'[1]Stan i struktura I 18'!M59</f>
        <v>8</v>
      </c>
      <c r="N59" s="87">
        <f>N58+'[1]Stan i struktura I 18'!N59</f>
        <v>15</v>
      </c>
      <c r="O59" s="87">
        <f>O58+'[1]Stan i struktura I 18'!O59</f>
        <v>5</v>
      </c>
      <c r="P59" s="87">
        <f>P58+'[1]Stan i struktura I 18'!P59</f>
        <v>2</v>
      </c>
      <c r="Q59" s="87">
        <f>Q58+'[1]Stan i struktura I 18'!Q59</f>
        <v>2</v>
      </c>
      <c r="R59" s="88">
        <f>R58+'[1]Stan i struktura I 18'!R59</f>
        <v>5</v>
      </c>
      <c r="S59" s="85">
        <f>S58+'[1]Stan i struktura I 18'!S59</f>
        <v>50</v>
      </c>
      <c r="U59" s="4">
        <f>SUM(E59:R59)</f>
        <v>50</v>
      </c>
      <c r="V59" s="4">
        <f>SUM(E59:R59)</f>
        <v>50</v>
      </c>
    </row>
    <row r="60" spans="2:22" s="4" customFormat="1" ht="42" customHeight="1" thickTop="1" thickBot="1">
      <c r="B60" s="109" t="s">
        <v>72</v>
      </c>
      <c r="C60" s="111" t="s">
        <v>73</v>
      </c>
      <c r="D60" s="112"/>
      <c r="E60" s="92">
        <v>38</v>
      </c>
      <c r="F60" s="92">
        <v>28</v>
      </c>
      <c r="G60" s="92">
        <v>19</v>
      </c>
      <c r="H60" s="92">
        <v>25</v>
      </c>
      <c r="I60" s="92">
        <v>17</v>
      </c>
      <c r="J60" s="92">
        <v>14</v>
      </c>
      <c r="K60" s="92">
        <v>15</v>
      </c>
      <c r="L60" s="92">
        <v>12</v>
      </c>
      <c r="M60" s="92">
        <v>23</v>
      </c>
      <c r="N60" s="92">
        <v>5</v>
      </c>
      <c r="O60" s="92">
        <v>53</v>
      </c>
      <c r="P60" s="92">
        <v>34</v>
      </c>
      <c r="Q60" s="92">
        <v>13</v>
      </c>
      <c r="R60" s="93">
        <v>50</v>
      </c>
      <c r="S60" s="86">
        <f>SUM(E60:R60)</f>
        <v>346</v>
      </c>
    </row>
    <row r="61" spans="2:22" s="4" customFormat="1" ht="42" customHeight="1" thickTop="1" thickBot="1">
      <c r="B61" s="109"/>
      <c r="C61" s="121" t="s">
        <v>74</v>
      </c>
      <c r="D61" s="122"/>
      <c r="E61" s="94">
        <f>E60+'[1]Stan i struktura I 18'!E61</f>
        <v>52</v>
      </c>
      <c r="F61" s="94">
        <f>F60+'[1]Stan i struktura I 18'!F61</f>
        <v>34</v>
      </c>
      <c r="G61" s="94">
        <f>G60+'[1]Stan i struktura I 18'!G61</f>
        <v>21</v>
      </c>
      <c r="H61" s="94">
        <f>H60+'[1]Stan i struktura I 18'!H61</f>
        <v>42</v>
      </c>
      <c r="I61" s="94">
        <f>I60+'[1]Stan i struktura I 18'!I61</f>
        <v>28</v>
      </c>
      <c r="J61" s="94">
        <f>J60+'[1]Stan i struktura I 18'!J61</f>
        <v>15</v>
      </c>
      <c r="K61" s="94">
        <f>K60+'[1]Stan i struktura I 18'!K61</f>
        <v>19</v>
      </c>
      <c r="L61" s="94">
        <f>L60+'[1]Stan i struktura I 18'!L61</f>
        <v>18</v>
      </c>
      <c r="M61" s="94">
        <f>M60+'[1]Stan i struktura I 18'!M61</f>
        <v>26</v>
      </c>
      <c r="N61" s="94">
        <f>N60+'[1]Stan i struktura I 18'!N61</f>
        <v>13</v>
      </c>
      <c r="O61" s="94">
        <f>O60+'[1]Stan i struktura I 18'!O61</f>
        <v>68</v>
      </c>
      <c r="P61" s="94">
        <f>P60+'[1]Stan i struktura I 18'!P61</f>
        <v>42</v>
      </c>
      <c r="Q61" s="94">
        <f>Q60+'[1]Stan i struktura I 18'!Q61</f>
        <v>20</v>
      </c>
      <c r="R61" s="95">
        <f>R60+'[1]Stan i struktura I 18'!R61</f>
        <v>55</v>
      </c>
      <c r="S61" s="85">
        <f>S60+'[1]Stan i struktura I 18'!S61</f>
        <v>453</v>
      </c>
      <c r="U61" s="4">
        <f>SUM(E61:R61)</f>
        <v>453</v>
      </c>
      <c r="V61" s="4">
        <f>SUM(E61:R61)</f>
        <v>453</v>
      </c>
    </row>
    <row r="62" spans="2:22" s="4" customFormat="1" ht="42" customHeight="1" thickTop="1" thickBot="1">
      <c r="B62" s="109" t="s">
        <v>75</v>
      </c>
      <c r="C62" s="111" t="s">
        <v>76</v>
      </c>
      <c r="D62" s="112"/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18</v>
      </c>
      <c r="O62" s="92">
        <v>34</v>
      </c>
      <c r="P62" s="92">
        <v>0</v>
      </c>
      <c r="Q62" s="92">
        <v>46</v>
      </c>
      <c r="R62" s="93">
        <v>81</v>
      </c>
      <c r="S62" s="86">
        <f>SUM(E62:R62)</f>
        <v>179</v>
      </c>
    </row>
    <row r="63" spans="2:22" s="4" customFormat="1" ht="42" customHeight="1" thickTop="1" thickBot="1">
      <c r="B63" s="110"/>
      <c r="C63" s="113" t="s">
        <v>77</v>
      </c>
      <c r="D63" s="114"/>
      <c r="E63" s="87">
        <f>E62+'[1]Stan i struktura I 18'!E63</f>
        <v>0</v>
      </c>
      <c r="F63" s="87">
        <f>F62+'[1]Stan i struktura I 18'!F63</f>
        <v>0</v>
      </c>
      <c r="G63" s="87">
        <f>G62+'[1]Stan i struktura I 18'!G63</f>
        <v>0</v>
      </c>
      <c r="H63" s="87">
        <f>H62+'[1]Stan i struktura I 18'!H63</f>
        <v>0</v>
      </c>
      <c r="I63" s="87">
        <f>I62+'[1]Stan i struktura I 18'!I63</f>
        <v>0</v>
      </c>
      <c r="J63" s="87">
        <f>J62+'[1]Stan i struktura I 18'!J63</f>
        <v>0</v>
      </c>
      <c r="K63" s="87">
        <f>K62+'[1]Stan i struktura I 18'!K63</f>
        <v>0</v>
      </c>
      <c r="L63" s="87">
        <f>L62+'[1]Stan i struktura I 18'!L63</f>
        <v>0</v>
      </c>
      <c r="M63" s="87">
        <f>M62+'[1]Stan i struktura I 18'!M63</f>
        <v>0</v>
      </c>
      <c r="N63" s="87">
        <f>N62+'[1]Stan i struktura I 18'!N63</f>
        <v>18</v>
      </c>
      <c r="O63" s="87">
        <f>O62+'[1]Stan i struktura I 18'!O63</f>
        <v>34</v>
      </c>
      <c r="P63" s="87">
        <f>P62+'[1]Stan i struktura I 18'!P63</f>
        <v>0</v>
      </c>
      <c r="Q63" s="87">
        <f>Q62+'[1]Stan i struktura I 18'!Q63</f>
        <v>46</v>
      </c>
      <c r="R63" s="88">
        <f>R62+'[1]Stan i struktura I 18'!R63</f>
        <v>81</v>
      </c>
      <c r="S63" s="85">
        <f>S62+'[1]Stan i struktura I 18'!S63</f>
        <v>179</v>
      </c>
      <c r="U63" s="4">
        <f>SUM(E63:R63)</f>
        <v>179</v>
      </c>
      <c r="V63" s="4">
        <f>SUM(E63:R63)</f>
        <v>179</v>
      </c>
    </row>
    <row r="64" spans="2:22" s="4" customFormat="1" ht="42" customHeight="1" thickTop="1" thickBot="1">
      <c r="B64" s="109" t="s">
        <v>78</v>
      </c>
      <c r="C64" s="111" t="s">
        <v>79</v>
      </c>
      <c r="D64" s="112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115"/>
      <c r="C65" s="116" t="s">
        <v>80</v>
      </c>
      <c r="D65" s="117"/>
      <c r="E65" s="87">
        <f>E64+'[1]Stan i struktura I 18'!E65</f>
        <v>0</v>
      </c>
      <c r="F65" s="87">
        <f>F64+'[1]Stan i struktura I 18'!F65</f>
        <v>0</v>
      </c>
      <c r="G65" s="87">
        <f>G64+'[1]Stan i struktura I 18'!G65</f>
        <v>0</v>
      </c>
      <c r="H65" s="87">
        <f>H64+'[1]Stan i struktura I 18'!H65</f>
        <v>0</v>
      </c>
      <c r="I65" s="87">
        <f>I64+'[1]Stan i struktura I 18'!I65</f>
        <v>0</v>
      </c>
      <c r="J65" s="87">
        <f>J64+'[1]Stan i struktura I 18'!J65</f>
        <v>0</v>
      </c>
      <c r="K65" s="87">
        <f>K64+'[1]Stan i struktura I 18'!K65</f>
        <v>0</v>
      </c>
      <c r="L65" s="87">
        <f>L64+'[1]Stan i struktura I 18'!L65</f>
        <v>0</v>
      </c>
      <c r="M65" s="87">
        <f>M64+'[1]Stan i struktura I 18'!M65</f>
        <v>0</v>
      </c>
      <c r="N65" s="87">
        <f>N64+'[1]Stan i struktura I 18'!N65</f>
        <v>0</v>
      </c>
      <c r="O65" s="87">
        <f>O64+'[1]Stan i struktura I 18'!O65</f>
        <v>0</v>
      </c>
      <c r="P65" s="87">
        <f>P64+'[1]Stan i struktura I 18'!P65</f>
        <v>0</v>
      </c>
      <c r="Q65" s="87">
        <f>Q64+'[1]Stan i struktura I 18'!Q65</f>
        <v>0</v>
      </c>
      <c r="R65" s="88">
        <f>R64+'[1]Stan i struktura I 18'!R65</f>
        <v>0</v>
      </c>
      <c r="S65" s="85">
        <f>S64+'[1]Stan i struktura I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02" t="s">
        <v>81</v>
      </c>
      <c r="C66" s="104" t="s">
        <v>82</v>
      </c>
      <c r="D66" s="105"/>
      <c r="E66" s="96">
        <f t="shared" ref="E66:R67" si="15">E48+E50+E52+E54+E56+E58+E60+E62+E64</f>
        <v>86</v>
      </c>
      <c r="F66" s="96">
        <f t="shared" si="15"/>
        <v>62</v>
      </c>
      <c r="G66" s="96">
        <f t="shared" si="15"/>
        <v>41</v>
      </c>
      <c r="H66" s="96">
        <f t="shared" si="15"/>
        <v>70</v>
      </c>
      <c r="I66" s="96">
        <f t="shared" si="15"/>
        <v>38</v>
      </c>
      <c r="J66" s="96">
        <f t="shared" si="15"/>
        <v>27</v>
      </c>
      <c r="K66" s="96">
        <f t="shared" si="15"/>
        <v>36</v>
      </c>
      <c r="L66" s="96">
        <f t="shared" si="15"/>
        <v>37</v>
      </c>
      <c r="M66" s="96">
        <f t="shared" si="15"/>
        <v>45</v>
      </c>
      <c r="N66" s="96">
        <f t="shared" si="15"/>
        <v>57</v>
      </c>
      <c r="O66" s="96">
        <f t="shared" si="15"/>
        <v>116</v>
      </c>
      <c r="P66" s="96">
        <f t="shared" si="15"/>
        <v>66</v>
      </c>
      <c r="Q66" s="96">
        <f t="shared" si="15"/>
        <v>167</v>
      </c>
      <c r="R66" s="97">
        <f t="shared" si="15"/>
        <v>175</v>
      </c>
      <c r="S66" s="98">
        <f>SUM(E66:R66)</f>
        <v>1023</v>
      </c>
      <c r="V66" s="4"/>
    </row>
    <row r="67" spans="2:22" ht="45" customHeight="1" thickTop="1" thickBot="1">
      <c r="B67" s="103"/>
      <c r="C67" s="104" t="s">
        <v>83</v>
      </c>
      <c r="D67" s="105"/>
      <c r="E67" s="99">
        <f t="shared" si="15"/>
        <v>133</v>
      </c>
      <c r="F67" s="99">
        <f>F49+F51+F53+F55+F57+F59+F61+F63+F65</f>
        <v>82</v>
      </c>
      <c r="G67" s="99">
        <f t="shared" si="15"/>
        <v>50</v>
      </c>
      <c r="H67" s="99">
        <f t="shared" si="15"/>
        <v>99</v>
      </c>
      <c r="I67" s="99">
        <f t="shared" si="15"/>
        <v>81</v>
      </c>
      <c r="J67" s="99">
        <f t="shared" si="15"/>
        <v>31</v>
      </c>
      <c r="K67" s="99">
        <f t="shared" si="15"/>
        <v>65</v>
      </c>
      <c r="L67" s="99">
        <f t="shared" si="15"/>
        <v>60</v>
      </c>
      <c r="M67" s="99">
        <f t="shared" si="15"/>
        <v>64</v>
      </c>
      <c r="N67" s="99">
        <f t="shared" si="15"/>
        <v>84</v>
      </c>
      <c r="O67" s="99">
        <f t="shared" si="15"/>
        <v>144</v>
      </c>
      <c r="P67" s="99">
        <f t="shared" si="15"/>
        <v>80</v>
      </c>
      <c r="Q67" s="99">
        <f t="shared" si="15"/>
        <v>211</v>
      </c>
      <c r="R67" s="100">
        <f t="shared" si="15"/>
        <v>194</v>
      </c>
      <c r="S67" s="98">
        <f>SUM(E67:R67)</f>
        <v>1378</v>
      </c>
      <c r="V67" s="4"/>
    </row>
    <row r="68" spans="2:22" ht="14.25" customHeight="1">
      <c r="B68" s="106" t="s">
        <v>84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</row>
    <row r="69" spans="2:22" ht="14.25" customHeight="1">
      <c r="B69" s="10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</row>
    <row r="75" spans="2:22" ht="13.5" thickBot="1"/>
    <row r="76" spans="2:22" ht="26.25" customHeight="1" thickTop="1" thickBot="1">
      <c r="E76" s="101">
        <v>85</v>
      </c>
      <c r="F76" s="101">
        <v>50</v>
      </c>
      <c r="G76" s="101">
        <v>38</v>
      </c>
      <c r="H76" s="101">
        <v>42</v>
      </c>
      <c r="I76" s="101">
        <v>37</v>
      </c>
      <c r="J76" s="101">
        <v>21</v>
      </c>
      <c r="K76" s="101">
        <v>19</v>
      </c>
      <c r="L76" s="101">
        <v>18</v>
      </c>
      <c r="M76" s="101">
        <v>34</v>
      </c>
      <c r="N76" s="101">
        <v>22</v>
      </c>
      <c r="O76" s="101">
        <v>66</v>
      </c>
      <c r="P76" s="101">
        <v>37</v>
      </c>
      <c r="Q76" s="101">
        <v>51</v>
      </c>
      <c r="R76" s="101">
        <v>54</v>
      </c>
      <c r="S76" s="79">
        <f>SUM(E76:R76)</f>
        <v>574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196" t="s">
        <v>85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2:15" ht="24.75" customHeight="1">
      <c r="B2" s="196" t="s">
        <v>86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5" ht="18.75" thickBot="1">
      <c r="B3" s="1"/>
      <c r="C3" s="199"/>
      <c r="D3" s="199"/>
      <c r="E3" s="199"/>
      <c r="F3" s="199"/>
      <c r="G3" s="199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00" t="s">
        <v>87</v>
      </c>
      <c r="C4" s="201" t="s">
        <v>88</v>
      </c>
      <c r="D4" s="202" t="s">
        <v>89</v>
      </c>
      <c r="E4" s="203" t="s">
        <v>90</v>
      </c>
      <c r="F4" s="199"/>
      <c r="G4" s="200" t="s">
        <v>87</v>
      </c>
      <c r="H4" s="204" t="s">
        <v>91</v>
      </c>
      <c r="I4" s="202" t="s">
        <v>89</v>
      </c>
      <c r="J4" s="203" t="s">
        <v>90</v>
      </c>
      <c r="K4" s="33"/>
      <c r="L4" s="200" t="s">
        <v>87</v>
      </c>
      <c r="M4" s="205" t="s">
        <v>88</v>
      </c>
      <c r="N4" s="202" t="s">
        <v>89</v>
      </c>
      <c r="O4" s="206" t="s">
        <v>90</v>
      </c>
    </row>
    <row r="5" spans="2:15" ht="18.75" customHeight="1" thickTop="1" thickBot="1">
      <c r="B5" s="207"/>
      <c r="C5" s="208"/>
      <c r="D5" s="209"/>
      <c r="E5" s="210"/>
      <c r="F5" s="199"/>
      <c r="G5" s="207"/>
      <c r="H5" s="211"/>
      <c r="I5" s="209"/>
      <c r="J5" s="210"/>
      <c r="K5" s="33"/>
      <c r="L5" s="207"/>
      <c r="M5" s="212"/>
      <c r="N5" s="209"/>
      <c r="O5" s="213"/>
    </row>
    <row r="6" spans="2:15" ht="17.100000000000001" customHeight="1" thickTop="1">
      <c r="B6" s="214" t="s">
        <v>92</v>
      </c>
      <c r="C6" s="215"/>
      <c r="D6" s="215"/>
      <c r="E6" s="216">
        <f>SUM(E8+E19+E27+E34+E41)</f>
        <v>9397</v>
      </c>
      <c r="F6" s="199"/>
      <c r="G6" s="217">
        <v>4</v>
      </c>
      <c r="H6" s="218" t="s">
        <v>93</v>
      </c>
      <c r="I6" s="219" t="s">
        <v>94</v>
      </c>
      <c r="J6" s="220">
        <v>377</v>
      </c>
      <c r="K6" s="33"/>
      <c r="L6" s="221" t="s">
        <v>95</v>
      </c>
      <c r="M6" s="222" t="s">
        <v>96</v>
      </c>
      <c r="N6" s="222" t="s">
        <v>97</v>
      </c>
      <c r="O6" s="223">
        <f>SUM(O7:O17)</f>
        <v>4360</v>
      </c>
    </row>
    <row r="7" spans="2:15" ht="17.100000000000001" customHeight="1" thickBot="1">
      <c r="B7" s="224"/>
      <c r="C7" s="225"/>
      <c r="D7" s="225"/>
      <c r="E7" s="226"/>
      <c r="F7" s="1"/>
      <c r="G7" s="227">
        <v>5</v>
      </c>
      <c r="H7" s="228" t="s">
        <v>98</v>
      </c>
      <c r="I7" s="220" t="s">
        <v>94</v>
      </c>
      <c r="J7" s="220">
        <v>190</v>
      </c>
      <c r="K7" s="1"/>
      <c r="L7" s="227">
        <v>1</v>
      </c>
      <c r="M7" s="228" t="s">
        <v>99</v>
      </c>
      <c r="N7" s="220" t="s">
        <v>94</v>
      </c>
      <c r="O7" s="229">
        <v>99</v>
      </c>
    </row>
    <row r="8" spans="2:15" ht="17.100000000000001" customHeight="1" thickTop="1" thickBot="1">
      <c r="B8" s="221" t="s">
        <v>100</v>
      </c>
      <c r="C8" s="222" t="s">
        <v>101</v>
      </c>
      <c r="D8" s="230" t="s">
        <v>97</v>
      </c>
      <c r="E8" s="223">
        <f>SUM(E9:E17)</f>
        <v>3007</v>
      </c>
      <c r="F8" s="1"/>
      <c r="G8" s="231"/>
      <c r="H8" s="232"/>
      <c r="I8" s="233"/>
      <c r="J8" s="234"/>
      <c r="K8" s="1"/>
      <c r="L8" s="227">
        <v>2</v>
      </c>
      <c r="M8" s="228" t="s">
        <v>102</v>
      </c>
      <c r="N8" s="220" t="s">
        <v>103</v>
      </c>
      <c r="O8" s="220">
        <v>113</v>
      </c>
    </row>
    <row r="9" spans="2:15" ht="17.100000000000001" customHeight="1" thickBot="1">
      <c r="B9" s="227">
        <v>1</v>
      </c>
      <c r="C9" s="228" t="s">
        <v>104</v>
      </c>
      <c r="D9" s="220" t="s">
        <v>103</v>
      </c>
      <c r="E9" s="235">
        <v>76</v>
      </c>
      <c r="F9" s="1"/>
      <c r="G9" s="236"/>
      <c r="H9" s="237"/>
      <c r="I9" s="238"/>
      <c r="J9" s="238"/>
      <c r="K9" s="1"/>
      <c r="L9" s="227">
        <v>3</v>
      </c>
      <c r="M9" s="228" t="s">
        <v>105</v>
      </c>
      <c r="N9" s="220" t="s">
        <v>94</v>
      </c>
      <c r="O9" s="220">
        <v>285</v>
      </c>
    </row>
    <row r="10" spans="2:15" ht="17.100000000000001" customHeight="1">
      <c r="B10" s="227">
        <v>2</v>
      </c>
      <c r="C10" s="228" t="s">
        <v>106</v>
      </c>
      <c r="D10" s="220" t="s">
        <v>103</v>
      </c>
      <c r="E10" s="235">
        <v>145</v>
      </c>
      <c r="F10" s="1"/>
      <c r="G10" s="200" t="s">
        <v>87</v>
      </c>
      <c r="H10" s="204" t="s">
        <v>91</v>
      </c>
      <c r="I10" s="202" t="s">
        <v>89</v>
      </c>
      <c r="J10" s="203" t="s">
        <v>90</v>
      </c>
      <c r="K10" s="1"/>
      <c r="L10" s="227">
        <v>4</v>
      </c>
      <c r="M10" s="228" t="s">
        <v>107</v>
      </c>
      <c r="N10" s="220" t="s">
        <v>94</v>
      </c>
      <c r="O10" s="220">
        <v>138</v>
      </c>
    </row>
    <row r="11" spans="2:15" ht="17.100000000000001" customHeight="1" thickBot="1">
      <c r="B11" s="227">
        <v>3</v>
      </c>
      <c r="C11" s="228" t="s">
        <v>108</v>
      </c>
      <c r="D11" s="220" t="s">
        <v>103</v>
      </c>
      <c r="E11" s="235">
        <v>105</v>
      </c>
      <c r="F11" s="1"/>
      <c r="G11" s="239"/>
      <c r="H11" s="240"/>
      <c r="I11" s="241"/>
      <c r="J11" s="242"/>
      <c r="K11" s="1"/>
      <c r="L11" s="227">
        <v>5</v>
      </c>
      <c r="M11" s="228" t="s">
        <v>109</v>
      </c>
      <c r="N11" s="220" t="s">
        <v>94</v>
      </c>
      <c r="O11" s="220">
        <v>300</v>
      </c>
    </row>
    <row r="12" spans="2:15" ht="17.100000000000001" customHeight="1">
      <c r="B12" s="227">
        <v>4</v>
      </c>
      <c r="C12" s="228" t="s">
        <v>110</v>
      </c>
      <c r="D12" s="220" t="s">
        <v>111</v>
      </c>
      <c r="E12" s="235">
        <v>213</v>
      </c>
      <c r="F12" s="1"/>
      <c r="G12" s="243" t="s">
        <v>112</v>
      </c>
      <c r="H12" s="244"/>
      <c r="I12" s="244"/>
      <c r="J12" s="245">
        <f>SUM(J14+J23+J33+J41+O6+O19+O30)</f>
        <v>16739</v>
      </c>
      <c r="K12" s="1"/>
      <c r="L12" s="227" t="s">
        <v>44</v>
      </c>
      <c r="M12" s="228" t="s">
        <v>113</v>
      </c>
      <c r="N12" s="220" t="s">
        <v>94</v>
      </c>
      <c r="O12" s="220">
        <v>652</v>
      </c>
    </row>
    <row r="13" spans="2:15" ht="17.100000000000001" customHeight="1" thickBot="1">
      <c r="B13" s="227">
        <v>5</v>
      </c>
      <c r="C13" s="228" t="s">
        <v>114</v>
      </c>
      <c r="D13" s="220" t="s">
        <v>103</v>
      </c>
      <c r="E13" s="235">
        <v>154</v>
      </c>
      <c r="F13" s="246"/>
      <c r="G13" s="224"/>
      <c r="H13" s="225"/>
      <c r="I13" s="225"/>
      <c r="J13" s="247"/>
      <c r="K13" s="246"/>
      <c r="L13" s="227">
        <v>7</v>
      </c>
      <c r="M13" s="228" t="s">
        <v>115</v>
      </c>
      <c r="N13" s="220" t="s">
        <v>103</v>
      </c>
      <c r="O13" s="220">
        <v>142</v>
      </c>
    </row>
    <row r="14" spans="2:15" ht="17.100000000000001" customHeight="1" thickTop="1">
      <c r="B14" s="227">
        <v>6</v>
      </c>
      <c r="C14" s="228" t="s">
        <v>116</v>
      </c>
      <c r="D14" s="220" t="s">
        <v>103</v>
      </c>
      <c r="E14" s="235">
        <v>201</v>
      </c>
      <c r="F14" s="248"/>
      <c r="G14" s="221" t="s">
        <v>100</v>
      </c>
      <c r="H14" s="222" t="s">
        <v>117</v>
      </c>
      <c r="I14" s="249" t="s">
        <v>97</v>
      </c>
      <c r="J14" s="250">
        <f>SUM(J15:J21)</f>
        <v>2109</v>
      </c>
      <c r="K14" s="1"/>
      <c r="L14" s="227">
        <v>8</v>
      </c>
      <c r="M14" s="228" t="s">
        <v>118</v>
      </c>
      <c r="N14" s="220" t="s">
        <v>103</v>
      </c>
      <c r="O14" s="220">
        <v>107</v>
      </c>
    </row>
    <row r="15" spans="2:15" ht="17.100000000000001" customHeight="1">
      <c r="B15" s="227">
        <v>7</v>
      </c>
      <c r="C15" s="228" t="s">
        <v>119</v>
      </c>
      <c r="D15" s="220" t="s">
        <v>94</v>
      </c>
      <c r="E15" s="235">
        <v>429</v>
      </c>
      <c r="F15" s="248"/>
      <c r="G15" s="227">
        <v>1</v>
      </c>
      <c r="H15" s="228" t="s">
        <v>120</v>
      </c>
      <c r="I15" s="220" t="s">
        <v>103</v>
      </c>
      <c r="J15" s="235">
        <v>92</v>
      </c>
      <c r="K15" s="1"/>
      <c r="L15" s="227">
        <v>9</v>
      </c>
      <c r="M15" s="228" t="s">
        <v>121</v>
      </c>
      <c r="N15" s="220" t="s">
        <v>103</v>
      </c>
      <c r="O15" s="220">
        <v>110</v>
      </c>
    </row>
    <row r="16" spans="2:15" ht="17.100000000000001" customHeight="1" thickBot="1">
      <c r="B16" s="251"/>
      <c r="C16" s="252"/>
      <c r="D16" s="253"/>
      <c r="E16" s="254"/>
      <c r="F16" s="248"/>
      <c r="G16" s="227">
        <v>2</v>
      </c>
      <c r="H16" s="228" t="s">
        <v>122</v>
      </c>
      <c r="I16" s="220" t="s">
        <v>103</v>
      </c>
      <c r="J16" s="235">
        <v>82</v>
      </c>
      <c r="K16" s="1"/>
      <c r="L16" s="227"/>
      <c r="M16" s="228"/>
      <c r="N16" s="220"/>
      <c r="O16" s="220"/>
    </row>
    <row r="17" spans="2:15" ht="17.100000000000001" customHeight="1" thickTop="1" thickBot="1">
      <c r="B17" s="255">
        <v>8</v>
      </c>
      <c r="C17" s="256" t="s">
        <v>123</v>
      </c>
      <c r="D17" s="257" t="s">
        <v>124</v>
      </c>
      <c r="E17" s="258">
        <v>1684</v>
      </c>
      <c r="F17" s="248"/>
      <c r="G17" s="227">
        <v>3</v>
      </c>
      <c r="H17" s="228" t="s">
        <v>125</v>
      </c>
      <c r="I17" s="220" t="s">
        <v>103</v>
      </c>
      <c r="J17" s="235">
        <v>194</v>
      </c>
      <c r="K17" s="1"/>
      <c r="L17" s="255">
        <v>10</v>
      </c>
      <c r="M17" s="256" t="s">
        <v>126</v>
      </c>
      <c r="N17" s="257" t="s">
        <v>124</v>
      </c>
      <c r="O17" s="259">
        <v>2414</v>
      </c>
    </row>
    <row r="18" spans="2:15" ht="17.100000000000001" customHeight="1" thickTop="1">
      <c r="B18" s="217"/>
      <c r="C18" s="218"/>
      <c r="D18" s="219"/>
      <c r="E18" s="260" t="s">
        <v>22</v>
      </c>
      <c r="F18" s="261"/>
      <c r="G18" s="227">
        <v>4</v>
      </c>
      <c r="H18" s="228" t="s">
        <v>127</v>
      </c>
      <c r="I18" s="220" t="s">
        <v>103</v>
      </c>
      <c r="J18" s="235">
        <v>399</v>
      </c>
      <c r="K18" s="1"/>
      <c r="L18" s="217"/>
      <c r="M18" s="218"/>
      <c r="N18" s="219"/>
      <c r="O18" s="260" t="s">
        <v>22</v>
      </c>
    </row>
    <row r="19" spans="2:15" ht="17.100000000000001" customHeight="1">
      <c r="B19" s="262" t="s">
        <v>128</v>
      </c>
      <c r="C19" s="263" t="s">
        <v>7</v>
      </c>
      <c r="D19" s="264" t="s">
        <v>97</v>
      </c>
      <c r="E19" s="265">
        <f>SUM(E20:E25)</f>
        <v>2759</v>
      </c>
      <c r="F19" s="248"/>
      <c r="G19" s="227">
        <v>5</v>
      </c>
      <c r="H19" s="228" t="s">
        <v>127</v>
      </c>
      <c r="I19" s="220" t="s">
        <v>111</v>
      </c>
      <c r="J19" s="235">
        <v>713</v>
      </c>
      <c r="K19" s="1"/>
      <c r="L19" s="262" t="s">
        <v>129</v>
      </c>
      <c r="M19" s="263" t="s">
        <v>16</v>
      </c>
      <c r="N19" s="264" t="s">
        <v>97</v>
      </c>
      <c r="O19" s="266">
        <f>SUM(O20:O28)</f>
        <v>2536</v>
      </c>
    </row>
    <row r="20" spans="2:15" ht="17.100000000000001" customHeight="1">
      <c r="B20" s="227">
        <v>1</v>
      </c>
      <c r="C20" s="228" t="s">
        <v>130</v>
      </c>
      <c r="D20" s="267" t="s">
        <v>103</v>
      </c>
      <c r="E20" s="235">
        <v>266</v>
      </c>
      <c r="F20" s="248"/>
      <c r="G20" s="227">
        <v>6</v>
      </c>
      <c r="H20" s="228" t="s">
        <v>131</v>
      </c>
      <c r="I20" s="220" t="s">
        <v>94</v>
      </c>
      <c r="J20" s="235">
        <v>523</v>
      </c>
      <c r="K20" s="1"/>
      <c r="L20" s="227">
        <v>1</v>
      </c>
      <c r="M20" s="228" t="s">
        <v>132</v>
      </c>
      <c r="N20" s="220" t="s">
        <v>103</v>
      </c>
      <c r="O20" s="220">
        <v>114</v>
      </c>
    </row>
    <row r="21" spans="2:15" ht="17.100000000000001" customHeight="1">
      <c r="B21" s="227">
        <v>2</v>
      </c>
      <c r="C21" s="228" t="s">
        <v>133</v>
      </c>
      <c r="D21" s="267" t="s">
        <v>94</v>
      </c>
      <c r="E21" s="235">
        <v>1085</v>
      </c>
      <c r="F21" s="248"/>
      <c r="G21" s="227">
        <v>7</v>
      </c>
      <c r="H21" s="228" t="s">
        <v>134</v>
      </c>
      <c r="I21" s="220" t="s">
        <v>103</v>
      </c>
      <c r="J21" s="235">
        <v>106</v>
      </c>
      <c r="K21" s="1"/>
      <c r="L21" s="227">
        <v>2</v>
      </c>
      <c r="M21" s="228" t="s">
        <v>135</v>
      </c>
      <c r="N21" s="220" t="s">
        <v>111</v>
      </c>
      <c r="O21" s="220">
        <v>90</v>
      </c>
    </row>
    <row r="22" spans="2:15" ht="17.100000000000001" customHeight="1">
      <c r="B22" s="227">
        <v>3</v>
      </c>
      <c r="C22" s="228" t="s">
        <v>136</v>
      </c>
      <c r="D22" s="267" t="s">
        <v>103</v>
      </c>
      <c r="E22" s="235">
        <v>313</v>
      </c>
      <c r="F22" s="248"/>
      <c r="G22" s="227"/>
      <c r="H22" s="228"/>
      <c r="I22" s="220"/>
      <c r="J22" s="235" t="s">
        <v>137</v>
      </c>
      <c r="K22" s="1"/>
      <c r="L22" s="227">
        <v>3</v>
      </c>
      <c r="M22" s="228" t="s">
        <v>138</v>
      </c>
      <c r="N22" s="220" t="s">
        <v>94</v>
      </c>
      <c r="O22" s="220">
        <v>173</v>
      </c>
    </row>
    <row r="23" spans="2:15" ht="17.100000000000001" customHeight="1">
      <c r="B23" s="227">
        <v>4</v>
      </c>
      <c r="C23" s="228" t="s">
        <v>139</v>
      </c>
      <c r="D23" s="267" t="s">
        <v>103</v>
      </c>
      <c r="E23" s="235">
        <v>210</v>
      </c>
      <c r="F23" s="248"/>
      <c r="G23" s="262" t="s">
        <v>128</v>
      </c>
      <c r="H23" s="263" t="s">
        <v>140</v>
      </c>
      <c r="I23" s="264" t="s">
        <v>97</v>
      </c>
      <c r="J23" s="266">
        <f>SUM(J24:J31)</f>
        <v>2970</v>
      </c>
      <c r="K23" s="1"/>
      <c r="L23" s="227">
        <v>4</v>
      </c>
      <c r="M23" s="228" t="s">
        <v>141</v>
      </c>
      <c r="N23" s="220" t="s">
        <v>94</v>
      </c>
      <c r="O23" s="220">
        <v>231</v>
      </c>
    </row>
    <row r="24" spans="2:15" ht="17.100000000000001" customHeight="1">
      <c r="B24" s="227">
        <v>5</v>
      </c>
      <c r="C24" s="228" t="s">
        <v>142</v>
      </c>
      <c r="D24" s="267" t="s">
        <v>94</v>
      </c>
      <c r="E24" s="235">
        <v>632</v>
      </c>
      <c r="F24" s="248"/>
      <c r="G24" s="227">
        <v>1</v>
      </c>
      <c r="H24" s="228" t="s">
        <v>143</v>
      </c>
      <c r="I24" s="220" t="s">
        <v>94</v>
      </c>
      <c r="J24" s="235">
        <v>142</v>
      </c>
      <c r="K24" s="1"/>
      <c r="L24" s="227">
        <v>5</v>
      </c>
      <c r="M24" s="228" t="s">
        <v>144</v>
      </c>
      <c r="N24" s="220" t="s">
        <v>103</v>
      </c>
      <c r="O24" s="220">
        <v>229</v>
      </c>
    </row>
    <row r="25" spans="2:15" ht="17.100000000000001" customHeight="1">
      <c r="B25" s="227">
        <v>6</v>
      </c>
      <c r="C25" s="228" t="s">
        <v>145</v>
      </c>
      <c r="D25" s="267" t="s">
        <v>94</v>
      </c>
      <c r="E25" s="235">
        <v>253</v>
      </c>
      <c r="F25" s="248"/>
      <c r="G25" s="227">
        <v>2</v>
      </c>
      <c r="H25" s="228" t="s">
        <v>146</v>
      </c>
      <c r="I25" s="220" t="s">
        <v>103</v>
      </c>
      <c r="J25" s="235">
        <v>136</v>
      </c>
      <c r="K25" s="1"/>
      <c r="L25" s="227">
        <v>6</v>
      </c>
      <c r="M25" s="228" t="s">
        <v>147</v>
      </c>
      <c r="N25" s="220" t="s">
        <v>94</v>
      </c>
      <c r="O25" s="220">
        <v>829</v>
      </c>
    </row>
    <row r="26" spans="2:15" ht="17.100000000000001" customHeight="1">
      <c r="B26" s="227"/>
      <c r="C26" s="228"/>
      <c r="D26" s="220"/>
      <c r="E26" s="260"/>
      <c r="F26" s="261"/>
      <c r="G26" s="227">
        <v>3</v>
      </c>
      <c r="H26" s="228" t="s">
        <v>148</v>
      </c>
      <c r="I26" s="220" t="s">
        <v>94</v>
      </c>
      <c r="J26" s="235">
        <v>737</v>
      </c>
      <c r="K26" s="1"/>
      <c r="L26" s="227">
        <v>7</v>
      </c>
      <c r="M26" s="228" t="s">
        <v>149</v>
      </c>
      <c r="N26" s="220" t="s">
        <v>103</v>
      </c>
      <c r="O26" s="220">
        <v>84</v>
      </c>
    </row>
    <row r="27" spans="2:15" ht="17.100000000000001" customHeight="1">
      <c r="B27" s="262" t="s">
        <v>150</v>
      </c>
      <c r="C27" s="263" t="s">
        <v>9</v>
      </c>
      <c r="D27" s="264" t="s">
        <v>97</v>
      </c>
      <c r="E27" s="266">
        <f>SUM(E28:E32)</f>
        <v>559</v>
      </c>
      <c r="F27" s="248"/>
      <c r="G27" s="227">
        <v>4</v>
      </c>
      <c r="H27" s="228" t="s">
        <v>151</v>
      </c>
      <c r="I27" s="220" t="s">
        <v>103</v>
      </c>
      <c r="J27" s="235">
        <v>257</v>
      </c>
      <c r="K27" s="1"/>
      <c r="L27" s="227">
        <v>8</v>
      </c>
      <c r="M27" s="228" t="s">
        <v>152</v>
      </c>
      <c r="N27" s="220" t="s">
        <v>103</v>
      </c>
      <c r="O27" s="220">
        <v>200</v>
      </c>
    </row>
    <row r="28" spans="2:15" ht="17.100000000000001" customHeight="1">
      <c r="B28" s="227">
        <v>1</v>
      </c>
      <c r="C28" s="228" t="s">
        <v>153</v>
      </c>
      <c r="D28" s="220" t="s">
        <v>94</v>
      </c>
      <c r="E28" s="235">
        <v>113</v>
      </c>
      <c r="F28" s="248"/>
      <c r="G28" s="227">
        <v>5</v>
      </c>
      <c r="H28" s="228" t="s">
        <v>151</v>
      </c>
      <c r="I28" s="220" t="s">
        <v>111</v>
      </c>
      <c r="J28" s="235">
        <v>1121</v>
      </c>
      <c r="K28" s="1"/>
      <c r="L28" s="227">
        <v>9</v>
      </c>
      <c r="M28" s="228" t="s">
        <v>152</v>
      </c>
      <c r="N28" s="220" t="s">
        <v>111</v>
      </c>
      <c r="O28" s="220">
        <v>586</v>
      </c>
    </row>
    <row r="29" spans="2:15" ht="17.100000000000001" customHeight="1">
      <c r="B29" s="227">
        <v>2</v>
      </c>
      <c r="C29" s="228" t="s">
        <v>154</v>
      </c>
      <c r="D29" s="220" t="s">
        <v>103</v>
      </c>
      <c r="E29" s="235">
        <v>50</v>
      </c>
      <c r="F29" s="248"/>
      <c r="G29" s="227">
        <v>6</v>
      </c>
      <c r="H29" s="228" t="s">
        <v>155</v>
      </c>
      <c r="I29" s="220" t="s">
        <v>94</v>
      </c>
      <c r="J29" s="235">
        <v>217</v>
      </c>
      <c r="K29" s="1"/>
      <c r="L29" s="227"/>
      <c r="M29" s="228"/>
      <c r="N29" s="220"/>
      <c r="O29" s="235"/>
    </row>
    <row r="30" spans="2:15" ht="17.100000000000001" customHeight="1">
      <c r="B30" s="227">
        <v>3</v>
      </c>
      <c r="C30" s="228" t="s">
        <v>156</v>
      </c>
      <c r="D30" s="220" t="s">
        <v>94</v>
      </c>
      <c r="E30" s="235">
        <v>92</v>
      </c>
      <c r="F30" s="248"/>
      <c r="G30" s="227">
        <v>7</v>
      </c>
      <c r="H30" s="228" t="s">
        <v>157</v>
      </c>
      <c r="I30" s="220" t="s">
        <v>103</v>
      </c>
      <c r="J30" s="235">
        <v>210</v>
      </c>
      <c r="K30" s="1"/>
      <c r="L30" s="262" t="s">
        <v>158</v>
      </c>
      <c r="M30" s="263" t="s">
        <v>17</v>
      </c>
      <c r="N30" s="264" t="s">
        <v>97</v>
      </c>
      <c r="O30" s="266">
        <f>SUM(O31:O40)</f>
        <v>2250</v>
      </c>
    </row>
    <row r="31" spans="2:15" ht="17.100000000000001" customHeight="1">
      <c r="B31" s="227">
        <v>4</v>
      </c>
      <c r="C31" s="228" t="s">
        <v>159</v>
      </c>
      <c r="D31" s="220" t="s">
        <v>94</v>
      </c>
      <c r="E31" s="235">
        <v>102</v>
      </c>
      <c r="F31" s="248"/>
      <c r="G31" s="227">
        <v>8</v>
      </c>
      <c r="H31" s="228" t="s">
        <v>160</v>
      </c>
      <c r="I31" s="220" t="s">
        <v>103</v>
      </c>
      <c r="J31" s="235">
        <v>150</v>
      </c>
      <c r="K31" s="1"/>
      <c r="L31" s="227">
        <v>1</v>
      </c>
      <c r="M31" s="228" t="s">
        <v>161</v>
      </c>
      <c r="N31" s="220" t="s">
        <v>103</v>
      </c>
      <c r="O31" s="220">
        <v>165</v>
      </c>
    </row>
    <row r="32" spans="2:15" ht="17.100000000000001" customHeight="1">
      <c r="B32" s="227">
        <v>5</v>
      </c>
      <c r="C32" s="228" t="s">
        <v>162</v>
      </c>
      <c r="D32" s="220" t="s">
        <v>94</v>
      </c>
      <c r="E32" s="235">
        <v>202</v>
      </c>
      <c r="F32" s="261"/>
      <c r="G32" s="227"/>
      <c r="H32" s="228"/>
      <c r="I32" s="220"/>
      <c r="J32" s="235"/>
      <c r="K32" s="1"/>
      <c r="L32" s="227">
        <v>2</v>
      </c>
      <c r="M32" s="228" t="s">
        <v>163</v>
      </c>
      <c r="N32" s="220" t="s">
        <v>94</v>
      </c>
      <c r="O32" s="220">
        <v>269</v>
      </c>
    </row>
    <row r="33" spans="2:15" ht="17.100000000000001" customHeight="1">
      <c r="B33" s="227"/>
      <c r="C33" s="228"/>
      <c r="D33" s="220"/>
      <c r="E33" s="235"/>
      <c r="F33" s="248"/>
      <c r="G33" s="262" t="s">
        <v>150</v>
      </c>
      <c r="H33" s="263" t="s">
        <v>12</v>
      </c>
      <c r="I33" s="264" t="s">
        <v>97</v>
      </c>
      <c r="J33" s="266">
        <f>SUM(J34:J39)</f>
        <v>1276</v>
      </c>
      <c r="K33" s="1"/>
      <c r="L33" s="227">
        <v>3</v>
      </c>
      <c r="M33" s="228" t="s">
        <v>164</v>
      </c>
      <c r="N33" s="220" t="s">
        <v>103</v>
      </c>
      <c r="O33" s="220">
        <v>62</v>
      </c>
    </row>
    <row r="34" spans="2:15" ht="17.100000000000001" customHeight="1">
      <c r="B34" s="262" t="s">
        <v>165</v>
      </c>
      <c r="C34" s="263" t="s">
        <v>166</v>
      </c>
      <c r="D34" s="264" t="s">
        <v>97</v>
      </c>
      <c r="E34" s="266">
        <f>SUM(E35:E39)</f>
        <v>2217</v>
      </c>
      <c r="F34" s="248"/>
      <c r="G34" s="227">
        <v>1</v>
      </c>
      <c r="H34" s="228" t="s">
        <v>167</v>
      </c>
      <c r="I34" s="220" t="s">
        <v>103</v>
      </c>
      <c r="J34" s="235">
        <v>101</v>
      </c>
      <c r="K34" s="1"/>
      <c r="L34" s="227">
        <v>4</v>
      </c>
      <c r="M34" s="228" t="s">
        <v>168</v>
      </c>
      <c r="N34" s="220" t="s">
        <v>94</v>
      </c>
      <c r="O34" s="220">
        <v>803</v>
      </c>
    </row>
    <row r="35" spans="2:15" ht="17.100000000000001" customHeight="1">
      <c r="B35" s="227">
        <v>1</v>
      </c>
      <c r="C35" s="228" t="s">
        <v>169</v>
      </c>
      <c r="D35" s="220" t="s">
        <v>94</v>
      </c>
      <c r="E35" s="235">
        <v>509</v>
      </c>
      <c r="F35" s="248"/>
      <c r="G35" s="227">
        <v>2</v>
      </c>
      <c r="H35" s="228" t="s">
        <v>170</v>
      </c>
      <c r="I35" s="220" t="s">
        <v>103</v>
      </c>
      <c r="J35" s="235">
        <v>162</v>
      </c>
      <c r="K35" s="1"/>
      <c r="L35" s="227">
        <v>5</v>
      </c>
      <c r="M35" s="228" t="s">
        <v>171</v>
      </c>
      <c r="N35" s="220" t="s">
        <v>111</v>
      </c>
      <c r="O35" s="220">
        <v>38</v>
      </c>
    </row>
    <row r="36" spans="2:15" ht="17.100000000000001" customHeight="1">
      <c r="B36" s="227">
        <v>2</v>
      </c>
      <c r="C36" s="228" t="s">
        <v>172</v>
      </c>
      <c r="D36" s="220" t="s">
        <v>94</v>
      </c>
      <c r="E36" s="235">
        <v>733</v>
      </c>
      <c r="F36" s="248"/>
      <c r="G36" s="227">
        <v>3</v>
      </c>
      <c r="H36" s="228" t="s">
        <v>173</v>
      </c>
      <c r="I36" s="220" t="s">
        <v>103</v>
      </c>
      <c r="J36" s="235">
        <v>133</v>
      </c>
      <c r="K36" s="1"/>
      <c r="L36" s="227">
        <v>6</v>
      </c>
      <c r="M36" s="228" t="s">
        <v>174</v>
      </c>
      <c r="N36" s="220" t="s">
        <v>103</v>
      </c>
      <c r="O36" s="220">
        <v>63</v>
      </c>
    </row>
    <row r="37" spans="2:15" ht="17.100000000000001" customHeight="1">
      <c r="B37" s="227">
        <v>3</v>
      </c>
      <c r="C37" s="228" t="s">
        <v>175</v>
      </c>
      <c r="D37" s="220" t="s">
        <v>103</v>
      </c>
      <c r="E37" s="235">
        <v>182</v>
      </c>
      <c r="F37" s="248"/>
      <c r="G37" s="227">
        <v>4</v>
      </c>
      <c r="H37" s="228" t="s">
        <v>176</v>
      </c>
      <c r="I37" s="220" t="s">
        <v>103</v>
      </c>
      <c r="J37" s="235">
        <v>97</v>
      </c>
      <c r="K37" s="1"/>
      <c r="L37" s="227">
        <v>7</v>
      </c>
      <c r="M37" s="228" t="s">
        <v>177</v>
      </c>
      <c r="N37" s="220" t="s">
        <v>103</v>
      </c>
      <c r="O37" s="220">
        <v>99</v>
      </c>
    </row>
    <row r="38" spans="2:15" ht="17.100000000000001" customHeight="1">
      <c r="B38" s="227">
        <v>4</v>
      </c>
      <c r="C38" s="228" t="s">
        <v>178</v>
      </c>
      <c r="D38" s="220" t="s">
        <v>94</v>
      </c>
      <c r="E38" s="235">
        <v>635</v>
      </c>
      <c r="F38" s="248"/>
      <c r="G38" s="227">
        <v>5</v>
      </c>
      <c r="H38" s="228" t="s">
        <v>179</v>
      </c>
      <c r="I38" s="220" t="s">
        <v>94</v>
      </c>
      <c r="J38" s="235">
        <v>673</v>
      </c>
      <c r="K38" s="1"/>
      <c r="L38" s="227">
        <v>8</v>
      </c>
      <c r="M38" s="228" t="s">
        <v>180</v>
      </c>
      <c r="N38" s="220" t="s">
        <v>103</v>
      </c>
      <c r="O38" s="220">
        <v>106</v>
      </c>
    </row>
    <row r="39" spans="2:15" ht="17.100000000000001" customHeight="1">
      <c r="B39" s="227">
        <v>5</v>
      </c>
      <c r="C39" s="228" t="s">
        <v>181</v>
      </c>
      <c r="D39" s="220" t="s">
        <v>103</v>
      </c>
      <c r="E39" s="235">
        <v>158</v>
      </c>
      <c r="F39" s="248"/>
      <c r="G39" s="227">
        <v>6</v>
      </c>
      <c r="H39" s="228" t="s">
        <v>182</v>
      </c>
      <c r="I39" s="220" t="s">
        <v>94</v>
      </c>
      <c r="J39" s="235">
        <v>110</v>
      </c>
      <c r="K39" s="1"/>
      <c r="L39" s="227">
        <v>9</v>
      </c>
      <c r="M39" s="228" t="s">
        <v>183</v>
      </c>
      <c r="N39" s="220" t="s">
        <v>103</v>
      </c>
      <c r="O39" s="220">
        <v>164</v>
      </c>
    </row>
    <row r="40" spans="2:15" ht="17.100000000000001" customHeight="1">
      <c r="B40" s="227"/>
      <c r="C40" s="228"/>
      <c r="D40" s="220"/>
      <c r="E40" s="235"/>
      <c r="F40" s="248"/>
      <c r="G40" s="227"/>
      <c r="H40" s="228"/>
      <c r="I40" s="220"/>
      <c r="J40" s="235"/>
      <c r="K40" s="1"/>
      <c r="L40" s="268">
        <v>10</v>
      </c>
      <c r="M40" s="253" t="s">
        <v>183</v>
      </c>
      <c r="N40" s="269" t="s">
        <v>111</v>
      </c>
      <c r="O40" s="220">
        <v>481</v>
      </c>
    </row>
    <row r="41" spans="2:15" ht="17.100000000000001" customHeight="1" thickBot="1">
      <c r="B41" s="262" t="s">
        <v>95</v>
      </c>
      <c r="C41" s="263" t="s">
        <v>11</v>
      </c>
      <c r="D41" s="264" t="s">
        <v>97</v>
      </c>
      <c r="E41" s="266">
        <f>SUM(E42+E43+E44+J6+J7)</f>
        <v>855</v>
      </c>
      <c r="F41" s="248"/>
      <c r="G41" s="221" t="s">
        <v>165</v>
      </c>
      <c r="H41" s="222" t="s">
        <v>13</v>
      </c>
      <c r="I41" s="249" t="s">
        <v>97</v>
      </c>
      <c r="J41" s="266">
        <f>SUM(J42:J44)</f>
        <v>1238</v>
      </c>
      <c r="K41" s="1"/>
      <c r="L41" s="270"/>
      <c r="M41" s="271"/>
      <c r="N41" s="272"/>
      <c r="O41" s="273"/>
    </row>
    <row r="42" spans="2:15" ht="17.100000000000001" customHeight="1" thickTop="1">
      <c r="B42" s="227">
        <v>1</v>
      </c>
      <c r="C42" s="228" t="s">
        <v>184</v>
      </c>
      <c r="D42" s="220" t="s">
        <v>103</v>
      </c>
      <c r="E42" s="235">
        <v>105</v>
      </c>
      <c r="F42" s="248"/>
      <c r="G42" s="227">
        <v>1</v>
      </c>
      <c r="H42" s="228" t="s">
        <v>185</v>
      </c>
      <c r="I42" s="220" t="s">
        <v>94</v>
      </c>
      <c r="J42" s="235">
        <v>358</v>
      </c>
      <c r="K42" s="1"/>
      <c r="L42" s="274" t="s">
        <v>186</v>
      </c>
      <c r="M42" s="275"/>
      <c r="N42" s="276" t="s">
        <v>187</v>
      </c>
      <c r="O42" s="277">
        <f>SUM(E8+E19+E27+E34+E41+J14+J23+J33+J41+O6+O19+O30)</f>
        <v>26136</v>
      </c>
    </row>
    <row r="43" spans="2:15" ht="17.100000000000001" customHeight="1" thickBot="1">
      <c r="B43" s="227">
        <v>2</v>
      </c>
      <c r="C43" s="228" t="s">
        <v>188</v>
      </c>
      <c r="D43" s="220" t="s">
        <v>94</v>
      </c>
      <c r="E43" s="235">
        <v>89</v>
      </c>
      <c r="F43" s="248"/>
      <c r="G43" s="227">
        <v>2</v>
      </c>
      <c r="H43" s="228" t="s">
        <v>189</v>
      </c>
      <c r="I43" s="220" t="s">
        <v>94</v>
      </c>
      <c r="J43" s="235">
        <v>188</v>
      </c>
      <c r="K43" s="1"/>
      <c r="L43" s="278"/>
      <c r="M43" s="279"/>
      <c r="N43" s="280"/>
      <c r="O43" s="281"/>
    </row>
    <row r="44" spans="2:15" ht="17.100000000000001" customHeight="1" thickBot="1">
      <c r="B44" s="231">
        <v>3</v>
      </c>
      <c r="C44" s="232" t="s">
        <v>190</v>
      </c>
      <c r="D44" s="233" t="s">
        <v>103</v>
      </c>
      <c r="E44" s="234">
        <v>94</v>
      </c>
      <c r="F44" s="248"/>
      <c r="G44" s="282">
        <v>3</v>
      </c>
      <c r="H44" s="283" t="s">
        <v>191</v>
      </c>
      <c r="I44" s="284" t="s">
        <v>94</v>
      </c>
      <c r="J44" s="234">
        <v>692</v>
      </c>
      <c r="K44" s="1"/>
      <c r="L44" s="285"/>
      <c r="M44" s="285"/>
      <c r="N44" s="285"/>
      <c r="O44" s="285"/>
    </row>
    <row r="45" spans="2:15" ht="15" customHeight="1">
      <c r="B45" s="248"/>
      <c r="C45" s="286"/>
      <c r="D45" s="287"/>
      <c r="E45" s="288"/>
      <c r="F45" s="289"/>
      <c r="G45" s="286"/>
      <c r="H45" s="289"/>
      <c r="I45" s="290"/>
      <c r="J45" s="1"/>
      <c r="K45" s="1"/>
      <c r="L45" s="1"/>
      <c r="M45" s="1"/>
      <c r="N45" s="1"/>
      <c r="O45" s="1"/>
    </row>
    <row r="46" spans="2:15" ht="15" customHeight="1">
      <c r="B46" s="248"/>
      <c r="C46" s="286" t="s">
        <v>192</v>
      </c>
      <c r="D46" s="287"/>
      <c r="E46" s="288"/>
      <c r="F46" s="289"/>
      <c r="G46" s="286"/>
      <c r="H46" s="289"/>
      <c r="I46" s="3"/>
      <c r="J46" s="3"/>
      <c r="K46" s="1"/>
    </row>
    <row r="47" spans="2:15" ht="15" customHeight="1"/>
    <row r="48" spans="2:15" ht="15" customHeight="1"/>
    <row r="49" spans="2:15" ht="15" customHeight="1">
      <c r="L49" s="291"/>
      <c r="M49" s="292"/>
      <c r="N49" s="293"/>
      <c r="O49" s="293"/>
    </row>
    <row r="50" spans="2:15" ht="15" customHeight="1"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1"/>
      <c r="M50" s="292"/>
      <c r="N50" s="293"/>
      <c r="O50" s="293"/>
    </row>
    <row r="51" spans="2:15" ht="15" customHeight="1"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I1" zoomScaleNormal="100" workbookViewId="0">
      <selection activeCell="M1" sqref="M1"/>
    </sheetView>
  </sheetViews>
  <sheetFormatPr defaultRowHeight="14.25"/>
  <cols>
    <col min="1" max="1" width="3.85546875" style="295" customWidth="1"/>
    <col min="2" max="3" width="9.140625" style="295" customWidth="1"/>
    <col min="4" max="4" width="4.85546875" style="295" customWidth="1"/>
    <col min="5" max="6" width="9.140625" style="295" customWidth="1"/>
    <col min="7" max="7" width="7.140625" style="295" customWidth="1"/>
    <col min="8" max="8" width="16.85546875" style="295" customWidth="1"/>
    <col min="9" max="9" width="7.5703125" style="295" customWidth="1"/>
    <col min="10" max="10" width="6.5703125" style="295" customWidth="1"/>
    <col min="11" max="11" width="8.7109375" style="295" customWidth="1"/>
    <col min="12" max="12" width="11.5703125" style="295" customWidth="1"/>
    <col min="13" max="28" width="9.140625" style="295" customWidth="1"/>
    <col min="29" max="16384" width="9.140625" style="309"/>
  </cols>
  <sheetData>
    <row r="1" spans="1:32" s="297" customFormat="1" ht="12.7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6"/>
    </row>
    <row r="2" spans="1:32" s="297" customFormat="1" ht="12.75">
      <c r="A2" s="295"/>
      <c r="B2" s="295" t="s">
        <v>193</v>
      </c>
      <c r="C2" s="295" t="s">
        <v>194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</row>
    <row r="3" spans="1:32" s="297" customFormat="1" ht="12.75">
      <c r="A3" s="295"/>
      <c r="B3" s="295" t="s">
        <v>195</v>
      </c>
      <c r="C3" s="295">
        <v>32648</v>
      </c>
      <c r="D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</row>
    <row r="4" spans="1:32" s="297" customFormat="1" ht="12.75">
      <c r="A4" s="295"/>
      <c r="B4" s="295" t="s">
        <v>196</v>
      </c>
      <c r="C4" s="295">
        <v>31038</v>
      </c>
      <c r="D4" s="295"/>
      <c r="H4" s="295" t="s">
        <v>197</v>
      </c>
      <c r="I4" s="297">
        <v>56</v>
      </c>
      <c r="J4" s="297">
        <f t="shared" ref="J4:J9" si="0">K4+K10</f>
        <v>56</v>
      </c>
      <c r="K4" s="295">
        <v>38</v>
      </c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</row>
    <row r="5" spans="1:32" s="297" customFormat="1" ht="12.75">
      <c r="A5" s="295"/>
      <c r="B5" s="295" t="s">
        <v>198</v>
      </c>
      <c r="C5" s="295">
        <v>29651</v>
      </c>
      <c r="D5" s="295"/>
      <c r="E5" s="295"/>
      <c r="F5" s="295" t="s">
        <v>199</v>
      </c>
      <c r="H5" s="295" t="s">
        <v>200</v>
      </c>
      <c r="I5" s="297">
        <v>1</v>
      </c>
      <c r="J5" s="297">
        <f t="shared" si="0"/>
        <v>1</v>
      </c>
      <c r="K5" s="295">
        <v>0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</row>
    <row r="6" spans="1:32" s="297" customFormat="1" ht="12.75">
      <c r="A6" s="295"/>
      <c r="B6" s="295" t="s">
        <v>201</v>
      </c>
      <c r="C6" s="295">
        <v>28277</v>
      </c>
      <c r="D6" s="295"/>
      <c r="E6" s="295" t="s">
        <v>202</v>
      </c>
      <c r="F6" s="295">
        <v>4939</v>
      </c>
      <c r="H6" s="297" t="s">
        <v>203</v>
      </c>
      <c r="I6" s="297">
        <v>0</v>
      </c>
      <c r="J6" s="297">
        <f t="shared" si="0"/>
        <v>0</v>
      </c>
      <c r="K6" s="297">
        <v>0</v>
      </c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</row>
    <row r="7" spans="1:32" s="297" customFormat="1" ht="12.75">
      <c r="A7" s="295"/>
      <c r="B7" s="295" t="s">
        <v>204</v>
      </c>
      <c r="C7" s="295">
        <v>26608</v>
      </c>
      <c r="D7" s="295"/>
      <c r="E7" s="295" t="s">
        <v>205</v>
      </c>
      <c r="F7" s="295">
        <v>4012</v>
      </c>
      <c r="H7" s="298" t="s">
        <v>206</v>
      </c>
      <c r="I7" s="297">
        <v>19</v>
      </c>
      <c r="J7" s="297">
        <f t="shared" si="0"/>
        <v>19</v>
      </c>
      <c r="K7" s="295">
        <v>12</v>
      </c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</row>
    <row r="8" spans="1:32" s="297" customFormat="1" ht="12.75">
      <c r="A8" s="295"/>
      <c r="B8" s="295" t="s">
        <v>207</v>
      </c>
      <c r="C8" s="295">
        <v>26187</v>
      </c>
      <c r="D8" s="295"/>
      <c r="E8" s="295" t="s">
        <v>208</v>
      </c>
      <c r="F8" s="295">
        <v>4508</v>
      </c>
      <c r="H8" s="297" t="s">
        <v>209</v>
      </c>
      <c r="I8" s="297">
        <v>8</v>
      </c>
      <c r="J8" s="297">
        <f t="shared" si="0"/>
        <v>8</v>
      </c>
      <c r="K8" s="295">
        <v>6</v>
      </c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</row>
    <row r="9" spans="1:32" s="297" customFormat="1" ht="12.75">
      <c r="A9" s="295"/>
      <c r="B9" s="295" t="s">
        <v>210</v>
      </c>
      <c r="C9" s="295">
        <v>26277</v>
      </c>
      <c r="D9" s="295"/>
      <c r="E9" s="295" t="s">
        <v>211</v>
      </c>
      <c r="F9" s="295">
        <v>3114</v>
      </c>
      <c r="H9" s="297" t="s">
        <v>212</v>
      </c>
      <c r="I9" s="297">
        <v>2</v>
      </c>
      <c r="J9" s="297">
        <f t="shared" si="0"/>
        <v>2</v>
      </c>
      <c r="K9" s="295">
        <v>1</v>
      </c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</row>
    <row r="10" spans="1:32" s="297" customFormat="1" ht="12.75">
      <c r="A10" s="295"/>
      <c r="B10" s="295" t="s">
        <v>213</v>
      </c>
      <c r="C10" s="295">
        <v>25643</v>
      </c>
      <c r="D10" s="295"/>
      <c r="E10" s="295" t="s">
        <v>214</v>
      </c>
      <c r="F10" s="295">
        <v>3508</v>
      </c>
      <c r="K10" s="297">
        <v>18</v>
      </c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</row>
    <row r="11" spans="1:32" s="297" customFormat="1" ht="12.75">
      <c r="A11" s="295"/>
      <c r="B11" s="295" t="s">
        <v>215</v>
      </c>
      <c r="C11" s="295">
        <v>24440</v>
      </c>
      <c r="D11" s="295"/>
      <c r="E11" s="295" t="s">
        <v>195</v>
      </c>
      <c r="F11" s="295">
        <v>5214</v>
      </c>
      <c r="K11" s="297">
        <v>1</v>
      </c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</row>
    <row r="12" spans="1:32" s="297" customFormat="1" ht="12.75">
      <c r="A12" s="295"/>
      <c r="B12" s="295" t="s">
        <v>216</v>
      </c>
      <c r="C12" s="295">
        <v>24171</v>
      </c>
      <c r="D12" s="295"/>
      <c r="E12" s="295"/>
      <c r="F12" s="295"/>
      <c r="K12" s="297">
        <v>0</v>
      </c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</row>
    <row r="13" spans="1:32" s="297" customFormat="1" ht="12.75">
      <c r="A13" s="295"/>
      <c r="B13" s="295" t="s">
        <v>217</v>
      </c>
      <c r="C13" s="295">
        <v>24605</v>
      </c>
      <c r="D13" s="295"/>
      <c r="E13" s="295" t="s">
        <v>213</v>
      </c>
      <c r="F13" s="295">
        <v>4985</v>
      </c>
      <c r="K13" s="297">
        <v>7</v>
      </c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</row>
    <row r="14" spans="1:32" s="297" customFormat="1" ht="12.75">
      <c r="A14" s="295"/>
      <c r="B14" s="295" t="s">
        <v>218</v>
      </c>
      <c r="C14" s="295">
        <v>26701</v>
      </c>
      <c r="D14" s="295"/>
      <c r="E14" s="295" t="s">
        <v>215</v>
      </c>
      <c r="F14" s="295">
        <v>6132</v>
      </c>
      <c r="K14" s="297">
        <v>2</v>
      </c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</row>
    <row r="15" spans="1:32" s="297" customFormat="1" ht="12.75">
      <c r="A15" s="295"/>
      <c r="B15" s="295" t="s">
        <v>219</v>
      </c>
      <c r="C15" s="295">
        <v>26136</v>
      </c>
      <c r="D15" s="295"/>
      <c r="E15" s="295" t="s">
        <v>216</v>
      </c>
      <c r="F15" s="295">
        <v>4495</v>
      </c>
      <c r="J15" s="295"/>
      <c r="K15" s="297">
        <v>1</v>
      </c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</row>
    <row r="16" spans="1:32" s="297" customFormat="1" ht="12.75">
      <c r="A16" s="295"/>
      <c r="B16" s="295"/>
      <c r="E16" s="295" t="s">
        <v>217</v>
      </c>
      <c r="F16" s="295">
        <v>3009</v>
      </c>
      <c r="H16" s="295"/>
      <c r="I16" s="295"/>
      <c r="J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F16" s="299"/>
    </row>
    <row r="17" spans="1:32" s="297" customFormat="1" ht="12.75">
      <c r="A17" s="295"/>
      <c r="B17" s="295"/>
      <c r="C17" s="295"/>
      <c r="D17" s="295"/>
      <c r="E17" s="295" t="s">
        <v>218</v>
      </c>
      <c r="F17" s="295">
        <v>5315</v>
      </c>
      <c r="H17" s="295"/>
      <c r="I17" s="295"/>
      <c r="J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F17" s="299"/>
    </row>
    <row r="18" spans="1:32" s="297" customFormat="1" ht="12.75">
      <c r="A18" s="295"/>
      <c r="B18" s="295"/>
      <c r="C18" s="295"/>
      <c r="D18" s="295"/>
      <c r="E18" s="295" t="s">
        <v>219</v>
      </c>
      <c r="F18" s="295">
        <v>4616</v>
      </c>
      <c r="H18" s="295"/>
      <c r="I18" s="295"/>
      <c r="J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F18" s="299"/>
    </row>
    <row r="19" spans="1:32" s="297" customFormat="1" ht="12.75">
      <c r="A19" s="295"/>
      <c r="B19" s="295"/>
      <c r="C19" s="295"/>
      <c r="D19" s="295"/>
      <c r="G19" s="295"/>
      <c r="H19" s="295"/>
      <c r="I19" s="295"/>
      <c r="J19" s="295"/>
      <c r="K19" s="300">
        <f>K22+K23+K24+K25+K26+K27+K28+K29+K30+K31+K32+K33+K34</f>
        <v>0.99994727600180111</v>
      </c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F19" s="299"/>
    </row>
    <row r="20" spans="1:32" s="297" customFormat="1" ht="12.75">
      <c r="A20" s="295"/>
      <c r="B20" s="295"/>
      <c r="C20" s="295"/>
      <c r="D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F20" s="299"/>
    </row>
    <row r="21" spans="1:32" s="297" customFormat="1" ht="12.75">
      <c r="A21" s="295"/>
      <c r="B21" s="295"/>
      <c r="C21" s="295"/>
      <c r="D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F21" s="299"/>
    </row>
    <row r="22" spans="1:32" s="297" customFormat="1" ht="12.75">
      <c r="A22" s="295"/>
      <c r="B22" s="295">
        <v>1615</v>
      </c>
      <c r="C22" s="295"/>
      <c r="D22" s="295"/>
      <c r="E22" s="295"/>
      <c r="F22" s="295"/>
      <c r="G22" s="295"/>
      <c r="H22" s="295"/>
      <c r="I22" s="295"/>
      <c r="J22" s="301" t="s">
        <v>220</v>
      </c>
      <c r="K22" s="299">
        <f t="shared" ref="K22:K34" si="1">B22/B$36</f>
        <v>0.36357496623142727</v>
      </c>
      <c r="L22" s="302">
        <f t="shared" ref="L22:L34" si="2">B22/B$36</f>
        <v>0.36357496623142727</v>
      </c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F22" s="299"/>
    </row>
    <row r="23" spans="1:32" s="297" customFormat="1" ht="12.75">
      <c r="A23" s="295"/>
      <c r="B23" s="295">
        <v>184</v>
      </c>
      <c r="C23" s="295"/>
      <c r="D23" s="295"/>
      <c r="E23" s="295"/>
      <c r="F23" s="295"/>
      <c r="G23" s="295"/>
      <c r="H23" s="295"/>
      <c r="I23" s="295"/>
      <c r="J23" s="301" t="s">
        <v>221</v>
      </c>
      <c r="K23" s="299">
        <f t="shared" si="1"/>
        <v>4.1422782530391715E-2</v>
      </c>
      <c r="L23" s="302">
        <f t="shared" si="2"/>
        <v>4.1422782530391715E-2</v>
      </c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F23" s="299"/>
    </row>
    <row r="24" spans="1:32" s="297" customFormat="1" ht="12.75">
      <c r="A24" s="295"/>
      <c r="B24" s="295">
        <v>50</v>
      </c>
      <c r="C24" s="295"/>
      <c r="D24" s="295"/>
      <c r="E24" s="295"/>
      <c r="F24" s="295"/>
      <c r="G24" s="295"/>
      <c r="H24" s="295"/>
      <c r="I24" s="295"/>
      <c r="J24" s="301" t="s">
        <v>222</v>
      </c>
      <c r="K24" s="299">
        <f t="shared" si="1"/>
        <v>1.125619090499775E-2</v>
      </c>
      <c r="L24" s="302">
        <f t="shared" si="2"/>
        <v>1.125619090499775E-2</v>
      </c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F24" s="299"/>
    </row>
    <row r="25" spans="1:32" s="297" customFormat="1" ht="12.75" customHeight="1">
      <c r="A25" s="295"/>
      <c r="B25" s="295">
        <v>137</v>
      </c>
      <c r="C25" s="295"/>
      <c r="D25" s="295"/>
      <c r="E25" s="295"/>
      <c r="F25" s="295"/>
      <c r="G25" s="295"/>
      <c r="H25" s="295"/>
      <c r="J25" s="303" t="s">
        <v>223</v>
      </c>
      <c r="K25" s="299">
        <f t="shared" si="1"/>
        <v>3.0841963079693831E-2</v>
      </c>
      <c r="L25" s="302">
        <f t="shared" si="2"/>
        <v>3.0841963079693831E-2</v>
      </c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F25" s="299"/>
    </row>
    <row r="26" spans="1:32" s="297" customFormat="1" ht="12.75" customHeight="1">
      <c r="A26" s="295"/>
      <c r="B26" s="295">
        <v>90</v>
      </c>
      <c r="C26" s="295"/>
      <c r="D26" s="295"/>
      <c r="E26" s="295"/>
      <c r="F26" s="295"/>
      <c r="G26" s="295"/>
      <c r="H26" s="295"/>
      <c r="I26" s="295"/>
      <c r="J26" s="301" t="s">
        <v>224</v>
      </c>
      <c r="K26" s="299">
        <f t="shared" si="1"/>
        <v>2.0261143628995948E-2</v>
      </c>
      <c r="L26" s="302">
        <f t="shared" si="2"/>
        <v>2.0261143628995948E-2</v>
      </c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F26" s="299"/>
    </row>
    <row r="27" spans="1:32" s="297" customFormat="1" ht="12.75">
      <c r="A27" s="295"/>
      <c r="B27" s="295">
        <v>37</v>
      </c>
      <c r="C27" s="295"/>
      <c r="D27" s="295"/>
      <c r="E27" s="295"/>
      <c r="F27" s="295"/>
      <c r="G27" s="295"/>
      <c r="H27" s="295"/>
      <c r="I27" s="295"/>
      <c r="J27" s="303" t="s">
        <v>225</v>
      </c>
      <c r="K27" s="299">
        <f t="shared" si="1"/>
        <v>8.3295812696983339E-3</v>
      </c>
      <c r="L27" s="302">
        <f t="shared" si="2"/>
        <v>8.3295812696983339E-3</v>
      </c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F27" s="299"/>
    </row>
    <row r="28" spans="1:32" s="297" customFormat="1" ht="12.75">
      <c r="A28" s="295"/>
      <c r="B28" s="295">
        <v>346</v>
      </c>
      <c r="C28" s="295"/>
      <c r="D28" s="295"/>
      <c r="E28" s="295"/>
      <c r="F28" s="295"/>
      <c r="G28" s="295"/>
      <c r="H28" s="295"/>
      <c r="I28" s="295"/>
      <c r="J28" s="303" t="s">
        <v>226</v>
      </c>
      <c r="K28" s="299">
        <f t="shared" si="1"/>
        <v>7.7892841062584428E-2</v>
      </c>
      <c r="L28" s="302">
        <f t="shared" si="2"/>
        <v>7.7892841062584428E-2</v>
      </c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F28" s="299"/>
    </row>
    <row r="29" spans="1:32" s="297" customFormat="1" ht="12.75">
      <c r="A29" s="295"/>
      <c r="B29" s="295">
        <v>179</v>
      </c>
      <c r="C29" s="295"/>
      <c r="D29" s="295"/>
      <c r="E29" s="295"/>
      <c r="F29" s="295"/>
      <c r="G29" s="295"/>
      <c r="H29" s="295"/>
      <c r="I29" s="295"/>
      <c r="J29" s="303" t="s">
        <v>227</v>
      </c>
      <c r="K29" s="299">
        <f t="shared" si="1"/>
        <v>4.0297163439891939E-2</v>
      </c>
      <c r="L29" s="302">
        <f t="shared" si="2"/>
        <v>4.0297163439891939E-2</v>
      </c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F29" s="299"/>
    </row>
    <row r="30" spans="1:32" s="297" customFormat="1" ht="12.75">
      <c r="A30" s="295"/>
      <c r="B30" s="295">
        <v>161</v>
      </c>
      <c r="C30" s="295"/>
      <c r="D30" s="295"/>
      <c r="E30" s="295"/>
      <c r="F30" s="295"/>
      <c r="G30" s="295"/>
      <c r="H30" s="295"/>
      <c r="I30" s="295"/>
      <c r="J30" s="303" t="s">
        <v>228</v>
      </c>
      <c r="K30" s="299">
        <f t="shared" si="1"/>
        <v>3.624493471409275E-2</v>
      </c>
      <c r="L30" s="302">
        <f t="shared" si="2"/>
        <v>3.624493471409275E-2</v>
      </c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</row>
    <row r="31" spans="1:32" s="297" customFormat="1" ht="12.75">
      <c r="A31" s="295"/>
      <c r="B31" s="295">
        <v>942</v>
      </c>
      <c r="C31" s="295"/>
      <c r="D31" s="295"/>
      <c r="E31" s="295"/>
      <c r="F31" s="295"/>
      <c r="G31" s="295"/>
      <c r="H31" s="295"/>
      <c r="I31" s="295"/>
      <c r="J31" s="303" t="s">
        <v>229</v>
      </c>
      <c r="K31" s="299">
        <f t="shared" si="1"/>
        <v>0.2120666366501576</v>
      </c>
      <c r="L31" s="302">
        <f t="shared" si="2"/>
        <v>0.2120666366501576</v>
      </c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</row>
    <row r="32" spans="1:32" s="297" customFormat="1" ht="12.75">
      <c r="A32" s="295"/>
      <c r="B32" s="295">
        <v>417</v>
      </c>
      <c r="C32" s="295"/>
      <c r="D32" s="295"/>
      <c r="E32" s="295"/>
      <c r="F32" s="295"/>
      <c r="G32" s="295"/>
      <c r="H32" s="295"/>
      <c r="I32" s="295"/>
      <c r="J32" s="303" t="s">
        <v>230</v>
      </c>
      <c r="K32" s="299">
        <f t="shared" si="1"/>
        <v>9.387663214768123E-2</v>
      </c>
      <c r="L32" s="302">
        <f t="shared" si="2"/>
        <v>9.387663214768123E-2</v>
      </c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</row>
    <row r="33" spans="1:28" s="297" customFormat="1" ht="12.75">
      <c r="A33" s="295"/>
      <c r="B33" s="295">
        <v>22</v>
      </c>
      <c r="C33" s="295"/>
      <c r="D33" s="295"/>
      <c r="E33" s="295"/>
      <c r="F33" s="295"/>
      <c r="G33" s="295"/>
      <c r="H33" s="295"/>
      <c r="I33" s="295"/>
      <c r="J33" s="303" t="s">
        <v>231</v>
      </c>
      <c r="K33" s="299">
        <v>4.8999999999999998E-3</v>
      </c>
      <c r="L33" s="302">
        <f t="shared" si="2"/>
        <v>4.9527239981990096E-3</v>
      </c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</row>
    <row r="34" spans="1:28" s="297" customFormat="1" ht="12.75">
      <c r="A34" s="295"/>
      <c r="B34" s="295">
        <v>262</v>
      </c>
      <c r="C34" s="295"/>
      <c r="D34" s="295"/>
      <c r="E34" s="295"/>
      <c r="F34" s="295"/>
      <c r="G34" s="295"/>
      <c r="H34" s="295"/>
      <c r="I34" s="295"/>
      <c r="J34" s="303" t="s">
        <v>232</v>
      </c>
      <c r="K34" s="299">
        <f t="shared" si="1"/>
        <v>5.8982440342188205E-2</v>
      </c>
      <c r="L34" s="302">
        <f t="shared" si="2"/>
        <v>5.8982440342188205E-2</v>
      </c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</row>
    <row r="35" spans="1:28" s="297" customFormat="1" ht="12.75">
      <c r="A35" s="295"/>
      <c r="C35" s="295"/>
      <c r="D35" s="295"/>
      <c r="E35" s="295"/>
      <c r="F35" s="295"/>
      <c r="G35" s="295"/>
      <c r="H35" s="295"/>
      <c r="I35" s="295"/>
      <c r="J35" s="303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</row>
    <row r="36" spans="1:28" s="297" customFormat="1" ht="12.75">
      <c r="A36" s="295"/>
      <c r="B36" s="295">
        <v>4442</v>
      </c>
      <c r="C36" s="295"/>
      <c r="D36" s="295"/>
      <c r="E36" s="295"/>
      <c r="F36" s="295"/>
      <c r="G36" s="295"/>
      <c r="H36" s="295"/>
      <c r="I36" s="295"/>
      <c r="J36" s="303"/>
      <c r="K36" s="299">
        <v>1</v>
      </c>
      <c r="L36" s="302">
        <f>B36/B$36</f>
        <v>1</v>
      </c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</row>
    <row r="37" spans="1:28" s="297" customFormat="1" ht="12.75">
      <c r="A37" s="295"/>
      <c r="C37" s="295"/>
      <c r="D37" s="295"/>
      <c r="E37" s="295"/>
      <c r="F37" s="295"/>
      <c r="G37" s="295"/>
      <c r="H37" s="295"/>
      <c r="I37" s="295"/>
      <c r="J37" s="295"/>
      <c r="K37" s="304"/>
      <c r="L37" s="304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</row>
    <row r="38" spans="1:28" s="297" customFormat="1" ht="12.75">
      <c r="A38" s="295"/>
      <c r="B38" s="295">
        <f>SUM(B22:B34)</f>
        <v>4442</v>
      </c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9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</row>
    <row r="39" spans="1:28" s="297" customFormat="1" ht="12.7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9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</row>
    <row r="40" spans="1:28" s="297" customFormat="1" ht="12.75" customHeight="1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9"/>
      <c r="N40" s="305" t="s">
        <v>233</v>
      </c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</row>
    <row r="41" spans="1:28" s="297" customFormat="1" ht="12.75" customHeight="1">
      <c r="M41" s="299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</row>
    <row r="42" spans="1:28" s="297" customFormat="1" ht="12.75">
      <c r="M42" s="299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</row>
    <row r="43" spans="1:28" s="297" customFormat="1" ht="12.75">
      <c r="M43" s="299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</row>
    <row r="44" spans="1:28" s="297" customFormat="1" ht="12.75">
      <c r="M44" s="299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</row>
    <row r="45" spans="1:28" s="297" customFormat="1" ht="12.75">
      <c r="M45" s="299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</row>
    <row r="46" spans="1:28" s="297" customFormat="1" ht="12.75">
      <c r="M46" s="299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</row>
    <row r="47" spans="1:28" s="297" customFormat="1" ht="12.75">
      <c r="M47" s="299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</row>
    <row r="48" spans="1:28" s="297" customFormat="1" ht="12.75">
      <c r="M48" s="299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</row>
    <row r="49" spans="1:28" s="297" customFormat="1" ht="12.75">
      <c r="M49" s="299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</row>
    <row r="50" spans="1:28" s="297" customFormat="1" ht="12.75">
      <c r="M50" s="299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</row>
    <row r="51" spans="1:28" s="297" customFormat="1" ht="12.75">
      <c r="M51" s="299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</row>
    <row r="52" spans="1:28" s="297" customFormat="1" ht="12.75">
      <c r="M52" s="299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</row>
    <row r="53" spans="1:28" s="297" customFormat="1" ht="12.75">
      <c r="M53" s="304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</row>
    <row r="54" spans="1:28" s="297" customFormat="1" ht="12.75"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</row>
    <row r="55" spans="1:28" s="297" customFormat="1" ht="12.75">
      <c r="M55" s="295"/>
      <c r="N55" s="295">
        <v>36.57</v>
      </c>
      <c r="O55" s="295"/>
      <c r="P55" s="302" t="e">
        <f t="shared" ref="P55:P67" si="3">F55/F$36</f>
        <v>#DIV/0!</v>
      </c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</row>
    <row r="56" spans="1:28" s="297" customFormat="1" ht="12.75">
      <c r="M56" s="295"/>
      <c r="N56" s="295">
        <v>3.78</v>
      </c>
      <c r="O56" s="295"/>
      <c r="P56" s="307" t="e">
        <f t="shared" si="3"/>
        <v>#DIV/0!</v>
      </c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</row>
    <row r="57" spans="1:28" s="297" customFormat="1" ht="12.75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>
        <v>1.38</v>
      </c>
      <c r="O57" s="295"/>
      <c r="P57" s="302" t="e">
        <f t="shared" si="3"/>
        <v>#DIV/0!</v>
      </c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</row>
    <row r="58" spans="1:28" s="297" customFormat="1" ht="12.75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>
        <v>0.95</v>
      </c>
      <c r="O58" s="295"/>
      <c r="P58" s="302" t="e">
        <f t="shared" si="3"/>
        <v>#DIV/0!</v>
      </c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</row>
    <row r="59" spans="1:28" s="297" customFormat="1" ht="12.75">
      <c r="A59" s="29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>
        <v>1.78</v>
      </c>
      <c r="O59" s="295"/>
      <c r="P59" s="307" t="e">
        <f t="shared" si="3"/>
        <v>#DIV/0!</v>
      </c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</row>
    <row r="60" spans="1:28" s="297" customFormat="1" ht="12.75">
      <c r="A60" s="29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>
        <v>0.84</v>
      </c>
      <c r="O60" s="295"/>
      <c r="P60" s="308" t="e">
        <f t="shared" si="3"/>
        <v>#DIV/0!</v>
      </c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</row>
    <row r="61" spans="1:28" s="297" customFormat="1" ht="12.75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>
        <v>6.43</v>
      </c>
      <c r="O61" s="295"/>
      <c r="P61" s="302" t="e">
        <f t="shared" si="3"/>
        <v>#DIV/0!</v>
      </c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</row>
    <row r="62" spans="1:28">
      <c r="N62" s="295">
        <v>2.88</v>
      </c>
      <c r="P62" s="302" t="e">
        <f t="shared" si="3"/>
        <v>#DIV/0!</v>
      </c>
    </row>
    <row r="63" spans="1:28">
      <c r="N63" s="295">
        <v>4.4000000000000004</v>
      </c>
      <c r="P63" s="302" t="e">
        <f t="shared" si="3"/>
        <v>#DIV/0!</v>
      </c>
    </row>
    <row r="64" spans="1:28">
      <c r="N64" s="295">
        <v>25.6</v>
      </c>
      <c r="P64" s="302" t="e">
        <f t="shared" si="3"/>
        <v>#DIV/0!</v>
      </c>
    </row>
    <row r="65" spans="14:16">
      <c r="N65" s="295">
        <v>8.41</v>
      </c>
      <c r="P65" s="302" t="e">
        <f t="shared" si="3"/>
        <v>#DIV/0!</v>
      </c>
    </row>
    <row r="66" spans="14:16">
      <c r="N66" s="295">
        <v>0.59</v>
      </c>
      <c r="P66" s="307" t="e">
        <f t="shared" si="3"/>
        <v>#DIV/0!</v>
      </c>
    </row>
    <row r="67" spans="14:16">
      <c r="N67" s="295">
        <v>6.4</v>
      </c>
      <c r="P67" s="302" t="e">
        <f t="shared" si="3"/>
        <v>#DIV/0!</v>
      </c>
    </row>
    <row r="68" spans="14:16">
      <c r="N68" s="295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II 18</vt:lpstr>
      <vt:lpstr>Gminy II.18</vt:lpstr>
      <vt:lpstr>Wykresy II 18</vt:lpstr>
      <vt:lpstr>'Gminy II.18'!Obszar_wydruku</vt:lpstr>
      <vt:lpstr>'Stan i struktura II 18'!Obszar_wydruku</vt:lpstr>
      <vt:lpstr>'Wykresy II 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2018-03-08T08:20:56Z</dcterms:created>
  <dcterms:modified xsi:type="dcterms:W3CDTF">2018-03-08T09:32:36Z</dcterms:modified>
</cp:coreProperties>
</file>