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8r\"/>
    </mc:Choice>
  </mc:AlternateContent>
  <bookViews>
    <workbookView xWindow="0" yWindow="0" windowWidth="25200" windowHeight="11385"/>
  </bookViews>
  <sheets>
    <sheet name=" Stan i struktura VII 18" sheetId="1" r:id="rId1"/>
    <sheet name="Gminy VII.18" sheetId="2" r:id="rId2"/>
    <sheet name="Wykresy VII 18" sheetId="3" r:id="rId3"/>
  </sheets>
  <externalReferences>
    <externalReference r:id="rId4"/>
    <externalReference r:id="rId5"/>
  </externalReferences>
  <definedNames>
    <definedName name="_xlnm.Print_Area" localSheetId="0">' Stan i struktura VII 18'!$B$2:$S$68</definedName>
    <definedName name="_xlnm.Print_Area" localSheetId="1">'Gminy VII.18'!$B$1:$O$46</definedName>
    <definedName name="_xlnm.Print_Area" localSheetId="2">'Wykresy VII 18'!$N$1:$AB$41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" i="3" l="1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B38" i="3"/>
  <c r="L36" i="3"/>
  <c r="L34" i="3"/>
  <c r="K34" i="3"/>
  <c r="L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K19" i="3"/>
  <c r="J9" i="3"/>
  <c r="J8" i="3"/>
  <c r="J7" i="3"/>
  <c r="J6" i="3"/>
  <c r="J5" i="3"/>
  <c r="J4" i="3"/>
  <c r="J41" i="2" l="1"/>
  <c r="E41" i="2"/>
  <c r="E34" i="2"/>
  <c r="E6" i="2" s="1"/>
  <c r="J33" i="2"/>
  <c r="O30" i="2"/>
  <c r="E27" i="2"/>
  <c r="J23" i="2"/>
  <c r="O19" i="2"/>
  <c r="E19" i="2"/>
  <c r="J14" i="2"/>
  <c r="J12" i="2"/>
  <c r="E8" i="2"/>
  <c r="O42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U63" i="1" s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U59" i="1" s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U55" i="1" s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U51" i="1" s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U46" i="1" s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Q9" i="1"/>
  <c r="P9" i="1"/>
  <c r="M9" i="1"/>
  <c r="L9" i="1"/>
  <c r="I9" i="1"/>
  <c r="H9" i="1"/>
  <c r="E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K8" i="1" l="1"/>
  <c r="V53" i="1"/>
  <c r="E67" i="1"/>
  <c r="S67" i="1" s="1"/>
  <c r="G8" i="1"/>
  <c r="V57" i="1"/>
  <c r="V61" i="1"/>
  <c r="V7" i="1"/>
  <c r="F9" i="1"/>
  <c r="J9" i="1"/>
  <c r="N9" i="1"/>
  <c r="R9" i="1"/>
  <c r="O8" i="1"/>
  <c r="V49" i="1"/>
  <c r="V65" i="1"/>
</calcChain>
</file>

<file path=xl/sharedStrings.xml><?xml version="1.0" encoding="utf-8"?>
<sst xmlns="http://schemas.openxmlformats.org/spreadsheetml/2006/main" count="407" uniqueCount="234">
  <si>
    <t xml:space="preserve">INFORMACJA O STANIE I STRUKTURZE BEZROBOCIA W WOJ. LUBUSKIM W LIPCU 2018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</si>
  <si>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</si>
  <si>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</si>
  <si>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</si>
  <si>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</si>
  <si>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</si>
  <si>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</si>
  <si>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</si>
  <si>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</si>
  <si>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</si>
  <si>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</si>
  <si>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</si>
  <si>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</si>
  <si>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</si>
  <si>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</si>
  <si>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</si>
  <si>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</si>
  <si>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</si>
  <si>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</si>
  <si>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</si>
  <si>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</si>
  <si>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czerwiec 2018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</si>
  <si>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</si>
  <si>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</si>
  <si>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</si>
  <si>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</si>
  <si>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</si>
  <si>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</si>
  <si>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</si>
  <si>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</si>
  <si>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</si>
  <si>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</si>
  <si>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</si>
  <si>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</si>
  <si>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</si>
  <si>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</si>
  <si>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</si>
  <si>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</si>
  <si>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</si>
  <si>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</si>
  <si>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</si>
  <si>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</si>
  <si>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</si>
  <si>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</si>
  <si>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</si>
  <si>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</si>
  <si>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</si>
  <si>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</si>
  <si>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</si>
  <si>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</si>
  <si>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</si>
  <si>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</si>
  <si>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</si>
  <si>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</si>
  <si>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</si>
  <si>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</si>
  <si>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</si>
  <si>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</si>
  <si>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</si>
  <si>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</si>
  <si>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</si>
  <si>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</si>
  <si>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</si>
  <si>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</si>
  <si>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</si>
  <si>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</si>
  <si>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</si>
  <si>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</si>
  <si>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</si>
  <si>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</si>
  <si>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</si>
  <si>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</si>
  <si>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</si>
  <si>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</si>
  <si>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</si>
  <si>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</si>
  <si>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</si>
  <si>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</si>
  <si>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</si>
  <si>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</si>
  <si>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</si>
  <si>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</si>
  <si>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</si>
  <si>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</si>
  <si>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czerwiec 2018 r. jest podawany przez GUS z miesięcznym opóżnieniem</t>
  </si>
  <si>
    <t>Liczba  bezrobotnych w układzie powiatowych urzędów pracy i gmin woj. lubuskiego zarejestrowanych</t>
  </si>
  <si>
    <t>na koniec lipca 2018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</si>
  <si>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</si>
  <si>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</si>
  <si>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</si>
  <si>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</si>
  <si>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</si>
  <si>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</si>
  <si>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</si>
  <si>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</si>
  <si>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</si>
  <si>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</si>
  <si>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</si>
  <si>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</si>
  <si>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</si>
  <si>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</si>
  <si>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</si>
  <si>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</si>
  <si>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</si>
  <si>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</si>
  <si>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</si>
  <si>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</si>
  <si>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</si>
  <si>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</si>
  <si>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</si>
  <si>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</si>
  <si>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</si>
  <si>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</si>
  <si>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</si>
  <si>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</si>
  <si>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</si>
  <si>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</si>
  <si>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</si>
  <si>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</si>
  <si>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</si>
  <si>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</si>
  <si>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</si>
  <si>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</si>
  <si>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</si>
  <si>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</si>
  <si>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</si>
  <si>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</si>
  <si>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</si>
  <si>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</si>
  <si>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</si>
  <si>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</si>
  <si>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</si>
  <si>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</si>
  <si>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</si>
  <si>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</si>
  <si>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</si>
  <si>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</si>
  <si>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</si>
  <si>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</si>
  <si>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</si>
  <si>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</si>
  <si>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</si>
  <si>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</si>
  <si>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</si>
  <si>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</si>
  <si>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</si>
  <si>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</si>
  <si>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</si>
  <si>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</si>
  <si>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</si>
  <si>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</si>
  <si>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</si>
  <si>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</si>
  <si>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</si>
  <si>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</si>
  <si>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</si>
  <si>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</si>
  <si>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</si>
  <si>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</si>
  <si>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</si>
  <si>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</si>
  <si>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</si>
  <si>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</si>
  <si>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</si>
  <si>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</si>
  <si>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</si>
  <si>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</si>
  <si>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</si>
  <si>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</si>
  <si>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</si>
  <si>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</si>
  <si>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</si>
  <si>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</si>
  <si>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</si>
  <si>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</si>
  <si>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</si>
  <si>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</si>
  <si>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</si>
  <si>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</si>
  <si>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</si>
  <si>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</si>
  <si>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</si>
  <si>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</si>
  <si>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</si>
  <si>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</si>
  <si>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</si>
  <si>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</si>
  <si>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</si>
  <si>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</si>
  <si>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</si>
  <si>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</si>
  <si>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</si>
  <si>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</si>
  <si>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</si>
  <si>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</si>
  <si>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VII 2017r.</t>
  </si>
  <si>
    <t>VIII 2017r.</t>
  </si>
  <si>
    <t>Podjęcia pracy poza miejscem zamieszkania w ramach bonu na zasiedlenie</t>
  </si>
  <si>
    <t>IX 2017r.</t>
  </si>
  <si>
    <t>oferty pracy</t>
  </si>
  <si>
    <t>Podjęcia pracy w ramach bonu zatrudnieniowego</t>
  </si>
  <si>
    <t>X 2017r.</t>
  </si>
  <si>
    <t>II 2017r.</t>
  </si>
  <si>
    <t>Podjęcie pracy w ramach refundacji składek na ubezpieczenie społeczne</t>
  </si>
  <si>
    <t>XI 2017r.</t>
  </si>
  <si>
    <t>III 2017r.</t>
  </si>
  <si>
    <t>Podjęcia pracy w ramach dofinansowania wynagrodzenia za zatrudnienie skierowanego 
bezrobotnego powyżej 50 r. życia</t>
  </si>
  <si>
    <t>XII 2017r.</t>
  </si>
  <si>
    <t>IV 2017r.</t>
  </si>
  <si>
    <t>Rozpoczęcie szkolenia w ramach bonu szkoleniowego</t>
  </si>
  <si>
    <t>I 2018r.</t>
  </si>
  <si>
    <t>V 2017r.</t>
  </si>
  <si>
    <t>Rozpoczęcie stażu w ramach bonu stażowego</t>
  </si>
  <si>
    <t>II 2018r.</t>
  </si>
  <si>
    <t>VI 2017r.</t>
  </si>
  <si>
    <t>III 2018r.</t>
  </si>
  <si>
    <t>IV 2018r.</t>
  </si>
  <si>
    <t>V 2018r.</t>
  </si>
  <si>
    <t>VI 2018r.</t>
  </si>
  <si>
    <t>VII 2018r.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</si>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</sst>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0" xfId="0" applyFont="1"/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5" fontId="4" fillId="0" borderId="44" xfId="0" applyNumberFormat="1" applyFont="1" applyBorder="1" applyProtection="1"/>
    <xf numFmtId="165" fontId="4" fillId="0" borderId="27" xfId="0" applyNumberFormat="1" applyFont="1" applyBorder="1" applyProtection="1"/>
    <xf numFmtId="0" fontId="3" fillId="6" borderId="25" xfId="0" applyFont="1" applyFill="1" applyBorder="1" applyAlignment="1">
      <alignment horizontal="center"/>
    </xf>
    <xf numFmtId="0" fontId="3" fillId="6" borderId="44" xfId="0" applyFont="1" applyFill="1" applyBorder="1" applyAlignment="1" applyProtection="1">
      <alignment horizontal="left"/>
    </xf>
    <xf numFmtId="165" fontId="3" fillId="6" borderId="62" xfId="0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5" fontId="4" fillId="0" borderId="27" xfId="0" applyNumberFormat="1" applyFont="1" applyBorder="1" applyAlignment="1"/>
    <xf numFmtId="0" fontId="3" fillId="6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5" fontId="4" fillId="0" borderId="32" xfId="0" applyNumberFormat="1" applyFont="1" applyBorder="1" applyProtection="1"/>
    <xf numFmtId="165" fontId="4" fillId="0" borderId="66" xfId="0" applyNumberFormat="1" applyFont="1" applyBorder="1" applyProtection="1"/>
    <xf numFmtId="165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5" fontId="4" fillId="0" borderId="34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4" xfId="0" applyNumberFormat="1" applyFont="1" applyFill="1" applyBorder="1" applyProtection="1"/>
    <xf numFmtId="165" fontId="3" fillId="6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5" fontId="4" fillId="0" borderId="48" xfId="0" applyNumberFormat="1" applyFont="1" applyBorder="1" applyProtection="1"/>
    <xf numFmtId="165" fontId="4" fillId="0" borderId="73" xfId="0" applyNumberFormat="1" applyFont="1" applyBorder="1" applyProtection="1"/>
    <xf numFmtId="0" fontId="4" fillId="7" borderId="74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7" xfId="0" applyNumberFormat="1" applyFont="1" applyFill="1" applyBorder="1" applyProtection="1"/>
    <xf numFmtId="0" fontId="4" fillId="8" borderId="27" xfId="0" applyNumberFormat="1" applyFont="1" applyFill="1" applyBorder="1" applyAlignment="1">
      <alignment horizontal="right" vertical="center"/>
    </xf>
    <xf numFmtId="165" fontId="4" fillId="0" borderId="62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left"/>
    </xf>
    <xf numFmtId="165" fontId="3" fillId="6" borderId="27" xfId="0" applyNumberFormat="1" applyFont="1" applyFill="1" applyBorder="1" applyProtection="1"/>
    <xf numFmtId="165" fontId="3" fillId="6" borderId="73" xfId="0" applyNumberFormat="1" applyFont="1" applyFill="1" applyBorder="1" applyProtection="1"/>
    <xf numFmtId="165" fontId="3" fillId="6" borderId="67" xfId="0" applyNumberFormat="1" applyFont="1" applyFill="1" applyBorder="1" applyProtection="1"/>
    <xf numFmtId="165" fontId="4" fillId="0" borderId="28" xfId="0" applyNumberFormat="1" applyFont="1" applyBorder="1" applyProtection="1"/>
    <xf numFmtId="165" fontId="4" fillId="0" borderId="75" xfId="0" applyNumberFormat="1" applyFont="1" applyBorder="1" applyAlignment="1" applyProtection="1">
      <alignment horizontal="center"/>
    </xf>
    <xf numFmtId="165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5" fontId="4" fillId="0" borderId="57" xfId="0" applyNumberFormat="1" applyFont="1" applyBorder="1" applyProtection="1"/>
    <xf numFmtId="165" fontId="4" fillId="0" borderId="58" xfId="0" applyNumberFormat="1" applyFont="1" applyBorder="1" applyProtection="1"/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5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165" fontId="4" fillId="4" borderId="60" xfId="0" applyNumberFormat="1" applyFont="1" applyFill="1" applyBorder="1" applyAlignment="1" applyProtection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165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2" fillId="0" borderId="50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65" fontId="28" fillId="0" borderId="72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165" fontId="28" fillId="0" borderId="61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40" fillId="0" borderId="0" xfId="1" applyNumberFormat="1" applyFont="1" applyBorder="1" applyAlignment="1">
      <alignment horizontal="right"/>
    </xf>
    <xf numFmtId="10" fontId="37" fillId="0" borderId="0" xfId="1" applyNumberFormat="1" applyFont="1"/>
    <xf numFmtId="0" fontId="37" fillId="9" borderId="0" xfId="1" applyFont="1" applyFill="1" applyAlignment="1">
      <alignment vertical="center"/>
    </xf>
    <xf numFmtId="0" fontId="36" fillId="0" borderId="0" xfId="1" applyAlignment="1"/>
    <xf numFmtId="166" fontId="40" fillId="0" borderId="0" xfId="2" applyNumberFormat="1" applyFont="1" applyBorder="1" applyAlignment="1">
      <alignment horizontal="right"/>
    </xf>
    <xf numFmtId="166" fontId="42" fillId="0" borderId="0" xfId="2" applyNumberFormat="1" applyFont="1" applyBorder="1" applyAlignment="1">
      <alignment horizontal="right"/>
    </xf>
    <xf numFmtId="0" fontId="36" fillId="0" borderId="0" xfId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VII 2017r. do VII 2018r.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 18'!$B$3:$B$15</c:f>
              <c:strCache>
                <c:ptCount val="13"/>
                <c:pt idx="0">
                  <c:v>VII 2017r.</c:v>
                </c:pt>
                <c:pt idx="1">
                  <c:v>VIII 2017r.</c:v>
                </c:pt>
                <c:pt idx="2">
                  <c:v>IX 2017r.</c:v>
                </c:pt>
                <c:pt idx="3">
                  <c:v>X 2017r.</c:v>
                </c:pt>
                <c:pt idx="4">
                  <c:v>XI 2017r.</c:v>
                </c:pt>
                <c:pt idx="5">
                  <c:v>XII 2017r.</c:v>
                </c:pt>
                <c:pt idx="6">
                  <c:v>I 2018r.</c:v>
                </c:pt>
                <c:pt idx="7">
                  <c:v>II 2018r.</c:v>
                </c:pt>
                <c:pt idx="8">
                  <c:v>III 2018r.</c:v>
                </c:pt>
                <c:pt idx="9">
                  <c:v>IV 2018r.</c:v>
                </c:pt>
                <c:pt idx="10">
                  <c:v>V 2018r.</c:v>
                </c:pt>
                <c:pt idx="11">
                  <c:v>VI 2018r.</c:v>
                </c:pt>
                <c:pt idx="12">
                  <c:v>VII 2018r.</c:v>
                </c:pt>
              </c:strCache>
            </c:strRef>
          </c:cat>
          <c:val>
            <c:numRef>
              <c:f>'Wykresy VII 18'!$C$3:$C$15</c:f>
              <c:numCache>
                <c:formatCode>General</c:formatCode>
                <c:ptCount val="13"/>
                <c:pt idx="0">
                  <c:v>26187</c:v>
                </c:pt>
                <c:pt idx="1">
                  <c:v>26277</c:v>
                </c:pt>
                <c:pt idx="2">
                  <c:v>25643</c:v>
                </c:pt>
                <c:pt idx="3">
                  <c:v>24440</c:v>
                </c:pt>
                <c:pt idx="4">
                  <c:v>24171</c:v>
                </c:pt>
                <c:pt idx="5">
                  <c:v>24605</c:v>
                </c:pt>
                <c:pt idx="6">
                  <c:v>26701</c:v>
                </c:pt>
                <c:pt idx="7">
                  <c:v>26136</c:v>
                </c:pt>
                <c:pt idx="8">
                  <c:v>24862</c:v>
                </c:pt>
                <c:pt idx="9">
                  <c:v>23660</c:v>
                </c:pt>
                <c:pt idx="10">
                  <c:v>22865</c:v>
                </c:pt>
                <c:pt idx="11">
                  <c:v>21868</c:v>
                </c:pt>
                <c:pt idx="12">
                  <c:v>21835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85584336"/>
        <c:axId val="285585120"/>
      </c:barChart>
      <c:catAx>
        <c:axId val="28558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85585120"/>
        <c:crossesAt val="20000"/>
        <c:auto val="1"/>
        <c:lblAlgn val="ctr"/>
        <c:lblOffset val="100"/>
        <c:noMultiLvlLbl val="0"/>
      </c:catAx>
      <c:valAx>
        <c:axId val="285585120"/>
        <c:scaling>
          <c:orientation val="minMax"/>
          <c:max val="28000"/>
          <c:min val="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8558433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VII 18'!$J$3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VII 18'!$H$4:$H$9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VII 18'!$I$4:$I$9</c:f>
              <c:numCache>
                <c:formatCode>General</c:formatCode>
                <c:ptCount val="6"/>
                <c:pt idx="0">
                  <c:v>162</c:v>
                </c:pt>
                <c:pt idx="1">
                  <c:v>5</c:v>
                </c:pt>
                <c:pt idx="2">
                  <c:v>0</c:v>
                </c:pt>
                <c:pt idx="3">
                  <c:v>62</c:v>
                </c:pt>
                <c:pt idx="4">
                  <c:v>43</c:v>
                </c:pt>
                <c:pt idx="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85582376"/>
        <c:axId val="283907160"/>
      </c:barChart>
      <c:catAx>
        <c:axId val="285582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83907160"/>
        <c:crosses val="autoZero"/>
        <c:auto val="1"/>
        <c:lblAlgn val="ctr"/>
        <c:lblOffset val="100"/>
        <c:noMultiLvlLbl val="0"/>
      </c:catAx>
      <c:valAx>
        <c:axId val="283907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558237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II 2017r. do VII 2017r. oraz od II 2018r. do VII 2018r.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 18'!$E$6:$E$18</c:f>
              <c:strCache>
                <c:ptCount val="13"/>
                <c:pt idx="0">
                  <c:v>II 2017r.</c:v>
                </c:pt>
                <c:pt idx="1">
                  <c:v>III 2017r.</c:v>
                </c:pt>
                <c:pt idx="2">
                  <c:v>IV 2017r.</c:v>
                </c:pt>
                <c:pt idx="3">
                  <c:v>V 2017r.</c:v>
                </c:pt>
                <c:pt idx="4">
                  <c:v>VI 2017r.</c:v>
                </c:pt>
                <c:pt idx="5">
                  <c:v>VII 2017r.</c:v>
                </c:pt>
                <c:pt idx="7">
                  <c:v>II 2018r.</c:v>
                </c:pt>
                <c:pt idx="8">
                  <c:v>III 2018r.</c:v>
                </c:pt>
                <c:pt idx="9">
                  <c:v>IV 2018r.</c:v>
                </c:pt>
                <c:pt idx="10">
                  <c:v>V 2018r.</c:v>
                </c:pt>
                <c:pt idx="11">
                  <c:v>VI 2018r.</c:v>
                </c:pt>
                <c:pt idx="12">
                  <c:v>VII 2018r.</c:v>
                </c:pt>
              </c:strCache>
            </c:strRef>
          </c:cat>
          <c:val>
            <c:numRef>
              <c:f>'Wykresy VII 18'!$F$6:$F$18</c:f>
              <c:numCache>
                <c:formatCode>General</c:formatCode>
                <c:ptCount val="13"/>
                <c:pt idx="0">
                  <c:v>5214</c:v>
                </c:pt>
                <c:pt idx="1">
                  <c:v>4895</c:v>
                </c:pt>
                <c:pt idx="2">
                  <c:v>4618</c:v>
                </c:pt>
                <c:pt idx="3">
                  <c:v>4812</c:v>
                </c:pt>
                <c:pt idx="4">
                  <c:v>5353</c:v>
                </c:pt>
                <c:pt idx="5">
                  <c:v>4202</c:v>
                </c:pt>
                <c:pt idx="7">
                  <c:v>4616</c:v>
                </c:pt>
                <c:pt idx="8">
                  <c:v>4626</c:v>
                </c:pt>
                <c:pt idx="9">
                  <c:v>3744</c:v>
                </c:pt>
                <c:pt idx="10">
                  <c:v>4443</c:v>
                </c:pt>
                <c:pt idx="11">
                  <c:v>3945</c:v>
                </c:pt>
                <c:pt idx="12">
                  <c:v>3935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83912256"/>
        <c:axId val="283908728"/>
        <c:axId val="0"/>
      </c:bar3DChart>
      <c:catAx>
        <c:axId val="28391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83908728"/>
        <c:crosses val="autoZero"/>
        <c:auto val="1"/>
        <c:lblAlgn val="ctr"/>
        <c:lblOffset val="100"/>
        <c:noMultiLvlLbl val="0"/>
      </c:catAx>
      <c:valAx>
        <c:axId val="2839087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83912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lipcu 2018r.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2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5559974874935504"/>
          <c:y val="0.3477020997375328"/>
          <c:w val="0.50918567871323761"/>
          <c:h val="0.40833333333333333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29588128407027"/>
                  <c:y val="-0.2042813320209973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3377369495479732"/>
                  <c:y val="-5.7255085301837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61083069744487"/>
                      <c:h val="0.1940452755905511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1352132265518082"/>
                  <c:y val="9.44146981627296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84626601162033"/>
                      <c:h val="0.13812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3.4946272741548331E-3"/>
                  <c:y val="9.2142716535432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8.0846176279247201E-2"/>
                  <c:y val="0.12034350393700773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6.4906790497341729E-2"/>
                  <c:y val="0.11954625984251968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9.0728626870359153E-2"/>
                  <c:y val="8.68031496062992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2637402696457814"/>
                  <c:y val="-0.1511747047244095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5.2380263364515338E-2"/>
                  <c:y val="-9.070652887139107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1143437198555309"/>
                  <c:y val="-2.57216207349081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5.0074029207887996E-3"/>
                  <c:y val="-3.19793307086614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8.9545505529757388E-2"/>
                  <c:y val="-8.2440288713910764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VII 18'!$J$22:$J$34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VII 18'!$K$22:$K$34</c:f>
              <c:numCache>
                <c:formatCode>0.00%</c:formatCode>
                <c:ptCount val="13"/>
                <c:pt idx="0">
                  <c:v>0.32431065013913485</c:v>
                </c:pt>
                <c:pt idx="1">
                  <c:v>5.2618264609157604E-2</c:v>
                </c:pt>
                <c:pt idx="2">
                  <c:v>1.7202124968378446E-2</c:v>
                </c:pt>
                <c:pt idx="3">
                  <c:v>1.8719959524411838E-2</c:v>
                </c:pt>
                <c:pt idx="4">
                  <c:v>1.3660511004300531E-2</c:v>
                </c:pt>
                <c:pt idx="5">
                  <c:v>1.0118897040222615E-2</c:v>
                </c:pt>
                <c:pt idx="6">
                  <c:v>8.3986845433847712E-2</c:v>
                </c:pt>
                <c:pt idx="7">
                  <c:v>1.6190235264356184E-2</c:v>
                </c:pt>
                <c:pt idx="8">
                  <c:v>4.4270174550973942E-2</c:v>
                </c:pt>
                <c:pt idx="9">
                  <c:v>0.25347837085757652</c:v>
                </c:pt>
                <c:pt idx="10">
                  <c:v>9.6382494308120417E-2</c:v>
                </c:pt>
                <c:pt idx="11">
                  <c:v>4.4999999999999997E-3</c:v>
                </c:pt>
                <c:pt idx="12">
                  <c:v>6.450796863141918E-2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123825</xdr:rowOff>
    </xdr:from>
    <xdr:to>
      <xdr:col>27</xdr:col>
      <xdr:colOff>581026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8r/Arkusz%20robocz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18r/Wykresy%20VII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8"/>
      <sheetName val="Stan i struktura II 18"/>
      <sheetName val="Stan i struktura III 18"/>
      <sheetName val=" Stan i struktura IV 18"/>
      <sheetName val=" Stan i struktura V 18"/>
      <sheetName val=" Stan i struktura VI 18"/>
      <sheetName val=" Stan i struktura VII 18"/>
    </sheetNames>
    <sheetDataSet>
      <sheetData sheetId="0"/>
      <sheetData sheetId="1"/>
      <sheetData sheetId="2"/>
      <sheetData sheetId="3"/>
      <sheetData sheetId="4"/>
      <sheetData sheetId="5">
        <row r="6">
          <cell r="E6">
            <v>1419</v>
          </cell>
          <cell r="F6">
            <v>1049</v>
          </cell>
          <cell r="G6">
            <v>1745</v>
          </cell>
          <cell r="H6">
            <v>2360</v>
          </cell>
          <cell r="I6">
            <v>2512</v>
          </cell>
          <cell r="J6">
            <v>381</v>
          </cell>
          <cell r="K6">
            <v>1722</v>
          </cell>
          <cell r="L6">
            <v>751</v>
          </cell>
          <cell r="M6">
            <v>1100</v>
          </cell>
          <cell r="N6">
            <v>1021</v>
          </cell>
          <cell r="O6">
            <v>2141</v>
          </cell>
          <cell r="P6">
            <v>1700</v>
          </cell>
          <cell r="Q6">
            <v>2016</v>
          </cell>
          <cell r="R6">
            <v>1951</v>
          </cell>
          <cell r="S6">
            <v>21868</v>
          </cell>
        </row>
        <row r="46">
          <cell r="E46">
            <v>4559</v>
          </cell>
          <cell r="F46">
            <v>1466</v>
          </cell>
          <cell r="G46">
            <v>1969</v>
          </cell>
          <cell r="H46">
            <v>1434</v>
          </cell>
          <cell r="I46">
            <v>1874</v>
          </cell>
          <cell r="J46">
            <v>825</v>
          </cell>
          <cell r="K46">
            <v>1361</v>
          </cell>
          <cell r="L46">
            <v>969</v>
          </cell>
          <cell r="M46">
            <v>1967</v>
          </cell>
          <cell r="N46">
            <v>1433</v>
          </cell>
          <cell r="O46">
            <v>3803</v>
          </cell>
          <cell r="P46">
            <v>1324</v>
          </cell>
          <cell r="Q46">
            <v>1577</v>
          </cell>
          <cell r="R46">
            <v>2128</v>
          </cell>
          <cell r="S46">
            <v>26689</v>
          </cell>
        </row>
        <row r="49">
          <cell r="E49">
            <v>63</v>
          </cell>
          <cell r="F49">
            <v>44</v>
          </cell>
          <cell r="G49">
            <v>41</v>
          </cell>
          <cell r="H49">
            <v>23</v>
          </cell>
          <cell r="I49">
            <v>32</v>
          </cell>
          <cell r="J49">
            <v>10</v>
          </cell>
          <cell r="K49">
            <v>71</v>
          </cell>
          <cell r="L49">
            <v>39</v>
          </cell>
          <cell r="M49">
            <v>0</v>
          </cell>
          <cell r="N49">
            <v>34</v>
          </cell>
          <cell r="O49">
            <v>72</v>
          </cell>
          <cell r="P49">
            <v>11</v>
          </cell>
          <cell r="Q49">
            <v>211</v>
          </cell>
          <cell r="R49">
            <v>102</v>
          </cell>
          <cell r="S49">
            <v>753</v>
          </cell>
        </row>
        <row r="51">
          <cell r="E51">
            <v>10</v>
          </cell>
          <cell r="F51">
            <v>25</v>
          </cell>
          <cell r="G51">
            <v>36</v>
          </cell>
          <cell r="H51">
            <v>46</v>
          </cell>
          <cell r="I51">
            <v>79</v>
          </cell>
          <cell r="J51">
            <v>10</v>
          </cell>
          <cell r="K51">
            <v>27</v>
          </cell>
          <cell r="L51">
            <v>27</v>
          </cell>
          <cell r="M51">
            <v>14</v>
          </cell>
          <cell r="N51">
            <v>17</v>
          </cell>
          <cell r="O51">
            <v>6</v>
          </cell>
          <cell r="P51">
            <v>36</v>
          </cell>
          <cell r="Q51">
            <v>161</v>
          </cell>
          <cell r="R51">
            <v>7</v>
          </cell>
          <cell r="S51">
            <v>501</v>
          </cell>
        </row>
        <row r="53">
          <cell r="E53">
            <v>45</v>
          </cell>
          <cell r="F53">
            <v>26</v>
          </cell>
          <cell r="G53">
            <v>57</v>
          </cell>
          <cell r="H53">
            <v>64</v>
          </cell>
          <cell r="I53">
            <v>33</v>
          </cell>
          <cell r="J53">
            <v>30</v>
          </cell>
          <cell r="K53">
            <v>14</v>
          </cell>
          <cell r="L53">
            <v>14</v>
          </cell>
          <cell r="M53">
            <v>29</v>
          </cell>
          <cell r="N53">
            <v>47</v>
          </cell>
          <cell r="O53">
            <v>33</v>
          </cell>
          <cell r="P53">
            <v>11</v>
          </cell>
          <cell r="Q53">
            <v>28</v>
          </cell>
          <cell r="R53">
            <v>54</v>
          </cell>
          <cell r="S53">
            <v>485</v>
          </cell>
        </row>
        <row r="55">
          <cell r="E55">
            <v>62</v>
          </cell>
          <cell r="F55">
            <v>38</v>
          </cell>
          <cell r="G55">
            <v>62</v>
          </cell>
          <cell r="H55">
            <v>26</v>
          </cell>
          <cell r="I55">
            <v>14</v>
          </cell>
          <cell r="J55">
            <v>25</v>
          </cell>
          <cell r="K55">
            <v>8</v>
          </cell>
          <cell r="L55">
            <v>21</v>
          </cell>
          <cell r="M55">
            <v>15</v>
          </cell>
          <cell r="N55">
            <v>23</v>
          </cell>
          <cell r="O55">
            <v>33</v>
          </cell>
          <cell r="P55">
            <v>14</v>
          </cell>
          <cell r="Q55">
            <v>33</v>
          </cell>
          <cell r="R55">
            <v>20</v>
          </cell>
          <cell r="S55">
            <v>394</v>
          </cell>
        </row>
        <row r="57">
          <cell r="E57">
            <v>77</v>
          </cell>
          <cell r="F57">
            <v>47</v>
          </cell>
          <cell r="G57">
            <v>26</v>
          </cell>
          <cell r="H57">
            <v>46</v>
          </cell>
          <cell r="I57">
            <v>76</v>
          </cell>
          <cell r="J57">
            <v>21</v>
          </cell>
          <cell r="K57">
            <v>89</v>
          </cell>
          <cell r="L57">
            <v>24</v>
          </cell>
          <cell r="M57">
            <v>48</v>
          </cell>
          <cell r="N57">
            <v>38</v>
          </cell>
          <cell r="O57">
            <v>66</v>
          </cell>
          <cell r="P57">
            <v>22</v>
          </cell>
          <cell r="Q57">
            <v>66</v>
          </cell>
          <cell r="R57">
            <v>35</v>
          </cell>
          <cell r="S57">
            <v>681</v>
          </cell>
        </row>
        <row r="59">
          <cell r="E59">
            <v>20</v>
          </cell>
          <cell r="F59">
            <v>19</v>
          </cell>
          <cell r="G59">
            <v>23</v>
          </cell>
          <cell r="H59">
            <v>21</v>
          </cell>
          <cell r="I59">
            <v>50</v>
          </cell>
          <cell r="J59">
            <v>1</v>
          </cell>
          <cell r="K59">
            <v>15</v>
          </cell>
          <cell r="L59">
            <v>10</v>
          </cell>
          <cell r="M59">
            <v>12</v>
          </cell>
          <cell r="N59">
            <v>46</v>
          </cell>
          <cell r="O59">
            <v>10</v>
          </cell>
          <cell r="P59">
            <v>5</v>
          </cell>
          <cell r="Q59">
            <v>4</v>
          </cell>
          <cell r="R59">
            <v>22</v>
          </cell>
          <cell r="S59">
            <v>258</v>
          </cell>
        </row>
        <row r="61">
          <cell r="E61">
            <v>139</v>
          </cell>
          <cell r="F61">
            <v>81</v>
          </cell>
          <cell r="G61">
            <v>113</v>
          </cell>
          <cell r="H61">
            <v>215</v>
          </cell>
          <cell r="I61">
            <v>189</v>
          </cell>
          <cell r="J61">
            <v>48</v>
          </cell>
          <cell r="K61">
            <v>338</v>
          </cell>
          <cell r="L61">
            <v>70</v>
          </cell>
          <cell r="M61">
            <v>142</v>
          </cell>
          <cell r="N61">
            <v>49</v>
          </cell>
          <cell r="O61">
            <v>267</v>
          </cell>
          <cell r="P61">
            <v>157</v>
          </cell>
          <cell r="Q61">
            <v>92</v>
          </cell>
          <cell r="R61">
            <v>212</v>
          </cell>
          <cell r="S61">
            <v>2112</v>
          </cell>
        </row>
        <row r="63">
          <cell r="E63">
            <v>5</v>
          </cell>
          <cell r="F63">
            <v>26</v>
          </cell>
          <cell r="G63">
            <v>21</v>
          </cell>
          <cell r="H63">
            <v>23</v>
          </cell>
          <cell r="I63">
            <v>43</v>
          </cell>
          <cell r="J63">
            <v>27</v>
          </cell>
          <cell r="K63">
            <v>69</v>
          </cell>
          <cell r="L63">
            <v>20</v>
          </cell>
          <cell r="M63">
            <v>31</v>
          </cell>
          <cell r="N63">
            <v>60</v>
          </cell>
          <cell r="O63">
            <v>76</v>
          </cell>
          <cell r="P63">
            <v>26</v>
          </cell>
          <cell r="Q63">
            <v>57</v>
          </cell>
          <cell r="R63">
            <v>278</v>
          </cell>
          <cell r="S63">
            <v>762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VII 18"/>
    </sheetNames>
    <sheetDataSet>
      <sheetData sheetId="0">
        <row r="3">
          <cell r="B3" t="str">
            <v>VII 2017r.</v>
          </cell>
          <cell r="C3">
            <v>26187</v>
          </cell>
        </row>
        <row r="4">
          <cell r="B4" t="str">
            <v>VIII 2017r.</v>
          </cell>
          <cell r="C4">
            <v>26277</v>
          </cell>
          <cell r="H4" t="str">
            <v>Podjęcia pracy poza miejscem zamieszkania w ramach bonu na zasiedlenie</v>
          </cell>
          <cell r="I4">
            <v>162</v>
          </cell>
        </row>
        <row r="5">
          <cell r="B5" t="str">
            <v>IX 2017r.</v>
          </cell>
          <cell r="C5">
            <v>25643</v>
          </cell>
          <cell r="H5" t="str">
            <v>Podjęcia pracy w ramach bonu zatrudnieniowego</v>
          </cell>
          <cell r="I5">
            <v>5</v>
          </cell>
        </row>
        <row r="6">
          <cell r="B6" t="str">
            <v>X 2017r.</v>
          </cell>
          <cell r="C6">
            <v>24440</v>
          </cell>
          <cell r="E6" t="str">
            <v>II 2017r.</v>
          </cell>
          <cell r="F6">
            <v>5214</v>
          </cell>
          <cell r="H6" t="str">
            <v>Podjęcie pracy w ramach refundacji składek na ubezpieczenie społeczne</v>
          </cell>
          <cell r="I6">
            <v>0</v>
          </cell>
        </row>
        <row r="7">
          <cell r="B7" t="str">
            <v>XI 2017r.</v>
          </cell>
          <cell r="C7">
            <v>24171</v>
          </cell>
          <cell r="E7" t="str">
            <v>III 2017r.</v>
          </cell>
          <cell r="F7">
            <v>4895</v>
          </cell>
          <cell r="H7" t="str">
            <v>Podjęcia pracy w ramach dofinansowania wynagrodzenia za zatrudnienie skierowanego 
bezrobotnego powyżej 50 r. życia</v>
          </cell>
          <cell r="I7">
            <v>62</v>
          </cell>
        </row>
        <row r="8">
          <cell r="B8" t="str">
            <v>XII 2017r.</v>
          </cell>
          <cell r="C8">
            <v>24605</v>
          </cell>
          <cell r="E8" t="str">
            <v>IV 2017r.</v>
          </cell>
          <cell r="F8">
            <v>4618</v>
          </cell>
          <cell r="H8" t="str">
            <v>Rozpoczęcie szkolenia w ramach bonu szkoleniowego</v>
          </cell>
          <cell r="I8">
            <v>43</v>
          </cell>
        </row>
        <row r="9">
          <cell r="B9" t="str">
            <v>I 2018r.</v>
          </cell>
          <cell r="C9">
            <v>26701</v>
          </cell>
          <cell r="E9" t="str">
            <v>V 2017r.</v>
          </cell>
          <cell r="F9">
            <v>4812</v>
          </cell>
          <cell r="H9" t="str">
            <v>Rozpoczęcie stażu w ramach bonu stażowego</v>
          </cell>
          <cell r="I9">
            <v>6</v>
          </cell>
        </row>
        <row r="10">
          <cell r="B10" t="str">
            <v>II 2018r.</v>
          </cell>
          <cell r="C10">
            <v>26136</v>
          </cell>
          <cell r="E10" t="str">
            <v>VI 2017r.</v>
          </cell>
          <cell r="F10">
            <v>5353</v>
          </cell>
        </row>
        <row r="11">
          <cell r="B11" t="str">
            <v>III 2018r.</v>
          </cell>
          <cell r="C11">
            <v>24862</v>
          </cell>
          <cell r="E11" t="str">
            <v>VII 2017r.</v>
          </cell>
          <cell r="F11">
            <v>4202</v>
          </cell>
        </row>
        <row r="12">
          <cell r="B12" t="str">
            <v>IV 2018r.</v>
          </cell>
          <cell r="C12">
            <v>23660</v>
          </cell>
        </row>
        <row r="13">
          <cell r="B13" t="str">
            <v>V 2018r.</v>
          </cell>
          <cell r="C13">
            <v>22865</v>
          </cell>
          <cell r="E13" t="str">
            <v>II 2018r.</v>
          </cell>
          <cell r="F13">
            <v>4616</v>
          </cell>
        </row>
        <row r="14">
          <cell r="B14" t="str">
            <v>VI 2018r.</v>
          </cell>
          <cell r="C14">
            <v>21868</v>
          </cell>
          <cell r="E14" t="str">
            <v>III 2018r.</v>
          </cell>
          <cell r="F14">
            <v>4626</v>
          </cell>
        </row>
        <row r="15">
          <cell r="B15" t="str">
            <v>VII 2018r.</v>
          </cell>
          <cell r="C15">
            <v>21835</v>
          </cell>
          <cell r="E15" t="str">
            <v>IV 2018r.</v>
          </cell>
          <cell r="F15">
            <v>3744</v>
          </cell>
        </row>
        <row r="16">
          <cell r="E16" t="str">
            <v>V 2018r.</v>
          </cell>
          <cell r="F16">
            <v>4443</v>
          </cell>
        </row>
        <row r="17">
          <cell r="E17" t="str">
            <v>VI 2018r.</v>
          </cell>
          <cell r="F17">
            <v>3945</v>
          </cell>
        </row>
        <row r="18">
          <cell r="E18" t="str">
            <v>VII 2018r.</v>
          </cell>
          <cell r="F18">
            <v>3935</v>
          </cell>
        </row>
        <row r="22">
          <cell r="J22" t="str">
            <v>Praca niesubsydiowana</v>
          </cell>
          <cell r="K22">
            <v>0.32431065013913485</v>
          </cell>
        </row>
        <row r="23">
          <cell r="J23" t="str">
            <v>Podjęcie działalności gospodarczej i inna praca</v>
          </cell>
          <cell r="K23">
            <v>5.2618264609157604E-2</v>
          </cell>
        </row>
        <row r="24">
          <cell r="J24" t="str">
            <v>Podjęcie pracy w ramach refund. kosztów zatrud. bezrobotnego</v>
          </cell>
          <cell r="K24">
            <v>1.7202124968378446E-2</v>
          </cell>
        </row>
        <row r="25">
          <cell r="J25" t="str">
            <v>Prace interwencyjne</v>
          </cell>
          <cell r="K25">
            <v>1.8719959524411838E-2</v>
          </cell>
        </row>
        <row r="26">
          <cell r="J26" t="str">
            <v>Roboty publiczne</v>
          </cell>
          <cell r="K26">
            <v>1.3660511004300531E-2</v>
          </cell>
        </row>
        <row r="27">
          <cell r="J27" t="str">
            <v>Szkolenia</v>
          </cell>
          <cell r="K27">
            <v>1.0118897040222615E-2</v>
          </cell>
        </row>
        <row r="28">
          <cell r="J28" t="str">
            <v>Staże</v>
          </cell>
          <cell r="K28">
            <v>8.3986845433847712E-2</v>
          </cell>
        </row>
        <row r="29">
          <cell r="J29" t="str">
            <v>Praca społecznie użyteczna</v>
          </cell>
          <cell r="K29">
            <v>1.6190235264356184E-2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4.4270174550973942E-2</v>
          </cell>
        </row>
        <row r="31">
          <cell r="J31" t="str">
            <v>Niepotwierdzenie gotowości do pracy</v>
          </cell>
          <cell r="K31">
            <v>0.25347837085757652</v>
          </cell>
        </row>
        <row r="32">
          <cell r="J32" t="str">
            <v>Dobrowolna rezygnacja ze statusu bezrobotnego</v>
          </cell>
          <cell r="K32">
            <v>9.6382494308120417E-2</v>
          </cell>
        </row>
        <row r="33">
          <cell r="J33" t="str">
            <v>Nabycie praw emerytalnych lub rentowych</v>
          </cell>
          <cell r="K33">
            <v>4.4999999999999997E-3</v>
          </cell>
        </row>
        <row r="34">
          <cell r="J34" t="str">
            <v>Inne</v>
          </cell>
          <cell r="K34">
            <v>6.450796863141918E-2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64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6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67" t="s">
        <v>19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9"/>
    </row>
    <row r="5" spans="2:27" ht="29.1" customHeight="1" thickTop="1" thickBot="1">
      <c r="B5" s="14" t="s">
        <v>20</v>
      </c>
      <c r="C5" s="170" t="s">
        <v>21</v>
      </c>
      <c r="D5" s="171"/>
      <c r="E5" s="15">
        <v>2.5</v>
      </c>
      <c r="F5" s="15">
        <v>4.2</v>
      </c>
      <c r="G5" s="15">
        <v>10.4</v>
      </c>
      <c r="H5" s="15">
        <v>11.4</v>
      </c>
      <c r="I5" s="15">
        <v>9.1</v>
      </c>
      <c r="J5" s="15">
        <v>2.2999999999999998</v>
      </c>
      <c r="K5" s="15">
        <v>10</v>
      </c>
      <c r="L5" s="15">
        <v>6.6</v>
      </c>
      <c r="M5" s="15">
        <v>4.5999999999999996</v>
      </c>
      <c r="N5" s="15">
        <v>7.7</v>
      </c>
      <c r="O5" s="15">
        <v>3.2</v>
      </c>
      <c r="P5" s="15">
        <v>6.6</v>
      </c>
      <c r="Q5" s="15">
        <v>9.6999999999999993</v>
      </c>
      <c r="R5" s="16">
        <v>5.8</v>
      </c>
      <c r="S5" s="17">
        <v>5.8</v>
      </c>
      <c r="T5" s="1" t="s">
        <v>22</v>
      </c>
    </row>
    <row r="6" spans="2:27" s="4" customFormat="1" ht="28.5" customHeight="1" thickTop="1" thickBot="1">
      <c r="B6" s="18" t="s">
        <v>23</v>
      </c>
      <c r="C6" s="172" t="s">
        <v>24</v>
      </c>
      <c r="D6" s="173"/>
      <c r="E6" s="19">
        <v>1454</v>
      </c>
      <c r="F6" s="20">
        <v>1069</v>
      </c>
      <c r="G6" s="20">
        <v>1696</v>
      </c>
      <c r="H6" s="20">
        <v>2393</v>
      </c>
      <c r="I6" s="20">
        <v>2410</v>
      </c>
      <c r="J6" s="20">
        <v>395</v>
      </c>
      <c r="K6" s="20">
        <v>1751</v>
      </c>
      <c r="L6" s="20">
        <v>793</v>
      </c>
      <c r="M6" s="20">
        <v>1066</v>
      </c>
      <c r="N6" s="20">
        <v>1034</v>
      </c>
      <c r="O6" s="20">
        <v>2159</v>
      </c>
      <c r="P6" s="20">
        <v>1730</v>
      </c>
      <c r="Q6" s="20">
        <v>1990</v>
      </c>
      <c r="R6" s="21">
        <v>1895</v>
      </c>
      <c r="S6" s="22">
        <f>SUM(E6:R6)</f>
        <v>21835</v>
      </c>
    </row>
    <row r="7" spans="2:27" s="4" customFormat="1" ht="29.1" customHeight="1" thickTop="1" thickBot="1">
      <c r="B7" s="23"/>
      <c r="C7" s="174" t="s">
        <v>25</v>
      </c>
      <c r="D7" s="174"/>
      <c r="E7" s="24">
        <f>'[1] Stan i struktura VI 18'!E6</f>
        <v>1419</v>
      </c>
      <c r="F7" s="24">
        <f>'[1] Stan i struktura VI 18'!F6</f>
        <v>1049</v>
      </c>
      <c r="G7" s="24">
        <f>'[1] Stan i struktura VI 18'!G6</f>
        <v>1745</v>
      </c>
      <c r="H7" s="24">
        <f>'[1] Stan i struktura VI 18'!H6</f>
        <v>2360</v>
      </c>
      <c r="I7" s="24">
        <f>'[1] Stan i struktura VI 18'!I6</f>
        <v>2512</v>
      </c>
      <c r="J7" s="24">
        <f>'[1] Stan i struktura VI 18'!J6</f>
        <v>381</v>
      </c>
      <c r="K7" s="24">
        <f>'[1] Stan i struktura VI 18'!K6</f>
        <v>1722</v>
      </c>
      <c r="L7" s="24">
        <f>'[1] Stan i struktura VI 18'!L6</f>
        <v>751</v>
      </c>
      <c r="M7" s="24">
        <f>'[1] Stan i struktura VI 18'!M6</f>
        <v>1100</v>
      </c>
      <c r="N7" s="24">
        <f>'[1] Stan i struktura VI 18'!N6</f>
        <v>1021</v>
      </c>
      <c r="O7" s="24">
        <f>'[1] Stan i struktura VI 18'!O6</f>
        <v>2141</v>
      </c>
      <c r="P7" s="24">
        <f>'[1] Stan i struktura VI 18'!P6</f>
        <v>1700</v>
      </c>
      <c r="Q7" s="24">
        <f>'[1] Stan i struktura VI 18'!Q6</f>
        <v>2016</v>
      </c>
      <c r="R7" s="25">
        <f>'[1] Stan i struktura VI 18'!R6</f>
        <v>1951</v>
      </c>
      <c r="S7" s="26">
        <f>'[1] Stan i struktura VI 18'!S6</f>
        <v>21868</v>
      </c>
      <c r="T7" s="27"/>
      <c r="V7" s="28">
        <f>SUM(E7:R7)</f>
        <v>21868</v>
      </c>
    </row>
    <row r="8" spans="2:27" ht="29.1" customHeight="1" thickTop="1" thickBot="1">
      <c r="B8" s="29"/>
      <c r="C8" s="162" t="s">
        <v>26</v>
      </c>
      <c r="D8" s="163"/>
      <c r="E8" s="30">
        <f t="shared" ref="E8:S8" si="0">E6-E7</f>
        <v>35</v>
      </c>
      <c r="F8" s="30">
        <f t="shared" si="0"/>
        <v>20</v>
      </c>
      <c r="G8" s="30">
        <f t="shared" si="0"/>
        <v>-49</v>
      </c>
      <c r="H8" s="30">
        <f t="shared" si="0"/>
        <v>33</v>
      </c>
      <c r="I8" s="30">
        <f t="shared" si="0"/>
        <v>-102</v>
      </c>
      <c r="J8" s="30">
        <f t="shared" si="0"/>
        <v>14</v>
      </c>
      <c r="K8" s="30">
        <f t="shared" si="0"/>
        <v>29</v>
      </c>
      <c r="L8" s="30">
        <f t="shared" si="0"/>
        <v>42</v>
      </c>
      <c r="M8" s="30">
        <f t="shared" si="0"/>
        <v>-34</v>
      </c>
      <c r="N8" s="30">
        <f t="shared" si="0"/>
        <v>13</v>
      </c>
      <c r="O8" s="30">
        <f t="shared" si="0"/>
        <v>18</v>
      </c>
      <c r="P8" s="30">
        <f t="shared" si="0"/>
        <v>30</v>
      </c>
      <c r="Q8" s="30">
        <f t="shared" si="0"/>
        <v>-26</v>
      </c>
      <c r="R8" s="31">
        <f t="shared" si="0"/>
        <v>-56</v>
      </c>
      <c r="S8" s="32">
        <f t="shared" si="0"/>
        <v>-33</v>
      </c>
      <c r="T8" s="33"/>
    </row>
    <row r="9" spans="2:27" ht="29.1" customHeight="1" thickTop="1" thickBot="1">
      <c r="B9" s="34"/>
      <c r="C9" s="180" t="s">
        <v>27</v>
      </c>
      <c r="D9" s="181"/>
      <c r="E9" s="35">
        <f t="shared" ref="E9:S9" si="1">E6/E7*100</f>
        <v>102.46652572233967</v>
      </c>
      <c r="F9" s="35">
        <f t="shared" si="1"/>
        <v>101.90657769304099</v>
      </c>
      <c r="G9" s="35">
        <f t="shared" si="1"/>
        <v>97.191977077363902</v>
      </c>
      <c r="H9" s="35">
        <f t="shared" si="1"/>
        <v>101.39830508474577</v>
      </c>
      <c r="I9" s="35">
        <f t="shared" si="1"/>
        <v>95.939490445859875</v>
      </c>
      <c r="J9" s="35">
        <f t="shared" si="1"/>
        <v>103.6745406824147</v>
      </c>
      <c r="K9" s="35">
        <f t="shared" si="1"/>
        <v>101.68408826945412</v>
      </c>
      <c r="L9" s="35">
        <f t="shared" si="1"/>
        <v>105.59254327563249</v>
      </c>
      <c r="M9" s="35">
        <f t="shared" si="1"/>
        <v>96.909090909090907</v>
      </c>
      <c r="N9" s="35">
        <f t="shared" si="1"/>
        <v>101.27326150832516</v>
      </c>
      <c r="O9" s="35">
        <f t="shared" si="1"/>
        <v>100.84072863148062</v>
      </c>
      <c r="P9" s="35">
        <f t="shared" si="1"/>
        <v>101.76470588235293</v>
      </c>
      <c r="Q9" s="35">
        <f t="shared" si="1"/>
        <v>98.710317460317469</v>
      </c>
      <c r="R9" s="36">
        <f t="shared" si="1"/>
        <v>97.129677088672466</v>
      </c>
      <c r="S9" s="37">
        <f t="shared" si="1"/>
        <v>99.849094567404421</v>
      </c>
      <c r="T9" s="33"/>
      <c r="AA9" s="38"/>
    </row>
    <row r="10" spans="2:27" s="4" customFormat="1" ht="29.1" customHeight="1" thickTop="1" thickBot="1">
      <c r="B10" s="39" t="s">
        <v>28</v>
      </c>
      <c r="C10" s="182" t="s">
        <v>29</v>
      </c>
      <c r="D10" s="183"/>
      <c r="E10" s="40">
        <v>411</v>
      </c>
      <c r="F10" s="41">
        <v>216</v>
      </c>
      <c r="G10" s="42">
        <v>247</v>
      </c>
      <c r="H10" s="42">
        <v>327</v>
      </c>
      <c r="I10" s="42">
        <v>420</v>
      </c>
      <c r="J10" s="42">
        <v>106</v>
      </c>
      <c r="K10" s="42">
        <v>321</v>
      </c>
      <c r="L10" s="42">
        <v>130</v>
      </c>
      <c r="M10" s="43">
        <v>194</v>
      </c>
      <c r="N10" s="43">
        <v>171</v>
      </c>
      <c r="O10" s="43">
        <v>402</v>
      </c>
      <c r="P10" s="43">
        <v>295</v>
      </c>
      <c r="Q10" s="43">
        <v>366</v>
      </c>
      <c r="R10" s="43">
        <v>314</v>
      </c>
      <c r="S10" s="44">
        <f>SUM(E10:R10)</f>
        <v>3920</v>
      </c>
      <c r="T10" s="27"/>
    </row>
    <row r="11" spans="2:27" ht="29.1" customHeight="1" thickTop="1" thickBot="1">
      <c r="B11" s="45"/>
      <c r="C11" s="162" t="s">
        <v>30</v>
      </c>
      <c r="D11" s="163"/>
      <c r="E11" s="46">
        <f t="shared" ref="E11:S11" si="2">E76/E10*100</f>
        <v>17.761557177615572</v>
      </c>
      <c r="F11" s="46">
        <f t="shared" si="2"/>
        <v>16.203703703703702</v>
      </c>
      <c r="G11" s="46">
        <f t="shared" si="2"/>
        <v>11.336032388663968</v>
      </c>
      <c r="H11" s="46">
        <f t="shared" si="2"/>
        <v>14.984709480122325</v>
      </c>
      <c r="I11" s="46">
        <f t="shared" si="2"/>
        <v>11.190476190476192</v>
      </c>
      <c r="J11" s="46">
        <f t="shared" si="2"/>
        <v>24.528301886792452</v>
      </c>
      <c r="K11" s="46">
        <f t="shared" si="2"/>
        <v>12.772585669781931</v>
      </c>
      <c r="L11" s="46">
        <f t="shared" si="2"/>
        <v>15.384615384615385</v>
      </c>
      <c r="M11" s="46">
        <f t="shared" si="2"/>
        <v>20.618556701030926</v>
      </c>
      <c r="N11" s="46">
        <f t="shared" si="2"/>
        <v>21.052631578947366</v>
      </c>
      <c r="O11" s="46">
        <f t="shared" si="2"/>
        <v>17.164179104477611</v>
      </c>
      <c r="P11" s="46">
        <f t="shared" si="2"/>
        <v>19.322033898305087</v>
      </c>
      <c r="Q11" s="46">
        <f t="shared" si="2"/>
        <v>14.207650273224044</v>
      </c>
      <c r="R11" s="47">
        <f t="shared" si="2"/>
        <v>15.286624203821656</v>
      </c>
      <c r="S11" s="48">
        <f t="shared" si="2"/>
        <v>15.841836734693878</v>
      </c>
      <c r="T11" s="33"/>
    </row>
    <row r="12" spans="2:27" ht="29.1" customHeight="1" thickTop="1" thickBot="1">
      <c r="B12" s="49" t="s">
        <v>31</v>
      </c>
      <c r="C12" s="184" t="s">
        <v>32</v>
      </c>
      <c r="D12" s="185"/>
      <c r="E12" s="40">
        <v>376</v>
      </c>
      <c r="F12" s="42">
        <v>196</v>
      </c>
      <c r="G12" s="42">
        <v>296</v>
      </c>
      <c r="H12" s="42">
        <v>294</v>
      </c>
      <c r="I12" s="42">
        <v>522</v>
      </c>
      <c r="J12" s="42">
        <v>92</v>
      </c>
      <c r="K12" s="42">
        <v>292</v>
      </c>
      <c r="L12" s="42">
        <v>88</v>
      </c>
      <c r="M12" s="43">
        <v>228</v>
      </c>
      <c r="N12" s="43">
        <v>158</v>
      </c>
      <c r="O12" s="43">
        <v>384</v>
      </c>
      <c r="P12" s="43">
        <v>265</v>
      </c>
      <c r="Q12" s="43">
        <v>392</v>
      </c>
      <c r="R12" s="43">
        <v>370</v>
      </c>
      <c r="S12" s="44">
        <f>SUM(E12:R12)</f>
        <v>3953</v>
      </c>
      <c r="T12" s="33"/>
    </row>
    <row r="13" spans="2:27" ht="29.1" customHeight="1" thickTop="1" thickBot="1">
      <c r="B13" s="45" t="s">
        <v>22</v>
      </c>
      <c r="C13" s="186" t="s">
        <v>33</v>
      </c>
      <c r="D13" s="187"/>
      <c r="E13" s="50">
        <v>158</v>
      </c>
      <c r="F13" s="51">
        <v>90</v>
      </c>
      <c r="G13" s="51">
        <v>138</v>
      </c>
      <c r="H13" s="51">
        <v>137</v>
      </c>
      <c r="I13" s="51">
        <v>198</v>
      </c>
      <c r="J13" s="51">
        <v>37</v>
      </c>
      <c r="K13" s="51">
        <v>123</v>
      </c>
      <c r="L13" s="51">
        <v>46</v>
      </c>
      <c r="M13" s="52">
        <v>88</v>
      </c>
      <c r="N13" s="52">
        <v>76</v>
      </c>
      <c r="O13" s="52">
        <v>154</v>
      </c>
      <c r="P13" s="52">
        <v>110</v>
      </c>
      <c r="Q13" s="52">
        <v>180</v>
      </c>
      <c r="R13" s="52">
        <v>151</v>
      </c>
      <c r="S13" s="53">
        <f t="shared" ref="S13:S15" si="3">SUM(E13:R13)</f>
        <v>1686</v>
      </c>
      <c r="T13" s="33"/>
    </row>
    <row r="14" spans="2:27" s="4" customFormat="1" ht="29.1" customHeight="1" thickTop="1" thickBot="1">
      <c r="B14" s="18" t="s">
        <v>22</v>
      </c>
      <c r="C14" s="188" t="s">
        <v>34</v>
      </c>
      <c r="D14" s="189"/>
      <c r="E14" s="50">
        <v>123</v>
      </c>
      <c r="F14" s="51">
        <v>66</v>
      </c>
      <c r="G14" s="51">
        <v>110</v>
      </c>
      <c r="H14" s="51">
        <v>109</v>
      </c>
      <c r="I14" s="51">
        <v>150</v>
      </c>
      <c r="J14" s="51">
        <v>26</v>
      </c>
      <c r="K14" s="51">
        <v>88</v>
      </c>
      <c r="L14" s="51">
        <v>32</v>
      </c>
      <c r="M14" s="52">
        <v>71</v>
      </c>
      <c r="N14" s="52">
        <v>52</v>
      </c>
      <c r="O14" s="52">
        <v>126</v>
      </c>
      <c r="P14" s="52">
        <v>96</v>
      </c>
      <c r="Q14" s="52">
        <v>109</v>
      </c>
      <c r="R14" s="52">
        <v>124</v>
      </c>
      <c r="S14" s="53">
        <f t="shared" si="3"/>
        <v>1282</v>
      </c>
      <c r="T14" s="27"/>
    </row>
    <row r="15" spans="2:27" s="4" customFormat="1" ht="29.1" customHeight="1" thickTop="1" thickBot="1">
      <c r="B15" s="54" t="s">
        <v>22</v>
      </c>
      <c r="C15" s="190" t="s">
        <v>35</v>
      </c>
      <c r="D15" s="191"/>
      <c r="E15" s="55">
        <v>98</v>
      </c>
      <c r="F15" s="56">
        <v>49</v>
      </c>
      <c r="G15" s="56">
        <v>54</v>
      </c>
      <c r="H15" s="56">
        <v>66</v>
      </c>
      <c r="I15" s="56">
        <v>143</v>
      </c>
      <c r="J15" s="56">
        <v>32</v>
      </c>
      <c r="K15" s="56">
        <v>72</v>
      </c>
      <c r="L15" s="56">
        <v>18</v>
      </c>
      <c r="M15" s="57">
        <v>65</v>
      </c>
      <c r="N15" s="57">
        <v>34</v>
      </c>
      <c r="O15" s="57">
        <v>116</v>
      </c>
      <c r="P15" s="57">
        <v>78</v>
      </c>
      <c r="Q15" s="57">
        <v>87</v>
      </c>
      <c r="R15" s="57">
        <v>90</v>
      </c>
      <c r="S15" s="53">
        <f t="shared" si="3"/>
        <v>1002</v>
      </c>
      <c r="T15" s="27"/>
    </row>
    <row r="16" spans="2:27" ht="29.1" customHeight="1" thickBot="1">
      <c r="B16" s="167" t="s">
        <v>36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92"/>
    </row>
    <row r="17" spans="2:19" ht="29.1" customHeight="1" thickTop="1" thickBot="1">
      <c r="B17" s="193" t="s">
        <v>20</v>
      </c>
      <c r="C17" s="194" t="s">
        <v>37</v>
      </c>
      <c r="D17" s="195"/>
      <c r="E17" s="58">
        <v>842</v>
      </c>
      <c r="F17" s="59">
        <v>654</v>
      </c>
      <c r="G17" s="59">
        <v>1041</v>
      </c>
      <c r="H17" s="59">
        <v>1404</v>
      </c>
      <c r="I17" s="59">
        <v>1550</v>
      </c>
      <c r="J17" s="59">
        <v>187</v>
      </c>
      <c r="K17" s="59">
        <v>1100</v>
      </c>
      <c r="L17" s="59">
        <v>410</v>
      </c>
      <c r="M17" s="60">
        <v>631</v>
      </c>
      <c r="N17" s="60">
        <v>663</v>
      </c>
      <c r="O17" s="60">
        <v>1239</v>
      </c>
      <c r="P17" s="60">
        <v>1040</v>
      </c>
      <c r="Q17" s="60">
        <v>1249</v>
      </c>
      <c r="R17" s="60">
        <v>1106</v>
      </c>
      <c r="S17" s="53">
        <f>SUM(E17:R17)</f>
        <v>13116</v>
      </c>
    </row>
    <row r="18" spans="2:19" ht="29.1" customHeight="1" thickTop="1" thickBot="1">
      <c r="B18" s="176"/>
      <c r="C18" s="178" t="s">
        <v>38</v>
      </c>
      <c r="D18" s="179"/>
      <c r="E18" s="61">
        <f t="shared" ref="E18:S18" si="4">E17/E6*100</f>
        <v>57.909215955983498</v>
      </c>
      <c r="F18" s="61">
        <f t="shared" si="4"/>
        <v>61.178671655753035</v>
      </c>
      <c r="G18" s="61">
        <f t="shared" si="4"/>
        <v>61.37971698113207</v>
      </c>
      <c r="H18" s="61">
        <f t="shared" si="4"/>
        <v>58.671124111993308</v>
      </c>
      <c r="I18" s="61">
        <f t="shared" si="4"/>
        <v>64.315352697095435</v>
      </c>
      <c r="J18" s="61">
        <f t="shared" si="4"/>
        <v>47.341772151898738</v>
      </c>
      <c r="K18" s="61">
        <f t="shared" si="4"/>
        <v>62.821245002855505</v>
      </c>
      <c r="L18" s="61">
        <f t="shared" si="4"/>
        <v>51.70239596469105</v>
      </c>
      <c r="M18" s="61">
        <f t="shared" si="4"/>
        <v>59.193245778611633</v>
      </c>
      <c r="N18" s="61">
        <f t="shared" si="4"/>
        <v>64.119922630560936</v>
      </c>
      <c r="O18" s="61">
        <f t="shared" si="4"/>
        <v>57.387679481241314</v>
      </c>
      <c r="P18" s="61">
        <f t="shared" si="4"/>
        <v>60.115606936416185</v>
      </c>
      <c r="Q18" s="61">
        <f t="shared" si="4"/>
        <v>62.763819095477388</v>
      </c>
      <c r="R18" s="62">
        <f t="shared" si="4"/>
        <v>58.364116094986805</v>
      </c>
      <c r="S18" s="63">
        <f t="shared" si="4"/>
        <v>60.068697046027019</v>
      </c>
    </row>
    <row r="19" spans="2:19" ht="29.1" customHeight="1" thickTop="1" thickBot="1">
      <c r="B19" s="175" t="s">
        <v>23</v>
      </c>
      <c r="C19" s="177" t="s">
        <v>39</v>
      </c>
      <c r="D19" s="163"/>
      <c r="E19" s="50">
        <v>0</v>
      </c>
      <c r="F19" s="51">
        <v>715</v>
      </c>
      <c r="G19" s="51">
        <v>861</v>
      </c>
      <c r="H19" s="51">
        <v>1303</v>
      </c>
      <c r="I19" s="51">
        <v>1018</v>
      </c>
      <c r="J19" s="51">
        <v>205</v>
      </c>
      <c r="K19" s="51">
        <v>990</v>
      </c>
      <c r="L19" s="51">
        <v>451</v>
      </c>
      <c r="M19" s="52">
        <v>603</v>
      </c>
      <c r="N19" s="52">
        <v>494</v>
      </c>
      <c r="O19" s="52">
        <v>0</v>
      </c>
      <c r="P19" s="52">
        <v>1085</v>
      </c>
      <c r="Q19" s="52">
        <v>958</v>
      </c>
      <c r="R19" s="52">
        <v>889</v>
      </c>
      <c r="S19" s="64">
        <f>SUM(E19:R19)</f>
        <v>9572</v>
      </c>
    </row>
    <row r="20" spans="2:19" ht="29.1" customHeight="1" thickTop="1" thickBot="1">
      <c r="B20" s="176"/>
      <c r="C20" s="178" t="s">
        <v>38</v>
      </c>
      <c r="D20" s="179"/>
      <c r="E20" s="61">
        <f t="shared" ref="E20:S20" si="5">E19/E6*100</f>
        <v>0</v>
      </c>
      <c r="F20" s="61">
        <f t="shared" si="5"/>
        <v>66.884939195509816</v>
      </c>
      <c r="G20" s="61">
        <f t="shared" si="5"/>
        <v>50.766509433962256</v>
      </c>
      <c r="H20" s="61">
        <f t="shared" si="5"/>
        <v>54.450480568324281</v>
      </c>
      <c r="I20" s="61">
        <f t="shared" si="5"/>
        <v>42.240663900414937</v>
      </c>
      <c r="J20" s="61">
        <f t="shared" si="5"/>
        <v>51.898734177215189</v>
      </c>
      <c r="K20" s="61">
        <f t="shared" si="5"/>
        <v>56.539120502569965</v>
      </c>
      <c r="L20" s="61">
        <f t="shared" si="5"/>
        <v>56.872635561160159</v>
      </c>
      <c r="M20" s="61">
        <f t="shared" si="5"/>
        <v>56.566604127579737</v>
      </c>
      <c r="N20" s="61">
        <f t="shared" si="5"/>
        <v>47.775628626692459</v>
      </c>
      <c r="O20" s="61">
        <f t="shared" si="5"/>
        <v>0</v>
      </c>
      <c r="P20" s="61">
        <f t="shared" si="5"/>
        <v>62.716763005780351</v>
      </c>
      <c r="Q20" s="61">
        <f t="shared" si="5"/>
        <v>48.140703517587937</v>
      </c>
      <c r="R20" s="62">
        <f t="shared" si="5"/>
        <v>46.912928759894456</v>
      </c>
      <c r="S20" s="63">
        <f t="shared" si="5"/>
        <v>43.83787497137623</v>
      </c>
    </row>
    <row r="21" spans="2:19" s="4" customFormat="1" ht="29.1" customHeight="1" thickTop="1" thickBot="1">
      <c r="B21" s="196" t="s">
        <v>28</v>
      </c>
      <c r="C21" s="197" t="s">
        <v>40</v>
      </c>
      <c r="D21" s="198"/>
      <c r="E21" s="50">
        <v>385</v>
      </c>
      <c r="F21" s="51">
        <v>215</v>
      </c>
      <c r="G21" s="51">
        <v>327</v>
      </c>
      <c r="H21" s="51">
        <v>486</v>
      </c>
      <c r="I21" s="51">
        <v>409</v>
      </c>
      <c r="J21" s="51">
        <v>67</v>
      </c>
      <c r="K21" s="51">
        <v>370</v>
      </c>
      <c r="L21" s="51">
        <v>136</v>
      </c>
      <c r="M21" s="52">
        <v>189</v>
      </c>
      <c r="N21" s="52">
        <v>136</v>
      </c>
      <c r="O21" s="52">
        <v>360</v>
      </c>
      <c r="P21" s="52">
        <v>274</v>
      </c>
      <c r="Q21" s="52">
        <v>440</v>
      </c>
      <c r="R21" s="52">
        <v>271</v>
      </c>
      <c r="S21" s="53">
        <f>SUM(E21:R21)</f>
        <v>4065</v>
      </c>
    </row>
    <row r="22" spans="2:19" ht="29.1" customHeight="1" thickTop="1" thickBot="1">
      <c r="B22" s="176"/>
      <c r="C22" s="178" t="s">
        <v>38</v>
      </c>
      <c r="D22" s="179"/>
      <c r="E22" s="61">
        <f t="shared" ref="E22:S22" si="6">E21/E6*100</f>
        <v>26.478679504814306</v>
      </c>
      <c r="F22" s="61">
        <f t="shared" si="6"/>
        <v>20.11225444340505</v>
      </c>
      <c r="G22" s="61">
        <f t="shared" si="6"/>
        <v>19.28066037735849</v>
      </c>
      <c r="H22" s="61">
        <f t="shared" si="6"/>
        <v>20.309235269536146</v>
      </c>
      <c r="I22" s="61">
        <f t="shared" si="6"/>
        <v>16.970954356846473</v>
      </c>
      <c r="J22" s="61">
        <f t="shared" si="6"/>
        <v>16.962025316455694</v>
      </c>
      <c r="K22" s="61">
        <f t="shared" si="6"/>
        <v>21.130782410051399</v>
      </c>
      <c r="L22" s="61">
        <f t="shared" si="6"/>
        <v>17.150063051702396</v>
      </c>
      <c r="M22" s="61">
        <f t="shared" si="6"/>
        <v>17.72983114446529</v>
      </c>
      <c r="N22" s="61">
        <f t="shared" si="6"/>
        <v>13.152804642166343</v>
      </c>
      <c r="O22" s="61">
        <f t="shared" si="6"/>
        <v>16.674386289949052</v>
      </c>
      <c r="P22" s="61">
        <f t="shared" si="6"/>
        <v>15.838150289017342</v>
      </c>
      <c r="Q22" s="61">
        <f t="shared" si="6"/>
        <v>22.110552763819097</v>
      </c>
      <c r="R22" s="62">
        <f t="shared" si="6"/>
        <v>14.300791556728232</v>
      </c>
      <c r="S22" s="63">
        <f t="shared" si="6"/>
        <v>18.616899473322647</v>
      </c>
    </row>
    <row r="23" spans="2:19" s="4" customFormat="1" ht="29.1" customHeight="1" thickTop="1" thickBot="1">
      <c r="B23" s="196" t="s">
        <v>31</v>
      </c>
      <c r="C23" s="199" t="s">
        <v>41</v>
      </c>
      <c r="D23" s="200"/>
      <c r="E23" s="50">
        <v>82</v>
      </c>
      <c r="F23" s="51">
        <v>67</v>
      </c>
      <c r="G23" s="51">
        <v>106</v>
      </c>
      <c r="H23" s="51">
        <v>172</v>
      </c>
      <c r="I23" s="51">
        <v>18</v>
      </c>
      <c r="J23" s="51">
        <v>12</v>
      </c>
      <c r="K23" s="51">
        <v>74</v>
      </c>
      <c r="L23" s="51">
        <v>14</v>
      </c>
      <c r="M23" s="52">
        <v>104</v>
      </c>
      <c r="N23" s="52">
        <v>43</v>
      </c>
      <c r="O23" s="52">
        <v>83</v>
      </c>
      <c r="P23" s="52">
        <v>40</v>
      </c>
      <c r="Q23" s="52">
        <v>111</v>
      </c>
      <c r="R23" s="52">
        <v>83</v>
      </c>
      <c r="S23" s="53">
        <f>SUM(E23:R23)</f>
        <v>1009</v>
      </c>
    </row>
    <row r="24" spans="2:19" ht="29.1" customHeight="1" thickTop="1" thickBot="1">
      <c r="B24" s="176"/>
      <c r="C24" s="178" t="s">
        <v>38</v>
      </c>
      <c r="D24" s="179"/>
      <c r="E24" s="61">
        <f t="shared" ref="E24:S24" si="7">E23/E6*100</f>
        <v>5.639614855570839</v>
      </c>
      <c r="F24" s="61">
        <f t="shared" si="7"/>
        <v>6.2675397567820399</v>
      </c>
      <c r="G24" s="61">
        <f t="shared" si="7"/>
        <v>6.25</v>
      </c>
      <c r="H24" s="61">
        <f t="shared" si="7"/>
        <v>7.1876305892185535</v>
      </c>
      <c r="I24" s="61">
        <f t="shared" si="7"/>
        <v>0.74688796680497926</v>
      </c>
      <c r="J24" s="61">
        <f t="shared" si="7"/>
        <v>3.0379746835443036</v>
      </c>
      <c r="K24" s="61">
        <f t="shared" si="7"/>
        <v>4.2261564820102802</v>
      </c>
      <c r="L24" s="61">
        <f t="shared" si="7"/>
        <v>1.7654476670870116</v>
      </c>
      <c r="M24" s="61">
        <f t="shared" si="7"/>
        <v>9.7560975609756095</v>
      </c>
      <c r="N24" s="61">
        <f t="shared" si="7"/>
        <v>4.1586073500967116</v>
      </c>
      <c r="O24" s="61">
        <f t="shared" si="7"/>
        <v>3.844372394627142</v>
      </c>
      <c r="P24" s="61">
        <f t="shared" si="7"/>
        <v>2.3121387283236992</v>
      </c>
      <c r="Q24" s="61">
        <f t="shared" si="7"/>
        <v>5.5778894472361813</v>
      </c>
      <c r="R24" s="62">
        <f t="shared" si="7"/>
        <v>4.3799472295514512</v>
      </c>
      <c r="S24" s="63">
        <f t="shared" si="7"/>
        <v>4.621021296084268</v>
      </c>
    </row>
    <row r="25" spans="2:19" s="4" customFormat="1" ht="29.1" customHeight="1" thickTop="1" thickBot="1">
      <c r="B25" s="196" t="s">
        <v>42</v>
      </c>
      <c r="C25" s="197" t="s">
        <v>43</v>
      </c>
      <c r="D25" s="198"/>
      <c r="E25" s="65">
        <v>35</v>
      </c>
      <c r="F25" s="52">
        <v>20</v>
      </c>
      <c r="G25" s="52">
        <v>33</v>
      </c>
      <c r="H25" s="52">
        <v>38</v>
      </c>
      <c r="I25" s="52">
        <v>22</v>
      </c>
      <c r="J25" s="52">
        <v>6</v>
      </c>
      <c r="K25" s="52">
        <v>26</v>
      </c>
      <c r="L25" s="52">
        <v>19</v>
      </c>
      <c r="M25" s="52">
        <v>15</v>
      </c>
      <c r="N25" s="52">
        <v>26</v>
      </c>
      <c r="O25" s="52">
        <v>32</v>
      </c>
      <c r="P25" s="52">
        <v>33</v>
      </c>
      <c r="Q25" s="52">
        <v>41</v>
      </c>
      <c r="R25" s="52">
        <v>30</v>
      </c>
      <c r="S25" s="53">
        <f>SUM(E25:R25)</f>
        <v>376</v>
      </c>
    </row>
    <row r="26" spans="2:19" ht="29.1" customHeight="1" thickTop="1" thickBot="1">
      <c r="B26" s="176"/>
      <c r="C26" s="178" t="s">
        <v>38</v>
      </c>
      <c r="D26" s="179"/>
      <c r="E26" s="61">
        <f t="shared" ref="E26:S26" si="8">E25/E6*100</f>
        <v>2.407152682255846</v>
      </c>
      <c r="F26" s="61">
        <f t="shared" si="8"/>
        <v>1.8709073900841908</v>
      </c>
      <c r="G26" s="61">
        <f t="shared" si="8"/>
        <v>1.945754716981132</v>
      </c>
      <c r="H26" s="61">
        <f t="shared" si="8"/>
        <v>1.5879648976180525</v>
      </c>
      <c r="I26" s="61">
        <f t="shared" si="8"/>
        <v>0.91286307053941917</v>
      </c>
      <c r="J26" s="61">
        <f t="shared" si="8"/>
        <v>1.5189873417721518</v>
      </c>
      <c r="K26" s="61">
        <f t="shared" si="8"/>
        <v>1.484865790976585</v>
      </c>
      <c r="L26" s="61">
        <f t="shared" si="8"/>
        <v>2.3959646910466583</v>
      </c>
      <c r="M26" s="61">
        <f t="shared" si="8"/>
        <v>1.4071294559099436</v>
      </c>
      <c r="N26" s="61">
        <f t="shared" si="8"/>
        <v>2.5145067698259185</v>
      </c>
      <c r="O26" s="61">
        <f t="shared" si="8"/>
        <v>1.4821676702176934</v>
      </c>
      <c r="P26" s="61">
        <f t="shared" si="8"/>
        <v>1.9075144508670521</v>
      </c>
      <c r="Q26" s="61">
        <f t="shared" si="8"/>
        <v>2.0603015075376883</v>
      </c>
      <c r="R26" s="62">
        <f t="shared" si="8"/>
        <v>1.5831134564643801</v>
      </c>
      <c r="S26" s="63">
        <f t="shared" si="8"/>
        <v>1.7220059537439891</v>
      </c>
    </row>
    <row r="27" spans="2:19" ht="29.1" customHeight="1" thickTop="1" thickBot="1">
      <c r="B27" s="196" t="s">
        <v>44</v>
      </c>
      <c r="C27" s="202" t="s">
        <v>45</v>
      </c>
      <c r="D27" s="203"/>
      <c r="E27" s="65">
        <v>231</v>
      </c>
      <c r="F27" s="52">
        <v>180</v>
      </c>
      <c r="G27" s="52">
        <v>329</v>
      </c>
      <c r="H27" s="52">
        <v>383</v>
      </c>
      <c r="I27" s="52">
        <v>497</v>
      </c>
      <c r="J27" s="52">
        <v>63</v>
      </c>
      <c r="K27" s="52">
        <v>323</v>
      </c>
      <c r="L27" s="52">
        <v>102</v>
      </c>
      <c r="M27" s="52">
        <v>257</v>
      </c>
      <c r="N27" s="52">
        <v>157</v>
      </c>
      <c r="O27" s="52">
        <v>366</v>
      </c>
      <c r="P27" s="52">
        <v>421</v>
      </c>
      <c r="Q27" s="52">
        <v>308</v>
      </c>
      <c r="R27" s="52">
        <v>347</v>
      </c>
      <c r="S27" s="53">
        <f>SUM(E27:R27)</f>
        <v>3964</v>
      </c>
    </row>
    <row r="28" spans="2:19" ht="29.1" customHeight="1" thickTop="1" thickBot="1">
      <c r="B28" s="201"/>
      <c r="C28" s="178" t="s">
        <v>38</v>
      </c>
      <c r="D28" s="179"/>
      <c r="E28" s="61">
        <f t="shared" ref="E28:S28" si="9">E27/E6*100</f>
        <v>15.887207702888585</v>
      </c>
      <c r="F28" s="61">
        <f t="shared" si="9"/>
        <v>16.83816651075772</v>
      </c>
      <c r="G28" s="61">
        <f t="shared" si="9"/>
        <v>19.398584905660378</v>
      </c>
      <c r="H28" s="61">
        <f t="shared" si="9"/>
        <v>16.005014625992477</v>
      </c>
      <c r="I28" s="61">
        <f t="shared" si="9"/>
        <v>20.622406639004147</v>
      </c>
      <c r="J28" s="61">
        <f t="shared" si="9"/>
        <v>15.949367088607595</v>
      </c>
      <c r="K28" s="61">
        <f t="shared" si="9"/>
        <v>18.446601941747574</v>
      </c>
      <c r="L28" s="61">
        <f t="shared" si="9"/>
        <v>12.862547288776796</v>
      </c>
      <c r="M28" s="61">
        <f t="shared" si="9"/>
        <v>24.108818011257036</v>
      </c>
      <c r="N28" s="61">
        <f t="shared" si="9"/>
        <v>15.18375241779497</v>
      </c>
      <c r="O28" s="61">
        <f t="shared" si="9"/>
        <v>16.952292728114866</v>
      </c>
      <c r="P28" s="61">
        <f t="shared" si="9"/>
        <v>24.335260115606935</v>
      </c>
      <c r="Q28" s="61">
        <f t="shared" si="9"/>
        <v>15.477386934673367</v>
      </c>
      <c r="R28" s="61">
        <f t="shared" si="9"/>
        <v>18.311345646437996</v>
      </c>
      <c r="S28" s="61">
        <f t="shared" si="9"/>
        <v>18.154339363407374</v>
      </c>
    </row>
    <row r="29" spans="2:19" ht="29.1" customHeight="1" thickBot="1">
      <c r="B29" s="167" t="s">
        <v>46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204"/>
    </row>
    <row r="30" spans="2:19" ht="29.1" customHeight="1" thickTop="1" thickBot="1">
      <c r="B30" s="175" t="s">
        <v>20</v>
      </c>
      <c r="C30" s="177" t="s">
        <v>47</v>
      </c>
      <c r="D30" s="163"/>
      <c r="E30" s="50">
        <v>343</v>
      </c>
      <c r="F30" s="51">
        <v>269</v>
      </c>
      <c r="G30" s="51">
        <v>458</v>
      </c>
      <c r="H30" s="51">
        <v>589</v>
      </c>
      <c r="I30" s="51">
        <v>568</v>
      </c>
      <c r="J30" s="51">
        <v>79</v>
      </c>
      <c r="K30" s="51">
        <v>439</v>
      </c>
      <c r="L30" s="51">
        <v>228</v>
      </c>
      <c r="M30" s="52">
        <v>296</v>
      </c>
      <c r="N30" s="52">
        <v>311</v>
      </c>
      <c r="O30" s="52">
        <v>451</v>
      </c>
      <c r="P30" s="52">
        <v>479</v>
      </c>
      <c r="Q30" s="52">
        <v>520</v>
      </c>
      <c r="R30" s="52">
        <v>491</v>
      </c>
      <c r="S30" s="53">
        <f>SUM(E30:R30)</f>
        <v>5521</v>
      </c>
    </row>
    <row r="31" spans="2:19" ht="29.1" customHeight="1" thickTop="1" thickBot="1">
      <c r="B31" s="176"/>
      <c r="C31" s="178" t="s">
        <v>38</v>
      </c>
      <c r="D31" s="179"/>
      <c r="E31" s="61">
        <f t="shared" ref="E31:S31" si="10">E30/E6*100</f>
        <v>23.59009628610729</v>
      </c>
      <c r="F31" s="61">
        <f t="shared" si="10"/>
        <v>25.163704396632369</v>
      </c>
      <c r="G31" s="61">
        <f t="shared" si="10"/>
        <v>27.004716981132077</v>
      </c>
      <c r="H31" s="61">
        <f t="shared" si="10"/>
        <v>24.613455913079815</v>
      </c>
      <c r="I31" s="61">
        <f t="shared" si="10"/>
        <v>23.568464730290454</v>
      </c>
      <c r="J31" s="61">
        <f t="shared" si="10"/>
        <v>20</v>
      </c>
      <c r="K31" s="61">
        <f t="shared" si="10"/>
        <v>25.071387778412337</v>
      </c>
      <c r="L31" s="61">
        <f t="shared" si="10"/>
        <v>28.7515762925599</v>
      </c>
      <c r="M31" s="61">
        <f t="shared" si="10"/>
        <v>27.767354596622891</v>
      </c>
      <c r="N31" s="61">
        <f t="shared" si="10"/>
        <v>30.077369439071568</v>
      </c>
      <c r="O31" s="61">
        <f t="shared" si="10"/>
        <v>20.889300602130618</v>
      </c>
      <c r="P31" s="61">
        <f t="shared" si="10"/>
        <v>27.687861271676301</v>
      </c>
      <c r="Q31" s="61">
        <f t="shared" si="10"/>
        <v>26.13065326633166</v>
      </c>
      <c r="R31" s="62">
        <f t="shared" si="10"/>
        <v>25.91029023746702</v>
      </c>
      <c r="S31" s="63">
        <f t="shared" si="10"/>
        <v>25.285092741012139</v>
      </c>
    </row>
    <row r="32" spans="2:19" ht="29.1" customHeight="1" thickTop="1" thickBot="1">
      <c r="B32" s="196" t="s">
        <v>23</v>
      </c>
      <c r="C32" s="197" t="s">
        <v>48</v>
      </c>
      <c r="D32" s="198"/>
      <c r="E32" s="50">
        <v>411</v>
      </c>
      <c r="F32" s="51">
        <v>305</v>
      </c>
      <c r="G32" s="51">
        <v>482</v>
      </c>
      <c r="H32" s="51">
        <v>679</v>
      </c>
      <c r="I32" s="51">
        <v>649</v>
      </c>
      <c r="J32" s="51">
        <v>131</v>
      </c>
      <c r="K32" s="51">
        <v>457</v>
      </c>
      <c r="L32" s="51">
        <v>243</v>
      </c>
      <c r="M32" s="52">
        <v>292</v>
      </c>
      <c r="N32" s="52">
        <v>267</v>
      </c>
      <c r="O32" s="52">
        <v>615</v>
      </c>
      <c r="P32" s="52">
        <v>483</v>
      </c>
      <c r="Q32" s="52">
        <v>526</v>
      </c>
      <c r="R32" s="52">
        <v>550</v>
      </c>
      <c r="S32" s="53">
        <f>SUM(E32:R32)</f>
        <v>6090</v>
      </c>
    </row>
    <row r="33" spans="2:22" ht="29.1" customHeight="1" thickTop="1" thickBot="1">
      <c r="B33" s="176"/>
      <c r="C33" s="178" t="s">
        <v>38</v>
      </c>
      <c r="D33" s="179"/>
      <c r="E33" s="61">
        <f t="shared" ref="E33:S33" si="11">E32/E6*100</f>
        <v>28.266850068775788</v>
      </c>
      <c r="F33" s="61">
        <f t="shared" si="11"/>
        <v>28.531337698783908</v>
      </c>
      <c r="G33" s="61">
        <f t="shared" si="11"/>
        <v>28.419811320754718</v>
      </c>
      <c r="H33" s="61">
        <f t="shared" si="11"/>
        <v>28.374425407438363</v>
      </c>
      <c r="I33" s="61">
        <f t="shared" si="11"/>
        <v>26.929460580912863</v>
      </c>
      <c r="J33" s="61">
        <f t="shared" si="11"/>
        <v>33.164556962025316</v>
      </c>
      <c r="K33" s="61">
        <f t="shared" si="11"/>
        <v>26.09937178754997</v>
      </c>
      <c r="L33" s="61">
        <f t="shared" si="11"/>
        <v>30.64312736443884</v>
      </c>
      <c r="M33" s="61">
        <f t="shared" si="11"/>
        <v>27.392120075046904</v>
      </c>
      <c r="N33" s="61">
        <f t="shared" si="11"/>
        <v>25.822050290135394</v>
      </c>
      <c r="O33" s="61">
        <f t="shared" si="11"/>
        <v>28.485409911996296</v>
      </c>
      <c r="P33" s="61">
        <f t="shared" si="11"/>
        <v>27.919075144508671</v>
      </c>
      <c r="Q33" s="61">
        <f t="shared" si="11"/>
        <v>26.4321608040201</v>
      </c>
      <c r="R33" s="62">
        <f t="shared" si="11"/>
        <v>29.023746701846964</v>
      </c>
      <c r="S33" s="63">
        <f t="shared" si="11"/>
        <v>27.891000686970465</v>
      </c>
    </row>
    <row r="34" spans="2:22" ht="29.1" customHeight="1" thickTop="1" thickBot="1">
      <c r="B34" s="196" t="s">
        <v>28</v>
      </c>
      <c r="C34" s="197" t="s">
        <v>49</v>
      </c>
      <c r="D34" s="198"/>
      <c r="E34" s="50">
        <v>388</v>
      </c>
      <c r="F34" s="51">
        <v>410</v>
      </c>
      <c r="G34" s="51">
        <v>889</v>
      </c>
      <c r="H34" s="51">
        <v>1342</v>
      </c>
      <c r="I34" s="51">
        <v>1368</v>
      </c>
      <c r="J34" s="51">
        <v>143</v>
      </c>
      <c r="K34" s="51">
        <v>871</v>
      </c>
      <c r="L34" s="51">
        <v>359</v>
      </c>
      <c r="M34" s="52">
        <v>484</v>
      </c>
      <c r="N34" s="52">
        <v>524</v>
      </c>
      <c r="O34" s="52">
        <v>860</v>
      </c>
      <c r="P34" s="52">
        <v>766</v>
      </c>
      <c r="Q34" s="52">
        <v>891</v>
      </c>
      <c r="R34" s="52">
        <v>944</v>
      </c>
      <c r="S34" s="53">
        <f>SUM(E34:R34)</f>
        <v>10239</v>
      </c>
    </row>
    <row r="35" spans="2:22" ht="29.1" customHeight="1" thickTop="1" thickBot="1">
      <c r="B35" s="176"/>
      <c r="C35" s="178" t="s">
        <v>38</v>
      </c>
      <c r="D35" s="179"/>
      <c r="E35" s="61">
        <f t="shared" ref="E35:S35" si="12">E34/E6*100</f>
        <v>26.685006877579092</v>
      </c>
      <c r="F35" s="61">
        <f t="shared" si="12"/>
        <v>38.353601496725915</v>
      </c>
      <c r="G35" s="61">
        <f t="shared" si="12"/>
        <v>52.41745283018868</v>
      </c>
      <c r="H35" s="61">
        <f t="shared" si="12"/>
        <v>56.080234015879647</v>
      </c>
      <c r="I35" s="61">
        <f t="shared" si="12"/>
        <v>56.763485477178421</v>
      </c>
      <c r="J35" s="61">
        <f t="shared" si="12"/>
        <v>36.202531645569621</v>
      </c>
      <c r="K35" s="61">
        <f t="shared" si="12"/>
        <v>49.74300399771559</v>
      </c>
      <c r="L35" s="61">
        <f t="shared" si="12"/>
        <v>45.271122320302645</v>
      </c>
      <c r="M35" s="61">
        <f t="shared" si="12"/>
        <v>45.40337711069418</v>
      </c>
      <c r="N35" s="61">
        <f t="shared" si="12"/>
        <v>50.676982591876211</v>
      </c>
      <c r="O35" s="61">
        <f t="shared" si="12"/>
        <v>39.833256137100506</v>
      </c>
      <c r="P35" s="61">
        <f t="shared" si="12"/>
        <v>44.277456647398843</v>
      </c>
      <c r="Q35" s="61">
        <f t="shared" si="12"/>
        <v>44.773869346733669</v>
      </c>
      <c r="R35" s="62">
        <f t="shared" si="12"/>
        <v>49.815303430079155</v>
      </c>
      <c r="S35" s="63">
        <f t="shared" si="12"/>
        <v>46.892603618044426</v>
      </c>
    </row>
    <row r="36" spans="2:22" ht="29.1" customHeight="1" thickTop="1" thickBot="1">
      <c r="B36" s="196" t="s">
        <v>31</v>
      </c>
      <c r="C36" s="202" t="s">
        <v>50</v>
      </c>
      <c r="D36" s="203"/>
      <c r="E36" s="65">
        <v>280</v>
      </c>
      <c r="F36" s="52">
        <v>247</v>
      </c>
      <c r="G36" s="52">
        <v>405</v>
      </c>
      <c r="H36" s="52">
        <v>378</v>
      </c>
      <c r="I36" s="52">
        <v>651</v>
      </c>
      <c r="J36" s="52">
        <v>83</v>
      </c>
      <c r="K36" s="52">
        <v>514</v>
      </c>
      <c r="L36" s="52">
        <v>163</v>
      </c>
      <c r="M36" s="52">
        <v>196</v>
      </c>
      <c r="N36" s="52">
        <v>189</v>
      </c>
      <c r="O36" s="52">
        <v>366</v>
      </c>
      <c r="P36" s="52">
        <v>357</v>
      </c>
      <c r="Q36" s="52">
        <v>513</v>
      </c>
      <c r="R36" s="52">
        <v>385</v>
      </c>
      <c r="S36" s="53">
        <f>SUM(E36:R36)</f>
        <v>4727</v>
      </c>
    </row>
    <row r="37" spans="2:22" ht="29.1" customHeight="1" thickTop="1" thickBot="1">
      <c r="B37" s="201"/>
      <c r="C37" s="178" t="s">
        <v>38</v>
      </c>
      <c r="D37" s="179"/>
      <c r="E37" s="61">
        <f t="shared" ref="E37:S37" si="13">E36/E6*100</f>
        <v>19.257221458046768</v>
      </c>
      <c r="F37" s="61">
        <f t="shared" si="13"/>
        <v>23.105706267539759</v>
      </c>
      <c r="G37" s="61">
        <f t="shared" si="13"/>
        <v>23.879716981132077</v>
      </c>
      <c r="H37" s="61">
        <f t="shared" si="13"/>
        <v>15.796071876305891</v>
      </c>
      <c r="I37" s="61">
        <f t="shared" si="13"/>
        <v>27.012448132780083</v>
      </c>
      <c r="J37" s="61">
        <f t="shared" si="13"/>
        <v>21.012658227848103</v>
      </c>
      <c r="K37" s="61">
        <f t="shared" si="13"/>
        <v>29.354654483152487</v>
      </c>
      <c r="L37" s="61">
        <f t="shared" si="13"/>
        <v>20.554854981084489</v>
      </c>
      <c r="M37" s="61">
        <f t="shared" si="13"/>
        <v>18.386491557223263</v>
      </c>
      <c r="N37" s="61">
        <f t="shared" si="13"/>
        <v>18.278529980657641</v>
      </c>
      <c r="O37" s="61">
        <f t="shared" si="13"/>
        <v>16.952292728114866</v>
      </c>
      <c r="P37" s="61">
        <f t="shared" si="13"/>
        <v>20.635838150289018</v>
      </c>
      <c r="Q37" s="61">
        <f t="shared" si="13"/>
        <v>25.778894472361806</v>
      </c>
      <c r="R37" s="62">
        <f t="shared" si="13"/>
        <v>20.316622691292878</v>
      </c>
      <c r="S37" s="63">
        <f t="shared" si="13"/>
        <v>21.648729104648503</v>
      </c>
    </row>
    <row r="38" spans="2:22" s="66" customFormat="1" ht="29.1" customHeight="1" thickTop="1" thickBot="1">
      <c r="B38" s="175" t="s">
        <v>42</v>
      </c>
      <c r="C38" s="208" t="s">
        <v>51</v>
      </c>
      <c r="D38" s="209"/>
      <c r="E38" s="65">
        <v>182</v>
      </c>
      <c r="F38" s="52">
        <v>102</v>
      </c>
      <c r="G38" s="52">
        <v>152</v>
      </c>
      <c r="H38" s="52">
        <v>133</v>
      </c>
      <c r="I38" s="52">
        <v>234</v>
      </c>
      <c r="J38" s="52">
        <v>43</v>
      </c>
      <c r="K38" s="52">
        <v>148</v>
      </c>
      <c r="L38" s="52">
        <v>74</v>
      </c>
      <c r="M38" s="52">
        <v>99</v>
      </c>
      <c r="N38" s="52">
        <v>63</v>
      </c>
      <c r="O38" s="52">
        <v>232</v>
      </c>
      <c r="P38" s="52">
        <v>156</v>
      </c>
      <c r="Q38" s="52">
        <v>153</v>
      </c>
      <c r="R38" s="52">
        <v>145</v>
      </c>
      <c r="S38" s="53">
        <f>SUM(E38:R38)</f>
        <v>1916</v>
      </c>
    </row>
    <row r="39" spans="2:22" s="4" customFormat="1" ht="29.1" customHeight="1" thickTop="1" thickBot="1">
      <c r="B39" s="207"/>
      <c r="C39" s="210" t="s">
        <v>38</v>
      </c>
      <c r="D39" s="211"/>
      <c r="E39" s="67">
        <f t="shared" ref="E39:S39" si="14">E38/E6*100</f>
        <v>12.517193947730398</v>
      </c>
      <c r="F39" s="68">
        <f t="shared" si="14"/>
        <v>9.5416276894293723</v>
      </c>
      <c r="G39" s="68">
        <f t="shared" si="14"/>
        <v>8.9622641509433958</v>
      </c>
      <c r="H39" s="68">
        <f t="shared" si="14"/>
        <v>5.5578771416631847</v>
      </c>
      <c r="I39" s="68">
        <f t="shared" si="14"/>
        <v>9.7095435684647313</v>
      </c>
      <c r="J39" s="68">
        <f t="shared" si="14"/>
        <v>10.886075949367088</v>
      </c>
      <c r="K39" s="68">
        <f t="shared" si="14"/>
        <v>8.4523129640205603</v>
      </c>
      <c r="L39" s="68">
        <f t="shared" si="14"/>
        <v>9.3316519546027745</v>
      </c>
      <c r="M39" s="68">
        <f t="shared" si="14"/>
        <v>9.2870544090056288</v>
      </c>
      <c r="N39" s="68">
        <f t="shared" si="14"/>
        <v>6.0928433268858804</v>
      </c>
      <c r="O39" s="67">
        <f t="shared" si="14"/>
        <v>10.745715609078276</v>
      </c>
      <c r="P39" s="68">
        <f t="shared" si="14"/>
        <v>9.0173410404624281</v>
      </c>
      <c r="Q39" s="68">
        <f t="shared" si="14"/>
        <v>7.6884422110552766</v>
      </c>
      <c r="R39" s="69">
        <f t="shared" si="14"/>
        <v>7.6517150395778364</v>
      </c>
      <c r="S39" s="63">
        <f t="shared" si="14"/>
        <v>8.7749026791847964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212" t="s">
        <v>52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76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67" t="s">
        <v>55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4"/>
    </row>
    <row r="44" spans="2:22" s="4" customFormat="1" ht="42" customHeight="1" thickTop="1" thickBot="1">
      <c r="B44" s="77" t="s">
        <v>20</v>
      </c>
      <c r="C44" s="205" t="s">
        <v>56</v>
      </c>
      <c r="D44" s="206"/>
      <c r="E44" s="58">
        <v>652</v>
      </c>
      <c r="F44" s="58">
        <v>299</v>
      </c>
      <c r="G44" s="58">
        <v>538</v>
      </c>
      <c r="H44" s="58">
        <v>206</v>
      </c>
      <c r="I44" s="58">
        <v>177</v>
      </c>
      <c r="J44" s="58">
        <v>103</v>
      </c>
      <c r="K44" s="58">
        <v>144</v>
      </c>
      <c r="L44" s="58">
        <v>183</v>
      </c>
      <c r="M44" s="58">
        <v>266</v>
      </c>
      <c r="N44" s="58">
        <v>176</v>
      </c>
      <c r="O44" s="58">
        <v>560</v>
      </c>
      <c r="P44" s="58">
        <v>119</v>
      </c>
      <c r="Q44" s="58">
        <v>220</v>
      </c>
      <c r="R44" s="78">
        <v>292</v>
      </c>
      <c r="S44" s="79">
        <f>SUM(E44:R44)</f>
        <v>3935</v>
      </c>
    </row>
    <row r="45" spans="2:22" s="4" customFormat="1" ht="42" customHeight="1" thickTop="1" thickBot="1">
      <c r="B45" s="80"/>
      <c r="C45" s="215" t="s">
        <v>57</v>
      </c>
      <c r="D45" s="216"/>
      <c r="E45" s="81">
        <v>40</v>
      </c>
      <c r="F45" s="51">
        <v>21</v>
      </c>
      <c r="G45" s="51">
        <v>57</v>
      </c>
      <c r="H45" s="51">
        <v>50</v>
      </c>
      <c r="I45" s="51">
        <v>90</v>
      </c>
      <c r="J45" s="51">
        <v>17</v>
      </c>
      <c r="K45" s="51">
        <v>85</v>
      </c>
      <c r="L45" s="51">
        <v>36</v>
      </c>
      <c r="M45" s="52">
        <v>28</v>
      </c>
      <c r="N45" s="52">
        <v>29</v>
      </c>
      <c r="O45" s="52">
        <v>39</v>
      </c>
      <c r="P45" s="52">
        <v>28</v>
      </c>
      <c r="Q45" s="52">
        <v>107</v>
      </c>
      <c r="R45" s="52">
        <v>90</v>
      </c>
      <c r="S45" s="79">
        <f>SUM(E45:R45)</f>
        <v>717</v>
      </c>
    </row>
    <row r="46" spans="2:22" s="4" customFormat="1" ht="42" customHeight="1" thickTop="1" thickBot="1">
      <c r="B46" s="82" t="s">
        <v>23</v>
      </c>
      <c r="C46" s="217" t="s">
        <v>58</v>
      </c>
      <c r="D46" s="218"/>
      <c r="E46" s="83">
        <f>E44+'[1] Stan i struktura VI 18'!E46</f>
        <v>5211</v>
      </c>
      <c r="F46" s="83">
        <f>F44+'[1] Stan i struktura VI 18'!F46</f>
        <v>1765</v>
      </c>
      <c r="G46" s="83">
        <f>G44+'[1] Stan i struktura VI 18'!G46</f>
        <v>2507</v>
      </c>
      <c r="H46" s="83">
        <f>H44+'[1] Stan i struktura VI 18'!H46</f>
        <v>1640</v>
      </c>
      <c r="I46" s="83">
        <f>I44+'[1] Stan i struktura VI 18'!I46</f>
        <v>2051</v>
      </c>
      <c r="J46" s="83">
        <f>J44+'[1] Stan i struktura VI 18'!J46</f>
        <v>928</v>
      </c>
      <c r="K46" s="83">
        <f>K44+'[1] Stan i struktura VI 18'!K46</f>
        <v>1505</v>
      </c>
      <c r="L46" s="83">
        <f>L44+'[1] Stan i struktura VI 18'!L46</f>
        <v>1152</v>
      </c>
      <c r="M46" s="83">
        <f>M44+'[1] Stan i struktura VI 18'!M46</f>
        <v>2233</v>
      </c>
      <c r="N46" s="83">
        <f>N44+'[1] Stan i struktura VI 18'!N46</f>
        <v>1609</v>
      </c>
      <c r="O46" s="83">
        <f>O44+'[1] Stan i struktura VI 18'!O46</f>
        <v>4363</v>
      </c>
      <c r="P46" s="83">
        <f>P44+'[1] Stan i struktura VI 18'!P46</f>
        <v>1443</v>
      </c>
      <c r="Q46" s="83">
        <f>Q44+'[1] Stan i struktura VI 18'!Q46</f>
        <v>1797</v>
      </c>
      <c r="R46" s="84">
        <f>R44+'[1] Stan i struktura VI 18'!R46</f>
        <v>2420</v>
      </c>
      <c r="S46" s="85">
        <f>S44+'[1] Stan i struktura VI 18'!S46</f>
        <v>30624</v>
      </c>
      <c r="U46" s="4">
        <f>SUM(E46:R46)</f>
        <v>30624</v>
      </c>
      <c r="V46" s="4">
        <f>SUM(E46:R46)</f>
        <v>30624</v>
      </c>
    </row>
    <row r="47" spans="2:22" s="4" customFormat="1" ht="42" customHeight="1" thickBot="1">
      <c r="B47" s="219" t="s">
        <v>59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14"/>
    </row>
    <row r="48" spans="2:22" s="4" customFormat="1" ht="42" customHeight="1" thickTop="1" thickBot="1">
      <c r="B48" s="221" t="s">
        <v>20</v>
      </c>
      <c r="C48" s="222" t="s">
        <v>60</v>
      </c>
      <c r="D48" s="223"/>
      <c r="E48" s="59">
        <v>9</v>
      </c>
      <c r="F48" s="59">
        <v>1</v>
      </c>
      <c r="G48" s="59">
        <v>3</v>
      </c>
      <c r="H48" s="59">
        <v>0</v>
      </c>
      <c r="I48" s="59">
        <v>6</v>
      </c>
      <c r="J48" s="59">
        <v>1</v>
      </c>
      <c r="K48" s="59">
        <v>4</v>
      </c>
      <c r="L48" s="59">
        <v>3</v>
      </c>
      <c r="M48" s="59">
        <v>0</v>
      </c>
      <c r="N48" s="59">
        <v>8</v>
      </c>
      <c r="O48" s="59">
        <v>8</v>
      </c>
      <c r="P48" s="59">
        <v>2</v>
      </c>
      <c r="Q48" s="59">
        <v>22</v>
      </c>
      <c r="R48" s="60">
        <v>7</v>
      </c>
      <c r="S48" s="86">
        <f>SUM(E48:R48)</f>
        <v>74</v>
      </c>
    </row>
    <row r="49" spans="2:22" ht="42" customHeight="1" thickTop="1" thickBot="1">
      <c r="B49" s="176"/>
      <c r="C49" s="224" t="s">
        <v>61</v>
      </c>
      <c r="D49" s="225"/>
      <c r="E49" s="87">
        <f>E48+'[1] Stan i struktura VI 18'!E49</f>
        <v>72</v>
      </c>
      <c r="F49" s="87">
        <f>F48+'[1] Stan i struktura VI 18'!F49</f>
        <v>45</v>
      </c>
      <c r="G49" s="87">
        <f>G48+'[1] Stan i struktura VI 18'!G49</f>
        <v>44</v>
      </c>
      <c r="H49" s="87">
        <f>H48+'[1] Stan i struktura VI 18'!H49</f>
        <v>23</v>
      </c>
      <c r="I49" s="87">
        <f>I48+'[1] Stan i struktura VI 18'!I49</f>
        <v>38</v>
      </c>
      <c r="J49" s="87">
        <f>J48+'[1] Stan i struktura VI 18'!J49</f>
        <v>11</v>
      </c>
      <c r="K49" s="87">
        <f>K48+'[1] Stan i struktura VI 18'!K49</f>
        <v>75</v>
      </c>
      <c r="L49" s="87">
        <f>L48+'[1] Stan i struktura VI 18'!L49</f>
        <v>42</v>
      </c>
      <c r="M49" s="87">
        <f>M48+'[1] Stan i struktura VI 18'!M49</f>
        <v>0</v>
      </c>
      <c r="N49" s="87">
        <f>N48+'[1] Stan i struktura VI 18'!N49</f>
        <v>42</v>
      </c>
      <c r="O49" s="87">
        <f>O48+'[1] Stan i struktura VI 18'!O49</f>
        <v>80</v>
      </c>
      <c r="P49" s="87">
        <f>P48+'[1] Stan i struktura VI 18'!P49</f>
        <v>13</v>
      </c>
      <c r="Q49" s="87">
        <f>Q48+'[1] Stan i struktura VI 18'!Q49</f>
        <v>233</v>
      </c>
      <c r="R49" s="88">
        <f>R48+'[1] Stan i struktura VI 18'!R49</f>
        <v>109</v>
      </c>
      <c r="S49" s="85">
        <f>S48+'[1] Stan i struktura VI 18'!S49</f>
        <v>827</v>
      </c>
      <c r="U49" s="1">
        <f>SUM(E49:R49)</f>
        <v>827</v>
      </c>
      <c r="V49" s="4">
        <f>SUM(E49:R49)</f>
        <v>827</v>
      </c>
    </row>
    <row r="50" spans="2:22" s="4" customFormat="1" ht="42" customHeight="1" thickTop="1" thickBot="1">
      <c r="B50" s="226" t="s">
        <v>23</v>
      </c>
      <c r="C50" s="227" t="s">
        <v>62</v>
      </c>
      <c r="D50" s="228"/>
      <c r="E50" s="89">
        <v>0</v>
      </c>
      <c r="F50" s="89">
        <v>2</v>
      </c>
      <c r="G50" s="89">
        <v>8</v>
      </c>
      <c r="H50" s="89">
        <v>13</v>
      </c>
      <c r="I50" s="89">
        <v>2</v>
      </c>
      <c r="J50" s="89">
        <v>0</v>
      </c>
      <c r="K50" s="89">
        <v>2</v>
      </c>
      <c r="L50" s="89">
        <v>0</v>
      </c>
      <c r="M50" s="89">
        <v>2</v>
      </c>
      <c r="N50" s="89">
        <v>0</v>
      </c>
      <c r="O50" s="89">
        <v>0</v>
      </c>
      <c r="P50" s="89">
        <v>1</v>
      </c>
      <c r="Q50" s="89">
        <v>24</v>
      </c>
      <c r="R50" s="90">
        <v>0</v>
      </c>
      <c r="S50" s="86">
        <f>SUM(E50:R50)</f>
        <v>54</v>
      </c>
    </row>
    <row r="51" spans="2:22" ht="42" customHeight="1" thickTop="1" thickBot="1">
      <c r="B51" s="176"/>
      <c r="C51" s="224" t="s">
        <v>63</v>
      </c>
      <c r="D51" s="225"/>
      <c r="E51" s="87">
        <f>E50+'[1] Stan i struktura VI 18'!E51</f>
        <v>10</v>
      </c>
      <c r="F51" s="87">
        <f>F50+'[1] Stan i struktura VI 18'!F51</f>
        <v>27</v>
      </c>
      <c r="G51" s="87">
        <f>G50+'[1] Stan i struktura VI 18'!G51</f>
        <v>44</v>
      </c>
      <c r="H51" s="87">
        <f>H50+'[1] Stan i struktura VI 18'!H51</f>
        <v>59</v>
      </c>
      <c r="I51" s="87">
        <f>I50+'[1] Stan i struktura VI 18'!I51</f>
        <v>81</v>
      </c>
      <c r="J51" s="87">
        <f>J50+'[1] Stan i struktura VI 18'!J51</f>
        <v>10</v>
      </c>
      <c r="K51" s="87">
        <f>K50+'[1] Stan i struktura VI 18'!K51</f>
        <v>29</v>
      </c>
      <c r="L51" s="87">
        <f>L50+'[1] Stan i struktura VI 18'!L51</f>
        <v>27</v>
      </c>
      <c r="M51" s="87">
        <f>M50+'[1] Stan i struktura VI 18'!M51</f>
        <v>16</v>
      </c>
      <c r="N51" s="87">
        <f>N50+'[1] Stan i struktura VI 18'!N51</f>
        <v>17</v>
      </c>
      <c r="O51" s="87">
        <f>O50+'[1] Stan i struktura VI 18'!O51</f>
        <v>6</v>
      </c>
      <c r="P51" s="87">
        <f>P50+'[1] Stan i struktura VI 18'!P51</f>
        <v>37</v>
      </c>
      <c r="Q51" s="87">
        <f>Q50+'[1] Stan i struktura VI 18'!Q51</f>
        <v>185</v>
      </c>
      <c r="R51" s="88">
        <f>R50+'[1] Stan i struktura VI 18'!R51</f>
        <v>7</v>
      </c>
      <c r="S51" s="85">
        <f>S50+'[1] Stan i struktura VI 18'!S51</f>
        <v>555</v>
      </c>
      <c r="U51" s="1">
        <f>SUM(E51:R51)</f>
        <v>555</v>
      </c>
      <c r="V51" s="4">
        <f>SUM(E51:R51)</f>
        <v>555</v>
      </c>
    </row>
    <row r="52" spans="2:22" s="4" customFormat="1" ht="42" customHeight="1" thickTop="1" thickBot="1">
      <c r="B52" s="229" t="s">
        <v>28</v>
      </c>
      <c r="C52" s="230" t="s">
        <v>64</v>
      </c>
      <c r="D52" s="231"/>
      <c r="E52" s="50">
        <v>10</v>
      </c>
      <c r="F52" s="51">
        <v>8</v>
      </c>
      <c r="G52" s="51">
        <v>6</v>
      </c>
      <c r="H52" s="51">
        <v>6</v>
      </c>
      <c r="I52" s="52">
        <v>27</v>
      </c>
      <c r="J52" s="51">
        <v>5</v>
      </c>
      <c r="K52" s="52">
        <v>22</v>
      </c>
      <c r="L52" s="51">
        <v>0</v>
      </c>
      <c r="M52" s="52">
        <v>2</v>
      </c>
      <c r="N52" s="52">
        <v>6</v>
      </c>
      <c r="O52" s="52">
        <v>13</v>
      </c>
      <c r="P52" s="51">
        <v>4</v>
      </c>
      <c r="Q52" s="91">
        <v>10</v>
      </c>
      <c r="R52" s="52">
        <v>8</v>
      </c>
      <c r="S52" s="86">
        <f>SUM(E52:R52)</f>
        <v>127</v>
      </c>
    </row>
    <row r="53" spans="2:22" ht="42" customHeight="1" thickTop="1" thickBot="1">
      <c r="B53" s="176"/>
      <c r="C53" s="224" t="s">
        <v>65</v>
      </c>
      <c r="D53" s="225"/>
      <c r="E53" s="87">
        <f>E52+'[1] Stan i struktura VI 18'!E53</f>
        <v>55</v>
      </c>
      <c r="F53" s="87">
        <f>F52+'[1] Stan i struktura VI 18'!F53</f>
        <v>34</v>
      </c>
      <c r="G53" s="87">
        <f>G52+'[1] Stan i struktura VI 18'!G53</f>
        <v>63</v>
      </c>
      <c r="H53" s="87">
        <f>H52+'[1] Stan i struktura VI 18'!H53</f>
        <v>70</v>
      </c>
      <c r="I53" s="87">
        <f>I52+'[1] Stan i struktura VI 18'!I53</f>
        <v>60</v>
      </c>
      <c r="J53" s="87">
        <f>J52+'[1] Stan i struktura VI 18'!J53</f>
        <v>35</v>
      </c>
      <c r="K53" s="87">
        <f>K52+'[1] Stan i struktura VI 18'!K53</f>
        <v>36</v>
      </c>
      <c r="L53" s="87">
        <f>L52+'[1] Stan i struktura VI 18'!L53</f>
        <v>14</v>
      </c>
      <c r="M53" s="87">
        <f>M52+'[1] Stan i struktura VI 18'!M53</f>
        <v>31</v>
      </c>
      <c r="N53" s="87">
        <f>N52+'[1] Stan i struktura VI 18'!N53</f>
        <v>53</v>
      </c>
      <c r="O53" s="87">
        <f>O52+'[1] Stan i struktura VI 18'!O53</f>
        <v>46</v>
      </c>
      <c r="P53" s="87">
        <f>P52+'[1] Stan i struktura VI 18'!P53</f>
        <v>15</v>
      </c>
      <c r="Q53" s="87">
        <f>Q52+'[1] Stan i struktura VI 18'!Q53</f>
        <v>38</v>
      </c>
      <c r="R53" s="88">
        <f>R52+'[1] Stan i struktura VI 18'!R53</f>
        <v>62</v>
      </c>
      <c r="S53" s="85">
        <f>S52+'[1] Stan i struktura VI 18'!S53</f>
        <v>612</v>
      </c>
      <c r="U53" s="1">
        <f>SUM(E53:R53)</f>
        <v>612</v>
      </c>
      <c r="V53" s="4">
        <f>SUM(E53:R53)</f>
        <v>612</v>
      </c>
    </row>
    <row r="54" spans="2:22" s="4" customFormat="1" ht="42" customHeight="1" thickTop="1" thickBot="1">
      <c r="B54" s="229" t="s">
        <v>31</v>
      </c>
      <c r="C54" s="230" t="s">
        <v>66</v>
      </c>
      <c r="D54" s="231"/>
      <c r="E54" s="50">
        <v>7</v>
      </c>
      <c r="F54" s="51">
        <v>4</v>
      </c>
      <c r="G54" s="51">
        <v>9</v>
      </c>
      <c r="H54" s="51">
        <v>5</v>
      </c>
      <c r="I54" s="52">
        <v>7</v>
      </c>
      <c r="J54" s="51">
        <v>2</v>
      </c>
      <c r="K54" s="52">
        <v>1</v>
      </c>
      <c r="L54" s="51">
        <v>8</v>
      </c>
      <c r="M54" s="52">
        <v>1</v>
      </c>
      <c r="N54" s="52">
        <v>5</v>
      </c>
      <c r="O54" s="52">
        <v>2</v>
      </c>
      <c r="P54" s="51">
        <v>3</v>
      </c>
      <c r="Q54" s="91">
        <v>6</v>
      </c>
      <c r="R54" s="52">
        <v>8</v>
      </c>
      <c r="S54" s="86">
        <f>SUM(E54:R54)</f>
        <v>68</v>
      </c>
    </row>
    <row r="55" spans="2:22" s="4" customFormat="1" ht="42" customHeight="1" thickTop="1" thickBot="1">
      <c r="B55" s="176"/>
      <c r="C55" s="232" t="s">
        <v>67</v>
      </c>
      <c r="D55" s="233"/>
      <c r="E55" s="87">
        <f>E54+'[1] Stan i struktura VI 18'!E55</f>
        <v>69</v>
      </c>
      <c r="F55" s="87">
        <f>F54+'[1] Stan i struktura VI 18'!F55</f>
        <v>42</v>
      </c>
      <c r="G55" s="87">
        <f>G54+'[1] Stan i struktura VI 18'!G55</f>
        <v>71</v>
      </c>
      <c r="H55" s="87">
        <f>H54+'[1] Stan i struktura VI 18'!H55</f>
        <v>31</v>
      </c>
      <c r="I55" s="87">
        <f>I54+'[1] Stan i struktura VI 18'!I55</f>
        <v>21</v>
      </c>
      <c r="J55" s="87">
        <f>J54+'[1] Stan i struktura VI 18'!J55</f>
        <v>27</v>
      </c>
      <c r="K55" s="87">
        <f>K54+'[1] Stan i struktura VI 18'!K55</f>
        <v>9</v>
      </c>
      <c r="L55" s="87">
        <f>L54+'[1] Stan i struktura VI 18'!L55</f>
        <v>29</v>
      </c>
      <c r="M55" s="87">
        <f>M54+'[1] Stan i struktura VI 18'!M55</f>
        <v>16</v>
      </c>
      <c r="N55" s="87">
        <f>N54+'[1] Stan i struktura VI 18'!N55</f>
        <v>28</v>
      </c>
      <c r="O55" s="87">
        <f>O54+'[1] Stan i struktura VI 18'!O55</f>
        <v>35</v>
      </c>
      <c r="P55" s="87">
        <f>P54+'[1] Stan i struktura VI 18'!P55</f>
        <v>17</v>
      </c>
      <c r="Q55" s="87">
        <f>Q54+'[1] Stan i struktura VI 18'!Q55</f>
        <v>39</v>
      </c>
      <c r="R55" s="88">
        <f>R54+'[1] Stan i struktura VI 18'!R55</f>
        <v>28</v>
      </c>
      <c r="S55" s="85">
        <f>S54+'[1] Stan i struktura VI 18'!S55</f>
        <v>462</v>
      </c>
      <c r="U55" s="4">
        <f>SUM(E55:R55)</f>
        <v>462</v>
      </c>
      <c r="V55" s="4">
        <f>SUM(E55:R55)</f>
        <v>462</v>
      </c>
    </row>
    <row r="56" spans="2:22" s="4" customFormat="1" ht="42" customHeight="1" thickTop="1" thickBot="1">
      <c r="B56" s="229" t="s">
        <v>42</v>
      </c>
      <c r="C56" s="235" t="s">
        <v>68</v>
      </c>
      <c r="D56" s="236"/>
      <c r="E56" s="92">
        <v>9</v>
      </c>
      <c r="F56" s="92">
        <v>9</v>
      </c>
      <c r="G56" s="92">
        <v>2</v>
      </c>
      <c r="H56" s="92">
        <v>4</v>
      </c>
      <c r="I56" s="92">
        <v>6</v>
      </c>
      <c r="J56" s="92">
        <v>3</v>
      </c>
      <c r="K56" s="92">
        <v>6</v>
      </c>
      <c r="L56" s="92">
        <v>3</v>
      </c>
      <c r="M56" s="92">
        <v>12</v>
      </c>
      <c r="N56" s="92">
        <v>5</v>
      </c>
      <c r="O56" s="92">
        <v>5</v>
      </c>
      <c r="P56" s="92">
        <v>4</v>
      </c>
      <c r="Q56" s="92">
        <v>9</v>
      </c>
      <c r="R56" s="93">
        <v>4</v>
      </c>
      <c r="S56" s="86">
        <f>SUM(E56:R56)</f>
        <v>81</v>
      </c>
    </row>
    <row r="57" spans="2:22" s="4" customFormat="1" ht="42" customHeight="1" thickTop="1" thickBot="1">
      <c r="B57" s="234"/>
      <c r="C57" s="237" t="s">
        <v>69</v>
      </c>
      <c r="D57" s="238"/>
      <c r="E57" s="87">
        <f>E56+'[1] Stan i struktura VI 18'!E57</f>
        <v>86</v>
      </c>
      <c r="F57" s="87">
        <f>F56+'[1] Stan i struktura VI 18'!F57</f>
        <v>56</v>
      </c>
      <c r="G57" s="87">
        <f>G56+'[1] Stan i struktura VI 18'!G57</f>
        <v>28</v>
      </c>
      <c r="H57" s="87">
        <f>H56+'[1] Stan i struktura VI 18'!H57</f>
        <v>50</v>
      </c>
      <c r="I57" s="87">
        <f>I56+'[1] Stan i struktura VI 18'!I57</f>
        <v>82</v>
      </c>
      <c r="J57" s="87">
        <f>J56+'[1] Stan i struktura VI 18'!J57</f>
        <v>24</v>
      </c>
      <c r="K57" s="87">
        <f>K56+'[1] Stan i struktura VI 18'!K57</f>
        <v>95</v>
      </c>
      <c r="L57" s="87">
        <f>L56+'[1] Stan i struktura VI 18'!L57</f>
        <v>27</v>
      </c>
      <c r="M57" s="87">
        <f>M56+'[1] Stan i struktura VI 18'!M57</f>
        <v>60</v>
      </c>
      <c r="N57" s="87">
        <f>N56+'[1] Stan i struktura VI 18'!N57</f>
        <v>43</v>
      </c>
      <c r="O57" s="87">
        <f>O56+'[1] Stan i struktura VI 18'!O57</f>
        <v>71</v>
      </c>
      <c r="P57" s="87">
        <f>P56+'[1] Stan i struktura VI 18'!P57</f>
        <v>26</v>
      </c>
      <c r="Q57" s="87">
        <f>Q56+'[1] Stan i struktura VI 18'!Q57</f>
        <v>75</v>
      </c>
      <c r="R57" s="88">
        <f>R56+'[1] Stan i struktura VI 18'!R57</f>
        <v>39</v>
      </c>
      <c r="S57" s="85">
        <f>S56+'[1] Stan i struktura VI 18'!S57</f>
        <v>762</v>
      </c>
      <c r="U57" s="4">
        <f>SUM(E57:R57)</f>
        <v>762</v>
      </c>
      <c r="V57" s="4">
        <f>SUM(E57:R57)</f>
        <v>762</v>
      </c>
    </row>
    <row r="58" spans="2:22" s="4" customFormat="1" ht="42" customHeight="1" thickTop="1" thickBot="1">
      <c r="B58" s="229" t="s">
        <v>44</v>
      </c>
      <c r="C58" s="235" t="s">
        <v>70</v>
      </c>
      <c r="D58" s="236"/>
      <c r="E58" s="92">
        <v>9</v>
      </c>
      <c r="F58" s="92">
        <v>1</v>
      </c>
      <c r="G58" s="92">
        <v>8</v>
      </c>
      <c r="H58" s="92">
        <v>1</v>
      </c>
      <c r="I58" s="92">
        <v>6</v>
      </c>
      <c r="J58" s="92">
        <v>0</v>
      </c>
      <c r="K58" s="92">
        <v>2</v>
      </c>
      <c r="L58" s="92">
        <v>3</v>
      </c>
      <c r="M58" s="92">
        <v>2</v>
      </c>
      <c r="N58" s="92">
        <v>5</v>
      </c>
      <c r="O58" s="92">
        <v>0</v>
      </c>
      <c r="P58" s="92">
        <v>2</v>
      </c>
      <c r="Q58" s="92">
        <v>0</v>
      </c>
      <c r="R58" s="93">
        <v>1</v>
      </c>
      <c r="S58" s="86">
        <f>SUM(E58:R58)</f>
        <v>40</v>
      </c>
    </row>
    <row r="59" spans="2:22" s="4" customFormat="1" ht="42" customHeight="1" thickTop="1" thickBot="1">
      <c r="B59" s="226"/>
      <c r="C59" s="239" t="s">
        <v>71</v>
      </c>
      <c r="D59" s="240"/>
      <c r="E59" s="87">
        <f>E58+'[1] Stan i struktura VI 18'!E59</f>
        <v>29</v>
      </c>
      <c r="F59" s="87">
        <f>F58+'[1] Stan i struktura VI 18'!F59</f>
        <v>20</v>
      </c>
      <c r="G59" s="87">
        <f>G58+'[1] Stan i struktura VI 18'!G59</f>
        <v>31</v>
      </c>
      <c r="H59" s="87">
        <f>H58+'[1] Stan i struktura VI 18'!H59</f>
        <v>22</v>
      </c>
      <c r="I59" s="87">
        <f>I58+'[1] Stan i struktura VI 18'!I59</f>
        <v>56</v>
      </c>
      <c r="J59" s="87">
        <f>J58+'[1] Stan i struktura VI 18'!J59</f>
        <v>1</v>
      </c>
      <c r="K59" s="87">
        <f>K58+'[1] Stan i struktura VI 18'!K59</f>
        <v>17</v>
      </c>
      <c r="L59" s="87">
        <f>L58+'[1] Stan i struktura VI 18'!L59</f>
        <v>13</v>
      </c>
      <c r="M59" s="87">
        <f>M58+'[1] Stan i struktura VI 18'!M59</f>
        <v>14</v>
      </c>
      <c r="N59" s="87">
        <f>N58+'[1] Stan i struktura VI 18'!N59</f>
        <v>51</v>
      </c>
      <c r="O59" s="87">
        <f>O58+'[1] Stan i struktura VI 18'!O59</f>
        <v>10</v>
      </c>
      <c r="P59" s="87">
        <f>P58+'[1] Stan i struktura VI 18'!P59</f>
        <v>7</v>
      </c>
      <c r="Q59" s="87">
        <f>Q58+'[1] Stan i struktura VI 18'!Q59</f>
        <v>4</v>
      </c>
      <c r="R59" s="88">
        <f>R58+'[1] Stan i struktura VI 18'!R59</f>
        <v>23</v>
      </c>
      <c r="S59" s="85">
        <f>S58+'[1] Stan i struktura VI 18'!S59</f>
        <v>298</v>
      </c>
      <c r="U59" s="4">
        <f>SUM(E59:R59)</f>
        <v>298</v>
      </c>
      <c r="V59" s="4">
        <f>SUM(E59:R59)</f>
        <v>298</v>
      </c>
    </row>
    <row r="60" spans="2:22" s="4" customFormat="1" ht="42" customHeight="1" thickTop="1" thickBot="1">
      <c r="B60" s="241" t="s">
        <v>72</v>
      </c>
      <c r="C60" s="235" t="s">
        <v>73</v>
      </c>
      <c r="D60" s="236"/>
      <c r="E60" s="92">
        <v>12</v>
      </c>
      <c r="F60" s="92">
        <v>6</v>
      </c>
      <c r="G60" s="92">
        <v>26</v>
      </c>
      <c r="H60" s="92">
        <v>32</v>
      </c>
      <c r="I60" s="92">
        <v>59</v>
      </c>
      <c r="J60" s="92">
        <v>4</v>
      </c>
      <c r="K60" s="92">
        <v>48</v>
      </c>
      <c r="L60" s="92">
        <v>8</v>
      </c>
      <c r="M60" s="92">
        <v>29</v>
      </c>
      <c r="N60" s="92">
        <v>16</v>
      </c>
      <c r="O60" s="92">
        <v>32</v>
      </c>
      <c r="P60" s="92">
        <v>17</v>
      </c>
      <c r="Q60" s="92">
        <v>14</v>
      </c>
      <c r="R60" s="93">
        <v>29</v>
      </c>
      <c r="S60" s="86">
        <f>SUM(E60:R60)</f>
        <v>332</v>
      </c>
    </row>
    <row r="61" spans="2:22" s="4" customFormat="1" ht="42" customHeight="1" thickTop="1" thickBot="1">
      <c r="B61" s="241"/>
      <c r="C61" s="242" t="s">
        <v>74</v>
      </c>
      <c r="D61" s="243"/>
      <c r="E61" s="94">
        <f>E60+'[1] Stan i struktura VI 18'!E61</f>
        <v>151</v>
      </c>
      <c r="F61" s="94">
        <f>F60+'[1] Stan i struktura VI 18'!F61</f>
        <v>87</v>
      </c>
      <c r="G61" s="94">
        <f>G60+'[1] Stan i struktura VI 18'!G61</f>
        <v>139</v>
      </c>
      <c r="H61" s="94">
        <f>H60+'[1] Stan i struktura VI 18'!H61</f>
        <v>247</v>
      </c>
      <c r="I61" s="94">
        <f>I60+'[1] Stan i struktura VI 18'!I61</f>
        <v>248</v>
      </c>
      <c r="J61" s="94">
        <f>J60+'[1] Stan i struktura VI 18'!J61</f>
        <v>52</v>
      </c>
      <c r="K61" s="94">
        <f>K60+'[1] Stan i struktura VI 18'!K61</f>
        <v>386</v>
      </c>
      <c r="L61" s="94">
        <f>L60+'[1] Stan i struktura VI 18'!L61</f>
        <v>78</v>
      </c>
      <c r="M61" s="94">
        <f>M60+'[1] Stan i struktura VI 18'!M61</f>
        <v>171</v>
      </c>
      <c r="N61" s="94">
        <f>N60+'[1] Stan i struktura VI 18'!N61</f>
        <v>65</v>
      </c>
      <c r="O61" s="94">
        <f>O60+'[1] Stan i struktura VI 18'!O61</f>
        <v>299</v>
      </c>
      <c r="P61" s="94">
        <f>P60+'[1] Stan i struktura VI 18'!P61</f>
        <v>174</v>
      </c>
      <c r="Q61" s="94">
        <f>Q60+'[1] Stan i struktura VI 18'!Q61</f>
        <v>106</v>
      </c>
      <c r="R61" s="95">
        <f>R60+'[1] Stan i struktura VI 18'!R61</f>
        <v>241</v>
      </c>
      <c r="S61" s="85">
        <f>S60+'[1] Stan i struktura VI 18'!S61</f>
        <v>2444</v>
      </c>
      <c r="U61" s="4">
        <f>SUM(E61:R61)</f>
        <v>2444</v>
      </c>
      <c r="V61" s="4">
        <f>SUM(E61:R61)</f>
        <v>2444</v>
      </c>
    </row>
    <row r="62" spans="2:22" s="4" customFormat="1" ht="42" customHeight="1" thickTop="1" thickBot="1">
      <c r="B62" s="241" t="s">
        <v>75</v>
      </c>
      <c r="C62" s="235" t="s">
        <v>76</v>
      </c>
      <c r="D62" s="236"/>
      <c r="E62" s="92">
        <v>0</v>
      </c>
      <c r="F62" s="92">
        <v>1</v>
      </c>
      <c r="G62" s="92">
        <v>0</v>
      </c>
      <c r="H62" s="92">
        <v>0</v>
      </c>
      <c r="I62" s="92">
        <v>5</v>
      </c>
      <c r="J62" s="92">
        <v>1</v>
      </c>
      <c r="K62" s="92">
        <v>1</v>
      </c>
      <c r="L62" s="92">
        <v>0</v>
      </c>
      <c r="M62" s="92">
        <v>1</v>
      </c>
      <c r="N62" s="92">
        <v>2</v>
      </c>
      <c r="O62" s="92">
        <v>1</v>
      </c>
      <c r="P62" s="92">
        <v>1</v>
      </c>
      <c r="Q62" s="92">
        <v>17</v>
      </c>
      <c r="R62" s="93">
        <v>34</v>
      </c>
      <c r="S62" s="86">
        <f>SUM(E62:R62)</f>
        <v>64</v>
      </c>
    </row>
    <row r="63" spans="2:22" s="4" customFormat="1" ht="42" customHeight="1" thickTop="1" thickBot="1">
      <c r="B63" s="229"/>
      <c r="C63" s="244" t="s">
        <v>77</v>
      </c>
      <c r="D63" s="245"/>
      <c r="E63" s="87">
        <f>E62+'[1] Stan i struktura VI 18'!E63</f>
        <v>5</v>
      </c>
      <c r="F63" s="87">
        <f>F62+'[1] Stan i struktura VI 18'!F63</f>
        <v>27</v>
      </c>
      <c r="G63" s="87">
        <f>G62+'[1] Stan i struktura VI 18'!G63</f>
        <v>21</v>
      </c>
      <c r="H63" s="87">
        <f>H62+'[1] Stan i struktura VI 18'!H63</f>
        <v>23</v>
      </c>
      <c r="I63" s="87">
        <f>I62+'[1] Stan i struktura VI 18'!I63</f>
        <v>48</v>
      </c>
      <c r="J63" s="87">
        <f>J62+'[1] Stan i struktura VI 18'!J63</f>
        <v>28</v>
      </c>
      <c r="K63" s="87">
        <f>K62+'[1] Stan i struktura VI 18'!K63</f>
        <v>70</v>
      </c>
      <c r="L63" s="87">
        <f>L62+'[1] Stan i struktura VI 18'!L63</f>
        <v>20</v>
      </c>
      <c r="M63" s="87">
        <f>M62+'[1] Stan i struktura VI 18'!M63</f>
        <v>32</v>
      </c>
      <c r="N63" s="87">
        <f>N62+'[1] Stan i struktura VI 18'!N63</f>
        <v>62</v>
      </c>
      <c r="O63" s="87">
        <f>O62+'[1] Stan i struktura VI 18'!O63</f>
        <v>77</v>
      </c>
      <c r="P63" s="87">
        <f>P62+'[1] Stan i struktura VI 18'!P63</f>
        <v>27</v>
      </c>
      <c r="Q63" s="87">
        <f>Q62+'[1] Stan i struktura VI 18'!Q63</f>
        <v>74</v>
      </c>
      <c r="R63" s="88">
        <f>R62+'[1] Stan i struktura VI 18'!R63</f>
        <v>312</v>
      </c>
      <c r="S63" s="85">
        <f>S62+'[1] Stan i struktura VI 18'!S63</f>
        <v>826</v>
      </c>
      <c r="U63" s="4">
        <f>SUM(E63:R63)</f>
        <v>826</v>
      </c>
      <c r="V63" s="4">
        <f>SUM(E63:R63)</f>
        <v>826</v>
      </c>
    </row>
    <row r="64" spans="2:22" s="4" customFormat="1" ht="42" customHeight="1" thickTop="1" thickBot="1">
      <c r="B64" s="241" t="s">
        <v>78</v>
      </c>
      <c r="C64" s="235" t="s">
        <v>79</v>
      </c>
      <c r="D64" s="236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0</v>
      </c>
      <c r="S64" s="86">
        <f>SUM(E64:R64)</f>
        <v>0</v>
      </c>
    </row>
    <row r="65" spans="2:22" ht="42" customHeight="1" thickTop="1" thickBot="1">
      <c r="B65" s="246"/>
      <c r="C65" s="247" t="s">
        <v>80</v>
      </c>
      <c r="D65" s="248"/>
      <c r="E65" s="87">
        <f>E64+'[1] Stan i struktura VI 18'!E65</f>
        <v>0</v>
      </c>
      <c r="F65" s="87">
        <f>F64+'[1] Stan i struktura VI 18'!F65</f>
        <v>0</v>
      </c>
      <c r="G65" s="87">
        <f>G64+'[1] Stan i struktura VI 18'!G65</f>
        <v>0</v>
      </c>
      <c r="H65" s="87">
        <f>H64+'[1] Stan i struktura VI 18'!H65</f>
        <v>0</v>
      </c>
      <c r="I65" s="87">
        <f>I64+'[1] Stan i struktura VI 18'!I65</f>
        <v>0</v>
      </c>
      <c r="J65" s="87">
        <f>J64+'[1] Stan i struktura VI 18'!J65</f>
        <v>0</v>
      </c>
      <c r="K65" s="87">
        <f>K64+'[1] Stan i struktura VI 18'!K65</f>
        <v>0</v>
      </c>
      <c r="L65" s="87">
        <f>L64+'[1] Stan i struktura VI 18'!L65</f>
        <v>0</v>
      </c>
      <c r="M65" s="87">
        <f>M64+'[1] Stan i struktura VI 18'!M65</f>
        <v>0</v>
      </c>
      <c r="N65" s="87">
        <f>N64+'[1] Stan i struktura VI 18'!N65</f>
        <v>0</v>
      </c>
      <c r="O65" s="87">
        <f>O64+'[1] Stan i struktura VI 18'!O65</f>
        <v>0</v>
      </c>
      <c r="P65" s="87">
        <f>P64+'[1] Stan i struktura VI 18'!P65</f>
        <v>0</v>
      </c>
      <c r="Q65" s="87">
        <f>Q64+'[1] Stan i struktura VI 18'!Q65</f>
        <v>0</v>
      </c>
      <c r="R65" s="88">
        <f>R64+'[1] Stan i struktura VI 18'!R65</f>
        <v>0</v>
      </c>
      <c r="S65" s="85">
        <f>S64+'[1] Stan i struktura VI 18'!S65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49" t="s">
        <v>81</v>
      </c>
      <c r="C66" s="251" t="s">
        <v>82</v>
      </c>
      <c r="D66" s="252"/>
      <c r="E66" s="96">
        <f t="shared" ref="E66:R67" si="15">E48+E50+E52+E54+E56+E58+E60+E62+E64</f>
        <v>56</v>
      </c>
      <c r="F66" s="96">
        <f t="shared" si="15"/>
        <v>32</v>
      </c>
      <c r="G66" s="96">
        <f t="shared" si="15"/>
        <v>62</v>
      </c>
      <c r="H66" s="96">
        <f t="shared" si="15"/>
        <v>61</v>
      </c>
      <c r="I66" s="96">
        <f t="shared" si="15"/>
        <v>118</v>
      </c>
      <c r="J66" s="96">
        <f t="shared" si="15"/>
        <v>16</v>
      </c>
      <c r="K66" s="96">
        <f t="shared" si="15"/>
        <v>86</v>
      </c>
      <c r="L66" s="96">
        <f t="shared" si="15"/>
        <v>25</v>
      </c>
      <c r="M66" s="96">
        <f t="shared" si="15"/>
        <v>49</v>
      </c>
      <c r="N66" s="96">
        <f t="shared" si="15"/>
        <v>47</v>
      </c>
      <c r="O66" s="96">
        <f t="shared" si="15"/>
        <v>61</v>
      </c>
      <c r="P66" s="96">
        <f t="shared" si="15"/>
        <v>34</v>
      </c>
      <c r="Q66" s="96">
        <f t="shared" si="15"/>
        <v>102</v>
      </c>
      <c r="R66" s="97">
        <f t="shared" si="15"/>
        <v>91</v>
      </c>
      <c r="S66" s="98">
        <f>SUM(E66:R66)</f>
        <v>840</v>
      </c>
      <c r="V66" s="4"/>
    </row>
    <row r="67" spans="2:22" ht="45" customHeight="1" thickTop="1" thickBot="1">
      <c r="B67" s="250"/>
      <c r="C67" s="251" t="s">
        <v>83</v>
      </c>
      <c r="D67" s="252"/>
      <c r="E67" s="99">
        <f t="shared" si="15"/>
        <v>477</v>
      </c>
      <c r="F67" s="99">
        <f>F49+F51+F53+F55+F57+F59+F61+F63+F65</f>
        <v>338</v>
      </c>
      <c r="G67" s="99">
        <f t="shared" si="15"/>
        <v>441</v>
      </c>
      <c r="H67" s="99">
        <f t="shared" si="15"/>
        <v>525</v>
      </c>
      <c r="I67" s="99">
        <f t="shared" si="15"/>
        <v>634</v>
      </c>
      <c r="J67" s="99">
        <f t="shared" si="15"/>
        <v>188</v>
      </c>
      <c r="K67" s="99">
        <f t="shared" si="15"/>
        <v>717</v>
      </c>
      <c r="L67" s="99">
        <f t="shared" si="15"/>
        <v>250</v>
      </c>
      <c r="M67" s="99">
        <f t="shared" si="15"/>
        <v>340</v>
      </c>
      <c r="N67" s="99">
        <f t="shared" si="15"/>
        <v>361</v>
      </c>
      <c r="O67" s="99">
        <f t="shared" si="15"/>
        <v>624</v>
      </c>
      <c r="P67" s="99">
        <f t="shared" si="15"/>
        <v>316</v>
      </c>
      <c r="Q67" s="99">
        <f t="shared" si="15"/>
        <v>754</v>
      </c>
      <c r="R67" s="100">
        <f t="shared" si="15"/>
        <v>821</v>
      </c>
      <c r="S67" s="98">
        <f>SUM(E67:R67)</f>
        <v>6786</v>
      </c>
      <c r="V67" s="4"/>
    </row>
    <row r="68" spans="2:22" ht="14.25" customHeight="1">
      <c r="B68" s="253" t="s">
        <v>84</v>
      </c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</row>
    <row r="69" spans="2:22" ht="14.25" customHeight="1">
      <c r="B69" s="254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</row>
    <row r="75" spans="2:22" ht="13.5" thickBot="1"/>
    <row r="76" spans="2:22" ht="26.25" customHeight="1" thickTop="1" thickBot="1">
      <c r="E76" s="101">
        <v>73</v>
      </c>
      <c r="F76" s="101">
        <v>35</v>
      </c>
      <c r="G76" s="101">
        <v>28</v>
      </c>
      <c r="H76" s="101">
        <v>49</v>
      </c>
      <c r="I76" s="101">
        <v>47</v>
      </c>
      <c r="J76" s="101">
        <v>26</v>
      </c>
      <c r="K76" s="101">
        <v>41</v>
      </c>
      <c r="L76" s="101">
        <v>20</v>
      </c>
      <c r="M76" s="101">
        <v>40</v>
      </c>
      <c r="N76" s="101">
        <v>36</v>
      </c>
      <c r="O76" s="101">
        <v>69</v>
      </c>
      <c r="P76" s="101">
        <v>57</v>
      </c>
      <c r="Q76" s="101">
        <v>52</v>
      </c>
      <c r="R76" s="101">
        <v>48</v>
      </c>
      <c r="S76" s="79">
        <f>SUM(E76:R76)</f>
        <v>621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.14062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88" t="s">
        <v>85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2:15" ht="24.75" customHeight="1">
      <c r="B2" s="288" t="s">
        <v>86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2:15" ht="18.75" thickBot="1">
      <c r="B3" s="1"/>
      <c r="C3" s="102"/>
      <c r="D3" s="102"/>
      <c r="E3" s="102"/>
      <c r="F3" s="102"/>
      <c r="G3" s="102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64" t="s">
        <v>87</v>
      </c>
      <c r="C4" s="291" t="s">
        <v>88</v>
      </c>
      <c r="D4" s="268" t="s">
        <v>89</v>
      </c>
      <c r="E4" s="270" t="s">
        <v>90</v>
      </c>
      <c r="F4" s="102"/>
      <c r="G4" s="264" t="s">
        <v>87</v>
      </c>
      <c r="H4" s="266" t="s">
        <v>91</v>
      </c>
      <c r="I4" s="268" t="s">
        <v>89</v>
      </c>
      <c r="J4" s="270" t="s">
        <v>90</v>
      </c>
      <c r="K4" s="33"/>
      <c r="L4" s="264" t="s">
        <v>87</v>
      </c>
      <c r="M4" s="279" t="s">
        <v>88</v>
      </c>
      <c r="N4" s="268" t="s">
        <v>89</v>
      </c>
      <c r="O4" s="282" t="s">
        <v>90</v>
      </c>
    </row>
    <row r="5" spans="2:15" ht="18.75" customHeight="1" thickTop="1" thickBot="1">
      <c r="B5" s="278"/>
      <c r="C5" s="292"/>
      <c r="D5" s="281"/>
      <c r="E5" s="293"/>
      <c r="F5" s="102"/>
      <c r="G5" s="278"/>
      <c r="H5" s="294"/>
      <c r="I5" s="281"/>
      <c r="J5" s="293"/>
      <c r="K5" s="33"/>
      <c r="L5" s="278"/>
      <c r="M5" s="280"/>
      <c r="N5" s="281"/>
      <c r="O5" s="283"/>
    </row>
    <row r="6" spans="2:15" ht="17.100000000000001" customHeight="1" thickTop="1">
      <c r="B6" s="284" t="s">
        <v>92</v>
      </c>
      <c r="C6" s="285"/>
      <c r="D6" s="285"/>
      <c r="E6" s="286">
        <f>SUM(E8+E19+E27+E34+E41)</f>
        <v>7855</v>
      </c>
      <c r="F6" s="102"/>
      <c r="G6" s="103">
        <v>4</v>
      </c>
      <c r="H6" s="104" t="s">
        <v>93</v>
      </c>
      <c r="I6" s="105" t="s">
        <v>94</v>
      </c>
      <c r="J6" s="106">
        <v>355</v>
      </c>
      <c r="K6" s="33"/>
      <c r="L6" s="107" t="s">
        <v>95</v>
      </c>
      <c r="M6" s="108" t="s">
        <v>96</v>
      </c>
      <c r="N6" s="108" t="s">
        <v>97</v>
      </c>
      <c r="O6" s="109">
        <f>SUM(O7:O17)</f>
        <v>3889</v>
      </c>
    </row>
    <row r="7" spans="2:15" ht="17.100000000000001" customHeight="1" thickBot="1">
      <c r="B7" s="274"/>
      <c r="C7" s="275"/>
      <c r="D7" s="275"/>
      <c r="E7" s="287"/>
      <c r="F7" s="1"/>
      <c r="G7" s="110">
        <v>5</v>
      </c>
      <c r="H7" s="111" t="s">
        <v>98</v>
      </c>
      <c r="I7" s="106" t="s">
        <v>94</v>
      </c>
      <c r="J7" s="106">
        <v>168</v>
      </c>
      <c r="K7" s="1"/>
      <c r="L7" s="110">
        <v>1</v>
      </c>
      <c r="M7" s="111" t="s">
        <v>99</v>
      </c>
      <c r="N7" s="106" t="s">
        <v>94</v>
      </c>
      <c r="O7" s="112">
        <v>88</v>
      </c>
    </row>
    <row r="8" spans="2:15" ht="17.100000000000001" customHeight="1" thickTop="1" thickBot="1">
      <c r="B8" s="107" t="s">
        <v>100</v>
      </c>
      <c r="C8" s="108" t="s">
        <v>101</v>
      </c>
      <c r="D8" s="113" t="s">
        <v>97</v>
      </c>
      <c r="E8" s="109">
        <f>SUM(E9:E17)</f>
        <v>2523</v>
      </c>
      <c r="F8" s="1"/>
      <c r="G8" s="114"/>
      <c r="H8" s="115"/>
      <c r="I8" s="116"/>
      <c r="J8" s="117" t="s">
        <v>22</v>
      </c>
      <c r="K8" s="1"/>
      <c r="L8" s="110">
        <v>2</v>
      </c>
      <c r="M8" s="111" t="s">
        <v>102</v>
      </c>
      <c r="N8" s="106" t="s">
        <v>103</v>
      </c>
      <c r="O8" s="106">
        <v>100</v>
      </c>
    </row>
    <row r="9" spans="2:15" ht="17.100000000000001" customHeight="1" thickBot="1">
      <c r="B9" s="110">
        <v>1</v>
      </c>
      <c r="C9" s="111" t="s">
        <v>104</v>
      </c>
      <c r="D9" s="106" t="s">
        <v>103</v>
      </c>
      <c r="E9" s="118">
        <v>70</v>
      </c>
      <c r="F9" s="1"/>
      <c r="G9" s="119"/>
      <c r="H9" s="120"/>
      <c r="I9" s="121"/>
      <c r="J9" s="121"/>
      <c r="K9" s="1"/>
      <c r="L9" s="110">
        <v>3</v>
      </c>
      <c r="M9" s="111" t="s">
        <v>105</v>
      </c>
      <c r="N9" s="106" t="s">
        <v>94</v>
      </c>
      <c r="O9" s="106">
        <v>266</v>
      </c>
    </row>
    <row r="10" spans="2:15" ht="17.100000000000001" customHeight="1">
      <c r="B10" s="110">
        <v>2</v>
      </c>
      <c r="C10" s="111" t="s">
        <v>106</v>
      </c>
      <c r="D10" s="106" t="s">
        <v>103</v>
      </c>
      <c r="E10" s="118">
        <v>120</v>
      </c>
      <c r="F10" s="1"/>
      <c r="G10" s="264" t="s">
        <v>87</v>
      </c>
      <c r="H10" s="266" t="s">
        <v>91</v>
      </c>
      <c r="I10" s="268" t="s">
        <v>89</v>
      </c>
      <c r="J10" s="270" t="s">
        <v>90</v>
      </c>
      <c r="K10" s="1"/>
      <c r="L10" s="110">
        <v>4</v>
      </c>
      <c r="M10" s="111" t="s">
        <v>107</v>
      </c>
      <c r="N10" s="106" t="s">
        <v>94</v>
      </c>
      <c r="O10" s="106">
        <v>128</v>
      </c>
    </row>
    <row r="11" spans="2:15" ht="17.100000000000001" customHeight="1" thickBot="1">
      <c r="B11" s="110">
        <v>3</v>
      </c>
      <c r="C11" s="111" t="s">
        <v>108</v>
      </c>
      <c r="D11" s="106" t="s">
        <v>103</v>
      </c>
      <c r="E11" s="118">
        <v>78</v>
      </c>
      <c r="F11" s="1"/>
      <c r="G11" s="265"/>
      <c r="H11" s="267"/>
      <c r="I11" s="269"/>
      <c r="J11" s="271"/>
      <c r="K11" s="1"/>
      <c r="L11" s="110">
        <v>5</v>
      </c>
      <c r="M11" s="111" t="s">
        <v>109</v>
      </c>
      <c r="N11" s="106" t="s">
        <v>94</v>
      </c>
      <c r="O11" s="106">
        <v>245</v>
      </c>
    </row>
    <row r="12" spans="2:15" ht="17.100000000000001" customHeight="1">
      <c r="B12" s="110">
        <v>4</v>
      </c>
      <c r="C12" s="111" t="s">
        <v>110</v>
      </c>
      <c r="D12" s="106" t="s">
        <v>111</v>
      </c>
      <c r="E12" s="118">
        <v>129</v>
      </c>
      <c r="F12" s="1"/>
      <c r="G12" s="272" t="s">
        <v>112</v>
      </c>
      <c r="H12" s="273"/>
      <c r="I12" s="273"/>
      <c r="J12" s="276">
        <f>SUM(J14+J23+J33+J41+O6+O19+O30)</f>
        <v>13980</v>
      </c>
      <c r="K12" s="1"/>
      <c r="L12" s="110" t="s">
        <v>44</v>
      </c>
      <c r="M12" s="111" t="s">
        <v>113</v>
      </c>
      <c r="N12" s="106" t="s">
        <v>94</v>
      </c>
      <c r="O12" s="106">
        <v>608</v>
      </c>
    </row>
    <row r="13" spans="2:15" ht="17.100000000000001" customHeight="1" thickBot="1">
      <c r="B13" s="110">
        <v>5</v>
      </c>
      <c r="C13" s="111" t="s">
        <v>114</v>
      </c>
      <c r="D13" s="106" t="s">
        <v>103</v>
      </c>
      <c r="E13" s="118">
        <v>124</v>
      </c>
      <c r="F13" s="122"/>
      <c r="G13" s="274"/>
      <c r="H13" s="275"/>
      <c r="I13" s="275"/>
      <c r="J13" s="277"/>
      <c r="K13" s="122"/>
      <c r="L13" s="110">
        <v>7</v>
      </c>
      <c r="M13" s="111" t="s">
        <v>115</v>
      </c>
      <c r="N13" s="106" t="s">
        <v>103</v>
      </c>
      <c r="O13" s="106">
        <v>107</v>
      </c>
    </row>
    <row r="14" spans="2:15" ht="17.100000000000001" customHeight="1" thickTop="1">
      <c r="B14" s="110">
        <v>6</v>
      </c>
      <c r="C14" s="111" t="s">
        <v>116</v>
      </c>
      <c r="D14" s="106" t="s">
        <v>103</v>
      </c>
      <c r="E14" s="118">
        <v>182</v>
      </c>
      <c r="F14" s="123"/>
      <c r="G14" s="107" t="s">
        <v>100</v>
      </c>
      <c r="H14" s="108" t="s">
        <v>117</v>
      </c>
      <c r="I14" s="124" t="s">
        <v>97</v>
      </c>
      <c r="J14" s="125">
        <f>SUM(J15:J21)</f>
        <v>1696</v>
      </c>
      <c r="K14" s="1"/>
      <c r="L14" s="110">
        <v>8</v>
      </c>
      <c r="M14" s="111" t="s">
        <v>118</v>
      </c>
      <c r="N14" s="106" t="s">
        <v>103</v>
      </c>
      <c r="O14" s="106">
        <v>107</v>
      </c>
    </row>
    <row r="15" spans="2:15" ht="17.100000000000001" customHeight="1">
      <c r="B15" s="110">
        <v>7</v>
      </c>
      <c r="C15" s="111" t="s">
        <v>119</v>
      </c>
      <c r="D15" s="106" t="s">
        <v>94</v>
      </c>
      <c r="E15" s="118">
        <v>366</v>
      </c>
      <c r="F15" s="123"/>
      <c r="G15" s="110">
        <v>1</v>
      </c>
      <c r="H15" s="111" t="s">
        <v>120</v>
      </c>
      <c r="I15" s="106" t="s">
        <v>103</v>
      </c>
      <c r="J15" s="118">
        <v>80</v>
      </c>
      <c r="K15" s="1"/>
      <c r="L15" s="110">
        <v>9</v>
      </c>
      <c r="M15" s="111" t="s">
        <v>121</v>
      </c>
      <c r="N15" s="106" t="s">
        <v>103</v>
      </c>
      <c r="O15" s="106">
        <v>81</v>
      </c>
    </row>
    <row r="16" spans="2:15" ht="17.100000000000001" customHeight="1" thickBot="1">
      <c r="B16" s="126"/>
      <c r="C16" s="127"/>
      <c r="D16" s="128"/>
      <c r="E16" s="129"/>
      <c r="F16" s="123"/>
      <c r="G16" s="110">
        <v>2</v>
      </c>
      <c r="H16" s="111" t="s">
        <v>122</v>
      </c>
      <c r="I16" s="106" t="s">
        <v>103</v>
      </c>
      <c r="J16" s="118">
        <v>65</v>
      </c>
      <c r="K16" s="1"/>
      <c r="L16" s="126"/>
      <c r="M16" s="127"/>
      <c r="N16" s="128"/>
      <c r="O16" s="129"/>
    </row>
    <row r="17" spans="2:15" ht="17.100000000000001" customHeight="1" thickTop="1" thickBot="1">
      <c r="B17" s="130">
        <v>8</v>
      </c>
      <c r="C17" s="131" t="s">
        <v>123</v>
      </c>
      <c r="D17" s="132" t="s">
        <v>124</v>
      </c>
      <c r="E17" s="133">
        <v>1454</v>
      </c>
      <c r="F17" s="123"/>
      <c r="G17" s="110">
        <v>3</v>
      </c>
      <c r="H17" s="111" t="s">
        <v>125</v>
      </c>
      <c r="I17" s="106" t="s">
        <v>103</v>
      </c>
      <c r="J17" s="118">
        <v>153</v>
      </c>
      <c r="K17" s="1"/>
      <c r="L17" s="130">
        <v>10</v>
      </c>
      <c r="M17" s="131" t="s">
        <v>126</v>
      </c>
      <c r="N17" s="132" t="s">
        <v>124</v>
      </c>
      <c r="O17" s="134">
        <v>2159</v>
      </c>
    </row>
    <row r="18" spans="2:15" ht="17.100000000000001" customHeight="1" thickTop="1">
      <c r="B18" s="103"/>
      <c r="C18" s="104"/>
      <c r="D18" s="105"/>
      <c r="E18" s="135" t="s">
        <v>22</v>
      </c>
      <c r="F18" s="136"/>
      <c r="G18" s="110">
        <v>4</v>
      </c>
      <c r="H18" s="111" t="s">
        <v>127</v>
      </c>
      <c r="I18" s="106" t="s">
        <v>103</v>
      </c>
      <c r="J18" s="118">
        <v>331</v>
      </c>
      <c r="K18" s="1"/>
      <c r="L18" s="103"/>
      <c r="M18" s="104"/>
      <c r="N18" s="105"/>
      <c r="O18" s="135" t="s">
        <v>22</v>
      </c>
    </row>
    <row r="19" spans="2:15" ht="17.100000000000001" customHeight="1">
      <c r="B19" s="137" t="s">
        <v>128</v>
      </c>
      <c r="C19" s="138" t="s">
        <v>7</v>
      </c>
      <c r="D19" s="139" t="s">
        <v>97</v>
      </c>
      <c r="E19" s="140">
        <f>SUM(E20:E25)</f>
        <v>2393</v>
      </c>
      <c r="F19" s="123"/>
      <c r="G19" s="110">
        <v>5</v>
      </c>
      <c r="H19" s="111" t="s">
        <v>127</v>
      </c>
      <c r="I19" s="106" t="s">
        <v>111</v>
      </c>
      <c r="J19" s="118">
        <v>611</v>
      </c>
      <c r="K19" s="1"/>
      <c r="L19" s="137" t="s">
        <v>129</v>
      </c>
      <c r="M19" s="138" t="s">
        <v>16</v>
      </c>
      <c r="N19" s="139" t="s">
        <v>97</v>
      </c>
      <c r="O19" s="141">
        <f>SUM(O20:O28)</f>
        <v>1990</v>
      </c>
    </row>
    <row r="20" spans="2:15" ht="17.100000000000001" customHeight="1">
      <c r="B20" s="110">
        <v>1</v>
      </c>
      <c r="C20" s="111" t="s">
        <v>130</v>
      </c>
      <c r="D20" s="142" t="s">
        <v>103</v>
      </c>
      <c r="E20" s="118">
        <v>250</v>
      </c>
      <c r="F20" s="123"/>
      <c r="G20" s="110">
        <v>6</v>
      </c>
      <c r="H20" s="111" t="s">
        <v>131</v>
      </c>
      <c r="I20" s="106" t="s">
        <v>94</v>
      </c>
      <c r="J20" s="118">
        <v>400</v>
      </c>
      <c r="K20" s="1"/>
      <c r="L20" s="110">
        <v>1</v>
      </c>
      <c r="M20" s="111" t="s">
        <v>132</v>
      </c>
      <c r="N20" s="106" t="s">
        <v>103</v>
      </c>
      <c r="O20" s="106">
        <v>92</v>
      </c>
    </row>
    <row r="21" spans="2:15" ht="17.100000000000001" customHeight="1">
      <c r="B21" s="110">
        <v>2</v>
      </c>
      <c r="C21" s="111" t="s">
        <v>133</v>
      </c>
      <c r="D21" s="142" t="s">
        <v>94</v>
      </c>
      <c r="E21" s="118">
        <v>932</v>
      </c>
      <c r="F21" s="123"/>
      <c r="G21" s="110">
        <v>7</v>
      </c>
      <c r="H21" s="111" t="s">
        <v>134</v>
      </c>
      <c r="I21" s="106" t="s">
        <v>103</v>
      </c>
      <c r="J21" s="118">
        <v>56</v>
      </c>
      <c r="K21" s="1"/>
      <c r="L21" s="110">
        <v>2</v>
      </c>
      <c r="M21" s="111" t="s">
        <v>135</v>
      </c>
      <c r="N21" s="106" t="s">
        <v>111</v>
      </c>
      <c r="O21" s="106">
        <v>68</v>
      </c>
    </row>
    <row r="22" spans="2:15" ht="17.100000000000001" customHeight="1">
      <c r="B22" s="110">
        <v>3</v>
      </c>
      <c r="C22" s="111" t="s">
        <v>136</v>
      </c>
      <c r="D22" s="142" t="s">
        <v>103</v>
      </c>
      <c r="E22" s="118">
        <v>281</v>
      </c>
      <c r="F22" s="123"/>
      <c r="G22" s="110"/>
      <c r="H22" s="111"/>
      <c r="I22" s="106"/>
      <c r="J22" s="118" t="s">
        <v>137</v>
      </c>
      <c r="K22" s="1"/>
      <c r="L22" s="110">
        <v>3</v>
      </c>
      <c r="M22" s="111" t="s">
        <v>138</v>
      </c>
      <c r="N22" s="106" t="s">
        <v>94</v>
      </c>
      <c r="O22" s="106">
        <v>133</v>
      </c>
    </row>
    <row r="23" spans="2:15" ht="17.100000000000001" customHeight="1">
      <c r="B23" s="110">
        <v>4</v>
      </c>
      <c r="C23" s="111" t="s">
        <v>139</v>
      </c>
      <c r="D23" s="142" t="s">
        <v>103</v>
      </c>
      <c r="E23" s="118">
        <v>170</v>
      </c>
      <c r="F23" s="123"/>
      <c r="G23" s="137" t="s">
        <v>128</v>
      </c>
      <c r="H23" s="138" t="s">
        <v>140</v>
      </c>
      <c r="I23" s="139" t="s">
        <v>97</v>
      </c>
      <c r="J23" s="141">
        <f>SUM(J24:J31)</f>
        <v>2410</v>
      </c>
      <c r="K23" s="1"/>
      <c r="L23" s="110">
        <v>4</v>
      </c>
      <c r="M23" s="111" t="s">
        <v>141</v>
      </c>
      <c r="N23" s="106" t="s">
        <v>94</v>
      </c>
      <c r="O23" s="106">
        <v>228</v>
      </c>
    </row>
    <row r="24" spans="2:15" ht="17.100000000000001" customHeight="1">
      <c r="B24" s="110">
        <v>5</v>
      </c>
      <c r="C24" s="111" t="s">
        <v>142</v>
      </c>
      <c r="D24" s="142" t="s">
        <v>94</v>
      </c>
      <c r="E24" s="118">
        <v>539</v>
      </c>
      <c r="F24" s="123"/>
      <c r="G24" s="110">
        <v>1</v>
      </c>
      <c r="H24" s="111" t="s">
        <v>143</v>
      </c>
      <c r="I24" s="106" t="s">
        <v>94</v>
      </c>
      <c r="J24" s="118">
        <v>116</v>
      </c>
      <c r="K24" s="1"/>
      <c r="L24" s="110">
        <v>5</v>
      </c>
      <c r="M24" s="111" t="s">
        <v>144</v>
      </c>
      <c r="N24" s="106" t="s">
        <v>103</v>
      </c>
      <c r="O24" s="106">
        <v>190</v>
      </c>
    </row>
    <row r="25" spans="2:15" ht="17.100000000000001" customHeight="1">
      <c r="B25" s="110">
        <v>6</v>
      </c>
      <c r="C25" s="111" t="s">
        <v>145</v>
      </c>
      <c r="D25" s="142" t="s">
        <v>94</v>
      </c>
      <c r="E25" s="118">
        <v>221</v>
      </c>
      <c r="F25" s="123"/>
      <c r="G25" s="110">
        <v>2</v>
      </c>
      <c r="H25" s="111" t="s">
        <v>146</v>
      </c>
      <c r="I25" s="106" t="s">
        <v>103</v>
      </c>
      <c r="J25" s="118">
        <v>116</v>
      </c>
      <c r="K25" s="1"/>
      <c r="L25" s="110">
        <v>6</v>
      </c>
      <c r="M25" s="111" t="s">
        <v>147</v>
      </c>
      <c r="N25" s="106" t="s">
        <v>94</v>
      </c>
      <c r="O25" s="106">
        <v>646</v>
      </c>
    </row>
    <row r="26" spans="2:15" ht="17.100000000000001" customHeight="1">
      <c r="B26" s="110"/>
      <c r="C26" s="111"/>
      <c r="D26" s="106"/>
      <c r="E26" s="135"/>
      <c r="F26" s="136"/>
      <c r="G26" s="110">
        <v>3</v>
      </c>
      <c r="H26" s="111" t="s">
        <v>148</v>
      </c>
      <c r="I26" s="106" t="s">
        <v>94</v>
      </c>
      <c r="J26" s="118">
        <v>588</v>
      </c>
      <c r="K26" s="1"/>
      <c r="L26" s="110">
        <v>7</v>
      </c>
      <c r="M26" s="111" t="s">
        <v>149</v>
      </c>
      <c r="N26" s="106" t="s">
        <v>103</v>
      </c>
      <c r="O26" s="106">
        <v>61</v>
      </c>
    </row>
    <row r="27" spans="2:15" ht="17.100000000000001" customHeight="1">
      <c r="B27" s="137" t="s">
        <v>150</v>
      </c>
      <c r="C27" s="138" t="s">
        <v>9</v>
      </c>
      <c r="D27" s="139" t="s">
        <v>97</v>
      </c>
      <c r="E27" s="141">
        <f>SUM(E28:E32)</f>
        <v>395</v>
      </c>
      <c r="F27" s="123"/>
      <c r="G27" s="110">
        <v>4</v>
      </c>
      <c r="H27" s="111" t="s">
        <v>151</v>
      </c>
      <c r="I27" s="106" t="s">
        <v>103</v>
      </c>
      <c r="J27" s="118">
        <v>227</v>
      </c>
      <c r="K27" s="1"/>
      <c r="L27" s="110">
        <v>8</v>
      </c>
      <c r="M27" s="111" t="s">
        <v>152</v>
      </c>
      <c r="N27" s="106" t="s">
        <v>103</v>
      </c>
      <c r="O27" s="106">
        <v>157</v>
      </c>
    </row>
    <row r="28" spans="2:15" ht="17.100000000000001" customHeight="1">
      <c r="B28" s="110">
        <v>1</v>
      </c>
      <c r="C28" s="111" t="s">
        <v>153</v>
      </c>
      <c r="D28" s="106" t="s">
        <v>94</v>
      </c>
      <c r="E28" s="118">
        <v>84</v>
      </c>
      <c r="F28" s="123"/>
      <c r="G28" s="110">
        <v>5</v>
      </c>
      <c r="H28" s="111" t="s">
        <v>151</v>
      </c>
      <c r="I28" s="106" t="s">
        <v>111</v>
      </c>
      <c r="J28" s="118">
        <v>905</v>
      </c>
      <c r="K28" s="1"/>
      <c r="L28" s="110">
        <v>9</v>
      </c>
      <c r="M28" s="111" t="s">
        <v>152</v>
      </c>
      <c r="N28" s="106" t="s">
        <v>111</v>
      </c>
      <c r="O28" s="106">
        <v>415</v>
      </c>
    </row>
    <row r="29" spans="2:15" ht="17.100000000000001" customHeight="1">
      <c r="B29" s="110">
        <v>2</v>
      </c>
      <c r="C29" s="111" t="s">
        <v>154</v>
      </c>
      <c r="D29" s="106" t="s">
        <v>103</v>
      </c>
      <c r="E29" s="118">
        <v>45</v>
      </c>
      <c r="F29" s="123"/>
      <c r="G29" s="110">
        <v>6</v>
      </c>
      <c r="H29" s="111" t="s">
        <v>155</v>
      </c>
      <c r="I29" s="106" t="s">
        <v>94</v>
      </c>
      <c r="J29" s="118">
        <v>178</v>
      </c>
      <c r="K29" s="1"/>
      <c r="L29" s="110"/>
      <c r="M29" s="111"/>
      <c r="N29" s="106"/>
      <c r="O29" s="118"/>
    </row>
    <row r="30" spans="2:15" ht="17.100000000000001" customHeight="1">
      <c r="B30" s="110">
        <v>3</v>
      </c>
      <c r="C30" s="111" t="s">
        <v>156</v>
      </c>
      <c r="D30" s="106" t="s">
        <v>94</v>
      </c>
      <c r="E30" s="118">
        <v>61</v>
      </c>
      <c r="F30" s="123"/>
      <c r="G30" s="110">
        <v>7</v>
      </c>
      <c r="H30" s="111" t="s">
        <v>157</v>
      </c>
      <c r="I30" s="106" t="s">
        <v>94</v>
      </c>
      <c r="J30" s="118">
        <v>170</v>
      </c>
      <c r="K30" s="1"/>
      <c r="L30" s="137" t="s">
        <v>158</v>
      </c>
      <c r="M30" s="138" t="s">
        <v>17</v>
      </c>
      <c r="N30" s="139" t="s">
        <v>97</v>
      </c>
      <c r="O30" s="141">
        <f>SUM(O31:O40)</f>
        <v>1895</v>
      </c>
    </row>
    <row r="31" spans="2:15" ht="17.100000000000001" customHeight="1">
      <c r="B31" s="110">
        <v>4</v>
      </c>
      <c r="C31" s="111" t="s">
        <v>159</v>
      </c>
      <c r="D31" s="106" t="s">
        <v>94</v>
      </c>
      <c r="E31" s="118">
        <v>58</v>
      </c>
      <c r="F31" s="123"/>
      <c r="G31" s="110">
        <v>8</v>
      </c>
      <c r="H31" s="111" t="s">
        <v>160</v>
      </c>
      <c r="I31" s="106" t="s">
        <v>103</v>
      </c>
      <c r="J31" s="118">
        <v>110</v>
      </c>
      <c r="K31" s="1"/>
      <c r="L31" s="110">
        <v>1</v>
      </c>
      <c r="M31" s="111" t="s">
        <v>161</v>
      </c>
      <c r="N31" s="106" t="s">
        <v>103</v>
      </c>
      <c r="O31" s="106">
        <v>143</v>
      </c>
    </row>
    <row r="32" spans="2:15" ht="17.100000000000001" customHeight="1">
      <c r="B32" s="110">
        <v>5</v>
      </c>
      <c r="C32" s="111" t="s">
        <v>162</v>
      </c>
      <c r="D32" s="106" t="s">
        <v>94</v>
      </c>
      <c r="E32" s="118">
        <v>147</v>
      </c>
      <c r="F32" s="136"/>
      <c r="G32" s="110"/>
      <c r="H32" s="111"/>
      <c r="I32" s="106"/>
      <c r="J32" s="118"/>
      <c r="K32" s="1"/>
      <c r="L32" s="110">
        <v>2</v>
      </c>
      <c r="M32" s="111" t="s">
        <v>163</v>
      </c>
      <c r="N32" s="106" t="s">
        <v>94</v>
      </c>
      <c r="O32" s="106">
        <v>245</v>
      </c>
    </row>
    <row r="33" spans="2:15" ht="17.100000000000001" customHeight="1">
      <c r="B33" s="110"/>
      <c r="C33" s="111"/>
      <c r="D33" s="106"/>
      <c r="E33" s="118"/>
      <c r="F33" s="123"/>
      <c r="G33" s="137" t="s">
        <v>150</v>
      </c>
      <c r="H33" s="138" t="s">
        <v>12</v>
      </c>
      <c r="I33" s="139" t="s">
        <v>97</v>
      </c>
      <c r="J33" s="141">
        <f>SUM(J34:J39)</f>
        <v>1066</v>
      </c>
      <c r="K33" s="1"/>
      <c r="L33" s="110">
        <v>3</v>
      </c>
      <c r="M33" s="111" t="s">
        <v>164</v>
      </c>
      <c r="N33" s="106" t="s">
        <v>103</v>
      </c>
      <c r="O33" s="106">
        <v>49</v>
      </c>
    </row>
    <row r="34" spans="2:15" ht="17.100000000000001" customHeight="1">
      <c r="B34" s="137" t="s">
        <v>165</v>
      </c>
      <c r="C34" s="138" t="s">
        <v>166</v>
      </c>
      <c r="D34" s="139" t="s">
        <v>97</v>
      </c>
      <c r="E34" s="141">
        <f>SUM(E35:E39)</f>
        <v>1751</v>
      </c>
      <c r="F34" s="123"/>
      <c r="G34" s="110">
        <v>1</v>
      </c>
      <c r="H34" s="111" t="s">
        <v>167</v>
      </c>
      <c r="I34" s="106" t="s">
        <v>103</v>
      </c>
      <c r="J34" s="118">
        <v>90</v>
      </c>
      <c r="K34" s="1"/>
      <c r="L34" s="110">
        <v>4</v>
      </c>
      <c r="M34" s="111" t="s">
        <v>168</v>
      </c>
      <c r="N34" s="106" t="s">
        <v>94</v>
      </c>
      <c r="O34" s="106">
        <v>686</v>
      </c>
    </row>
    <row r="35" spans="2:15" ht="17.100000000000001" customHeight="1">
      <c r="B35" s="110">
        <v>1</v>
      </c>
      <c r="C35" s="111" t="s">
        <v>169</v>
      </c>
      <c r="D35" s="106" t="s">
        <v>94</v>
      </c>
      <c r="E35" s="118">
        <v>428</v>
      </c>
      <c r="F35" s="123"/>
      <c r="G35" s="110">
        <v>2</v>
      </c>
      <c r="H35" s="111" t="s">
        <v>170</v>
      </c>
      <c r="I35" s="106" t="s">
        <v>103</v>
      </c>
      <c r="J35" s="118">
        <v>118</v>
      </c>
      <c r="K35" s="1"/>
      <c r="L35" s="110">
        <v>5</v>
      </c>
      <c r="M35" s="111" t="s">
        <v>171</v>
      </c>
      <c r="N35" s="106" t="s">
        <v>111</v>
      </c>
      <c r="O35" s="106">
        <v>22</v>
      </c>
    </row>
    <row r="36" spans="2:15" ht="17.100000000000001" customHeight="1">
      <c r="B36" s="110">
        <v>2</v>
      </c>
      <c r="C36" s="111" t="s">
        <v>172</v>
      </c>
      <c r="D36" s="106" t="s">
        <v>94</v>
      </c>
      <c r="E36" s="118">
        <v>608</v>
      </c>
      <c r="F36" s="123"/>
      <c r="G36" s="110">
        <v>3</v>
      </c>
      <c r="H36" s="111" t="s">
        <v>173</v>
      </c>
      <c r="I36" s="106" t="s">
        <v>103</v>
      </c>
      <c r="J36" s="118">
        <v>105</v>
      </c>
      <c r="K36" s="1"/>
      <c r="L36" s="110">
        <v>6</v>
      </c>
      <c r="M36" s="111" t="s">
        <v>174</v>
      </c>
      <c r="N36" s="106" t="s">
        <v>103</v>
      </c>
      <c r="O36" s="106">
        <v>47</v>
      </c>
    </row>
    <row r="37" spans="2:15" ht="17.100000000000001" customHeight="1">
      <c r="B37" s="110">
        <v>3</v>
      </c>
      <c r="C37" s="111" t="s">
        <v>175</v>
      </c>
      <c r="D37" s="106" t="s">
        <v>103</v>
      </c>
      <c r="E37" s="118">
        <v>142</v>
      </c>
      <c r="F37" s="123"/>
      <c r="G37" s="110">
        <v>4</v>
      </c>
      <c r="H37" s="111" t="s">
        <v>176</v>
      </c>
      <c r="I37" s="106" t="s">
        <v>103</v>
      </c>
      <c r="J37" s="118">
        <v>65</v>
      </c>
      <c r="K37" s="1"/>
      <c r="L37" s="110">
        <v>7</v>
      </c>
      <c r="M37" s="111" t="s">
        <v>177</v>
      </c>
      <c r="N37" s="106" t="s">
        <v>103</v>
      </c>
      <c r="O37" s="106">
        <v>71</v>
      </c>
    </row>
    <row r="38" spans="2:15" ht="17.100000000000001" customHeight="1">
      <c r="B38" s="110">
        <v>4</v>
      </c>
      <c r="C38" s="111" t="s">
        <v>178</v>
      </c>
      <c r="D38" s="106" t="s">
        <v>94</v>
      </c>
      <c r="E38" s="118">
        <v>461</v>
      </c>
      <c r="F38" s="123"/>
      <c r="G38" s="110">
        <v>5</v>
      </c>
      <c r="H38" s="111" t="s">
        <v>179</v>
      </c>
      <c r="I38" s="106" t="s">
        <v>94</v>
      </c>
      <c r="J38" s="118">
        <v>595</v>
      </c>
      <c r="K38" s="1"/>
      <c r="L38" s="110">
        <v>8</v>
      </c>
      <c r="M38" s="111" t="s">
        <v>180</v>
      </c>
      <c r="N38" s="106" t="s">
        <v>103</v>
      </c>
      <c r="O38" s="106">
        <v>112</v>
      </c>
    </row>
    <row r="39" spans="2:15" ht="17.100000000000001" customHeight="1">
      <c r="B39" s="110">
        <v>5</v>
      </c>
      <c r="C39" s="111" t="s">
        <v>181</v>
      </c>
      <c r="D39" s="106" t="s">
        <v>103</v>
      </c>
      <c r="E39" s="118">
        <v>112</v>
      </c>
      <c r="F39" s="123"/>
      <c r="G39" s="110">
        <v>6</v>
      </c>
      <c r="H39" s="111" t="s">
        <v>182</v>
      </c>
      <c r="I39" s="106" t="s">
        <v>94</v>
      </c>
      <c r="J39" s="118">
        <v>93</v>
      </c>
      <c r="K39" s="1"/>
      <c r="L39" s="110">
        <v>9</v>
      </c>
      <c r="M39" s="111" t="s">
        <v>183</v>
      </c>
      <c r="N39" s="106" t="s">
        <v>103</v>
      </c>
      <c r="O39" s="106">
        <v>147</v>
      </c>
    </row>
    <row r="40" spans="2:15" ht="17.100000000000001" customHeight="1">
      <c r="B40" s="110"/>
      <c r="C40" s="111"/>
      <c r="D40" s="106"/>
      <c r="E40" s="118"/>
      <c r="F40" s="123"/>
      <c r="G40" s="110"/>
      <c r="H40" s="111"/>
      <c r="I40" s="106"/>
      <c r="J40" s="118"/>
      <c r="K40" s="1"/>
      <c r="L40" s="143">
        <v>10</v>
      </c>
      <c r="M40" s="128" t="s">
        <v>183</v>
      </c>
      <c r="N40" s="144" t="s">
        <v>111</v>
      </c>
      <c r="O40" s="106">
        <v>373</v>
      </c>
    </row>
    <row r="41" spans="2:15" ht="17.100000000000001" customHeight="1" thickBot="1">
      <c r="B41" s="137" t="s">
        <v>95</v>
      </c>
      <c r="C41" s="138" t="s">
        <v>11</v>
      </c>
      <c r="D41" s="139" t="s">
        <v>97</v>
      </c>
      <c r="E41" s="141">
        <f>SUM(E42+E43+E44+J6+J7)</f>
        <v>793</v>
      </c>
      <c r="F41" s="123"/>
      <c r="G41" s="107" t="s">
        <v>165</v>
      </c>
      <c r="H41" s="108" t="s">
        <v>13</v>
      </c>
      <c r="I41" s="124" t="s">
        <v>97</v>
      </c>
      <c r="J41" s="141">
        <f>SUM(J42:J44)</f>
        <v>1034</v>
      </c>
      <c r="K41" s="1"/>
      <c r="L41" s="145"/>
      <c r="M41" s="146"/>
      <c r="N41" s="147"/>
      <c r="O41" s="148"/>
    </row>
    <row r="42" spans="2:15" ht="17.100000000000001" customHeight="1" thickTop="1" thickBot="1">
      <c r="B42" s="110">
        <v>1</v>
      </c>
      <c r="C42" s="111" t="s">
        <v>184</v>
      </c>
      <c r="D42" s="106" t="s">
        <v>103</v>
      </c>
      <c r="E42" s="118">
        <v>103</v>
      </c>
      <c r="F42" s="123"/>
      <c r="G42" s="110">
        <v>1</v>
      </c>
      <c r="H42" s="111" t="s">
        <v>185</v>
      </c>
      <c r="I42" s="106" t="s">
        <v>94</v>
      </c>
      <c r="J42" s="118">
        <v>282</v>
      </c>
      <c r="K42" s="1"/>
      <c r="L42" s="256" t="s">
        <v>186</v>
      </c>
      <c r="M42" s="257"/>
      <c r="N42" s="260" t="s">
        <v>187</v>
      </c>
      <c r="O42" s="262">
        <f>SUM(E8+E19+E27+E34+E41+J14+J23+J33+J41+O6+O19+O30)</f>
        <v>21835</v>
      </c>
    </row>
    <row r="43" spans="2:15" ht="17.100000000000001" customHeight="1" thickTop="1" thickBot="1">
      <c r="B43" s="110">
        <v>2</v>
      </c>
      <c r="C43" s="111" t="s">
        <v>188</v>
      </c>
      <c r="D43" s="106" t="s">
        <v>94</v>
      </c>
      <c r="E43" s="118">
        <v>86</v>
      </c>
      <c r="F43" s="123"/>
      <c r="G43" s="110">
        <v>2</v>
      </c>
      <c r="H43" s="111" t="s">
        <v>189</v>
      </c>
      <c r="I43" s="106" t="s">
        <v>94</v>
      </c>
      <c r="J43" s="118">
        <v>176</v>
      </c>
      <c r="K43" s="1"/>
      <c r="L43" s="258"/>
      <c r="M43" s="259"/>
      <c r="N43" s="261"/>
      <c r="O43" s="263"/>
    </row>
    <row r="44" spans="2:15" ht="17.100000000000001" customHeight="1" thickBot="1">
      <c r="B44" s="114">
        <v>3</v>
      </c>
      <c r="C44" s="115" t="s">
        <v>190</v>
      </c>
      <c r="D44" s="116" t="s">
        <v>103</v>
      </c>
      <c r="E44" s="117">
        <v>81</v>
      </c>
      <c r="F44" s="123"/>
      <c r="G44" s="149">
        <v>3</v>
      </c>
      <c r="H44" s="150" t="s">
        <v>191</v>
      </c>
      <c r="I44" s="151" t="s">
        <v>94</v>
      </c>
      <c r="J44" s="117">
        <v>576</v>
      </c>
      <c r="K44" s="1"/>
      <c r="L44" s="152"/>
      <c r="M44" s="152"/>
      <c r="N44" s="152"/>
      <c r="O44" s="152"/>
    </row>
    <row r="45" spans="2:15" ht="15" customHeight="1">
      <c r="B45" s="123"/>
      <c r="C45" s="153"/>
      <c r="D45" s="154"/>
      <c r="E45" s="155"/>
      <c r="F45" s="156"/>
      <c r="G45" s="153"/>
      <c r="H45" s="156"/>
      <c r="I45" s="157"/>
      <c r="J45" s="1"/>
      <c r="K45" s="1"/>
      <c r="L45" s="1"/>
      <c r="M45" s="1"/>
      <c r="N45" s="1"/>
      <c r="O45" s="1"/>
    </row>
    <row r="46" spans="2:15" ht="15" customHeight="1">
      <c r="B46" s="123"/>
      <c r="C46" s="153" t="s">
        <v>192</v>
      </c>
      <c r="D46" s="154"/>
      <c r="E46" s="155"/>
      <c r="F46" s="156"/>
      <c r="G46" s="153"/>
      <c r="H46" s="156"/>
      <c r="I46" s="3"/>
      <c r="J46" s="3"/>
      <c r="K46" s="1"/>
    </row>
    <row r="47" spans="2:15" ht="15" customHeight="1"/>
    <row r="48" spans="2:15" ht="15" customHeight="1"/>
    <row r="49" spans="2:15" ht="15" customHeight="1">
      <c r="L49" s="158"/>
      <c r="M49" s="159"/>
      <c r="N49" s="160"/>
      <c r="O49" s="160"/>
    </row>
    <row r="50" spans="2:15" ht="15" customHeight="1"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58"/>
      <c r="M50" s="159"/>
      <c r="N50" s="160"/>
      <c r="O50" s="160"/>
    </row>
    <row r="51" spans="2:15" ht="15" customHeight="1">
      <c r="B51" s="161"/>
      <c r="C51" s="161"/>
      <c r="D51" s="161"/>
      <c r="E51" s="161"/>
      <c r="F51" s="161"/>
      <c r="G51" s="161"/>
      <c r="H51" s="161"/>
      <c r="I51" s="161"/>
      <c r="J51" s="161"/>
      <c r="K51" s="161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opLeftCell="I1" zoomScaleNormal="100" workbookViewId="0">
      <selection activeCell="M1" sqref="M1"/>
    </sheetView>
  </sheetViews>
  <sheetFormatPr defaultRowHeight="14.25"/>
  <cols>
    <col min="1" max="1" width="3.85546875" style="295" customWidth="1"/>
    <col min="2" max="3" width="9.140625" style="295" customWidth="1"/>
    <col min="4" max="4" width="4.85546875" style="295" customWidth="1"/>
    <col min="5" max="6" width="9.140625" style="295" customWidth="1"/>
    <col min="7" max="7" width="7.140625" style="295" customWidth="1"/>
    <col min="8" max="8" width="16.85546875" style="295" customWidth="1"/>
    <col min="9" max="9" width="7.5703125" style="295" customWidth="1"/>
    <col min="10" max="10" width="6.5703125" style="295" customWidth="1"/>
    <col min="11" max="11" width="8.7109375" style="295" customWidth="1"/>
    <col min="12" max="12" width="11.5703125" style="295" customWidth="1"/>
    <col min="13" max="28" width="9.140625" style="295" customWidth="1"/>
    <col min="29" max="16384" width="9.140625" style="310"/>
  </cols>
  <sheetData>
    <row r="1" spans="1:32" s="297" customFormat="1" ht="12.75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6"/>
    </row>
    <row r="2" spans="1:32" s="297" customFormat="1" ht="12.75">
      <c r="A2" s="295"/>
      <c r="B2" s="295" t="s">
        <v>193</v>
      </c>
      <c r="C2" s="295" t="s">
        <v>194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</row>
    <row r="3" spans="1:32" s="297" customFormat="1" ht="12.75">
      <c r="A3" s="295"/>
      <c r="B3" s="295" t="s">
        <v>195</v>
      </c>
      <c r="C3" s="295">
        <v>26187</v>
      </c>
      <c r="D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</row>
    <row r="4" spans="1:32" s="297" customFormat="1" ht="12.75">
      <c r="A4" s="295"/>
      <c r="B4" s="295" t="s">
        <v>196</v>
      </c>
      <c r="C4" s="295">
        <v>26277</v>
      </c>
      <c r="D4" s="295"/>
      <c r="H4" s="295" t="s">
        <v>197</v>
      </c>
      <c r="I4" s="297">
        <v>162</v>
      </c>
      <c r="J4" s="297">
        <f t="shared" ref="J4:J9" si="0">K4+K10</f>
        <v>162</v>
      </c>
      <c r="K4" s="295">
        <v>17</v>
      </c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</row>
    <row r="5" spans="1:32" s="297" customFormat="1" ht="12.75">
      <c r="A5" s="295"/>
      <c r="B5" s="295" t="s">
        <v>198</v>
      </c>
      <c r="C5" s="295">
        <v>25643</v>
      </c>
      <c r="D5" s="295"/>
      <c r="E5" s="295"/>
      <c r="F5" s="295" t="s">
        <v>199</v>
      </c>
      <c r="H5" s="295" t="s">
        <v>200</v>
      </c>
      <c r="I5" s="297">
        <v>5</v>
      </c>
      <c r="J5" s="297">
        <f t="shared" si="0"/>
        <v>5</v>
      </c>
      <c r="K5" s="295">
        <v>0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</row>
    <row r="6" spans="1:32" s="297" customFormat="1" ht="12.75">
      <c r="A6" s="295"/>
      <c r="B6" s="295" t="s">
        <v>201</v>
      </c>
      <c r="C6" s="295">
        <v>24440</v>
      </c>
      <c r="D6" s="295"/>
      <c r="E6" s="295" t="s">
        <v>202</v>
      </c>
      <c r="F6" s="295">
        <v>5214</v>
      </c>
      <c r="H6" s="297" t="s">
        <v>203</v>
      </c>
      <c r="I6" s="297">
        <v>0</v>
      </c>
      <c r="J6" s="297">
        <f t="shared" si="0"/>
        <v>0</v>
      </c>
      <c r="K6" s="297">
        <v>0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</row>
    <row r="7" spans="1:32" s="297" customFormat="1" ht="12.75">
      <c r="A7" s="295"/>
      <c r="B7" s="295" t="s">
        <v>204</v>
      </c>
      <c r="C7" s="295">
        <v>24171</v>
      </c>
      <c r="D7" s="295"/>
      <c r="E7" s="295" t="s">
        <v>205</v>
      </c>
      <c r="F7" s="295">
        <v>4895</v>
      </c>
      <c r="H7" s="298" t="s">
        <v>206</v>
      </c>
      <c r="I7" s="297">
        <v>62</v>
      </c>
      <c r="J7" s="297">
        <f t="shared" si="0"/>
        <v>62</v>
      </c>
      <c r="K7" s="295">
        <v>9</v>
      </c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</row>
    <row r="8" spans="1:32" s="297" customFormat="1" ht="12.75">
      <c r="A8" s="295"/>
      <c r="B8" s="295" t="s">
        <v>207</v>
      </c>
      <c r="C8" s="295">
        <v>24605</v>
      </c>
      <c r="D8" s="295"/>
      <c r="E8" s="295" t="s">
        <v>208</v>
      </c>
      <c r="F8" s="295">
        <v>4618</v>
      </c>
      <c r="H8" s="297" t="s">
        <v>209</v>
      </c>
      <c r="I8" s="297">
        <v>43</v>
      </c>
      <c r="J8" s="297">
        <f t="shared" si="0"/>
        <v>43</v>
      </c>
      <c r="K8" s="295">
        <v>9</v>
      </c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</row>
    <row r="9" spans="1:32" s="297" customFormat="1" ht="12.75">
      <c r="A9" s="295"/>
      <c r="B9" s="295" t="s">
        <v>210</v>
      </c>
      <c r="C9" s="295">
        <v>26701</v>
      </c>
      <c r="D9" s="295"/>
      <c r="E9" s="295" t="s">
        <v>211</v>
      </c>
      <c r="F9" s="295">
        <v>4812</v>
      </c>
      <c r="H9" s="297" t="s">
        <v>212</v>
      </c>
      <c r="I9" s="297">
        <v>6</v>
      </c>
      <c r="J9" s="297">
        <f t="shared" si="0"/>
        <v>6</v>
      </c>
      <c r="K9" s="295">
        <v>0</v>
      </c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</row>
    <row r="10" spans="1:32" s="297" customFormat="1" ht="12.75">
      <c r="A10" s="295"/>
      <c r="B10" s="295" t="s">
        <v>213</v>
      </c>
      <c r="C10" s="295">
        <v>26136</v>
      </c>
      <c r="D10" s="295"/>
      <c r="E10" s="295" t="s">
        <v>214</v>
      </c>
      <c r="F10" s="295">
        <v>5353</v>
      </c>
      <c r="K10" s="297">
        <v>145</v>
      </c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</row>
    <row r="11" spans="1:32" s="297" customFormat="1" ht="12.75">
      <c r="A11" s="295"/>
      <c r="B11" s="295" t="s">
        <v>215</v>
      </c>
      <c r="C11" s="295">
        <v>24862</v>
      </c>
      <c r="D11" s="295"/>
      <c r="E11" s="295" t="s">
        <v>195</v>
      </c>
      <c r="F11" s="295">
        <v>4202</v>
      </c>
      <c r="K11" s="297">
        <v>5</v>
      </c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</row>
    <row r="12" spans="1:32" s="297" customFormat="1" ht="12.75">
      <c r="A12" s="295"/>
      <c r="B12" s="295" t="s">
        <v>216</v>
      </c>
      <c r="C12" s="295">
        <v>23660</v>
      </c>
      <c r="D12" s="295"/>
      <c r="E12" s="295"/>
      <c r="F12" s="295"/>
      <c r="K12" s="297">
        <v>0</v>
      </c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</row>
    <row r="13" spans="1:32" s="297" customFormat="1" ht="12.75">
      <c r="A13" s="295"/>
      <c r="B13" s="295" t="s">
        <v>217</v>
      </c>
      <c r="C13" s="295">
        <v>22865</v>
      </c>
      <c r="D13" s="295"/>
      <c r="E13" s="295" t="s">
        <v>213</v>
      </c>
      <c r="F13" s="295">
        <v>4616</v>
      </c>
      <c r="K13" s="297">
        <v>53</v>
      </c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32" s="297" customFormat="1" ht="12.75">
      <c r="A14" s="295"/>
      <c r="B14" s="295" t="s">
        <v>218</v>
      </c>
      <c r="C14" s="295">
        <v>21868</v>
      </c>
      <c r="D14" s="295"/>
      <c r="E14" s="295" t="s">
        <v>215</v>
      </c>
      <c r="F14" s="295">
        <v>4626</v>
      </c>
      <c r="K14" s="297">
        <v>34</v>
      </c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</row>
    <row r="15" spans="1:32" s="297" customFormat="1" ht="12.75">
      <c r="A15" s="295"/>
      <c r="B15" s="295" t="s">
        <v>219</v>
      </c>
      <c r="C15" s="295">
        <v>21835</v>
      </c>
      <c r="D15" s="295"/>
      <c r="E15" s="295" t="s">
        <v>216</v>
      </c>
      <c r="F15" s="295">
        <v>3744</v>
      </c>
      <c r="J15" s="295"/>
      <c r="K15" s="297">
        <v>6</v>
      </c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</row>
    <row r="16" spans="1:32" s="297" customFormat="1" ht="12.75">
      <c r="A16" s="295"/>
      <c r="B16" s="295"/>
      <c r="E16" s="295" t="s">
        <v>217</v>
      </c>
      <c r="F16" s="295">
        <v>4443</v>
      </c>
      <c r="H16" s="295"/>
      <c r="I16" s="295"/>
      <c r="J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F16" s="299"/>
    </row>
    <row r="17" spans="1:32" s="297" customFormat="1" ht="12.75">
      <c r="A17" s="295"/>
      <c r="B17" s="295"/>
      <c r="C17" s="295"/>
      <c r="D17" s="295"/>
      <c r="E17" s="295" t="s">
        <v>218</v>
      </c>
      <c r="F17" s="295">
        <v>3945</v>
      </c>
      <c r="H17" s="295"/>
      <c r="I17" s="295"/>
      <c r="J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F17" s="299"/>
    </row>
    <row r="18" spans="1:32" s="297" customFormat="1" ht="12.75">
      <c r="A18" s="295"/>
      <c r="B18" s="295"/>
      <c r="C18" s="295"/>
      <c r="D18" s="295"/>
      <c r="E18" s="295" t="s">
        <v>219</v>
      </c>
      <c r="F18" s="295">
        <v>3935</v>
      </c>
      <c r="H18" s="295"/>
      <c r="I18" s="295"/>
      <c r="J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F18" s="299"/>
    </row>
    <row r="19" spans="1:32" s="297" customFormat="1" ht="12.75">
      <c r="A19" s="295"/>
      <c r="B19" s="295"/>
      <c r="C19" s="295"/>
      <c r="D19" s="295"/>
      <c r="G19" s="295"/>
      <c r="H19" s="295"/>
      <c r="I19" s="295"/>
      <c r="J19" s="295"/>
      <c r="K19" s="300">
        <f>K22+K23+K24+K25+K26+K27+K28+K29+K30+K31+K32+K33+K34</f>
        <v>0.99994649633189969</v>
      </c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F19" s="299"/>
    </row>
    <row r="20" spans="1:32" s="297" customFormat="1" ht="12.75">
      <c r="A20" s="295"/>
      <c r="B20" s="295"/>
      <c r="C20" s="295"/>
      <c r="D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F20" s="299"/>
    </row>
    <row r="21" spans="1:32" s="297" customFormat="1" ht="12.75">
      <c r="A21" s="295"/>
      <c r="B21" s="295"/>
      <c r="C21" s="295"/>
      <c r="D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F21" s="299"/>
    </row>
    <row r="22" spans="1:32" s="297" customFormat="1" ht="12.75">
      <c r="A22" s="295"/>
      <c r="B22" s="295">
        <v>1282</v>
      </c>
      <c r="C22" s="295"/>
      <c r="D22" s="295"/>
      <c r="E22" s="295"/>
      <c r="F22" s="295"/>
      <c r="G22" s="295"/>
      <c r="H22" s="295"/>
      <c r="I22" s="295"/>
      <c r="J22" s="301" t="s">
        <v>220</v>
      </c>
      <c r="K22" s="299">
        <f t="shared" ref="K22:K34" si="1">B22/B$36</f>
        <v>0.32431065013913485</v>
      </c>
      <c r="L22" s="302">
        <f t="shared" ref="L22:L34" si="2">B22/B$36</f>
        <v>0.32431065013913485</v>
      </c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F22" s="299"/>
    </row>
    <row r="23" spans="1:32" s="297" customFormat="1" ht="12.75">
      <c r="A23" s="295"/>
      <c r="B23" s="295">
        <v>208</v>
      </c>
      <c r="C23" s="295"/>
      <c r="D23" s="295"/>
      <c r="E23" s="295"/>
      <c r="F23" s="295"/>
      <c r="G23" s="295"/>
      <c r="H23" s="295"/>
      <c r="I23" s="295"/>
      <c r="J23" s="301" t="s">
        <v>221</v>
      </c>
      <c r="K23" s="299">
        <f t="shared" si="1"/>
        <v>5.2618264609157604E-2</v>
      </c>
      <c r="L23" s="302">
        <f t="shared" si="2"/>
        <v>5.2618264609157604E-2</v>
      </c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F23" s="299"/>
    </row>
    <row r="24" spans="1:32" s="297" customFormat="1" ht="12.75">
      <c r="A24" s="295"/>
      <c r="B24" s="295">
        <v>68</v>
      </c>
      <c r="C24" s="295"/>
      <c r="D24" s="295"/>
      <c r="E24" s="295"/>
      <c r="F24" s="295"/>
      <c r="G24" s="295"/>
      <c r="H24" s="295"/>
      <c r="I24" s="295"/>
      <c r="J24" s="301" t="s">
        <v>222</v>
      </c>
      <c r="K24" s="299">
        <f t="shared" si="1"/>
        <v>1.7202124968378446E-2</v>
      </c>
      <c r="L24" s="302">
        <f t="shared" si="2"/>
        <v>1.7202124968378446E-2</v>
      </c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F24" s="299"/>
    </row>
    <row r="25" spans="1:32" s="297" customFormat="1" ht="12.75" customHeight="1">
      <c r="A25" s="295"/>
      <c r="B25" s="295">
        <v>74</v>
      </c>
      <c r="C25" s="295"/>
      <c r="D25" s="295"/>
      <c r="E25" s="295"/>
      <c r="F25" s="295"/>
      <c r="G25" s="295"/>
      <c r="H25" s="295"/>
      <c r="J25" s="303" t="s">
        <v>223</v>
      </c>
      <c r="K25" s="299">
        <f t="shared" si="1"/>
        <v>1.8719959524411838E-2</v>
      </c>
      <c r="L25" s="302">
        <f t="shared" si="2"/>
        <v>1.8719959524411838E-2</v>
      </c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F25" s="299"/>
    </row>
    <row r="26" spans="1:32" s="297" customFormat="1" ht="12.75" customHeight="1">
      <c r="A26" s="295"/>
      <c r="B26" s="295">
        <v>54</v>
      </c>
      <c r="C26" s="295"/>
      <c r="D26" s="295"/>
      <c r="E26" s="295"/>
      <c r="F26" s="295"/>
      <c r="G26" s="295"/>
      <c r="H26" s="295"/>
      <c r="I26" s="295"/>
      <c r="J26" s="301" t="s">
        <v>224</v>
      </c>
      <c r="K26" s="299">
        <f t="shared" si="1"/>
        <v>1.3660511004300531E-2</v>
      </c>
      <c r="L26" s="302">
        <f t="shared" si="2"/>
        <v>1.3660511004300531E-2</v>
      </c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F26" s="299"/>
    </row>
    <row r="27" spans="1:32" s="297" customFormat="1" ht="12.75">
      <c r="A27" s="295"/>
      <c r="B27" s="295">
        <v>40</v>
      </c>
      <c r="C27" s="295"/>
      <c r="D27" s="295"/>
      <c r="E27" s="295"/>
      <c r="F27" s="295"/>
      <c r="G27" s="295"/>
      <c r="H27" s="295"/>
      <c r="I27" s="295"/>
      <c r="J27" s="303" t="s">
        <v>225</v>
      </c>
      <c r="K27" s="299">
        <f t="shared" si="1"/>
        <v>1.0118897040222615E-2</v>
      </c>
      <c r="L27" s="302">
        <f t="shared" si="2"/>
        <v>1.0118897040222615E-2</v>
      </c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F27" s="299"/>
    </row>
    <row r="28" spans="1:32" s="297" customFormat="1" ht="12.75">
      <c r="A28" s="295"/>
      <c r="B28" s="295">
        <v>332</v>
      </c>
      <c r="C28" s="295"/>
      <c r="D28" s="295"/>
      <c r="E28" s="295"/>
      <c r="F28" s="295"/>
      <c r="G28" s="295"/>
      <c r="H28" s="295"/>
      <c r="I28" s="295"/>
      <c r="J28" s="303" t="s">
        <v>226</v>
      </c>
      <c r="K28" s="299">
        <f t="shared" si="1"/>
        <v>8.3986845433847712E-2</v>
      </c>
      <c r="L28" s="302">
        <f t="shared" si="2"/>
        <v>8.3986845433847712E-2</v>
      </c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F28" s="299"/>
    </row>
    <row r="29" spans="1:32" s="297" customFormat="1" ht="12.75">
      <c r="A29" s="295"/>
      <c r="B29" s="295">
        <v>64</v>
      </c>
      <c r="C29" s="295"/>
      <c r="D29" s="295"/>
      <c r="E29" s="295"/>
      <c r="F29" s="295"/>
      <c r="G29" s="295"/>
      <c r="H29" s="295"/>
      <c r="I29" s="295"/>
      <c r="J29" s="303" t="s">
        <v>227</v>
      </c>
      <c r="K29" s="299">
        <f t="shared" si="1"/>
        <v>1.6190235264356184E-2</v>
      </c>
      <c r="L29" s="302">
        <f t="shared" si="2"/>
        <v>1.6190235264356184E-2</v>
      </c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F29" s="299"/>
    </row>
    <row r="30" spans="1:32" s="297" customFormat="1" ht="12.75">
      <c r="A30" s="295"/>
      <c r="B30" s="295">
        <v>175</v>
      </c>
      <c r="C30" s="295"/>
      <c r="D30" s="295"/>
      <c r="E30" s="295"/>
      <c r="F30" s="295"/>
      <c r="G30" s="295"/>
      <c r="H30" s="295"/>
      <c r="I30" s="295"/>
      <c r="J30" s="303" t="s">
        <v>228</v>
      </c>
      <c r="K30" s="299">
        <f t="shared" si="1"/>
        <v>4.4270174550973942E-2</v>
      </c>
      <c r="L30" s="302">
        <f t="shared" si="2"/>
        <v>4.4270174550973942E-2</v>
      </c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</row>
    <row r="31" spans="1:32" s="297" customFormat="1" ht="12.75">
      <c r="A31" s="295"/>
      <c r="B31" s="295">
        <v>1002</v>
      </c>
      <c r="C31" s="295"/>
      <c r="D31" s="295"/>
      <c r="E31" s="295"/>
      <c r="F31" s="295"/>
      <c r="G31" s="295"/>
      <c r="H31" s="295"/>
      <c r="I31" s="295"/>
      <c r="J31" s="303" t="s">
        <v>229</v>
      </c>
      <c r="K31" s="299">
        <f t="shared" si="1"/>
        <v>0.25347837085757652</v>
      </c>
      <c r="L31" s="302">
        <f t="shared" si="2"/>
        <v>0.25347837085757652</v>
      </c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</row>
    <row r="32" spans="1:32" s="297" customFormat="1" ht="12.75">
      <c r="A32" s="295"/>
      <c r="B32" s="295">
        <v>381</v>
      </c>
      <c r="C32" s="295"/>
      <c r="D32" s="295"/>
      <c r="E32" s="295"/>
      <c r="F32" s="295"/>
      <c r="G32" s="295"/>
      <c r="H32" s="295"/>
      <c r="I32" s="295"/>
      <c r="J32" s="303" t="s">
        <v>230</v>
      </c>
      <c r="K32" s="299">
        <f t="shared" si="1"/>
        <v>9.6382494308120417E-2</v>
      </c>
      <c r="L32" s="302">
        <f t="shared" si="2"/>
        <v>9.6382494308120417E-2</v>
      </c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</row>
    <row r="33" spans="1:28" s="297" customFormat="1" ht="12.75">
      <c r="A33" s="295"/>
      <c r="B33" s="295">
        <v>18</v>
      </c>
      <c r="C33" s="295"/>
      <c r="D33" s="295"/>
      <c r="E33" s="295"/>
      <c r="F33" s="295"/>
      <c r="G33" s="295"/>
      <c r="H33" s="295"/>
      <c r="I33" s="295"/>
      <c r="J33" s="303" t="s">
        <v>231</v>
      </c>
      <c r="K33" s="304">
        <v>4.4999999999999997E-3</v>
      </c>
      <c r="L33" s="302">
        <f t="shared" si="2"/>
        <v>4.5535036681001772E-3</v>
      </c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</row>
    <row r="34" spans="1:28" s="297" customFormat="1" ht="12.75">
      <c r="A34" s="295"/>
      <c r="B34" s="295">
        <v>255</v>
      </c>
      <c r="C34" s="295"/>
      <c r="D34" s="295"/>
      <c r="E34" s="295"/>
      <c r="F34" s="295"/>
      <c r="G34" s="295"/>
      <c r="H34" s="295"/>
      <c r="I34" s="295"/>
      <c r="J34" s="303" t="s">
        <v>232</v>
      </c>
      <c r="K34" s="299">
        <f t="shared" si="1"/>
        <v>6.450796863141918E-2</v>
      </c>
      <c r="L34" s="302">
        <f t="shared" si="2"/>
        <v>6.450796863141918E-2</v>
      </c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</row>
    <row r="35" spans="1:28" s="297" customFormat="1" ht="12.75">
      <c r="A35" s="295"/>
      <c r="C35" s="295"/>
      <c r="D35" s="295"/>
      <c r="E35" s="295"/>
      <c r="F35" s="295"/>
      <c r="G35" s="295"/>
      <c r="H35" s="295"/>
      <c r="I35" s="295"/>
      <c r="J35" s="303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</row>
    <row r="36" spans="1:28" s="297" customFormat="1" ht="12.75">
      <c r="A36" s="295"/>
      <c r="B36" s="295">
        <v>3953</v>
      </c>
      <c r="C36" s="295"/>
      <c r="D36" s="295"/>
      <c r="E36" s="295"/>
      <c r="F36" s="295"/>
      <c r="G36" s="295"/>
      <c r="H36" s="295"/>
      <c r="I36" s="295"/>
      <c r="J36" s="303"/>
      <c r="K36" s="299">
        <v>1</v>
      </c>
      <c r="L36" s="302">
        <f>B36/B$36</f>
        <v>1</v>
      </c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</row>
    <row r="37" spans="1:28" s="297" customFormat="1" ht="12.75">
      <c r="A37" s="295"/>
      <c r="C37" s="295"/>
      <c r="D37" s="295"/>
      <c r="E37" s="295"/>
      <c r="F37" s="295"/>
      <c r="G37" s="295"/>
      <c r="H37" s="295"/>
      <c r="I37" s="295"/>
      <c r="J37" s="295"/>
      <c r="K37" s="305"/>
      <c r="L37" s="30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</row>
    <row r="38" spans="1:28" s="297" customFormat="1" ht="12.75">
      <c r="A38" s="295"/>
      <c r="B38" s="295">
        <f>SUM(B22:B34)</f>
        <v>3953</v>
      </c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9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</row>
    <row r="39" spans="1:28" s="297" customFormat="1" ht="12.75">
      <c r="A39" s="295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9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</row>
    <row r="40" spans="1:28" s="297" customFormat="1" ht="12.75" customHeight="1">
      <c r="A40" s="295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9"/>
      <c r="N40" s="306" t="s">
        <v>233</v>
      </c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</row>
    <row r="41" spans="1:28" s="297" customFormat="1" ht="12.75" customHeight="1">
      <c r="M41" s="299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</row>
    <row r="42" spans="1:28" s="297" customFormat="1" ht="12.75">
      <c r="M42" s="299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</row>
    <row r="43" spans="1:28" s="297" customFormat="1" ht="12.75">
      <c r="M43" s="299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</row>
    <row r="44" spans="1:28" s="297" customFormat="1" ht="12.75">
      <c r="M44" s="299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</row>
    <row r="45" spans="1:28" s="297" customFormat="1" ht="12.75">
      <c r="M45" s="299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</row>
    <row r="46" spans="1:28" s="297" customFormat="1" ht="12.75">
      <c r="M46" s="299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</row>
    <row r="47" spans="1:28" s="297" customFormat="1" ht="12.75">
      <c r="M47" s="299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</row>
    <row r="48" spans="1:28" s="297" customFormat="1" ht="12.75">
      <c r="M48" s="299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</row>
    <row r="49" spans="1:28" s="297" customFormat="1" ht="12.75">
      <c r="M49" s="299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</row>
    <row r="50" spans="1:28" s="297" customFormat="1" ht="12.75">
      <c r="M50" s="299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</row>
    <row r="51" spans="1:28" s="297" customFormat="1" ht="12.75">
      <c r="M51" s="299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</row>
    <row r="52" spans="1:28" s="297" customFormat="1" ht="12.75">
      <c r="M52" s="299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</row>
    <row r="53" spans="1:28" s="297" customFormat="1" ht="12.75">
      <c r="M53" s="30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</row>
    <row r="54" spans="1:28" s="297" customFormat="1" ht="12.75"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</row>
    <row r="55" spans="1:28" s="297" customFormat="1" ht="12.75">
      <c r="M55" s="295"/>
      <c r="N55" s="295">
        <v>36.57</v>
      </c>
      <c r="O55" s="295"/>
      <c r="P55" s="302" t="e">
        <f t="shared" ref="P55:P67" si="3">F55/F$36</f>
        <v>#DIV/0!</v>
      </c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</row>
    <row r="56" spans="1:28" s="297" customFormat="1" ht="12.75">
      <c r="M56" s="295"/>
      <c r="N56" s="295">
        <v>3.78</v>
      </c>
      <c r="O56" s="295"/>
      <c r="P56" s="308" t="e">
        <f t="shared" si="3"/>
        <v>#DIV/0!</v>
      </c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</row>
    <row r="57" spans="1:28" s="297" customFormat="1" ht="12.75">
      <c r="A57" s="295"/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>
        <v>1.38</v>
      </c>
      <c r="O57" s="295"/>
      <c r="P57" s="302" t="e">
        <f t="shared" si="3"/>
        <v>#DIV/0!</v>
      </c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</row>
    <row r="58" spans="1:28" s="297" customFormat="1" ht="12.75">
      <c r="A58" s="295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>
        <v>0.95</v>
      </c>
      <c r="O58" s="295"/>
      <c r="P58" s="302" t="e">
        <f t="shared" si="3"/>
        <v>#DIV/0!</v>
      </c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</row>
    <row r="59" spans="1:28" s="297" customFormat="1" ht="12.75">
      <c r="A59" s="295"/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>
        <v>1.78</v>
      </c>
      <c r="O59" s="295"/>
      <c r="P59" s="308" t="e">
        <f t="shared" si="3"/>
        <v>#DIV/0!</v>
      </c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</row>
    <row r="60" spans="1:28" s="297" customFormat="1" ht="12.75">
      <c r="A60" s="295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>
        <v>0.84</v>
      </c>
      <c r="O60" s="295"/>
      <c r="P60" s="309" t="e">
        <f t="shared" si="3"/>
        <v>#DIV/0!</v>
      </c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</row>
    <row r="61" spans="1:28" s="297" customFormat="1" ht="12.75">
      <c r="A61" s="295"/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>
        <v>6.43</v>
      </c>
      <c r="O61" s="295"/>
      <c r="P61" s="302" t="e">
        <f t="shared" si="3"/>
        <v>#DIV/0!</v>
      </c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</row>
    <row r="62" spans="1:28">
      <c r="N62" s="295">
        <v>2.88</v>
      </c>
      <c r="P62" s="302" t="e">
        <f t="shared" si="3"/>
        <v>#DIV/0!</v>
      </c>
    </row>
    <row r="63" spans="1:28">
      <c r="N63" s="295">
        <v>4.4000000000000004</v>
      </c>
      <c r="P63" s="302" t="e">
        <f t="shared" si="3"/>
        <v>#DIV/0!</v>
      </c>
    </row>
    <row r="64" spans="1:28">
      <c r="N64" s="295">
        <v>25.6</v>
      </c>
      <c r="P64" s="302" t="e">
        <f t="shared" si="3"/>
        <v>#DIV/0!</v>
      </c>
    </row>
    <row r="65" spans="14:16">
      <c r="N65" s="295">
        <v>8.41</v>
      </c>
      <c r="P65" s="302" t="e">
        <f t="shared" si="3"/>
        <v>#DIV/0!</v>
      </c>
    </row>
    <row r="66" spans="14:16">
      <c r="N66" s="295">
        <v>0.59</v>
      </c>
      <c r="P66" s="308" t="e">
        <f t="shared" si="3"/>
        <v>#DIV/0!</v>
      </c>
    </row>
    <row r="67" spans="14:16">
      <c r="N67" s="295">
        <v>6.4</v>
      </c>
      <c r="P67" s="302" t="e">
        <f t="shared" si="3"/>
        <v>#DIV/0!</v>
      </c>
    </row>
    <row r="68" spans="14:16">
      <c r="N68" s="295">
        <f>SUM(N55:N67)</f>
        <v>100.01000000000002</v>
      </c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 Stan i struktura VII 18</vt:lpstr>
      <vt:lpstr>Gminy VII.18</vt:lpstr>
      <vt:lpstr>Wykresy VII 18</vt:lpstr>
      <vt:lpstr>' Stan i struktura VII 18'!Obszar_wydruku</vt:lpstr>
      <vt:lpstr>'Gminy VII.18'!Obszar_wydruku</vt:lpstr>
      <vt:lpstr>'Wykresy VII 18'!Obszar_wydruku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2018-08-10T05:31:48Z</dcterms:created>
  <dcterms:modified xsi:type="dcterms:W3CDTF">2018-08-10T08:05:57Z</dcterms:modified>
</cp:coreProperties>
</file>