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8r\"/>
    </mc:Choice>
  </mc:AlternateContent>
  <bookViews>
    <workbookView xWindow="0" yWindow="0" windowWidth="25200" windowHeight="11385"/>
  </bookViews>
  <sheets>
    <sheet name=" Stan i struktura XII 18" sheetId="1" r:id="rId1"/>
    <sheet name="Gminy XII.18" sheetId="2" r:id="rId2"/>
    <sheet name="Wykresy XII 18" sheetId="3" r:id="rId3"/>
    <sheet name="Zał. IV kw. 18" sheetId="4" r:id="rId4"/>
  </sheets>
  <externalReferences>
    <externalReference r:id="rId5"/>
  </externalReferences>
  <definedNames>
    <definedName name="_xlnm.Print_Area" localSheetId="0">' Stan i struktura XII 18'!$B$2:$S$68</definedName>
    <definedName name="_xlnm.Print_Area" localSheetId="1">'Gminy XII.18'!$B$1:$O$46</definedName>
    <definedName name="_xlnm.Print_Area" localSheetId="2">'Wykresy XII 18'!$N$1:$AB$41</definedName>
    <definedName name="_xlnm.Print_Area" localSheetId="3">'Zał. IV kw. 18'!$B$2:$S$39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S43" i="4" s="1"/>
  <c r="E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S42" i="4" s="1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S40" i="4" s="1"/>
  <c r="F40" i="4"/>
  <c r="E40" i="4"/>
  <c r="S38" i="4"/>
  <c r="S36" i="4"/>
  <c r="S35" i="4"/>
  <c r="S34" i="4"/>
  <c r="S33" i="4"/>
  <c r="S32" i="4"/>
  <c r="S48" i="4" s="1"/>
  <c r="S31" i="4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 s="1"/>
  <c r="J9" i="3"/>
  <c r="J8" i="3"/>
  <c r="J7" i="3"/>
  <c r="J6" i="3"/>
  <c r="J5" i="3"/>
  <c r="J4" i="3"/>
  <c r="J41" i="2" l="1"/>
  <c r="E41" i="2"/>
  <c r="E34" i="2"/>
  <c r="J33" i="2"/>
  <c r="J12" i="2" s="1"/>
  <c r="O30" i="2"/>
  <c r="E27" i="2"/>
  <c r="J23" i="2"/>
  <c r="O19" i="2"/>
  <c r="E19" i="2"/>
  <c r="J14" i="2"/>
  <c r="E8" i="2"/>
  <c r="O42" i="2" s="1"/>
  <c r="O6" i="2"/>
  <c r="E6" i="2" l="1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E66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S50" i="1"/>
  <c r="S51" i="1" s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39" i="1" s="1"/>
  <c r="F67" i="1" l="1"/>
  <c r="J67" i="1"/>
  <c r="N67" i="1"/>
  <c r="R67" i="1"/>
  <c r="V55" i="1"/>
  <c r="V63" i="1"/>
  <c r="V46" i="1"/>
  <c r="U49" i="1"/>
  <c r="K67" i="1"/>
  <c r="O67" i="1"/>
  <c r="V53" i="1"/>
  <c r="U57" i="1"/>
  <c r="V61" i="1"/>
  <c r="U65" i="1"/>
  <c r="H67" i="1"/>
  <c r="L67" i="1"/>
  <c r="P67" i="1"/>
  <c r="V51" i="1"/>
  <c r="V59" i="1"/>
  <c r="E67" i="1"/>
  <c r="I67" i="1"/>
  <c r="M67" i="1"/>
  <c r="Q67" i="1"/>
  <c r="U53" i="1"/>
  <c r="V57" i="1"/>
  <c r="U61" i="1"/>
  <c r="V65" i="1"/>
  <c r="G8" i="1"/>
  <c r="K8" i="1"/>
  <c r="O8" i="1"/>
  <c r="S8" i="1"/>
  <c r="H9" i="1"/>
  <c r="L9" i="1"/>
  <c r="P9" i="1"/>
  <c r="V49" i="1"/>
  <c r="V7" i="1"/>
  <c r="E9" i="1"/>
  <c r="I9" i="1"/>
  <c r="M9" i="1"/>
  <c r="Q9" i="1"/>
  <c r="U46" i="1"/>
  <c r="U51" i="1"/>
  <c r="U55" i="1"/>
  <c r="U59" i="1"/>
  <c r="U63" i="1"/>
  <c r="F9" i="1"/>
  <c r="J9" i="1"/>
  <c r="N9" i="1"/>
  <c r="R9" i="1"/>
  <c r="G67" i="1"/>
  <c r="S9" i="1"/>
  <c r="S18" i="1"/>
  <c r="S20" i="1"/>
  <c r="S22" i="1"/>
  <c r="S24" i="1"/>
  <c r="S26" i="1"/>
  <c r="S28" i="1"/>
  <c r="S31" i="1"/>
  <c r="S33" i="1"/>
  <c r="S35" i="1"/>
  <c r="S37" i="1"/>
  <c r="S67" i="1" l="1"/>
</calcChain>
</file>

<file path=xl/sharedStrings.xml><?xml version="1.0" encoding="utf-8"?>
<sst xmlns="http://schemas.openxmlformats.org/spreadsheetml/2006/main" count="465" uniqueCount="273">
  <si>
    <t xml:space="preserve">INFORMACJA O STANIE I STRUKTURZE BEZROBOCIA W WOJ. LUBUSKIM W GRUDNIU 2018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</si>
  <si>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</si>
  <si>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</si>
  <si>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</si>
  <si>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</si>
  <si>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</si>
  <si>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</si>
  <si>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</si>
  <si>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</si>
  <si>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</si>
  <si>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</si>
  <si>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</si>
  <si>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</si>
  <si>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</si>
  <si>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</si>
  <si>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</si>
  <si>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</si>
  <si>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</si>
  <si>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</si>
  <si>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</si>
  <si>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</si>
  <si>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listopad 2018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</si>
  <si>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</si>
  <si>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</si>
  <si>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</si>
  <si>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</si>
  <si>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</si>
  <si>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</si>
  <si>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</si>
  <si>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</si>
  <si>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</si>
  <si>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</si>
  <si>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</si>
  <si>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</si>
  <si>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</si>
  <si>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</si>
  <si>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</si>
  <si>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</si>
  <si>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</si>
  <si>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</si>
  <si>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</si>
  <si>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</si>
  <si>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</si>
  <si>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</si>
  <si>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</si>
  <si>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</si>
  <si>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</si>
  <si>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</si>
  <si>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</si>
  <si>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</si>
  <si>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</si>
  <si>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</si>
  <si>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</si>
  <si>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</si>
  <si>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</si>
  <si>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</si>
  <si>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</si>
  <si>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</si>
  <si>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</si>
  <si>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</si>
  <si>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</si>
  <si>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</si>
  <si>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</si>
  <si>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</si>
  <si>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</si>
  <si>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</si>
  <si>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</si>
  <si>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</si>
  <si>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</si>
  <si>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</si>
  <si>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</si>
  <si>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</si>
  <si>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</si>
  <si>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</si>
  <si>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</si>
  <si>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</si>
  <si>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</si>
  <si>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</si>
  <si>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</si>
  <si>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</si>
  <si>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</si>
  <si>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</si>
  <si>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</si>
  <si>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</si>
  <si>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grudzień 2018 r. jest podawany przez GUS z miesięcznym opóżnieniem</t>
  </si>
  <si>
    <t>Liczba  bezrobotnych w układzie powiatowych urzędów pracy i gmin woj. lubuskiego zarejestrowanych</t>
  </si>
  <si>
    <t>na koniec grudnia 2018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</si>
  <si>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</si>
  <si>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</si>
  <si>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</si>
  <si>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</si>
  <si>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</si>
  <si>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</si>
  <si>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</si>
  <si>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</si>
  <si>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</si>
  <si>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</si>
  <si>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</si>
  <si>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</si>
  <si>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</si>
  <si>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</si>
  <si>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</si>
  <si>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</si>
  <si>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</si>
  <si>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</si>
  <si>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</si>
  <si>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</si>
  <si>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</si>
  <si>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</si>
  <si>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</si>
  <si>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</si>
  <si>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</si>
  <si>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</si>
  <si>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</si>
  <si>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</si>
  <si>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</si>
  <si>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</si>
  <si>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</si>
  <si>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</si>
  <si>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</si>
  <si>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</si>
  <si>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</si>
  <si>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</si>
  <si>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</si>
  <si>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</si>
  <si>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</si>
  <si>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</si>
  <si>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</si>
  <si>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</si>
  <si>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</si>
  <si>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</si>
  <si>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</si>
  <si>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</si>
  <si>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</si>
  <si>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</si>
  <si>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</si>
  <si>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</si>
  <si>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</si>
  <si>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</si>
  <si>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</si>
  <si>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</si>
  <si>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</si>
  <si>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</si>
  <si>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</si>
  <si>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</si>
  <si>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</si>
  <si>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</si>
  <si>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</si>
  <si>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</si>
  <si>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</si>
  <si>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</si>
  <si>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</si>
  <si>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</si>
  <si>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</si>
  <si>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</si>
  <si>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</si>
  <si>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</si>
  <si>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</si>
  <si>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</si>
  <si>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</si>
  <si>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</si>
  <si>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</si>
  <si>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</si>
  <si>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</si>
  <si>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</si>
  <si>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</si>
  <si>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</si>
  <si>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</si>
  <si>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</si>
  <si>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</si>
  <si>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</si>
  <si>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</si>
  <si>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</si>
  <si>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</si>
  <si>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</si>
  <si>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</si>
  <si>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</si>
  <si>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</si>
  <si>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</si>
  <si>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</si>
  <si>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</si>
  <si>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</si>
  <si>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</si>
  <si>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</si>
  <si>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</si>
  <si>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</si>
  <si>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</si>
  <si>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</si>
  <si>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</si>
  <si>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</si>
  <si>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</si>
  <si>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</si>
  <si>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</si>
  <si>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</si>
  <si>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</si>
  <si>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XII 2017r.</t>
  </si>
  <si>
    <t>I 2018r.</t>
  </si>
  <si>
    <t>Podjęcia pracy poza miejscem zamieszkania w ramach bonu na zasiedlenie</t>
  </si>
  <si>
    <t>II 2018r.</t>
  </si>
  <si>
    <t>oferty pracy</t>
  </si>
  <si>
    <t>Podjęcia pracy w ramach bonu zatrudnieniowego</t>
  </si>
  <si>
    <t>III 2018r.</t>
  </si>
  <si>
    <t>VII 2017r.</t>
  </si>
  <si>
    <t>Podjęcie pracy w ramach refundacji składek na ubezpieczenie społeczne</t>
  </si>
  <si>
    <t>IV 2018r.</t>
  </si>
  <si>
    <t>VIII 2017r.</t>
  </si>
  <si>
    <t>Podjęcia pracy w ramach dofinansowania wynagrodzenia za zatrudnienie skierowanego 
bezrobotnego powyżej 50 r. życia</t>
  </si>
  <si>
    <t>V 2018r.</t>
  </si>
  <si>
    <t>IX 2017r.</t>
  </si>
  <si>
    <t>Rozpoczęcie szkolenia w ramach bonu szkoleniowego</t>
  </si>
  <si>
    <t>VI 2018r.</t>
  </si>
  <si>
    <t>X 2017r.</t>
  </si>
  <si>
    <t>Rozpoczęcie stażu w ramach bonu stażowego</t>
  </si>
  <si>
    <t>VII 2018r.</t>
  </si>
  <si>
    <t>XI 2017r.</t>
  </si>
  <si>
    <t>VIII 2018r.</t>
  </si>
  <si>
    <t>IX 2018r.</t>
  </si>
  <si>
    <t>X 2018r.</t>
  </si>
  <si>
    <t>XI 2018r.</t>
  </si>
  <si>
    <t>XII 2018r.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</si>
  <si>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</si>
  <si>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</si>
  <si>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</si>
  <si>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</si>
  <si>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</si>
  <si>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</si>
  <si>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</si>
  <si>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</si>
  <si>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</si>
  <si>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</si>
  <si>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</si>
  <si>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</si>
  <si>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</si>
  <si>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</si>
  <si>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</si>
  <si>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</si>
  <si>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31.12.2018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</si>
  <si>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</si>
  <si>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</si>
  <si>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</si>
  <si>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</si>
  <si>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</si>
  <si>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</si>
  <si>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</si>
  <si>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</si>
  <si>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</si>
  <si>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</si>
  <si>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</si>
  <si>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</si>
  <si>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</si>
  <si>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</si>
  <si>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policealne i średnie zawodowe</t>
  </si>
  <si>
    <t>średnie ogólnokształcące</t>
  </si>
  <si>
    <t>zasadnicze zawodowe</t>
  </si>
  <si>
    <t>gimnazjalne/podstawowe i poniżej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</si>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</sst>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7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4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166" fontId="42" fillId="0" borderId="0" xfId="2" applyNumberFormat="1" applyFont="1" applyBorder="1" applyAlignment="1">
      <alignment horizontal="right"/>
    </xf>
    <xf numFmtId="166" fontId="43" fillId="0" borderId="0" xfId="2" applyNumberFormat="1" applyFont="1" applyBorder="1" applyAlignment="1">
      <alignment horizontal="right"/>
    </xf>
    <xf numFmtId="0" fontId="36" fillId="0" borderId="0" xfId="1"/>
    <xf numFmtId="0" fontId="0" fillId="0" borderId="0" xfId="0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5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7" fillId="9" borderId="0" xfId="1" applyFont="1" applyFill="1" applyAlignment="1">
      <alignment vertical="center"/>
    </xf>
    <xf numFmtId="0" fontId="36" fillId="0" borderId="0" xfId="1" applyAlignment="1"/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/>
    <xf numFmtId="0" fontId="48" fillId="2" borderId="0" xfId="0" applyFont="1" applyFill="1" applyAlignment="1">
      <alignment horizontal="center" wrapText="1"/>
    </xf>
    <xf numFmtId="0" fontId="49" fillId="0" borderId="0" xfId="0" applyFont="1" applyAlignment="1">
      <alignment horizontal="center" wrapText="1"/>
    </xf>
    <xf numFmtId="0" fontId="45" fillId="2" borderId="0" xfId="0" applyFont="1" applyFill="1" applyAlignment="1">
      <alignment horizontal="left" vertical="center"/>
    </xf>
    <xf numFmtId="0" fontId="0" fillId="2" borderId="0" xfId="0" applyFill="1"/>
    <xf numFmtId="0" fontId="50" fillId="2" borderId="0" xfId="0" applyFont="1" applyFill="1" applyAlignment="1">
      <alignment horizontal="center"/>
    </xf>
    <xf numFmtId="0" fontId="50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1" fillId="0" borderId="2" xfId="0" applyFont="1" applyBorder="1" applyAlignment="1">
      <alignment horizontal="center" vertical="center"/>
    </xf>
    <xf numFmtId="0" fontId="52" fillId="0" borderId="3" xfId="0" applyFont="1" applyBorder="1" applyAlignment="1"/>
    <xf numFmtId="0" fontId="52" fillId="0" borderId="4" xfId="0" applyFont="1" applyBorder="1" applyAlignment="1">
      <alignment horizontal="right" vertical="top" wrapText="1"/>
    </xf>
    <xf numFmtId="0" fontId="53" fillId="0" borderId="4" xfId="0" applyFont="1" applyFill="1" applyBorder="1" applyAlignment="1">
      <alignment horizontal="center" vertical="center" wrapText="1"/>
    </xf>
    <xf numFmtId="0" fontId="54" fillId="0" borderId="4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5" fillId="0" borderId="84" xfId="0" applyFont="1" applyFill="1" applyBorder="1" applyAlignment="1">
      <alignment horizontal="center" vertical="center" wrapText="1"/>
    </xf>
    <xf numFmtId="0" fontId="56" fillId="3" borderId="0" xfId="0" applyFont="1" applyFill="1" applyBorder="1" applyAlignment="1">
      <alignment horizontal="center" vertical="center"/>
    </xf>
    <xf numFmtId="0" fontId="57" fillId="3" borderId="34" xfId="0" applyFont="1" applyFill="1" applyBorder="1" applyAlignment="1">
      <alignment horizontal="center" vertical="center"/>
    </xf>
    <xf numFmtId="0" fontId="57" fillId="0" borderId="35" xfId="0" applyFont="1" applyBorder="1" applyAlignment="1">
      <alignment horizontal="center"/>
    </xf>
    <xf numFmtId="0" fontId="58" fillId="0" borderId="85" xfId="0" applyFont="1" applyBorder="1" applyAlignment="1">
      <alignment horizontal="left" vertical="center" wrapText="1"/>
    </xf>
    <xf numFmtId="0" fontId="58" fillId="0" borderId="34" xfId="0" applyFont="1" applyBorder="1" applyAlignment="1">
      <alignment horizontal="left" vertical="center" wrapText="1"/>
    </xf>
    <xf numFmtId="0" fontId="58" fillId="0" borderId="86" xfId="0" applyFont="1" applyBorder="1" applyAlignment="1">
      <alignment horizontal="left" vertical="center" wrapText="1"/>
    </xf>
    <xf numFmtId="0" fontId="59" fillId="0" borderId="13" xfId="0" applyFont="1" applyBorder="1"/>
    <xf numFmtId="0" fontId="60" fillId="0" borderId="22" xfId="0" applyFont="1" applyBorder="1" applyAlignment="1">
      <alignment vertical="center" wrapText="1"/>
    </xf>
    <xf numFmtId="0" fontId="60" fillId="0" borderId="27" xfId="0" applyFont="1" applyBorder="1" applyAlignment="1">
      <alignment vertical="center" wrapText="1"/>
    </xf>
    <xf numFmtId="0" fontId="61" fillId="0" borderId="27" xfId="0" applyFont="1" applyFill="1" applyBorder="1" applyAlignment="1">
      <alignment horizontal="center" vertical="center" wrapText="1"/>
    </xf>
    <xf numFmtId="1" fontId="61" fillId="0" borderId="27" xfId="0" applyNumberFormat="1" applyFont="1" applyFill="1" applyBorder="1" applyAlignment="1">
      <alignment horizontal="center" vertical="center"/>
    </xf>
    <xf numFmtId="0" fontId="61" fillId="0" borderId="27" xfId="0" applyFont="1" applyFill="1" applyBorder="1" applyAlignment="1">
      <alignment horizontal="center" vertical="center"/>
    </xf>
    <xf numFmtId="1" fontId="61" fillId="0" borderId="28" xfId="0" applyNumberFormat="1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0" fillId="0" borderId="24" xfId="0" applyFont="1" applyBorder="1" applyAlignment="1">
      <alignment vertical="center" wrapText="1"/>
    </xf>
    <xf numFmtId="0" fontId="60" fillId="0" borderId="23" xfId="0" applyFont="1" applyBorder="1" applyAlignment="1">
      <alignment vertical="center" wrapText="1"/>
    </xf>
    <xf numFmtId="0" fontId="63" fillId="0" borderId="44" xfId="0" applyFont="1" applyFill="1" applyBorder="1" applyAlignment="1">
      <alignment horizontal="center"/>
    </xf>
    <xf numFmtId="0" fontId="63" fillId="0" borderId="43" xfId="0" applyFont="1" applyFill="1" applyBorder="1" applyAlignment="1">
      <alignment horizontal="center"/>
    </xf>
    <xf numFmtId="0" fontId="64" fillId="0" borderId="0" xfId="0" applyFont="1"/>
    <xf numFmtId="0" fontId="60" fillId="0" borderId="21" xfId="0" applyFont="1" applyBorder="1" applyAlignment="1">
      <alignment vertical="center" wrapText="1"/>
    </xf>
    <xf numFmtId="0" fontId="61" fillId="0" borderId="22" xfId="0" applyFont="1" applyFill="1" applyBorder="1" applyAlignment="1">
      <alignment horizontal="center" vertical="center" wrapText="1"/>
    </xf>
    <xf numFmtId="0" fontId="61" fillId="0" borderId="21" xfId="0" applyFont="1" applyFill="1" applyBorder="1" applyAlignment="1">
      <alignment horizontal="center" vertical="center" wrapText="1"/>
    </xf>
    <xf numFmtId="1" fontId="61" fillId="0" borderId="22" xfId="0" applyNumberFormat="1" applyFont="1" applyFill="1" applyBorder="1" applyAlignment="1">
      <alignment horizontal="center" vertical="center" wrapText="1"/>
    </xf>
    <xf numFmtId="0" fontId="61" fillId="0" borderId="48" xfId="0" applyFont="1" applyFill="1" applyBorder="1" applyAlignment="1">
      <alignment horizontal="center" vertical="center"/>
    </xf>
    <xf numFmtId="1" fontId="61" fillId="0" borderId="21" xfId="0" applyNumberFormat="1" applyFont="1" applyFill="1" applyBorder="1" applyAlignment="1">
      <alignment horizontal="center" vertical="center" wrapText="1"/>
    </xf>
    <xf numFmtId="0" fontId="59" fillId="0" borderId="13" xfId="0" applyFont="1" applyBorder="1" applyAlignment="1">
      <alignment horizontal="center"/>
    </xf>
    <xf numFmtId="0" fontId="60" fillId="0" borderId="76" xfId="0" applyFont="1" applyBorder="1" applyAlignment="1">
      <alignment vertical="center" wrapText="1"/>
    </xf>
    <xf numFmtId="0" fontId="60" fillId="0" borderId="47" xfId="0" applyFont="1" applyBorder="1" applyAlignment="1">
      <alignment vertical="center" wrapText="1"/>
    </xf>
    <xf numFmtId="0" fontId="61" fillId="0" borderId="47" xfId="0" applyFont="1" applyFill="1" applyBorder="1" applyAlignment="1">
      <alignment horizontal="center" vertical="center" wrapText="1"/>
    </xf>
    <xf numFmtId="0" fontId="61" fillId="0" borderId="32" xfId="0" applyFont="1" applyFill="1" applyBorder="1" applyAlignment="1">
      <alignment horizontal="center" vertical="center"/>
    </xf>
    <xf numFmtId="0" fontId="61" fillId="0" borderId="46" xfId="0" applyFont="1" applyFill="1" applyBorder="1" applyAlignment="1">
      <alignment horizontal="center" vertical="center"/>
    </xf>
    <xf numFmtId="0" fontId="57" fillId="3" borderId="3" xfId="0" applyFont="1" applyFill="1" applyBorder="1" applyAlignment="1">
      <alignment horizontal="center"/>
    </xf>
    <xf numFmtId="0" fontId="57" fillId="3" borderId="1" xfId="0" applyFont="1" applyFill="1" applyBorder="1" applyAlignment="1">
      <alignment horizontal="center"/>
    </xf>
    <xf numFmtId="0" fontId="57" fillId="0" borderId="87" xfId="0" applyFont="1" applyBorder="1" applyAlignment="1">
      <alignment horizontal="center"/>
    </xf>
    <xf numFmtId="0" fontId="58" fillId="0" borderId="87" xfId="0" applyFont="1" applyBorder="1" applyAlignment="1">
      <alignment horizontal="left" vertical="center" wrapText="1"/>
    </xf>
    <xf numFmtId="0" fontId="59" fillId="0" borderId="88" xfId="0" applyFont="1" applyBorder="1" applyAlignment="1">
      <alignment horizontal="center"/>
    </xf>
    <xf numFmtId="0" fontId="60" fillId="0" borderId="89" xfId="0" applyFont="1" applyBorder="1" applyAlignment="1">
      <alignment vertical="center" wrapText="1"/>
    </xf>
    <xf numFmtId="0" fontId="61" fillId="0" borderId="28" xfId="0" applyFont="1" applyFill="1" applyBorder="1" applyAlignment="1">
      <alignment horizontal="center" vertical="center"/>
    </xf>
    <xf numFmtId="0" fontId="59" fillId="0" borderId="88" xfId="0" applyFont="1" applyFill="1" applyBorder="1" applyAlignment="1">
      <alignment horizontal="center"/>
    </xf>
    <xf numFmtId="0" fontId="60" fillId="0" borderId="89" xfId="0" applyFont="1" applyFill="1" applyBorder="1" applyAlignment="1">
      <alignment horizontal="left" vertical="center" wrapText="1"/>
    </xf>
    <xf numFmtId="0" fontId="60" fillId="0" borderId="22" xfId="0" applyFont="1" applyFill="1" applyBorder="1" applyAlignment="1">
      <alignment horizontal="left" vertical="center" wrapText="1"/>
    </xf>
    <xf numFmtId="0" fontId="64" fillId="0" borderId="0" xfId="0" applyFont="1" applyFill="1"/>
    <xf numFmtId="0" fontId="0" fillId="0" borderId="0" xfId="0" applyFill="1"/>
    <xf numFmtId="0" fontId="60" fillId="0" borderId="75" xfId="0" applyFont="1" applyFill="1" applyBorder="1" applyAlignment="1">
      <alignment horizontal="left" vertical="center" wrapText="1"/>
    </xf>
    <xf numFmtId="0" fontId="60" fillId="0" borderId="47" xfId="0" applyFont="1" applyFill="1" applyBorder="1" applyAlignment="1">
      <alignment horizontal="left" vertical="center" wrapText="1"/>
    </xf>
    <xf numFmtId="0" fontId="59" fillId="0" borderId="90" xfId="0" applyFont="1" applyFill="1" applyBorder="1" applyAlignment="1">
      <alignment horizontal="center"/>
    </xf>
    <xf numFmtId="0" fontId="60" fillId="0" borderId="91" xfId="0" applyFont="1" applyFill="1" applyBorder="1" applyAlignment="1">
      <alignment horizontal="left" vertical="center" wrapText="1"/>
    </xf>
    <xf numFmtId="0" fontId="60" fillId="0" borderId="31" xfId="0" applyFont="1" applyFill="1" applyBorder="1" applyAlignment="1">
      <alignment horizontal="left" vertical="center" wrapText="1"/>
    </xf>
    <xf numFmtId="0" fontId="61" fillId="0" borderId="31" xfId="0" applyFont="1" applyFill="1" applyBorder="1" applyAlignment="1">
      <alignment horizontal="center" vertical="center" wrapText="1"/>
    </xf>
    <xf numFmtId="0" fontId="61" fillId="0" borderId="33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center" vertical="center"/>
    </xf>
    <xf numFmtId="0" fontId="57" fillId="0" borderId="85" xfId="0" applyFont="1" applyBorder="1" applyAlignment="1">
      <alignment horizontal="left" vertical="center" wrapText="1"/>
    </xf>
    <xf numFmtId="0" fontId="57" fillId="0" borderId="34" xfId="0" applyFont="1" applyBorder="1" applyAlignment="1">
      <alignment horizontal="left" vertical="center" wrapText="1"/>
    </xf>
    <xf numFmtId="0" fontId="57" fillId="0" borderId="86" xfId="0" applyFont="1" applyBorder="1" applyAlignment="1">
      <alignment horizontal="left" vertical="center" wrapText="1"/>
    </xf>
    <xf numFmtId="0" fontId="65" fillId="0" borderId="13" xfId="0" applyFont="1" applyBorder="1"/>
    <xf numFmtId="1" fontId="62" fillId="0" borderId="2" xfId="0" applyNumberFormat="1" applyFont="1" applyFill="1" applyBorder="1" applyAlignment="1">
      <alignment horizontal="center" vertical="center" wrapText="1"/>
    </xf>
    <xf numFmtId="0" fontId="65" fillId="0" borderId="13" xfId="0" applyFont="1" applyBorder="1" applyAlignment="1">
      <alignment horizontal="center"/>
    </xf>
    <xf numFmtId="0" fontId="65" fillId="0" borderId="13" xfId="0" applyFont="1" applyFill="1" applyBorder="1" applyAlignment="1">
      <alignment horizontal="center"/>
    </xf>
    <xf numFmtId="0" fontId="60" fillId="0" borderId="21" xfId="0" applyFont="1" applyFill="1" applyBorder="1" applyAlignment="1">
      <alignment vertical="center" wrapText="1"/>
    </xf>
    <xf numFmtId="0" fontId="60" fillId="0" borderId="22" xfId="0" applyFont="1" applyFill="1" applyBorder="1" applyAlignment="1">
      <alignment vertical="center" wrapText="1"/>
    </xf>
    <xf numFmtId="0" fontId="65" fillId="0" borderId="29" xfId="0" applyFont="1" applyBorder="1"/>
    <xf numFmtId="0" fontId="60" fillId="0" borderId="30" xfId="0" applyFont="1" applyBorder="1" applyAlignment="1">
      <alignment vertical="center" wrapText="1"/>
    </xf>
    <xf numFmtId="0" fontId="60" fillId="0" borderId="31" xfId="0" applyFont="1" applyBorder="1" applyAlignment="1">
      <alignment vertical="center" wrapText="1"/>
    </xf>
    <xf numFmtId="1" fontId="61" fillId="0" borderId="31" xfId="0" applyNumberFormat="1" applyFont="1" applyFill="1" applyBorder="1" applyAlignment="1">
      <alignment horizontal="center" vertical="center" wrapText="1"/>
    </xf>
    <xf numFmtId="1" fontId="61" fillId="0" borderId="30" xfId="0" applyNumberFormat="1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/>
    </xf>
    <xf numFmtId="0" fontId="57" fillId="0" borderId="85" xfId="0" applyFont="1" applyFill="1" applyBorder="1" applyAlignment="1">
      <alignment horizontal="left"/>
    </xf>
    <xf numFmtId="0" fontId="57" fillId="0" borderId="34" xfId="0" applyFont="1" applyFill="1" applyBorder="1" applyAlignment="1">
      <alignment horizontal="left"/>
    </xf>
    <xf numFmtId="0" fontId="57" fillId="0" borderId="86" xfId="0" applyFont="1" applyFill="1" applyBorder="1" applyAlignment="1">
      <alignment horizontal="left"/>
    </xf>
    <xf numFmtId="1" fontId="66" fillId="0" borderId="27" xfId="0" applyNumberFormat="1" applyFont="1" applyFill="1" applyBorder="1" applyAlignment="1">
      <alignment horizontal="center" vertical="center" wrapText="1"/>
    </xf>
    <xf numFmtId="1" fontId="66" fillId="0" borderId="28" xfId="0" applyNumberFormat="1" applyFont="1" applyFill="1" applyBorder="1" applyAlignment="1">
      <alignment horizontal="center" vertical="center" wrapText="1"/>
    </xf>
    <xf numFmtId="1" fontId="61" fillId="0" borderId="47" xfId="0" applyNumberFormat="1" applyFont="1" applyFill="1" applyBorder="1" applyAlignment="1">
      <alignment horizontal="center" vertical="center" wrapText="1"/>
    </xf>
    <xf numFmtId="1" fontId="61" fillId="0" borderId="76" xfId="0" applyNumberFormat="1" applyFont="1" applyFill="1" applyBorder="1" applyAlignment="1">
      <alignment horizontal="center" vertical="center" wrapText="1"/>
    </xf>
    <xf numFmtId="1" fontId="61" fillId="0" borderId="27" xfId="0" applyNumberFormat="1" applyFont="1" applyFill="1" applyBorder="1" applyAlignment="1">
      <alignment horizontal="center" vertical="center" wrapText="1"/>
    </xf>
    <xf numFmtId="1" fontId="61" fillId="0" borderId="28" xfId="0" applyNumberFormat="1" applyFont="1" applyFill="1" applyBorder="1" applyAlignment="1">
      <alignment horizontal="center" vertical="center" wrapText="1"/>
    </xf>
    <xf numFmtId="0" fontId="60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1" fillId="0" borderId="48" xfId="0" applyFont="1" applyFill="1" applyBorder="1" applyAlignment="1">
      <alignment horizontal="center" vertical="center" wrapText="1"/>
    </xf>
    <xf numFmtId="1" fontId="61" fillId="0" borderId="48" xfId="0" applyNumberFormat="1" applyFont="1" applyFill="1" applyBorder="1" applyAlignment="1">
      <alignment horizontal="center" vertical="center" wrapText="1"/>
    </xf>
    <xf numFmtId="1" fontId="61" fillId="0" borderId="46" xfId="0" applyNumberFormat="1" applyFont="1" applyFill="1" applyBorder="1" applyAlignment="1">
      <alignment horizontal="center" vertical="center" wrapText="1"/>
    </xf>
    <xf numFmtId="0" fontId="65" fillId="0" borderId="29" xfId="0" applyFont="1" applyBorder="1" applyAlignment="1">
      <alignment horizontal="center"/>
    </xf>
    <xf numFmtId="0" fontId="60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1" fillId="0" borderId="32" xfId="0" applyFont="1" applyFill="1" applyBorder="1" applyAlignment="1">
      <alignment horizontal="center" vertical="center" wrapText="1"/>
    </xf>
    <xf numFmtId="1" fontId="61" fillId="0" borderId="32" xfId="0" applyNumberFormat="1" applyFont="1" applyFill="1" applyBorder="1" applyAlignment="1">
      <alignment horizontal="center" vertical="center" wrapText="1"/>
    </xf>
    <xf numFmtId="1" fontId="61" fillId="0" borderId="33" xfId="0" applyNumberFormat="1" applyFont="1" applyFill="1" applyBorder="1" applyAlignment="1">
      <alignment horizontal="center" vertical="center" wrapText="1"/>
    </xf>
    <xf numFmtId="0" fontId="65" fillId="3" borderId="0" xfId="0" applyFont="1" applyFill="1" applyBorder="1" applyAlignment="1">
      <alignment horizontal="center"/>
    </xf>
    <xf numFmtId="0" fontId="0" fillId="3" borderId="0" xfId="0" applyFill="1" applyAlignment="1"/>
    <xf numFmtId="0" fontId="57" fillId="0" borderId="40" xfId="0" applyFont="1" applyBorder="1" applyAlignment="1">
      <alignment horizontal="center" vertical="center"/>
    </xf>
    <xf numFmtId="0" fontId="57" fillId="0" borderId="40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7" fillId="0" borderId="5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horizontal="left" vertical="center"/>
    </xf>
    <xf numFmtId="0" fontId="67" fillId="0" borderId="0" xfId="0" applyFont="1"/>
    <xf numFmtId="0" fontId="68" fillId="0" borderId="0" xfId="0" applyFont="1" applyFill="1" applyBorder="1" applyAlignment="1">
      <alignment horizontal="right" vertical="center"/>
    </xf>
    <xf numFmtId="0" fontId="45" fillId="0" borderId="0" xfId="0" applyFont="1" applyBorder="1"/>
    <xf numFmtId="0" fontId="47" fillId="0" borderId="0" xfId="0" applyFont="1" applyBorder="1" applyAlignment="1"/>
    <xf numFmtId="0" fontId="68" fillId="0" borderId="0" xfId="0" applyFont="1" applyBorder="1" applyAlignment="1"/>
    <xf numFmtId="1" fontId="68" fillId="0" borderId="0" xfId="0" applyNumberFormat="1" applyFont="1" applyFill="1" applyBorder="1"/>
    <xf numFmtId="0" fontId="47" fillId="0" borderId="0" xfId="0" applyFont="1" applyBorder="1"/>
    <xf numFmtId="0" fontId="68" fillId="0" borderId="0" xfId="0" applyFont="1" applyBorder="1"/>
    <xf numFmtId="1" fontId="68" fillId="0" borderId="0" xfId="0" applyNumberFormat="1" applyFont="1" applyFill="1" applyBorder="1" applyAlignment="1">
      <alignment horizontal="right" vertical="center"/>
    </xf>
    <xf numFmtId="0" fontId="69" fillId="0" borderId="0" xfId="0" applyFont="1"/>
    <xf numFmtId="0" fontId="44" fillId="0" borderId="0" xfId="0" applyFont="1" applyFill="1"/>
    <xf numFmtId="0" fontId="45" fillId="0" borderId="0" xfId="0" applyFont="1" applyFill="1" applyBorder="1" applyAlignment="1">
      <alignment horizontal="right" vertical="center"/>
    </xf>
    <xf numFmtId="1" fontId="45" fillId="0" borderId="0" xfId="0" applyNumberFormat="1" applyFont="1" applyFill="1" applyBorder="1"/>
    <xf numFmtId="1" fontId="45" fillId="0" borderId="0" xfId="0" applyNumberFormat="1" applyFont="1" applyFill="1" applyBorder="1" applyAlignment="1">
      <alignment horizontal="right" vertic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XII 2017r. do XII 2018r.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18'!$B$3:$B$15</c:f>
              <c:strCache>
                <c:ptCount val="13"/>
                <c:pt idx="0">
                  <c:v>XII 2017r.</c:v>
                </c:pt>
                <c:pt idx="1">
                  <c:v>I 2018r.</c:v>
                </c:pt>
                <c:pt idx="2">
                  <c:v>II 2018r.</c:v>
                </c:pt>
                <c:pt idx="3">
                  <c:v>III 2018r.</c:v>
                </c:pt>
                <c:pt idx="4">
                  <c:v>IV 2018r.</c:v>
                </c:pt>
                <c:pt idx="5">
                  <c:v>V 2018r.</c:v>
                </c:pt>
                <c:pt idx="6">
                  <c:v>VI 2018r.</c:v>
                </c:pt>
                <c:pt idx="7">
                  <c:v>VII 2018r.</c:v>
                </c:pt>
                <c:pt idx="8">
                  <c:v>VIII 2018r.</c:v>
                </c:pt>
                <c:pt idx="9">
                  <c:v>IX 2018r.</c:v>
                </c:pt>
                <c:pt idx="10">
                  <c:v>X 2018r.</c:v>
                </c:pt>
                <c:pt idx="11">
                  <c:v>XI 2018r.</c:v>
                </c:pt>
                <c:pt idx="12">
                  <c:v>XII 2018r.</c:v>
                </c:pt>
              </c:strCache>
            </c:strRef>
          </c:cat>
          <c:val>
            <c:numRef>
              <c:f>'Wykresy XII 18'!$C$3:$C$15</c:f>
              <c:numCache>
                <c:formatCode>General</c:formatCode>
                <c:ptCount val="13"/>
                <c:pt idx="0">
                  <c:v>24605</c:v>
                </c:pt>
                <c:pt idx="1">
                  <c:v>26701</c:v>
                </c:pt>
                <c:pt idx="2">
                  <c:v>26136</c:v>
                </c:pt>
                <c:pt idx="3">
                  <c:v>24862</c:v>
                </c:pt>
                <c:pt idx="4">
                  <c:v>23660</c:v>
                </c:pt>
                <c:pt idx="5">
                  <c:v>22865</c:v>
                </c:pt>
                <c:pt idx="6">
                  <c:v>21868</c:v>
                </c:pt>
                <c:pt idx="7">
                  <c:v>21835</c:v>
                </c:pt>
                <c:pt idx="8">
                  <c:v>21768</c:v>
                </c:pt>
                <c:pt idx="9">
                  <c:v>21627</c:v>
                </c:pt>
                <c:pt idx="10">
                  <c:v>21375</c:v>
                </c:pt>
                <c:pt idx="11">
                  <c:v>21683</c:v>
                </c:pt>
                <c:pt idx="12">
                  <c:v>22201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60059976"/>
        <c:axId val="260065856"/>
      </c:barChart>
      <c:catAx>
        <c:axId val="26005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0065856"/>
        <c:crossesAt val="20000"/>
        <c:auto val="1"/>
        <c:lblAlgn val="ctr"/>
        <c:lblOffset val="100"/>
        <c:noMultiLvlLbl val="0"/>
      </c:catAx>
      <c:valAx>
        <c:axId val="260065856"/>
        <c:scaling>
          <c:orientation val="minMax"/>
          <c:max val="28000"/>
          <c:min val="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00599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XII 18'!$J$3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XII 18'!$H$4:$H$9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XII 18'!$I$4:$I$9</c:f>
              <c:numCache>
                <c:formatCode>General</c:formatCode>
                <c:ptCount val="6"/>
                <c:pt idx="0">
                  <c:v>276</c:v>
                </c:pt>
                <c:pt idx="1">
                  <c:v>5</c:v>
                </c:pt>
                <c:pt idx="2">
                  <c:v>0</c:v>
                </c:pt>
                <c:pt idx="3">
                  <c:v>89</c:v>
                </c:pt>
                <c:pt idx="4">
                  <c:v>84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60060760"/>
        <c:axId val="260061152"/>
      </c:barChart>
      <c:catAx>
        <c:axId val="260060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0061152"/>
        <c:crosses val="autoZero"/>
        <c:auto val="1"/>
        <c:lblAlgn val="ctr"/>
        <c:lblOffset val="100"/>
        <c:noMultiLvlLbl val="0"/>
      </c:catAx>
      <c:valAx>
        <c:axId val="26006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006076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VII 2017r. do XII 2017r. oraz od VII 2018r. do XII 2018r.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18'!$E$6:$E$18</c:f>
              <c:strCache>
                <c:ptCount val="13"/>
                <c:pt idx="0">
                  <c:v>VII 2017r.</c:v>
                </c:pt>
                <c:pt idx="1">
                  <c:v>VIII 2017r.</c:v>
                </c:pt>
                <c:pt idx="2">
                  <c:v>IX 2017r.</c:v>
                </c:pt>
                <c:pt idx="3">
                  <c:v>X 2017r.</c:v>
                </c:pt>
                <c:pt idx="4">
                  <c:v>XI 2017r.</c:v>
                </c:pt>
                <c:pt idx="5">
                  <c:v>XII 2017r.</c:v>
                </c:pt>
                <c:pt idx="7">
                  <c:v>VII 2018r.</c:v>
                </c:pt>
                <c:pt idx="8">
                  <c:v>VIII 2018r.</c:v>
                </c:pt>
                <c:pt idx="9">
                  <c:v>IX 2018r.</c:v>
                </c:pt>
                <c:pt idx="10">
                  <c:v>X 2018r.</c:v>
                </c:pt>
                <c:pt idx="11">
                  <c:v>XI 2018r.</c:v>
                </c:pt>
                <c:pt idx="12">
                  <c:v>XII 2018r.</c:v>
                </c:pt>
              </c:strCache>
            </c:strRef>
          </c:cat>
          <c:val>
            <c:numRef>
              <c:f>'Wykresy XII 18'!$F$6:$F$18</c:f>
              <c:numCache>
                <c:formatCode>General</c:formatCode>
                <c:ptCount val="13"/>
                <c:pt idx="0">
                  <c:v>4202</c:v>
                </c:pt>
                <c:pt idx="1">
                  <c:v>5369</c:v>
                </c:pt>
                <c:pt idx="2">
                  <c:v>4985</c:v>
                </c:pt>
                <c:pt idx="3">
                  <c:v>6132</c:v>
                </c:pt>
                <c:pt idx="4">
                  <c:v>4495</c:v>
                </c:pt>
                <c:pt idx="5">
                  <c:v>3009</c:v>
                </c:pt>
                <c:pt idx="7">
                  <c:v>3935</c:v>
                </c:pt>
                <c:pt idx="8">
                  <c:v>4817</c:v>
                </c:pt>
                <c:pt idx="9">
                  <c:v>3788</c:v>
                </c:pt>
                <c:pt idx="10">
                  <c:v>5981</c:v>
                </c:pt>
                <c:pt idx="11">
                  <c:v>4154</c:v>
                </c:pt>
                <c:pt idx="12">
                  <c:v>3176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60066248"/>
        <c:axId val="260064288"/>
        <c:axId val="0"/>
      </c:bar3DChart>
      <c:catAx>
        <c:axId val="26006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0064288"/>
        <c:crosses val="autoZero"/>
        <c:auto val="1"/>
        <c:lblAlgn val="ctr"/>
        <c:lblOffset val="100"/>
        <c:noMultiLvlLbl val="0"/>
      </c:catAx>
      <c:valAx>
        <c:axId val="260064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0066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grudniu 2018r.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3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559974874935504"/>
          <c:y val="0.3477020997375328"/>
          <c:w val="0.50918567871323761"/>
          <c:h val="0.40833333333333333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295881284070249"/>
                  <c:y val="-0.22511466535433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6157457881867332"/>
                  <c:y val="-9.89217519685039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9044439957825784"/>
                  <c:y val="7.35813648293963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3.3542409762882204E-2"/>
                  <c:y val="9.2142716535432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6.3752159185230056E-2"/>
                  <c:y val="0.12034350393700788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3043385602440721"/>
                  <c:y val="0.111212926509186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25027278641451872"/>
                  <c:y val="4.51364829396325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32010622069677186"/>
                  <c:y val="-3.45080380577428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9.796430894856091E-2"/>
                  <c:y val="-0.1532065288713910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0288736343854454"/>
                  <c:y val="-6.73882874015748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4.0576642663256814E-2"/>
                  <c:y val="-0.1028126640419947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088453686878883"/>
                  <c:y val="-9.0773622047244096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XII 18'!$J$22:$J$34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XII 18'!$K$22:$K$34</c:f>
              <c:numCache>
                <c:formatCode>0.00%</c:formatCode>
                <c:ptCount val="13"/>
                <c:pt idx="0">
                  <c:v>0.45205479452054792</c:v>
                </c:pt>
                <c:pt idx="1">
                  <c:v>6.0915185077236957E-2</c:v>
                </c:pt>
                <c:pt idx="2">
                  <c:v>3.4100845234625476E-2</c:v>
                </c:pt>
                <c:pt idx="3">
                  <c:v>8.1608860390556693E-3</c:v>
                </c:pt>
                <c:pt idx="4">
                  <c:v>1.457301078402798E-3</c:v>
                </c:pt>
                <c:pt idx="5">
                  <c:v>5.2462838822500725E-3</c:v>
                </c:pt>
                <c:pt idx="6">
                  <c:v>1.0784027980180706E-2</c:v>
                </c:pt>
                <c:pt idx="7">
                  <c:v>9.0352666860973475E-3</c:v>
                </c:pt>
                <c:pt idx="8">
                  <c:v>3.0603322646458757E-2</c:v>
                </c:pt>
                <c:pt idx="9">
                  <c:v>0.24540950160303118</c:v>
                </c:pt>
                <c:pt idx="10">
                  <c:v>6.4121247449723112E-2</c:v>
                </c:pt>
                <c:pt idx="11">
                  <c:v>6.4121247449723112E-3</c:v>
                </c:pt>
                <c:pt idx="12">
                  <c:v>7.1699213057417666E-2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8r/Arkusz%20robocz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8"/>
      <sheetName val="Stan i struktura II 18"/>
      <sheetName val="Stan i struktura III 18"/>
      <sheetName val=" Stan i struktura IV 18"/>
      <sheetName val=" Stan i struktura V 18"/>
      <sheetName val=" Stan i struktura VI 18"/>
      <sheetName val=" Stan i struktura VII 18"/>
      <sheetName val=" Stan i struktura VIII 18"/>
      <sheetName val=" Stan i struktura IX 18"/>
      <sheetName val=" Stan i struktura X 18"/>
      <sheetName val=" Stan i struktura XI 18"/>
      <sheetName val=" Stan i struktura XII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1434</v>
          </cell>
          <cell r="F6">
            <v>1095</v>
          </cell>
          <cell r="G6">
            <v>1570</v>
          </cell>
          <cell r="H6">
            <v>2420</v>
          </cell>
          <cell r="I6">
            <v>2351</v>
          </cell>
          <cell r="J6">
            <v>372</v>
          </cell>
          <cell r="K6">
            <v>1776</v>
          </cell>
          <cell r="L6">
            <v>744</v>
          </cell>
          <cell r="M6">
            <v>1059</v>
          </cell>
          <cell r="N6">
            <v>1046</v>
          </cell>
          <cell r="O6">
            <v>2324</v>
          </cell>
          <cell r="P6">
            <v>1761</v>
          </cell>
          <cell r="Q6">
            <v>1871</v>
          </cell>
          <cell r="R6">
            <v>1860</v>
          </cell>
          <cell r="S6">
            <v>21683</v>
          </cell>
        </row>
        <row r="46">
          <cell r="E46">
            <v>11100</v>
          </cell>
          <cell r="F46">
            <v>2969</v>
          </cell>
          <cell r="G46">
            <v>3964</v>
          </cell>
          <cell r="H46">
            <v>2496</v>
          </cell>
          <cell r="I46">
            <v>3088</v>
          </cell>
          <cell r="J46">
            <v>1400</v>
          </cell>
          <cell r="K46">
            <v>2127</v>
          </cell>
          <cell r="L46">
            <v>1698</v>
          </cell>
          <cell r="M46">
            <v>3466</v>
          </cell>
          <cell r="N46">
            <v>2650</v>
          </cell>
          <cell r="O46">
            <v>6247</v>
          </cell>
          <cell r="P46">
            <v>2232</v>
          </cell>
          <cell r="Q46">
            <v>2399</v>
          </cell>
          <cell r="R46">
            <v>3528</v>
          </cell>
          <cell r="S46">
            <v>49364</v>
          </cell>
        </row>
        <row r="49">
          <cell r="E49">
            <v>82</v>
          </cell>
          <cell r="F49">
            <v>58</v>
          </cell>
          <cell r="G49">
            <v>66</v>
          </cell>
          <cell r="H49">
            <v>36</v>
          </cell>
          <cell r="I49">
            <v>60</v>
          </cell>
          <cell r="J49">
            <v>11</v>
          </cell>
          <cell r="K49">
            <v>116</v>
          </cell>
          <cell r="L49">
            <v>66</v>
          </cell>
          <cell r="M49">
            <v>0</v>
          </cell>
          <cell r="N49">
            <v>49</v>
          </cell>
          <cell r="O49">
            <v>99</v>
          </cell>
          <cell r="P49">
            <v>28</v>
          </cell>
          <cell r="Q49">
            <v>293</v>
          </cell>
          <cell r="R49">
            <v>142</v>
          </cell>
          <cell r="S49">
            <v>1106</v>
          </cell>
        </row>
        <row r="51">
          <cell r="E51">
            <v>17</v>
          </cell>
          <cell r="F51">
            <v>46</v>
          </cell>
          <cell r="G51">
            <v>50</v>
          </cell>
          <cell r="H51">
            <v>91</v>
          </cell>
          <cell r="I51">
            <v>82</v>
          </cell>
          <cell r="J51">
            <v>10</v>
          </cell>
          <cell r="K51">
            <v>29</v>
          </cell>
          <cell r="L51">
            <v>29</v>
          </cell>
          <cell r="M51">
            <v>33</v>
          </cell>
          <cell r="N51">
            <v>18</v>
          </cell>
          <cell r="O51">
            <v>7</v>
          </cell>
          <cell r="P51">
            <v>42</v>
          </cell>
          <cell r="Q51">
            <v>263</v>
          </cell>
          <cell r="R51">
            <v>14</v>
          </cell>
          <cell r="S51">
            <v>731</v>
          </cell>
        </row>
        <row r="53">
          <cell r="E53">
            <v>79</v>
          </cell>
          <cell r="F53">
            <v>54</v>
          </cell>
          <cell r="G53">
            <v>98</v>
          </cell>
          <cell r="H53">
            <v>93</v>
          </cell>
          <cell r="I53">
            <v>77</v>
          </cell>
          <cell r="J53">
            <v>47</v>
          </cell>
          <cell r="K53">
            <v>44</v>
          </cell>
          <cell r="L53">
            <v>26</v>
          </cell>
          <cell r="M53">
            <v>31</v>
          </cell>
          <cell r="N53">
            <v>77</v>
          </cell>
          <cell r="O53">
            <v>81</v>
          </cell>
          <cell r="P53">
            <v>32</v>
          </cell>
          <cell r="Q53">
            <v>52</v>
          </cell>
          <cell r="R53">
            <v>87</v>
          </cell>
          <cell r="S53">
            <v>878</v>
          </cell>
        </row>
        <row r="55">
          <cell r="E55">
            <v>105</v>
          </cell>
          <cell r="F55">
            <v>55</v>
          </cell>
          <cell r="G55">
            <v>101</v>
          </cell>
          <cell r="H55">
            <v>50</v>
          </cell>
          <cell r="I55">
            <v>53</v>
          </cell>
          <cell r="J55">
            <v>46</v>
          </cell>
          <cell r="K55">
            <v>24</v>
          </cell>
          <cell r="L55">
            <v>52</v>
          </cell>
          <cell r="M55">
            <v>22</v>
          </cell>
          <cell r="N55">
            <v>41</v>
          </cell>
          <cell r="O55">
            <v>66</v>
          </cell>
          <cell r="P55">
            <v>31</v>
          </cell>
          <cell r="Q55">
            <v>72</v>
          </cell>
          <cell r="R55">
            <v>42</v>
          </cell>
          <cell r="S55">
            <v>760</v>
          </cell>
        </row>
        <row r="57">
          <cell r="E57">
            <v>117</v>
          </cell>
          <cell r="F57">
            <v>92</v>
          </cell>
          <cell r="G57">
            <v>50</v>
          </cell>
          <cell r="H57">
            <v>87</v>
          </cell>
          <cell r="I57">
            <v>114</v>
          </cell>
          <cell r="J57">
            <v>38</v>
          </cell>
          <cell r="K57">
            <v>136</v>
          </cell>
          <cell r="L57">
            <v>39</v>
          </cell>
          <cell r="M57">
            <v>89</v>
          </cell>
          <cell r="N57">
            <v>60</v>
          </cell>
          <cell r="O57">
            <v>99</v>
          </cell>
          <cell r="P57">
            <v>52</v>
          </cell>
          <cell r="Q57">
            <v>141</v>
          </cell>
          <cell r="R57">
            <v>57</v>
          </cell>
          <cell r="S57">
            <v>1171</v>
          </cell>
        </row>
        <row r="59">
          <cell r="E59">
            <v>54</v>
          </cell>
          <cell r="F59">
            <v>30</v>
          </cell>
          <cell r="G59">
            <v>51</v>
          </cell>
          <cell r="H59">
            <v>30</v>
          </cell>
          <cell r="I59">
            <v>65</v>
          </cell>
          <cell r="J59">
            <v>1</v>
          </cell>
          <cell r="K59">
            <v>35</v>
          </cell>
          <cell r="L59">
            <v>25</v>
          </cell>
          <cell r="M59">
            <v>20</v>
          </cell>
          <cell r="N59">
            <v>82</v>
          </cell>
          <cell r="O59">
            <v>15</v>
          </cell>
          <cell r="P59">
            <v>11</v>
          </cell>
          <cell r="Q59">
            <v>4</v>
          </cell>
          <cell r="R59">
            <v>38</v>
          </cell>
          <cell r="S59">
            <v>461</v>
          </cell>
        </row>
        <row r="61">
          <cell r="E61">
            <v>196</v>
          </cell>
          <cell r="F61">
            <v>112</v>
          </cell>
          <cell r="G61">
            <v>200</v>
          </cell>
          <cell r="H61">
            <v>346</v>
          </cell>
          <cell r="I61">
            <v>340</v>
          </cell>
          <cell r="J61">
            <v>85</v>
          </cell>
          <cell r="K61">
            <v>530</v>
          </cell>
          <cell r="L61">
            <v>118</v>
          </cell>
          <cell r="M61">
            <v>203</v>
          </cell>
          <cell r="N61">
            <v>90</v>
          </cell>
          <cell r="O61">
            <v>336</v>
          </cell>
          <cell r="P61">
            <v>237</v>
          </cell>
          <cell r="Q61">
            <v>143</v>
          </cell>
          <cell r="R61">
            <v>326</v>
          </cell>
          <cell r="S61">
            <v>3262</v>
          </cell>
        </row>
        <row r="63">
          <cell r="E63">
            <v>5</v>
          </cell>
          <cell r="F63">
            <v>30</v>
          </cell>
          <cell r="G63">
            <v>22</v>
          </cell>
          <cell r="H63">
            <v>23</v>
          </cell>
          <cell r="I63">
            <v>52</v>
          </cell>
          <cell r="J63">
            <v>31</v>
          </cell>
          <cell r="K63">
            <v>92</v>
          </cell>
          <cell r="L63">
            <v>30</v>
          </cell>
          <cell r="M63">
            <v>37</v>
          </cell>
          <cell r="N63">
            <v>68</v>
          </cell>
          <cell r="O63">
            <v>109</v>
          </cell>
          <cell r="P63">
            <v>40</v>
          </cell>
          <cell r="Q63">
            <v>83</v>
          </cell>
          <cell r="R63">
            <v>496</v>
          </cell>
          <cell r="S63">
            <v>1118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79" t="s">
        <v>0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1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82" t="s">
        <v>19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4"/>
    </row>
    <row r="5" spans="2:27" ht="29.1" customHeight="1" thickTop="1" thickBot="1">
      <c r="B5" s="14" t="s">
        <v>20</v>
      </c>
      <c r="C5" s="185" t="s">
        <v>21</v>
      </c>
      <c r="D5" s="186"/>
      <c r="E5" s="15">
        <v>2.5</v>
      </c>
      <c r="F5" s="15">
        <v>4.3</v>
      </c>
      <c r="G5" s="15">
        <v>9.1999999999999993</v>
      </c>
      <c r="H5" s="15">
        <v>12.1</v>
      </c>
      <c r="I5" s="15">
        <v>8.5</v>
      </c>
      <c r="J5" s="15">
        <v>2.2000000000000002</v>
      </c>
      <c r="K5" s="15">
        <v>10.3</v>
      </c>
      <c r="L5" s="15">
        <v>6.4</v>
      </c>
      <c r="M5" s="15">
        <v>4.3</v>
      </c>
      <c r="N5" s="15">
        <v>7.7</v>
      </c>
      <c r="O5" s="15">
        <v>3.5</v>
      </c>
      <c r="P5" s="15">
        <v>6.7</v>
      </c>
      <c r="Q5" s="15">
        <v>8.9</v>
      </c>
      <c r="R5" s="16">
        <v>5.6</v>
      </c>
      <c r="S5" s="17">
        <v>5.7</v>
      </c>
      <c r="T5" s="1" t="s">
        <v>22</v>
      </c>
    </row>
    <row r="6" spans="2:27" s="4" customFormat="1" ht="28.5" customHeight="1" thickTop="1" thickBot="1">
      <c r="B6" s="18" t="s">
        <v>23</v>
      </c>
      <c r="C6" s="187" t="s">
        <v>24</v>
      </c>
      <c r="D6" s="188"/>
      <c r="E6" s="19">
        <v>1482</v>
      </c>
      <c r="F6" s="20">
        <v>1118</v>
      </c>
      <c r="G6" s="20">
        <v>1619</v>
      </c>
      <c r="H6" s="20">
        <v>2462</v>
      </c>
      <c r="I6" s="20">
        <v>2334</v>
      </c>
      <c r="J6" s="20">
        <v>413</v>
      </c>
      <c r="K6" s="20">
        <v>1902</v>
      </c>
      <c r="L6" s="20">
        <v>740</v>
      </c>
      <c r="M6" s="20">
        <v>1109</v>
      </c>
      <c r="N6" s="20">
        <v>1119</v>
      </c>
      <c r="O6" s="20">
        <v>2281</v>
      </c>
      <c r="P6" s="20">
        <v>1722</v>
      </c>
      <c r="Q6" s="20">
        <v>1957</v>
      </c>
      <c r="R6" s="21">
        <v>1943</v>
      </c>
      <c r="S6" s="22">
        <f>SUM(E6:R6)</f>
        <v>22201</v>
      </c>
    </row>
    <row r="7" spans="2:27" s="4" customFormat="1" ht="29.1" customHeight="1" thickTop="1" thickBot="1">
      <c r="B7" s="23"/>
      <c r="C7" s="189" t="s">
        <v>25</v>
      </c>
      <c r="D7" s="189"/>
      <c r="E7" s="24">
        <f>'[1] Stan i struktura XI 18'!E6</f>
        <v>1434</v>
      </c>
      <c r="F7" s="24">
        <f>'[1] Stan i struktura XI 18'!F6</f>
        <v>1095</v>
      </c>
      <c r="G7" s="24">
        <f>'[1] Stan i struktura XI 18'!G6</f>
        <v>1570</v>
      </c>
      <c r="H7" s="24">
        <f>'[1] Stan i struktura XI 18'!H6</f>
        <v>2420</v>
      </c>
      <c r="I7" s="24">
        <f>'[1] Stan i struktura XI 18'!I6</f>
        <v>2351</v>
      </c>
      <c r="J7" s="24">
        <f>'[1] Stan i struktura XI 18'!J6</f>
        <v>372</v>
      </c>
      <c r="K7" s="24">
        <f>'[1] Stan i struktura XI 18'!K6</f>
        <v>1776</v>
      </c>
      <c r="L7" s="24">
        <f>'[1] Stan i struktura XI 18'!L6</f>
        <v>744</v>
      </c>
      <c r="M7" s="24">
        <f>'[1] Stan i struktura XI 18'!M6</f>
        <v>1059</v>
      </c>
      <c r="N7" s="24">
        <f>'[1] Stan i struktura XI 18'!N6</f>
        <v>1046</v>
      </c>
      <c r="O7" s="24">
        <f>'[1] Stan i struktura XI 18'!O6</f>
        <v>2324</v>
      </c>
      <c r="P7" s="24">
        <f>'[1] Stan i struktura XI 18'!P6</f>
        <v>1761</v>
      </c>
      <c r="Q7" s="24">
        <f>'[1] Stan i struktura XI 18'!Q6</f>
        <v>1871</v>
      </c>
      <c r="R7" s="25">
        <f>'[1] Stan i struktura XI 18'!R6</f>
        <v>1860</v>
      </c>
      <c r="S7" s="26">
        <f>'[1] Stan i struktura XI 18'!S6</f>
        <v>21683</v>
      </c>
      <c r="T7" s="27"/>
      <c r="V7" s="28">
        <f>SUM(E7:R7)</f>
        <v>21683</v>
      </c>
    </row>
    <row r="8" spans="2:27" ht="29.1" customHeight="1" thickTop="1" thickBot="1">
      <c r="B8" s="29"/>
      <c r="C8" s="177" t="s">
        <v>26</v>
      </c>
      <c r="D8" s="178"/>
      <c r="E8" s="30">
        <f t="shared" ref="E8:S8" si="0">E6-E7</f>
        <v>48</v>
      </c>
      <c r="F8" s="30">
        <f t="shared" si="0"/>
        <v>23</v>
      </c>
      <c r="G8" s="30">
        <f t="shared" si="0"/>
        <v>49</v>
      </c>
      <c r="H8" s="30">
        <f t="shared" si="0"/>
        <v>42</v>
      </c>
      <c r="I8" s="30">
        <f t="shared" si="0"/>
        <v>-17</v>
      </c>
      <c r="J8" s="30">
        <f t="shared" si="0"/>
        <v>41</v>
      </c>
      <c r="K8" s="30">
        <f t="shared" si="0"/>
        <v>126</v>
      </c>
      <c r="L8" s="30">
        <f t="shared" si="0"/>
        <v>-4</v>
      </c>
      <c r="M8" s="30">
        <f t="shared" si="0"/>
        <v>50</v>
      </c>
      <c r="N8" s="30">
        <f t="shared" si="0"/>
        <v>73</v>
      </c>
      <c r="O8" s="30">
        <f t="shared" si="0"/>
        <v>-43</v>
      </c>
      <c r="P8" s="30">
        <f t="shared" si="0"/>
        <v>-39</v>
      </c>
      <c r="Q8" s="30">
        <f t="shared" si="0"/>
        <v>86</v>
      </c>
      <c r="R8" s="31">
        <f t="shared" si="0"/>
        <v>83</v>
      </c>
      <c r="S8" s="32">
        <f t="shared" si="0"/>
        <v>518</v>
      </c>
      <c r="T8" s="33"/>
    </row>
    <row r="9" spans="2:27" ht="29.1" customHeight="1" thickTop="1" thickBot="1">
      <c r="B9" s="34"/>
      <c r="C9" s="195" t="s">
        <v>27</v>
      </c>
      <c r="D9" s="196"/>
      <c r="E9" s="35">
        <f t="shared" ref="E9:S9" si="1">E6/E7*100</f>
        <v>103.34728033472804</v>
      </c>
      <c r="F9" s="35">
        <f t="shared" si="1"/>
        <v>102.10045662100458</v>
      </c>
      <c r="G9" s="35">
        <f t="shared" si="1"/>
        <v>103.12101910828027</v>
      </c>
      <c r="H9" s="35">
        <f t="shared" si="1"/>
        <v>101.73553719008264</v>
      </c>
      <c r="I9" s="35">
        <f t="shared" si="1"/>
        <v>99.276903445342413</v>
      </c>
      <c r="J9" s="35">
        <f t="shared" si="1"/>
        <v>111.02150537634408</v>
      </c>
      <c r="K9" s="35">
        <f t="shared" si="1"/>
        <v>107.09459459459461</v>
      </c>
      <c r="L9" s="35">
        <f t="shared" si="1"/>
        <v>99.462365591397855</v>
      </c>
      <c r="M9" s="35">
        <f t="shared" si="1"/>
        <v>104.72143531633617</v>
      </c>
      <c r="N9" s="35">
        <f t="shared" si="1"/>
        <v>106.97896749521989</v>
      </c>
      <c r="O9" s="35">
        <f t="shared" si="1"/>
        <v>98.149741824440611</v>
      </c>
      <c r="P9" s="35">
        <f t="shared" si="1"/>
        <v>97.785349233390122</v>
      </c>
      <c r="Q9" s="35">
        <f t="shared" si="1"/>
        <v>104.5964724746125</v>
      </c>
      <c r="R9" s="36">
        <f t="shared" si="1"/>
        <v>104.46236559139786</v>
      </c>
      <c r="S9" s="37">
        <f t="shared" si="1"/>
        <v>102.38896831619242</v>
      </c>
      <c r="T9" s="33"/>
      <c r="AA9" s="38"/>
    </row>
    <row r="10" spans="2:27" s="4" customFormat="1" ht="29.1" customHeight="1" thickTop="1" thickBot="1">
      <c r="B10" s="39" t="s">
        <v>28</v>
      </c>
      <c r="C10" s="197" t="s">
        <v>29</v>
      </c>
      <c r="D10" s="198"/>
      <c r="E10" s="40">
        <v>356</v>
      </c>
      <c r="F10" s="41">
        <v>183</v>
      </c>
      <c r="G10" s="42">
        <v>254</v>
      </c>
      <c r="H10" s="42">
        <v>327</v>
      </c>
      <c r="I10" s="42">
        <v>403</v>
      </c>
      <c r="J10" s="42">
        <v>115</v>
      </c>
      <c r="K10" s="42">
        <v>401</v>
      </c>
      <c r="L10" s="42">
        <v>111</v>
      </c>
      <c r="M10" s="43">
        <v>262</v>
      </c>
      <c r="N10" s="43">
        <v>211</v>
      </c>
      <c r="O10" s="43">
        <v>365</v>
      </c>
      <c r="P10" s="43">
        <v>281</v>
      </c>
      <c r="Q10" s="43">
        <v>344</v>
      </c>
      <c r="R10" s="43">
        <v>336</v>
      </c>
      <c r="S10" s="44">
        <f>SUM(E10:R10)</f>
        <v>3949</v>
      </c>
      <c r="T10" s="27"/>
    </row>
    <row r="11" spans="2:27" ht="29.1" customHeight="1" thickTop="1" thickBot="1">
      <c r="B11" s="45"/>
      <c r="C11" s="177" t="s">
        <v>30</v>
      </c>
      <c r="D11" s="178"/>
      <c r="E11" s="46">
        <f t="shared" ref="E11:S11" si="2">E76/E10*100</f>
        <v>16.011235955056179</v>
      </c>
      <c r="F11" s="46">
        <f t="shared" si="2"/>
        <v>7.6502732240437163</v>
      </c>
      <c r="G11" s="46">
        <f t="shared" si="2"/>
        <v>9.0551181102362204</v>
      </c>
      <c r="H11" s="46">
        <f t="shared" si="2"/>
        <v>10.397553516819572</v>
      </c>
      <c r="I11" s="46">
        <f t="shared" si="2"/>
        <v>7.9404466501240698</v>
      </c>
      <c r="J11" s="46">
        <f t="shared" si="2"/>
        <v>12.173913043478262</v>
      </c>
      <c r="K11" s="46">
        <f t="shared" si="2"/>
        <v>4.9875311720698257</v>
      </c>
      <c r="L11" s="46">
        <f t="shared" si="2"/>
        <v>15.315315315315313</v>
      </c>
      <c r="M11" s="46">
        <f t="shared" si="2"/>
        <v>10.687022900763358</v>
      </c>
      <c r="N11" s="46">
        <f t="shared" si="2"/>
        <v>11.374407582938389</v>
      </c>
      <c r="O11" s="46">
        <f t="shared" si="2"/>
        <v>13.424657534246576</v>
      </c>
      <c r="P11" s="46">
        <f t="shared" si="2"/>
        <v>11.032028469750891</v>
      </c>
      <c r="Q11" s="46">
        <f t="shared" si="2"/>
        <v>9.0116279069767433</v>
      </c>
      <c r="R11" s="47">
        <f t="shared" si="2"/>
        <v>7.4404761904761907</v>
      </c>
      <c r="S11" s="48">
        <f t="shared" si="2"/>
        <v>10.103823752848824</v>
      </c>
      <c r="T11" s="33"/>
    </row>
    <row r="12" spans="2:27" ht="29.1" customHeight="1" thickTop="1" thickBot="1">
      <c r="B12" s="49" t="s">
        <v>31</v>
      </c>
      <c r="C12" s="199" t="s">
        <v>32</v>
      </c>
      <c r="D12" s="200"/>
      <c r="E12" s="40">
        <v>308</v>
      </c>
      <c r="F12" s="42">
        <v>160</v>
      </c>
      <c r="G12" s="42">
        <v>205</v>
      </c>
      <c r="H12" s="42">
        <v>285</v>
      </c>
      <c r="I12" s="42">
        <v>420</v>
      </c>
      <c r="J12" s="42">
        <v>74</v>
      </c>
      <c r="K12" s="42">
        <v>275</v>
      </c>
      <c r="L12" s="42">
        <v>115</v>
      </c>
      <c r="M12" s="43">
        <v>212</v>
      </c>
      <c r="N12" s="43">
        <v>138</v>
      </c>
      <c r="O12" s="43">
        <v>408</v>
      </c>
      <c r="P12" s="43">
        <v>320</v>
      </c>
      <c r="Q12" s="43">
        <v>258</v>
      </c>
      <c r="R12" s="43">
        <v>253</v>
      </c>
      <c r="S12" s="44">
        <f>SUM(E12:R12)</f>
        <v>3431</v>
      </c>
      <c r="T12" s="33"/>
    </row>
    <row r="13" spans="2:27" ht="29.1" customHeight="1" thickTop="1" thickBot="1">
      <c r="B13" s="45" t="s">
        <v>22</v>
      </c>
      <c r="C13" s="201" t="s">
        <v>33</v>
      </c>
      <c r="D13" s="202"/>
      <c r="E13" s="50">
        <v>155</v>
      </c>
      <c r="F13" s="51">
        <v>79</v>
      </c>
      <c r="G13" s="51">
        <v>131</v>
      </c>
      <c r="H13" s="51">
        <v>183</v>
      </c>
      <c r="I13" s="51">
        <v>238</v>
      </c>
      <c r="J13" s="51">
        <v>49</v>
      </c>
      <c r="K13" s="51">
        <v>184</v>
      </c>
      <c r="L13" s="51">
        <v>68</v>
      </c>
      <c r="M13" s="52">
        <v>130</v>
      </c>
      <c r="N13" s="52">
        <v>78</v>
      </c>
      <c r="O13" s="52">
        <v>210</v>
      </c>
      <c r="P13" s="52">
        <v>163</v>
      </c>
      <c r="Q13" s="52">
        <v>134</v>
      </c>
      <c r="R13" s="52">
        <v>108</v>
      </c>
      <c r="S13" s="53">
        <f t="shared" ref="S13:S15" si="3">SUM(E13:R13)</f>
        <v>1910</v>
      </c>
      <c r="T13" s="33"/>
    </row>
    <row r="14" spans="2:27" s="4" customFormat="1" ht="29.1" customHeight="1" thickTop="1" thickBot="1">
      <c r="B14" s="18" t="s">
        <v>22</v>
      </c>
      <c r="C14" s="203" t="s">
        <v>34</v>
      </c>
      <c r="D14" s="204"/>
      <c r="E14" s="50">
        <v>113</v>
      </c>
      <c r="F14" s="51">
        <v>53</v>
      </c>
      <c r="G14" s="51">
        <v>110</v>
      </c>
      <c r="H14" s="51">
        <v>148</v>
      </c>
      <c r="I14" s="51">
        <v>206</v>
      </c>
      <c r="J14" s="51">
        <v>37</v>
      </c>
      <c r="K14" s="51">
        <v>138</v>
      </c>
      <c r="L14" s="51">
        <v>55</v>
      </c>
      <c r="M14" s="52">
        <v>106</v>
      </c>
      <c r="N14" s="52">
        <v>68</v>
      </c>
      <c r="O14" s="52">
        <v>174</v>
      </c>
      <c r="P14" s="52">
        <v>147</v>
      </c>
      <c r="Q14" s="52">
        <v>97</v>
      </c>
      <c r="R14" s="52">
        <v>99</v>
      </c>
      <c r="S14" s="53">
        <f t="shared" si="3"/>
        <v>1551</v>
      </c>
      <c r="T14" s="27"/>
    </row>
    <row r="15" spans="2:27" s="4" customFormat="1" ht="29.1" customHeight="1" thickTop="1" thickBot="1">
      <c r="B15" s="54" t="s">
        <v>22</v>
      </c>
      <c r="C15" s="205" t="s">
        <v>35</v>
      </c>
      <c r="D15" s="206"/>
      <c r="E15" s="55">
        <v>67</v>
      </c>
      <c r="F15" s="56">
        <v>41</v>
      </c>
      <c r="G15" s="56">
        <v>35</v>
      </c>
      <c r="H15" s="56">
        <v>46</v>
      </c>
      <c r="I15" s="56">
        <v>107</v>
      </c>
      <c r="J15" s="56">
        <v>15</v>
      </c>
      <c r="K15" s="56">
        <v>36</v>
      </c>
      <c r="L15" s="56">
        <v>30</v>
      </c>
      <c r="M15" s="57">
        <v>49</v>
      </c>
      <c r="N15" s="57">
        <v>25</v>
      </c>
      <c r="O15" s="57">
        <v>134</v>
      </c>
      <c r="P15" s="57">
        <v>112</v>
      </c>
      <c r="Q15" s="57">
        <v>72</v>
      </c>
      <c r="R15" s="57">
        <v>73</v>
      </c>
      <c r="S15" s="53">
        <f t="shared" si="3"/>
        <v>842</v>
      </c>
      <c r="T15" s="27"/>
    </row>
    <row r="16" spans="2:27" ht="29.1" customHeight="1" thickBot="1">
      <c r="B16" s="182" t="s">
        <v>36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207"/>
    </row>
    <row r="17" spans="2:19" ht="29.1" customHeight="1" thickTop="1" thickBot="1">
      <c r="B17" s="208" t="s">
        <v>20</v>
      </c>
      <c r="C17" s="209" t="s">
        <v>37</v>
      </c>
      <c r="D17" s="210"/>
      <c r="E17" s="58">
        <v>853</v>
      </c>
      <c r="F17" s="59">
        <v>692</v>
      </c>
      <c r="G17" s="59">
        <v>941</v>
      </c>
      <c r="H17" s="59">
        <v>1429</v>
      </c>
      <c r="I17" s="59">
        <v>1485</v>
      </c>
      <c r="J17" s="59">
        <v>195</v>
      </c>
      <c r="K17" s="59">
        <v>1139</v>
      </c>
      <c r="L17" s="59">
        <v>372</v>
      </c>
      <c r="M17" s="60">
        <v>635</v>
      </c>
      <c r="N17" s="60">
        <v>687</v>
      </c>
      <c r="O17" s="60">
        <v>1321</v>
      </c>
      <c r="P17" s="60">
        <v>1028</v>
      </c>
      <c r="Q17" s="60">
        <v>1226</v>
      </c>
      <c r="R17" s="60">
        <v>1112</v>
      </c>
      <c r="S17" s="53">
        <f>SUM(E17:R17)</f>
        <v>13115</v>
      </c>
    </row>
    <row r="18" spans="2:19" ht="29.1" customHeight="1" thickTop="1" thickBot="1">
      <c r="B18" s="191"/>
      <c r="C18" s="193" t="s">
        <v>38</v>
      </c>
      <c r="D18" s="194"/>
      <c r="E18" s="61">
        <f t="shared" ref="E18:S18" si="4">E17/E6*100</f>
        <v>57.557354925775982</v>
      </c>
      <c r="F18" s="61">
        <f t="shared" si="4"/>
        <v>61.896243291592121</v>
      </c>
      <c r="G18" s="61">
        <f t="shared" si="4"/>
        <v>58.12229771463867</v>
      </c>
      <c r="H18" s="61">
        <f t="shared" si="4"/>
        <v>58.042242079610077</v>
      </c>
      <c r="I18" s="61">
        <f t="shared" si="4"/>
        <v>63.624678663239074</v>
      </c>
      <c r="J18" s="61">
        <f t="shared" si="4"/>
        <v>47.215496368038743</v>
      </c>
      <c r="K18" s="61">
        <f t="shared" si="4"/>
        <v>59.884332281808625</v>
      </c>
      <c r="L18" s="61">
        <f t="shared" si="4"/>
        <v>50.270270270270267</v>
      </c>
      <c r="M18" s="61">
        <f t="shared" si="4"/>
        <v>57.258791704238057</v>
      </c>
      <c r="N18" s="61">
        <f t="shared" si="4"/>
        <v>61.394101876675599</v>
      </c>
      <c r="O18" s="61">
        <f t="shared" si="4"/>
        <v>57.913195966681286</v>
      </c>
      <c r="P18" s="61">
        <f t="shared" si="4"/>
        <v>59.698025551684083</v>
      </c>
      <c r="Q18" s="61">
        <f t="shared" si="4"/>
        <v>62.646908533469592</v>
      </c>
      <c r="R18" s="62">
        <f t="shared" si="4"/>
        <v>57.231085949562534</v>
      </c>
      <c r="S18" s="63">
        <f t="shared" si="4"/>
        <v>59.073915589387873</v>
      </c>
    </row>
    <row r="19" spans="2:19" ht="29.1" customHeight="1" thickTop="1" thickBot="1">
      <c r="B19" s="190" t="s">
        <v>23</v>
      </c>
      <c r="C19" s="192" t="s">
        <v>39</v>
      </c>
      <c r="D19" s="178"/>
      <c r="E19" s="50">
        <v>0</v>
      </c>
      <c r="F19" s="51">
        <v>773</v>
      </c>
      <c r="G19" s="51">
        <v>840</v>
      </c>
      <c r="H19" s="51">
        <v>1349</v>
      </c>
      <c r="I19" s="51">
        <v>1001</v>
      </c>
      <c r="J19" s="51">
        <v>199</v>
      </c>
      <c r="K19" s="51">
        <v>1117</v>
      </c>
      <c r="L19" s="51">
        <v>410</v>
      </c>
      <c r="M19" s="52">
        <v>629</v>
      </c>
      <c r="N19" s="52">
        <v>538</v>
      </c>
      <c r="O19" s="52">
        <v>0</v>
      </c>
      <c r="P19" s="52">
        <v>1089</v>
      </c>
      <c r="Q19" s="52">
        <v>974</v>
      </c>
      <c r="R19" s="52">
        <v>911</v>
      </c>
      <c r="S19" s="64">
        <f>SUM(E19:R19)</f>
        <v>9830</v>
      </c>
    </row>
    <row r="20" spans="2:19" ht="29.1" customHeight="1" thickTop="1" thickBot="1">
      <c r="B20" s="191"/>
      <c r="C20" s="193" t="s">
        <v>38</v>
      </c>
      <c r="D20" s="194"/>
      <c r="E20" s="61">
        <f t="shared" ref="E20:S20" si="5">E19/E6*100</f>
        <v>0</v>
      </c>
      <c r="F20" s="61">
        <f t="shared" si="5"/>
        <v>69.141323792486588</v>
      </c>
      <c r="G20" s="61">
        <f t="shared" si="5"/>
        <v>51.883878937615812</v>
      </c>
      <c r="H20" s="61">
        <f t="shared" si="5"/>
        <v>54.79285134037368</v>
      </c>
      <c r="I20" s="61">
        <f t="shared" si="5"/>
        <v>42.887746358183378</v>
      </c>
      <c r="J20" s="61">
        <f t="shared" si="5"/>
        <v>48.184019370460049</v>
      </c>
      <c r="K20" s="61">
        <f t="shared" si="5"/>
        <v>58.727655099894847</v>
      </c>
      <c r="L20" s="61">
        <f t="shared" si="5"/>
        <v>55.405405405405403</v>
      </c>
      <c r="M20" s="61">
        <f t="shared" si="5"/>
        <v>56.717763751127137</v>
      </c>
      <c r="N20" s="61">
        <f t="shared" si="5"/>
        <v>48.078641644325295</v>
      </c>
      <c r="O20" s="61">
        <f t="shared" si="5"/>
        <v>0</v>
      </c>
      <c r="P20" s="61">
        <f t="shared" si="5"/>
        <v>63.240418118466899</v>
      </c>
      <c r="Q20" s="61">
        <f t="shared" si="5"/>
        <v>49.770056208482373</v>
      </c>
      <c r="R20" s="62">
        <f t="shared" si="5"/>
        <v>46.886258363355637</v>
      </c>
      <c r="S20" s="63">
        <f t="shared" si="5"/>
        <v>44.277284806990671</v>
      </c>
    </row>
    <row r="21" spans="2:19" s="4" customFormat="1" ht="29.1" customHeight="1" thickTop="1" thickBot="1">
      <c r="B21" s="211" t="s">
        <v>28</v>
      </c>
      <c r="C21" s="212" t="s">
        <v>40</v>
      </c>
      <c r="D21" s="213"/>
      <c r="E21" s="50">
        <v>351</v>
      </c>
      <c r="F21" s="51">
        <v>227</v>
      </c>
      <c r="G21" s="51">
        <v>334</v>
      </c>
      <c r="H21" s="51">
        <v>454</v>
      </c>
      <c r="I21" s="51">
        <v>495</v>
      </c>
      <c r="J21" s="51">
        <v>67</v>
      </c>
      <c r="K21" s="51">
        <v>376</v>
      </c>
      <c r="L21" s="51">
        <v>118</v>
      </c>
      <c r="M21" s="52">
        <v>254</v>
      </c>
      <c r="N21" s="52">
        <v>163</v>
      </c>
      <c r="O21" s="52">
        <v>354</v>
      </c>
      <c r="P21" s="52">
        <v>268</v>
      </c>
      <c r="Q21" s="52">
        <v>437</v>
      </c>
      <c r="R21" s="52">
        <v>292</v>
      </c>
      <c r="S21" s="53">
        <f>SUM(E21:R21)</f>
        <v>4190</v>
      </c>
    </row>
    <row r="22" spans="2:19" ht="29.1" customHeight="1" thickTop="1" thickBot="1">
      <c r="B22" s="191"/>
      <c r="C22" s="193" t="s">
        <v>38</v>
      </c>
      <c r="D22" s="194"/>
      <c r="E22" s="61">
        <f t="shared" ref="E22:S22" si="6">E21/E6*100</f>
        <v>23.684210526315788</v>
      </c>
      <c r="F22" s="61">
        <f t="shared" si="6"/>
        <v>20.304114490161002</v>
      </c>
      <c r="G22" s="61">
        <f t="shared" si="6"/>
        <v>20.630018529956764</v>
      </c>
      <c r="H22" s="61">
        <f t="shared" si="6"/>
        <v>18.440292445166531</v>
      </c>
      <c r="I22" s="61">
        <f t="shared" si="6"/>
        <v>21.208226221079691</v>
      </c>
      <c r="J22" s="61">
        <f t="shared" si="6"/>
        <v>16.222760290556902</v>
      </c>
      <c r="K22" s="61">
        <f t="shared" si="6"/>
        <v>19.768664563617243</v>
      </c>
      <c r="L22" s="61">
        <f t="shared" si="6"/>
        <v>15.945945945945947</v>
      </c>
      <c r="M22" s="61">
        <f t="shared" si="6"/>
        <v>22.903516681695223</v>
      </c>
      <c r="N22" s="61">
        <f t="shared" si="6"/>
        <v>14.56657730116175</v>
      </c>
      <c r="O22" s="61">
        <f t="shared" si="6"/>
        <v>15.519508987286279</v>
      </c>
      <c r="P22" s="61">
        <f t="shared" si="6"/>
        <v>15.563298490127758</v>
      </c>
      <c r="Q22" s="61">
        <f t="shared" si="6"/>
        <v>22.330097087378643</v>
      </c>
      <c r="R22" s="62">
        <f t="shared" si="6"/>
        <v>15.028306742151312</v>
      </c>
      <c r="S22" s="63">
        <f t="shared" si="6"/>
        <v>18.873023737669474</v>
      </c>
    </row>
    <row r="23" spans="2:19" s="4" customFormat="1" ht="29.1" customHeight="1" thickTop="1" thickBot="1">
      <c r="B23" s="211" t="s">
        <v>31</v>
      </c>
      <c r="C23" s="214" t="s">
        <v>41</v>
      </c>
      <c r="D23" s="215"/>
      <c r="E23" s="50">
        <v>66</v>
      </c>
      <c r="F23" s="51">
        <v>69</v>
      </c>
      <c r="G23" s="51">
        <v>92</v>
      </c>
      <c r="H23" s="51">
        <v>152</v>
      </c>
      <c r="I23" s="51">
        <v>35</v>
      </c>
      <c r="J23" s="51">
        <v>11</v>
      </c>
      <c r="K23" s="51">
        <v>62</v>
      </c>
      <c r="L23" s="51">
        <v>11</v>
      </c>
      <c r="M23" s="52">
        <v>134</v>
      </c>
      <c r="N23" s="52">
        <v>38</v>
      </c>
      <c r="O23" s="52">
        <v>68</v>
      </c>
      <c r="P23" s="52">
        <v>39</v>
      </c>
      <c r="Q23" s="52">
        <v>84</v>
      </c>
      <c r="R23" s="52">
        <v>74</v>
      </c>
      <c r="S23" s="53">
        <f>SUM(E23:R23)</f>
        <v>935</v>
      </c>
    </row>
    <row r="24" spans="2:19" ht="29.1" customHeight="1" thickTop="1" thickBot="1">
      <c r="B24" s="191"/>
      <c r="C24" s="193" t="s">
        <v>38</v>
      </c>
      <c r="D24" s="194"/>
      <c r="E24" s="61">
        <f t="shared" ref="E24:S24" si="7">E23/E6*100</f>
        <v>4.4534412955465585</v>
      </c>
      <c r="F24" s="61">
        <f t="shared" si="7"/>
        <v>6.1717352415026836</v>
      </c>
      <c r="G24" s="61">
        <f t="shared" si="7"/>
        <v>5.682520074119827</v>
      </c>
      <c r="H24" s="61">
        <f t="shared" si="7"/>
        <v>6.1738424045491476</v>
      </c>
      <c r="I24" s="61">
        <f t="shared" si="7"/>
        <v>1.4995715509854326</v>
      </c>
      <c r="J24" s="61">
        <f t="shared" si="7"/>
        <v>2.6634382566585959</v>
      </c>
      <c r="K24" s="61">
        <f t="shared" si="7"/>
        <v>3.2597266035751837</v>
      </c>
      <c r="L24" s="61">
        <f t="shared" si="7"/>
        <v>1.4864864864864866</v>
      </c>
      <c r="M24" s="61">
        <f t="shared" si="7"/>
        <v>12.082957619477007</v>
      </c>
      <c r="N24" s="61">
        <f t="shared" si="7"/>
        <v>3.3958891867739052</v>
      </c>
      <c r="O24" s="61">
        <f t="shared" si="7"/>
        <v>2.9811486190267424</v>
      </c>
      <c r="P24" s="61">
        <f t="shared" si="7"/>
        <v>2.264808362369338</v>
      </c>
      <c r="Q24" s="61">
        <f t="shared" si="7"/>
        <v>4.292284108329075</v>
      </c>
      <c r="R24" s="62">
        <f t="shared" si="7"/>
        <v>3.8085434894493049</v>
      </c>
      <c r="S24" s="63">
        <f t="shared" si="7"/>
        <v>4.2115220035133554</v>
      </c>
    </row>
    <row r="25" spans="2:19" s="4" customFormat="1" ht="29.1" customHeight="1" thickTop="1" thickBot="1">
      <c r="B25" s="211" t="s">
        <v>42</v>
      </c>
      <c r="C25" s="212" t="s">
        <v>43</v>
      </c>
      <c r="D25" s="213"/>
      <c r="E25" s="65">
        <v>39</v>
      </c>
      <c r="F25" s="52">
        <v>33</v>
      </c>
      <c r="G25" s="52">
        <v>47</v>
      </c>
      <c r="H25" s="52">
        <v>78</v>
      </c>
      <c r="I25" s="52">
        <v>59</v>
      </c>
      <c r="J25" s="52">
        <v>8</v>
      </c>
      <c r="K25" s="52">
        <v>74</v>
      </c>
      <c r="L25" s="52">
        <v>24</v>
      </c>
      <c r="M25" s="52">
        <v>32</v>
      </c>
      <c r="N25" s="52">
        <v>49</v>
      </c>
      <c r="O25" s="52">
        <v>56</v>
      </c>
      <c r="P25" s="52">
        <v>65</v>
      </c>
      <c r="Q25" s="52">
        <v>58</v>
      </c>
      <c r="R25" s="52">
        <v>47</v>
      </c>
      <c r="S25" s="53">
        <f>SUM(E25:R25)</f>
        <v>669</v>
      </c>
    </row>
    <row r="26" spans="2:19" ht="29.1" customHeight="1" thickTop="1" thickBot="1">
      <c r="B26" s="191"/>
      <c r="C26" s="193" t="s">
        <v>38</v>
      </c>
      <c r="D26" s="194"/>
      <c r="E26" s="61">
        <f t="shared" ref="E26:S26" si="8">E25/E6*100</f>
        <v>2.6315789473684208</v>
      </c>
      <c r="F26" s="61">
        <f t="shared" si="8"/>
        <v>2.9516994633273703</v>
      </c>
      <c r="G26" s="61">
        <f t="shared" si="8"/>
        <v>2.9030265596046942</v>
      </c>
      <c r="H26" s="61">
        <f t="shared" si="8"/>
        <v>3.1681559707554832</v>
      </c>
      <c r="I26" s="61">
        <f t="shared" si="8"/>
        <v>2.5278491859468724</v>
      </c>
      <c r="J26" s="61">
        <f t="shared" si="8"/>
        <v>1.937046004842615</v>
      </c>
      <c r="K26" s="61">
        <f t="shared" si="8"/>
        <v>3.890641430073607</v>
      </c>
      <c r="L26" s="61">
        <f t="shared" si="8"/>
        <v>3.2432432432432434</v>
      </c>
      <c r="M26" s="61">
        <f t="shared" si="8"/>
        <v>2.8854824165915236</v>
      </c>
      <c r="N26" s="61">
        <f t="shared" si="8"/>
        <v>4.3789097408400357</v>
      </c>
      <c r="O26" s="61">
        <f t="shared" si="8"/>
        <v>2.4550635686102584</v>
      </c>
      <c r="P26" s="61">
        <f t="shared" si="8"/>
        <v>3.7746806039488967</v>
      </c>
      <c r="Q26" s="61">
        <f t="shared" si="8"/>
        <v>2.963719979560552</v>
      </c>
      <c r="R26" s="62">
        <f t="shared" si="8"/>
        <v>2.4189397838394235</v>
      </c>
      <c r="S26" s="63">
        <f t="shared" si="8"/>
        <v>3.013377775775866</v>
      </c>
    </row>
    <row r="27" spans="2:19" ht="29.1" customHeight="1" thickTop="1" thickBot="1">
      <c r="B27" s="211" t="s">
        <v>44</v>
      </c>
      <c r="C27" s="217" t="s">
        <v>45</v>
      </c>
      <c r="D27" s="218"/>
      <c r="E27" s="65">
        <v>235</v>
      </c>
      <c r="F27" s="52">
        <v>169</v>
      </c>
      <c r="G27" s="52">
        <v>293</v>
      </c>
      <c r="H27" s="52">
        <v>405</v>
      </c>
      <c r="I27" s="52">
        <v>471</v>
      </c>
      <c r="J27" s="52">
        <v>69</v>
      </c>
      <c r="K27" s="52">
        <v>384</v>
      </c>
      <c r="L27" s="52">
        <v>94</v>
      </c>
      <c r="M27" s="52">
        <v>248</v>
      </c>
      <c r="N27" s="52">
        <v>155</v>
      </c>
      <c r="O27" s="52">
        <v>414</v>
      </c>
      <c r="P27" s="52">
        <v>391</v>
      </c>
      <c r="Q27" s="52">
        <v>294</v>
      </c>
      <c r="R27" s="52">
        <v>335</v>
      </c>
      <c r="S27" s="53">
        <f>SUM(E27:R27)</f>
        <v>3957</v>
      </c>
    </row>
    <row r="28" spans="2:19" ht="29.1" customHeight="1" thickTop="1" thickBot="1">
      <c r="B28" s="216"/>
      <c r="C28" s="193" t="s">
        <v>38</v>
      </c>
      <c r="D28" s="194"/>
      <c r="E28" s="61">
        <f t="shared" ref="E28:S28" si="9">E27/E6*100</f>
        <v>15.856950067476383</v>
      </c>
      <c r="F28" s="61">
        <f t="shared" si="9"/>
        <v>15.11627906976744</v>
      </c>
      <c r="G28" s="61">
        <f t="shared" si="9"/>
        <v>18.097591105620754</v>
      </c>
      <c r="H28" s="61">
        <f t="shared" si="9"/>
        <v>16.450040617384239</v>
      </c>
      <c r="I28" s="61">
        <f t="shared" si="9"/>
        <v>20.17994858611825</v>
      </c>
      <c r="J28" s="61">
        <f t="shared" si="9"/>
        <v>16.707021791767556</v>
      </c>
      <c r="K28" s="61">
        <f t="shared" si="9"/>
        <v>20.189274447949526</v>
      </c>
      <c r="L28" s="61">
        <f t="shared" si="9"/>
        <v>12.702702702702704</v>
      </c>
      <c r="M28" s="61">
        <f t="shared" si="9"/>
        <v>22.36248872858431</v>
      </c>
      <c r="N28" s="61">
        <f t="shared" si="9"/>
        <v>13.85165326184093</v>
      </c>
      <c r="O28" s="61">
        <f t="shared" si="9"/>
        <v>18.149934239368697</v>
      </c>
      <c r="P28" s="61">
        <f t="shared" si="9"/>
        <v>22.706155632984899</v>
      </c>
      <c r="Q28" s="61">
        <f t="shared" si="9"/>
        <v>15.022994379151763</v>
      </c>
      <c r="R28" s="62">
        <f t="shared" si="9"/>
        <v>17.241379310344829</v>
      </c>
      <c r="S28" s="63">
        <f t="shared" si="9"/>
        <v>17.823521462997164</v>
      </c>
    </row>
    <row r="29" spans="2:19" ht="29.1" customHeight="1" thickTop="1" thickBot="1">
      <c r="B29" s="182" t="s">
        <v>46</v>
      </c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219"/>
    </row>
    <row r="30" spans="2:19" ht="29.1" customHeight="1" thickTop="1" thickBot="1">
      <c r="B30" s="190" t="s">
        <v>20</v>
      </c>
      <c r="C30" s="192" t="s">
        <v>47</v>
      </c>
      <c r="D30" s="178"/>
      <c r="E30" s="50">
        <v>307</v>
      </c>
      <c r="F30" s="51">
        <v>270</v>
      </c>
      <c r="G30" s="51">
        <v>434</v>
      </c>
      <c r="H30" s="51">
        <v>627</v>
      </c>
      <c r="I30" s="51">
        <v>557</v>
      </c>
      <c r="J30" s="51">
        <v>68</v>
      </c>
      <c r="K30" s="51">
        <v>542</v>
      </c>
      <c r="L30" s="51">
        <v>203</v>
      </c>
      <c r="M30" s="52">
        <v>265</v>
      </c>
      <c r="N30" s="52">
        <v>326</v>
      </c>
      <c r="O30" s="52">
        <v>480</v>
      </c>
      <c r="P30" s="52">
        <v>490</v>
      </c>
      <c r="Q30" s="52">
        <v>467</v>
      </c>
      <c r="R30" s="52">
        <v>487</v>
      </c>
      <c r="S30" s="53">
        <f>SUM(E30:R30)</f>
        <v>5523</v>
      </c>
    </row>
    <row r="31" spans="2:19" ht="29.1" customHeight="1" thickTop="1" thickBot="1">
      <c r="B31" s="191"/>
      <c r="C31" s="193" t="s">
        <v>38</v>
      </c>
      <c r="D31" s="194"/>
      <c r="E31" s="61">
        <f t="shared" ref="E31:S31" si="10">E30/E6*100</f>
        <v>20.715249662618085</v>
      </c>
      <c r="F31" s="61">
        <f t="shared" si="10"/>
        <v>24.150268336314848</v>
      </c>
      <c r="G31" s="61">
        <f t="shared" si="10"/>
        <v>26.806670784434839</v>
      </c>
      <c r="H31" s="61">
        <f t="shared" si="10"/>
        <v>25.467099918765228</v>
      </c>
      <c r="I31" s="61">
        <f t="shared" si="10"/>
        <v>23.864610111396743</v>
      </c>
      <c r="J31" s="61">
        <f t="shared" si="10"/>
        <v>16.464891041162229</v>
      </c>
      <c r="K31" s="61">
        <f t="shared" si="10"/>
        <v>28.496319663512093</v>
      </c>
      <c r="L31" s="61">
        <f t="shared" si="10"/>
        <v>27.432432432432428</v>
      </c>
      <c r="M31" s="61">
        <f t="shared" si="10"/>
        <v>23.895401262398558</v>
      </c>
      <c r="N31" s="61">
        <f t="shared" si="10"/>
        <v>29.133154602323501</v>
      </c>
      <c r="O31" s="61">
        <f t="shared" si="10"/>
        <v>21.04340201665936</v>
      </c>
      <c r="P31" s="61">
        <f t="shared" si="10"/>
        <v>28.455284552845526</v>
      </c>
      <c r="Q31" s="61">
        <f t="shared" si="10"/>
        <v>23.863055697496169</v>
      </c>
      <c r="R31" s="62">
        <f t="shared" si="10"/>
        <v>25.064333504889348</v>
      </c>
      <c r="S31" s="63">
        <f t="shared" si="10"/>
        <v>24.877257781181029</v>
      </c>
    </row>
    <row r="32" spans="2:19" ht="29.1" customHeight="1" thickTop="1" thickBot="1">
      <c r="B32" s="211" t="s">
        <v>23</v>
      </c>
      <c r="C32" s="212" t="s">
        <v>48</v>
      </c>
      <c r="D32" s="213"/>
      <c r="E32" s="50">
        <v>455</v>
      </c>
      <c r="F32" s="51">
        <v>335</v>
      </c>
      <c r="G32" s="51">
        <v>463</v>
      </c>
      <c r="H32" s="51">
        <v>661</v>
      </c>
      <c r="I32" s="51">
        <v>668</v>
      </c>
      <c r="J32" s="51">
        <v>155</v>
      </c>
      <c r="K32" s="51">
        <v>498</v>
      </c>
      <c r="L32" s="51">
        <v>235</v>
      </c>
      <c r="M32" s="52">
        <v>364</v>
      </c>
      <c r="N32" s="52">
        <v>317</v>
      </c>
      <c r="O32" s="52">
        <v>640</v>
      </c>
      <c r="P32" s="52">
        <v>473</v>
      </c>
      <c r="Q32" s="52">
        <v>548</v>
      </c>
      <c r="R32" s="52">
        <v>568</v>
      </c>
      <c r="S32" s="53">
        <f>SUM(E32:R32)</f>
        <v>6380</v>
      </c>
    </row>
    <row r="33" spans="2:22" ht="29.1" customHeight="1" thickTop="1" thickBot="1">
      <c r="B33" s="191"/>
      <c r="C33" s="193" t="s">
        <v>38</v>
      </c>
      <c r="D33" s="194"/>
      <c r="E33" s="61">
        <f t="shared" ref="E33:S33" si="11">E32/E6*100</f>
        <v>30.701754385964914</v>
      </c>
      <c r="F33" s="61">
        <f t="shared" si="11"/>
        <v>29.964221824686945</v>
      </c>
      <c r="G33" s="61">
        <f t="shared" si="11"/>
        <v>28.597899938233478</v>
      </c>
      <c r="H33" s="61">
        <f t="shared" si="11"/>
        <v>26.848090982940697</v>
      </c>
      <c r="I33" s="61">
        <f t="shared" si="11"/>
        <v>28.620394173093398</v>
      </c>
      <c r="J33" s="61">
        <f t="shared" si="11"/>
        <v>37.530266343825666</v>
      </c>
      <c r="K33" s="61">
        <f t="shared" si="11"/>
        <v>26.18296529968454</v>
      </c>
      <c r="L33" s="61">
        <f t="shared" si="11"/>
        <v>31.756756756756754</v>
      </c>
      <c r="M33" s="61">
        <f t="shared" si="11"/>
        <v>32.822362488728587</v>
      </c>
      <c r="N33" s="61">
        <f t="shared" si="11"/>
        <v>28.328865058087576</v>
      </c>
      <c r="O33" s="61">
        <f t="shared" si="11"/>
        <v>28.057869355545812</v>
      </c>
      <c r="P33" s="61">
        <f t="shared" si="11"/>
        <v>27.468060394889665</v>
      </c>
      <c r="Q33" s="61">
        <f t="shared" si="11"/>
        <v>28.002043944813494</v>
      </c>
      <c r="R33" s="62">
        <f t="shared" si="11"/>
        <v>29.233144621718992</v>
      </c>
      <c r="S33" s="63">
        <f t="shared" si="11"/>
        <v>28.737444259267601</v>
      </c>
    </row>
    <row r="34" spans="2:22" ht="29.1" customHeight="1" thickTop="1" thickBot="1">
      <c r="B34" s="211" t="s">
        <v>28</v>
      </c>
      <c r="C34" s="212" t="s">
        <v>49</v>
      </c>
      <c r="D34" s="213"/>
      <c r="E34" s="50">
        <v>394</v>
      </c>
      <c r="F34" s="51">
        <v>449</v>
      </c>
      <c r="G34" s="51">
        <v>827</v>
      </c>
      <c r="H34" s="51">
        <v>1331</v>
      </c>
      <c r="I34" s="51">
        <v>1268</v>
      </c>
      <c r="J34" s="51">
        <v>153</v>
      </c>
      <c r="K34" s="51">
        <v>854</v>
      </c>
      <c r="L34" s="51">
        <v>334</v>
      </c>
      <c r="M34" s="52">
        <v>461</v>
      </c>
      <c r="N34" s="52">
        <v>547</v>
      </c>
      <c r="O34" s="52">
        <v>899</v>
      </c>
      <c r="P34" s="52">
        <v>755</v>
      </c>
      <c r="Q34" s="52">
        <v>856</v>
      </c>
      <c r="R34" s="52">
        <v>935</v>
      </c>
      <c r="S34" s="53">
        <f>SUM(E34:R34)</f>
        <v>10063</v>
      </c>
    </row>
    <row r="35" spans="2:22" ht="29.1" customHeight="1" thickTop="1" thickBot="1">
      <c r="B35" s="191"/>
      <c r="C35" s="193" t="s">
        <v>38</v>
      </c>
      <c r="D35" s="194"/>
      <c r="E35" s="61">
        <f t="shared" ref="E35:S35" si="12">E34/E6*100</f>
        <v>26.585695006747638</v>
      </c>
      <c r="F35" s="61">
        <f t="shared" si="12"/>
        <v>40.16100178890877</v>
      </c>
      <c r="G35" s="61">
        <f t="shared" si="12"/>
        <v>51.080914144533665</v>
      </c>
      <c r="H35" s="61">
        <f t="shared" si="12"/>
        <v>54.061738424045494</v>
      </c>
      <c r="I35" s="61">
        <f t="shared" si="12"/>
        <v>54.327335047129388</v>
      </c>
      <c r="J35" s="61">
        <f t="shared" si="12"/>
        <v>37.046004842615012</v>
      </c>
      <c r="K35" s="61">
        <f t="shared" si="12"/>
        <v>44.900105152471085</v>
      </c>
      <c r="L35" s="61">
        <f t="shared" si="12"/>
        <v>45.135135135135137</v>
      </c>
      <c r="M35" s="61">
        <f t="shared" si="12"/>
        <v>41.568981064021642</v>
      </c>
      <c r="N35" s="61">
        <f t="shared" si="12"/>
        <v>48.882931188561216</v>
      </c>
      <c r="O35" s="61">
        <f t="shared" si="12"/>
        <v>39.412538360368259</v>
      </c>
      <c r="P35" s="61">
        <f t="shared" si="12"/>
        <v>43.844367015098726</v>
      </c>
      <c r="Q35" s="61">
        <f t="shared" si="12"/>
        <v>43.740419008686764</v>
      </c>
      <c r="R35" s="62">
        <f t="shared" si="12"/>
        <v>48.121461657231087</v>
      </c>
      <c r="S35" s="63">
        <f t="shared" si="12"/>
        <v>45.326787081662992</v>
      </c>
    </row>
    <row r="36" spans="2:22" ht="29.1" customHeight="1" thickTop="1" thickBot="1">
      <c r="B36" s="211" t="s">
        <v>31</v>
      </c>
      <c r="C36" s="217" t="s">
        <v>50</v>
      </c>
      <c r="D36" s="218"/>
      <c r="E36" s="65">
        <v>276</v>
      </c>
      <c r="F36" s="52">
        <v>263</v>
      </c>
      <c r="G36" s="52">
        <v>404</v>
      </c>
      <c r="H36" s="52">
        <v>373</v>
      </c>
      <c r="I36" s="52">
        <v>606</v>
      </c>
      <c r="J36" s="52">
        <v>77</v>
      </c>
      <c r="K36" s="52">
        <v>439</v>
      </c>
      <c r="L36" s="52">
        <v>140</v>
      </c>
      <c r="M36" s="52">
        <v>199</v>
      </c>
      <c r="N36" s="52">
        <v>166</v>
      </c>
      <c r="O36" s="52">
        <v>367</v>
      </c>
      <c r="P36" s="52">
        <v>373</v>
      </c>
      <c r="Q36" s="52">
        <v>458</v>
      </c>
      <c r="R36" s="52">
        <v>381</v>
      </c>
      <c r="S36" s="53">
        <f>SUM(E36:R36)</f>
        <v>4522</v>
      </c>
    </row>
    <row r="37" spans="2:22" ht="29.1" customHeight="1" thickTop="1" thickBot="1">
      <c r="B37" s="216"/>
      <c r="C37" s="193" t="s">
        <v>38</v>
      </c>
      <c r="D37" s="194"/>
      <c r="E37" s="61">
        <f t="shared" ref="E37:S37" si="13">E36/E6*100</f>
        <v>18.623481781376519</v>
      </c>
      <c r="F37" s="61">
        <f t="shared" si="13"/>
        <v>23.524150268336314</v>
      </c>
      <c r="G37" s="61">
        <f t="shared" si="13"/>
        <v>24.953675108091414</v>
      </c>
      <c r="H37" s="61">
        <f t="shared" si="13"/>
        <v>15.150284321689684</v>
      </c>
      <c r="I37" s="61">
        <f t="shared" si="13"/>
        <v>25.96401028277635</v>
      </c>
      <c r="J37" s="61">
        <f t="shared" si="13"/>
        <v>18.64406779661017</v>
      </c>
      <c r="K37" s="61">
        <f t="shared" si="13"/>
        <v>23.080967402733965</v>
      </c>
      <c r="L37" s="61">
        <f t="shared" si="13"/>
        <v>18.918918918918919</v>
      </c>
      <c r="M37" s="61">
        <f t="shared" si="13"/>
        <v>17.944093778178537</v>
      </c>
      <c r="N37" s="61">
        <f t="shared" si="13"/>
        <v>14.83467381590706</v>
      </c>
      <c r="O37" s="61">
        <f t="shared" si="13"/>
        <v>16.089434458570803</v>
      </c>
      <c r="P37" s="61">
        <f t="shared" si="13"/>
        <v>21.660859465737513</v>
      </c>
      <c r="Q37" s="61">
        <f t="shared" si="13"/>
        <v>23.403168114460911</v>
      </c>
      <c r="R37" s="62">
        <f t="shared" si="13"/>
        <v>19.608852290272775</v>
      </c>
      <c r="S37" s="63">
        <f t="shared" si="13"/>
        <v>20.368451871537317</v>
      </c>
    </row>
    <row r="38" spans="2:22" s="66" customFormat="1" ht="29.1" customHeight="1" thickTop="1" thickBot="1">
      <c r="B38" s="190" t="s">
        <v>42</v>
      </c>
      <c r="C38" s="223" t="s">
        <v>51</v>
      </c>
      <c r="D38" s="224"/>
      <c r="E38" s="65">
        <v>220</v>
      </c>
      <c r="F38" s="52">
        <v>120</v>
      </c>
      <c r="G38" s="52">
        <v>157</v>
      </c>
      <c r="H38" s="52">
        <v>129</v>
      </c>
      <c r="I38" s="52">
        <v>251</v>
      </c>
      <c r="J38" s="52">
        <v>31</v>
      </c>
      <c r="K38" s="52">
        <v>157</v>
      </c>
      <c r="L38" s="52">
        <v>76</v>
      </c>
      <c r="M38" s="52">
        <v>103</v>
      </c>
      <c r="N38" s="52">
        <v>75</v>
      </c>
      <c r="O38" s="52">
        <v>233</v>
      </c>
      <c r="P38" s="52">
        <v>153</v>
      </c>
      <c r="Q38" s="52">
        <v>172</v>
      </c>
      <c r="R38" s="52">
        <v>145</v>
      </c>
      <c r="S38" s="53">
        <f>SUM(E38:R38)</f>
        <v>2022</v>
      </c>
    </row>
    <row r="39" spans="2:22" s="4" customFormat="1" ht="29.1" customHeight="1" thickTop="1" thickBot="1">
      <c r="B39" s="222"/>
      <c r="C39" s="225" t="s">
        <v>38</v>
      </c>
      <c r="D39" s="226"/>
      <c r="E39" s="67">
        <f t="shared" ref="E39:S39" si="14">E38/E6*100</f>
        <v>14.84480431848853</v>
      </c>
      <c r="F39" s="68">
        <f t="shared" si="14"/>
        <v>10.733452593917709</v>
      </c>
      <c r="G39" s="68">
        <f t="shared" si="14"/>
        <v>9.6973440395305737</v>
      </c>
      <c r="H39" s="68">
        <f t="shared" si="14"/>
        <v>5.2396425670186844</v>
      </c>
      <c r="I39" s="68">
        <f t="shared" si="14"/>
        <v>10.75407026563839</v>
      </c>
      <c r="J39" s="68">
        <f t="shared" si="14"/>
        <v>7.5060532687651342</v>
      </c>
      <c r="K39" s="68">
        <f t="shared" si="14"/>
        <v>8.2544689800210307</v>
      </c>
      <c r="L39" s="68">
        <f t="shared" si="14"/>
        <v>10.27027027027027</v>
      </c>
      <c r="M39" s="68">
        <f t="shared" si="14"/>
        <v>9.2876465284039664</v>
      </c>
      <c r="N39" s="68">
        <f t="shared" si="14"/>
        <v>6.7024128686327078</v>
      </c>
      <c r="O39" s="67">
        <f t="shared" si="14"/>
        <v>10.214818062253398</v>
      </c>
      <c r="P39" s="68">
        <f t="shared" si="14"/>
        <v>8.8850174216027877</v>
      </c>
      <c r="Q39" s="68">
        <f t="shared" si="14"/>
        <v>8.788962698007154</v>
      </c>
      <c r="R39" s="69">
        <f t="shared" si="14"/>
        <v>7.4626865671641784</v>
      </c>
      <c r="S39" s="63">
        <f t="shared" si="14"/>
        <v>9.1076978514481333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27" t="s">
        <v>52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82" t="s">
        <v>55</v>
      </c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9"/>
    </row>
    <row r="44" spans="2:22" s="4" customFormat="1" ht="42" customHeight="1" thickTop="1" thickBot="1">
      <c r="B44" s="77" t="s">
        <v>20</v>
      </c>
      <c r="C44" s="220" t="s">
        <v>56</v>
      </c>
      <c r="D44" s="221"/>
      <c r="E44" s="58">
        <v>833</v>
      </c>
      <c r="F44" s="58">
        <v>211</v>
      </c>
      <c r="G44" s="58">
        <v>143</v>
      </c>
      <c r="H44" s="58">
        <v>104</v>
      </c>
      <c r="I44" s="58">
        <v>80</v>
      </c>
      <c r="J44" s="58">
        <v>55</v>
      </c>
      <c r="K44" s="58">
        <v>63</v>
      </c>
      <c r="L44" s="58">
        <v>129</v>
      </c>
      <c r="M44" s="58">
        <v>434</v>
      </c>
      <c r="N44" s="58">
        <v>159</v>
      </c>
      <c r="O44" s="58">
        <v>362</v>
      </c>
      <c r="P44" s="58">
        <v>218</v>
      </c>
      <c r="Q44" s="58">
        <v>166</v>
      </c>
      <c r="R44" s="78">
        <v>219</v>
      </c>
      <c r="S44" s="79">
        <f>SUM(E44:R44)</f>
        <v>3176</v>
      </c>
    </row>
    <row r="45" spans="2:22" s="4" customFormat="1" ht="42" customHeight="1" thickTop="1" thickBot="1">
      <c r="B45" s="80"/>
      <c r="C45" s="230" t="s">
        <v>57</v>
      </c>
      <c r="D45" s="231"/>
      <c r="E45" s="81">
        <v>23</v>
      </c>
      <c r="F45" s="51">
        <v>15</v>
      </c>
      <c r="G45" s="51">
        <v>10</v>
      </c>
      <c r="H45" s="51">
        <v>29</v>
      </c>
      <c r="I45" s="51">
        <v>19</v>
      </c>
      <c r="J45" s="51">
        <v>3</v>
      </c>
      <c r="K45" s="51">
        <v>16</v>
      </c>
      <c r="L45" s="51">
        <v>4</v>
      </c>
      <c r="M45" s="52">
        <v>3</v>
      </c>
      <c r="N45" s="52">
        <v>10</v>
      </c>
      <c r="O45" s="52">
        <v>12</v>
      </c>
      <c r="P45" s="52">
        <v>4</v>
      </c>
      <c r="Q45" s="52">
        <v>15</v>
      </c>
      <c r="R45" s="52">
        <v>33</v>
      </c>
      <c r="S45" s="79">
        <f>SUM(E45:R45)</f>
        <v>196</v>
      </c>
    </row>
    <row r="46" spans="2:22" s="4" customFormat="1" ht="42" customHeight="1" thickTop="1" thickBot="1">
      <c r="B46" s="82" t="s">
        <v>23</v>
      </c>
      <c r="C46" s="232" t="s">
        <v>58</v>
      </c>
      <c r="D46" s="233"/>
      <c r="E46" s="83">
        <f>E44+'[1] Stan i struktura XI 18'!E46</f>
        <v>11933</v>
      </c>
      <c r="F46" s="83">
        <f>F44+'[1] Stan i struktura XI 18'!F46</f>
        <v>3180</v>
      </c>
      <c r="G46" s="83">
        <f>G44+'[1] Stan i struktura XI 18'!G46</f>
        <v>4107</v>
      </c>
      <c r="H46" s="83">
        <f>H44+'[1] Stan i struktura XI 18'!H46</f>
        <v>2600</v>
      </c>
      <c r="I46" s="83">
        <f>I44+'[1] Stan i struktura XI 18'!I46</f>
        <v>3168</v>
      </c>
      <c r="J46" s="83">
        <f>J44+'[1] Stan i struktura XI 18'!J46</f>
        <v>1455</v>
      </c>
      <c r="K46" s="83">
        <f>K44+'[1] Stan i struktura XI 18'!K46</f>
        <v>2190</v>
      </c>
      <c r="L46" s="83">
        <f>L44+'[1] Stan i struktura XI 18'!L46</f>
        <v>1827</v>
      </c>
      <c r="M46" s="83">
        <f>M44+'[1] Stan i struktura XI 18'!M46</f>
        <v>3900</v>
      </c>
      <c r="N46" s="83">
        <f>N44+'[1] Stan i struktura XI 18'!N46</f>
        <v>2809</v>
      </c>
      <c r="O46" s="83">
        <f>O44+'[1] Stan i struktura XI 18'!O46</f>
        <v>6609</v>
      </c>
      <c r="P46" s="83">
        <f>P44+'[1] Stan i struktura XI 18'!P46</f>
        <v>2450</v>
      </c>
      <c r="Q46" s="83">
        <f>Q44+'[1] Stan i struktura XI 18'!Q46</f>
        <v>2565</v>
      </c>
      <c r="R46" s="84">
        <f>R44+'[1] Stan i struktura XI 18'!R46</f>
        <v>3747</v>
      </c>
      <c r="S46" s="85">
        <f>S44+'[1] Stan i struktura XI 18'!S46</f>
        <v>52540</v>
      </c>
      <c r="U46" s="4">
        <f>SUM(E46:R46)</f>
        <v>52540</v>
      </c>
      <c r="V46" s="4">
        <f>SUM(E46:R46)</f>
        <v>52540</v>
      </c>
    </row>
    <row r="47" spans="2:22" s="4" customFormat="1" ht="42" customHeight="1" thickBot="1">
      <c r="B47" s="234" t="s">
        <v>59</v>
      </c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29"/>
    </row>
    <row r="48" spans="2:22" s="4" customFormat="1" ht="42" customHeight="1" thickTop="1" thickBot="1">
      <c r="B48" s="236" t="s">
        <v>20</v>
      </c>
      <c r="C48" s="237" t="s">
        <v>60</v>
      </c>
      <c r="D48" s="238"/>
      <c r="E48" s="59">
        <v>7</v>
      </c>
      <c r="F48" s="59">
        <v>2</v>
      </c>
      <c r="G48" s="59">
        <v>4</v>
      </c>
      <c r="H48" s="59">
        <v>4</v>
      </c>
      <c r="I48" s="59">
        <v>5</v>
      </c>
      <c r="J48" s="59">
        <v>0</v>
      </c>
      <c r="K48" s="59">
        <v>3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3</v>
      </c>
      <c r="R48" s="60">
        <v>0</v>
      </c>
      <c r="S48" s="86">
        <f>SUM(E48:R48)</f>
        <v>28</v>
      </c>
    </row>
    <row r="49" spans="2:22" ht="42" customHeight="1" thickTop="1" thickBot="1">
      <c r="B49" s="191"/>
      <c r="C49" s="239" t="s">
        <v>61</v>
      </c>
      <c r="D49" s="240"/>
      <c r="E49" s="87">
        <f>E48+'[1] Stan i struktura XI 18'!E49</f>
        <v>89</v>
      </c>
      <c r="F49" s="87">
        <f>F48+'[1] Stan i struktura XI 18'!F49</f>
        <v>60</v>
      </c>
      <c r="G49" s="87">
        <f>G48+'[1] Stan i struktura XI 18'!G49</f>
        <v>70</v>
      </c>
      <c r="H49" s="87">
        <f>H48+'[1] Stan i struktura XI 18'!H49</f>
        <v>40</v>
      </c>
      <c r="I49" s="87">
        <f>I48+'[1] Stan i struktura XI 18'!I49</f>
        <v>65</v>
      </c>
      <c r="J49" s="87">
        <f>J48+'[1] Stan i struktura XI 18'!J49</f>
        <v>11</v>
      </c>
      <c r="K49" s="87">
        <f>K48+'[1] Stan i struktura XI 18'!K49</f>
        <v>119</v>
      </c>
      <c r="L49" s="87">
        <f>L48+'[1] Stan i struktura XI 18'!L49</f>
        <v>66</v>
      </c>
      <c r="M49" s="87">
        <f>M48+'[1] Stan i struktura XI 18'!M49</f>
        <v>0</v>
      </c>
      <c r="N49" s="87">
        <f>N48+'[1] Stan i struktura XI 18'!N49</f>
        <v>49</v>
      </c>
      <c r="O49" s="87">
        <f>O48+'[1] Stan i struktura XI 18'!O49</f>
        <v>99</v>
      </c>
      <c r="P49" s="87">
        <f>P48+'[1] Stan i struktura XI 18'!P49</f>
        <v>28</v>
      </c>
      <c r="Q49" s="87">
        <f>Q48+'[1] Stan i struktura XI 18'!Q49</f>
        <v>296</v>
      </c>
      <c r="R49" s="88">
        <f>R48+'[1] Stan i struktura XI 18'!R49</f>
        <v>142</v>
      </c>
      <c r="S49" s="85">
        <f>S48+'[1] Stan i struktura XI 18'!S49</f>
        <v>1134</v>
      </c>
      <c r="U49" s="1">
        <f>SUM(E49:R49)</f>
        <v>1134</v>
      </c>
      <c r="V49" s="4">
        <f>SUM(E49:R49)</f>
        <v>1134</v>
      </c>
    </row>
    <row r="50" spans="2:22" s="4" customFormat="1" ht="42" customHeight="1" thickTop="1" thickBot="1">
      <c r="B50" s="241" t="s">
        <v>23</v>
      </c>
      <c r="C50" s="242" t="s">
        <v>62</v>
      </c>
      <c r="D50" s="243"/>
      <c r="E50" s="89">
        <v>0</v>
      </c>
      <c r="F50" s="89">
        <v>1</v>
      </c>
      <c r="G50" s="89">
        <v>1</v>
      </c>
      <c r="H50" s="89">
        <v>2</v>
      </c>
      <c r="I50" s="89">
        <v>0</v>
      </c>
      <c r="J50" s="89">
        <v>0</v>
      </c>
      <c r="K50" s="89">
        <v>0</v>
      </c>
      <c r="L50" s="89">
        <v>0</v>
      </c>
      <c r="M50" s="89">
        <v>0</v>
      </c>
      <c r="N50" s="89">
        <v>0</v>
      </c>
      <c r="O50" s="89">
        <v>0</v>
      </c>
      <c r="P50" s="89">
        <v>0</v>
      </c>
      <c r="Q50" s="89">
        <v>1</v>
      </c>
      <c r="R50" s="90">
        <v>0</v>
      </c>
      <c r="S50" s="86">
        <f>SUM(E50:R50)</f>
        <v>5</v>
      </c>
    </row>
    <row r="51" spans="2:22" ht="42" customHeight="1" thickTop="1" thickBot="1">
      <c r="B51" s="191"/>
      <c r="C51" s="239" t="s">
        <v>63</v>
      </c>
      <c r="D51" s="240"/>
      <c r="E51" s="87">
        <f>E50+'[1] Stan i struktura XI 18'!E51</f>
        <v>17</v>
      </c>
      <c r="F51" s="87">
        <f>F50+'[1] Stan i struktura XI 18'!F51</f>
        <v>47</v>
      </c>
      <c r="G51" s="87">
        <f>G50+'[1] Stan i struktura XI 18'!G51</f>
        <v>51</v>
      </c>
      <c r="H51" s="87">
        <f>H50+'[1] Stan i struktura XI 18'!H51</f>
        <v>93</v>
      </c>
      <c r="I51" s="87">
        <f>I50+'[1] Stan i struktura XI 18'!I51</f>
        <v>82</v>
      </c>
      <c r="J51" s="87">
        <f>J50+'[1] Stan i struktura XI 18'!J51</f>
        <v>10</v>
      </c>
      <c r="K51" s="87">
        <f>K50+'[1] Stan i struktura XI 18'!K51</f>
        <v>29</v>
      </c>
      <c r="L51" s="87">
        <f>L50+'[1] Stan i struktura XI 18'!L51</f>
        <v>29</v>
      </c>
      <c r="M51" s="87">
        <f>M50+'[1] Stan i struktura XI 18'!M51</f>
        <v>33</v>
      </c>
      <c r="N51" s="87">
        <f>N50+'[1] Stan i struktura XI 18'!N51</f>
        <v>18</v>
      </c>
      <c r="O51" s="87">
        <f>O50+'[1] Stan i struktura XI 18'!O51</f>
        <v>7</v>
      </c>
      <c r="P51" s="87">
        <f>P50+'[1] Stan i struktura XI 18'!P51</f>
        <v>42</v>
      </c>
      <c r="Q51" s="87">
        <f>Q50+'[1] Stan i struktura XI 18'!Q51</f>
        <v>264</v>
      </c>
      <c r="R51" s="88">
        <f>R50+'[1] Stan i struktura XI 18'!R51</f>
        <v>14</v>
      </c>
      <c r="S51" s="85">
        <f>S50+'[1] Stan i struktura XI 18'!S51</f>
        <v>736</v>
      </c>
      <c r="U51" s="1">
        <f>SUM(E51:R51)</f>
        <v>736</v>
      </c>
      <c r="V51" s="4">
        <f>SUM(E51:R51)</f>
        <v>736</v>
      </c>
    </row>
    <row r="52" spans="2:22" s="4" customFormat="1" ht="42" customHeight="1" thickTop="1" thickBot="1">
      <c r="B52" s="244" t="s">
        <v>28</v>
      </c>
      <c r="C52" s="245" t="s">
        <v>64</v>
      </c>
      <c r="D52" s="246"/>
      <c r="E52" s="50">
        <v>4</v>
      </c>
      <c r="F52" s="51">
        <v>2</v>
      </c>
      <c r="G52" s="51">
        <v>12</v>
      </c>
      <c r="H52" s="51">
        <v>10</v>
      </c>
      <c r="I52" s="52">
        <v>12</v>
      </c>
      <c r="J52" s="51">
        <v>7</v>
      </c>
      <c r="K52" s="52">
        <v>13</v>
      </c>
      <c r="L52" s="51">
        <v>4</v>
      </c>
      <c r="M52" s="52">
        <v>14</v>
      </c>
      <c r="N52" s="52">
        <v>5</v>
      </c>
      <c r="O52" s="52">
        <v>22</v>
      </c>
      <c r="P52" s="51">
        <v>7</v>
      </c>
      <c r="Q52" s="91">
        <v>14</v>
      </c>
      <c r="R52" s="52">
        <v>5</v>
      </c>
      <c r="S52" s="86">
        <f>SUM(E52:R52)</f>
        <v>131</v>
      </c>
    </row>
    <row r="53" spans="2:22" ht="42" customHeight="1" thickTop="1" thickBot="1">
      <c r="B53" s="191"/>
      <c r="C53" s="239" t="s">
        <v>65</v>
      </c>
      <c r="D53" s="240"/>
      <c r="E53" s="87">
        <f>E52+'[1] Stan i struktura XI 18'!E53</f>
        <v>83</v>
      </c>
      <c r="F53" s="87">
        <f>F52+'[1] Stan i struktura XI 18'!F53</f>
        <v>56</v>
      </c>
      <c r="G53" s="87">
        <f>G52+'[1] Stan i struktura XI 18'!G53</f>
        <v>110</v>
      </c>
      <c r="H53" s="87">
        <f>H52+'[1] Stan i struktura XI 18'!H53</f>
        <v>103</v>
      </c>
      <c r="I53" s="87">
        <f>I52+'[1] Stan i struktura XI 18'!I53</f>
        <v>89</v>
      </c>
      <c r="J53" s="87">
        <f>J52+'[1] Stan i struktura XI 18'!J53</f>
        <v>54</v>
      </c>
      <c r="K53" s="87">
        <f>K52+'[1] Stan i struktura XI 18'!K53</f>
        <v>57</v>
      </c>
      <c r="L53" s="87">
        <f>L52+'[1] Stan i struktura XI 18'!L53</f>
        <v>30</v>
      </c>
      <c r="M53" s="87">
        <f>M52+'[1] Stan i struktura XI 18'!M53</f>
        <v>45</v>
      </c>
      <c r="N53" s="87">
        <f>N52+'[1] Stan i struktura XI 18'!N53</f>
        <v>82</v>
      </c>
      <c r="O53" s="87">
        <f>O52+'[1] Stan i struktura XI 18'!O53</f>
        <v>103</v>
      </c>
      <c r="P53" s="87">
        <f>P52+'[1] Stan i struktura XI 18'!P53</f>
        <v>39</v>
      </c>
      <c r="Q53" s="87">
        <f>Q52+'[1] Stan i struktura XI 18'!Q53</f>
        <v>66</v>
      </c>
      <c r="R53" s="88">
        <f>R52+'[1] Stan i struktura XI 18'!R53</f>
        <v>92</v>
      </c>
      <c r="S53" s="85">
        <f>S52+'[1] Stan i struktura XI 18'!S53</f>
        <v>1009</v>
      </c>
      <c r="U53" s="1">
        <f>SUM(E53:R53)</f>
        <v>1009</v>
      </c>
      <c r="V53" s="4">
        <f>SUM(E53:R53)</f>
        <v>1009</v>
      </c>
    </row>
    <row r="54" spans="2:22" s="4" customFormat="1" ht="42" customHeight="1" thickTop="1" thickBot="1">
      <c r="B54" s="244" t="s">
        <v>31</v>
      </c>
      <c r="C54" s="245" t="s">
        <v>66</v>
      </c>
      <c r="D54" s="246"/>
      <c r="E54" s="50">
        <v>20</v>
      </c>
      <c r="F54" s="51">
        <v>9</v>
      </c>
      <c r="G54" s="51">
        <v>3</v>
      </c>
      <c r="H54" s="51">
        <v>15</v>
      </c>
      <c r="I54" s="52">
        <v>11</v>
      </c>
      <c r="J54" s="51">
        <v>4</v>
      </c>
      <c r="K54" s="52">
        <v>21</v>
      </c>
      <c r="L54" s="51">
        <v>7</v>
      </c>
      <c r="M54" s="52">
        <v>1</v>
      </c>
      <c r="N54" s="52">
        <v>0</v>
      </c>
      <c r="O54" s="52">
        <v>12</v>
      </c>
      <c r="P54" s="51">
        <v>6</v>
      </c>
      <c r="Q54" s="91">
        <v>8</v>
      </c>
      <c r="R54" s="52">
        <v>0</v>
      </c>
      <c r="S54" s="86">
        <f>SUM(E54:R54)</f>
        <v>117</v>
      </c>
    </row>
    <row r="55" spans="2:22" s="4" customFormat="1" ht="42" customHeight="1" thickTop="1" thickBot="1">
      <c r="B55" s="191"/>
      <c r="C55" s="247" t="s">
        <v>67</v>
      </c>
      <c r="D55" s="248"/>
      <c r="E55" s="87">
        <f>E54+'[1] Stan i struktura XI 18'!E55</f>
        <v>125</v>
      </c>
      <c r="F55" s="87">
        <f>F54+'[1] Stan i struktura XI 18'!F55</f>
        <v>64</v>
      </c>
      <c r="G55" s="87">
        <f>G54+'[1] Stan i struktura XI 18'!G55</f>
        <v>104</v>
      </c>
      <c r="H55" s="87">
        <f>H54+'[1] Stan i struktura XI 18'!H55</f>
        <v>65</v>
      </c>
      <c r="I55" s="87">
        <f>I54+'[1] Stan i struktura XI 18'!I55</f>
        <v>64</v>
      </c>
      <c r="J55" s="87">
        <f>J54+'[1] Stan i struktura XI 18'!J55</f>
        <v>50</v>
      </c>
      <c r="K55" s="87">
        <f>K54+'[1] Stan i struktura XI 18'!K55</f>
        <v>45</v>
      </c>
      <c r="L55" s="87">
        <f>L54+'[1] Stan i struktura XI 18'!L55</f>
        <v>59</v>
      </c>
      <c r="M55" s="87">
        <f>M54+'[1] Stan i struktura XI 18'!M55</f>
        <v>23</v>
      </c>
      <c r="N55" s="87">
        <f>N54+'[1] Stan i struktura XI 18'!N55</f>
        <v>41</v>
      </c>
      <c r="O55" s="87">
        <f>O54+'[1] Stan i struktura XI 18'!O55</f>
        <v>78</v>
      </c>
      <c r="P55" s="87">
        <f>P54+'[1] Stan i struktura XI 18'!P55</f>
        <v>37</v>
      </c>
      <c r="Q55" s="87">
        <f>Q54+'[1] Stan i struktura XI 18'!Q55</f>
        <v>80</v>
      </c>
      <c r="R55" s="88">
        <f>R54+'[1] Stan i struktura XI 18'!R55</f>
        <v>42</v>
      </c>
      <c r="S55" s="85">
        <f>S54+'[1] Stan i struktura XI 18'!S55</f>
        <v>877</v>
      </c>
      <c r="U55" s="4">
        <f>SUM(E55:R55)</f>
        <v>877</v>
      </c>
      <c r="V55" s="4">
        <f>SUM(E55:R55)</f>
        <v>877</v>
      </c>
    </row>
    <row r="56" spans="2:22" s="4" customFormat="1" ht="42" customHeight="1" thickTop="1" thickBot="1">
      <c r="B56" s="244" t="s">
        <v>42</v>
      </c>
      <c r="C56" s="250" t="s">
        <v>68</v>
      </c>
      <c r="D56" s="251"/>
      <c r="E56" s="92">
        <v>11</v>
      </c>
      <c r="F56" s="92">
        <v>12</v>
      </c>
      <c r="G56" s="92">
        <v>1</v>
      </c>
      <c r="H56" s="92">
        <v>4</v>
      </c>
      <c r="I56" s="92">
        <v>4</v>
      </c>
      <c r="J56" s="92">
        <v>1</v>
      </c>
      <c r="K56" s="92">
        <v>9</v>
      </c>
      <c r="L56" s="92">
        <v>2</v>
      </c>
      <c r="M56" s="92">
        <v>9</v>
      </c>
      <c r="N56" s="92">
        <v>5</v>
      </c>
      <c r="O56" s="92">
        <v>2</v>
      </c>
      <c r="P56" s="92">
        <v>3</v>
      </c>
      <c r="Q56" s="92">
        <v>11</v>
      </c>
      <c r="R56" s="93">
        <v>4</v>
      </c>
      <c r="S56" s="86">
        <f>SUM(E56:R56)</f>
        <v>78</v>
      </c>
    </row>
    <row r="57" spans="2:22" s="4" customFormat="1" ht="42" customHeight="1" thickTop="1" thickBot="1">
      <c r="B57" s="249"/>
      <c r="C57" s="252" t="s">
        <v>69</v>
      </c>
      <c r="D57" s="253"/>
      <c r="E57" s="87">
        <f>E56+'[1] Stan i struktura XI 18'!E57</f>
        <v>128</v>
      </c>
      <c r="F57" s="87">
        <f>F56+'[1] Stan i struktura XI 18'!F57</f>
        <v>104</v>
      </c>
      <c r="G57" s="87">
        <f>G56+'[1] Stan i struktura XI 18'!G57</f>
        <v>51</v>
      </c>
      <c r="H57" s="87">
        <f>H56+'[1] Stan i struktura XI 18'!H57</f>
        <v>91</v>
      </c>
      <c r="I57" s="87">
        <f>I56+'[1] Stan i struktura XI 18'!I57</f>
        <v>118</v>
      </c>
      <c r="J57" s="87">
        <f>J56+'[1] Stan i struktura XI 18'!J57</f>
        <v>39</v>
      </c>
      <c r="K57" s="87">
        <f>K56+'[1] Stan i struktura XI 18'!K57</f>
        <v>145</v>
      </c>
      <c r="L57" s="87">
        <f>L56+'[1] Stan i struktura XI 18'!L57</f>
        <v>41</v>
      </c>
      <c r="M57" s="87">
        <f>M56+'[1] Stan i struktura XI 18'!M57</f>
        <v>98</v>
      </c>
      <c r="N57" s="87">
        <f>N56+'[1] Stan i struktura XI 18'!N57</f>
        <v>65</v>
      </c>
      <c r="O57" s="87">
        <f>O56+'[1] Stan i struktura XI 18'!O57</f>
        <v>101</v>
      </c>
      <c r="P57" s="87">
        <f>P56+'[1] Stan i struktura XI 18'!P57</f>
        <v>55</v>
      </c>
      <c r="Q57" s="87">
        <f>Q56+'[1] Stan i struktura XI 18'!Q57</f>
        <v>152</v>
      </c>
      <c r="R57" s="88">
        <f>R56+'[1] Stan i struktura XI 18'!R57</f>
        <v>61</v>
      </c>
      <c r="S57" s="85">
        <f>S56+'[1] Stan i struktura XI 18'!S57</f>
        <v>1249</v>
      </c>
      <c r="U57" s="4">
        <f>SUM(E57:R57)</f>
        <v>1249</v>
      </c>
      <c r="V57" s="4">
        <f>SUM(E57:R57)</f>
        <v>1249</v>
      </c>
    </row>
    <row r="58" spans="2:22" s="4" customFormat="1" ht="42" customHeight="1" thickTop="1" thickBot="1">
      <c r="B58" s="244" t="s">
        <v>44</v>
      </c>
      <c r="C58" s="250" t="s">
        <v>70</v>
      </c>
      <c r="D58" s="251"/>
      <c r="E58" s="92">
        <v>1</v>
      </c>
      <c r="F58" s="92">
        <v>0</v>
      </c>
      <c r="G58" s="92">
        <v>0</v>
      </c>
      <c r="H58" s="92">
        <v>5</v>
      </c>
      <c r="I58" s="92">
        <v>7</v>
      </c>
      <c r="J58" s="92">
        <v>0</v>
      </c>
      <c r="K58" s="92">
        <v>0</v>
      </c>
      <c r="L58" s="92">
        <v>0</v>
      </c>
      <c r="M58" s="92">
        <v>1</v>
      </c>
      <c r="N58" s="92">
        <v>1</v>
      </c>
      <c r="O58" s="92">
        <v>2</v>
      </c>
      <c r="P58" s="92">
        <v>0</v>
      </c>
      <c r="Q58" s="92">
        <v>0</v>
      </c>
      <c r="R58" s="93">
        <v>1</v>
      </c>
      <c r="S58" s="86">
        <f>SUM(E58:R58)</f>
        <v>18</v>
      </c>
    </row>
    <row r="59" spans="2:22" s="4" customFormat="1" ht="42" customHeight="1" thickTop="1" thickBot="1">
      <c r="B59" s="241"/>
      <c r="C59" s="254" t="s">
        <v>71</v>
      </c>
      <c r="D59" s="255"/>
      <c r="E59" s="87">
        <f>E58+'[1] Stan i struktura XI 18'!E59</f>
        <v>55</v>
      </c>
      <c r="F59" s="87">
        <f>F58+'[1] Stan i struktura XI 18'!F59</f>
        <v>30</v>
      </c>
      <c r="G59" s="87">
        <f>G58+'[1] Stan i struktura XI 18'!G59</f>
        <v>51</v>
      </c>
      <c r="H59" s="87">
        <f>H58+'[1] Stan i struktura XI 18'!H59</f>
        <v>35</v>
      </c>
      <c r="I59" s="87">
        <f>I58+'[1] Stan i struktura XI 18'!I59</f>
        <v>72</v>
      </c>
      <c r="J59" s="87">
        <f>J58+'[1] Stan i struktura XI 18'!J59</f>
        <v>1</v>
      </c>
      <c r="K59" s="87">
        <f>K58+'[1] Stan i struktura XI 18'!K59</f>
        <v>35</v>
      </c>
      <c r="L59" s="87">
        <f>L58+'[1] Stan i struktura XI 18'!L59</f>
        <v>25</v>
      </c>
      <c r="M59" s="87">
        <f>M58+'[1] Stan i struktura XI 18'!M59</f>
        <v>21</v>
      </c>
      <c r="N59" s="87">
        <f>N58+'[1] Stan i struktura XI 18'!N59</f>
        <v>83</v>
      </c>
      <c r="O59" s="87">
        <f>O58+'[1] Stan i struktura XI 18'!O59</f>
        <v>17</v>
      </c>
      <c r="P59" s="87">
        <f>P58+'[1] Stan i struktura XI 18'!P59</f>
        <v>11</v>
      </c>
      <c r="Q59" s="87">
        <f>Q58+'[1] Stan i struktura XI 18'!Q59</f>
        <v>4</v>
      </c>
      <c r="R59" s="88">
        <f>R58+'[1] Stan i struktura XI 18'!R59</f>
        <v>39</v>
      </c>
      <c r="S59" s="85">
        <f>S58+'[1] Stan i struktura XI 18'!S59</f>
        <v>479</v>
      </c>
      <c r="U59" s="4">
        <f>SUM(E59:R59)</f>
        <v>479</v>
      </c>
      <c r="V59" s="4">
        <f>SUM(E59:R59)</f>
        <v>479</v>
      </c>
    </row>
    <row r="60" spans="2:22" s="4" customFormat="1" ht="42" customHeight="1" thickTop="1" thickBot="1">
      <c r="B60" s="256" t="s">
        <v>72</v>
      </c>
      <c r="C60" s="250" t="s">
        <v>73</v>
      </c>
      <c r="D60" s="251"/>
      <c r="E60" s="92">
        <v>0</v>
      </c>
      <c r="F60" s="92">
        <v>0</v>
      </c>
      <c r="G60" s="92">
        <v>0</v>
      </c>
      <c r="H60" s="92">
        <v>8</v>
      </c>
      <c r="I60" s="92">
        <v>9</v>
      </c>
      <c r="J60" s="92">
        <v>0</v>
      </c>
      <c r="K60" s="92">
        <v>4</v>
      </c>
      <c r="L60" s="92">
        <v>2</v>
      </c>
      <c r="M60" s="92">
        <v>0</v>
      </c>
      <c r="N60" s="92">
        <v>9</v>
      </c>
      <c r="O60" s="92">
        <v>2</v>
      </c>
      <c r="P60" s="92">
        <v>2</v>
      </c>
      <c r="Q60" s="92">
        <v>0</v>
      </c>
      <c r="R60" s="93">
        <v>1</v>
      </c>
      <c r="S60" s="86">
        <f>SUM(E60:R60)</f>
        <v>37</v>
      </c>
    </row>
    <row r="61" spans="2:22" s="4" customFormat="1" ht="42" customHeight="1" thickTop="1" thickBot="1">
      <c r="B61" s="256"/>
      <c r="C61" s="257" t="s">
        <v>74</v>
      </c>
      <c r="D61" s="258"/>
      <c r="E61" s="94">
        <f>E60+'[1] Stan i struktura XI 18'!E61</f>
        <v>196</v>
      </c>
      <c r="F61" s="94">
        <f>F60+'[1] Stan i struktura XI 18'!F61</f>
        <v>112</v>
      </c>
      <c r="G61" s="94">
        <f>G60+'[1] Stan i struktura XI 18'!G61</f>
        <v>200</v>
      </c>
      <c r="H61" s="94">
        <f>H60+'[1] Stan i struktura XI 18'!H61</f>
        <v>354</v>
      </c>
      <c r="I61" s="94">
        <f>I60+'[1] Stan i struktura XI 18'!I61</f>
        <v>349</v>
      </c>
      <c r="J61" s="94">
        <f>J60+'[1] Stan i struktura XI 18'!J61</f>
        <v>85</v>
      </c>
      <c r="K61" s="94">
        <f>K60+'[1] Stan i struktura XI 18'!K61</f>
        <v>534</v>
      </c>
      <c r="L61" s="94">
        <f>L60+'[1] Stan i struktura XI 18'!L61</f>
        <v>120</v>
      </c>
      <c r="M61" s="94">
        <f>M60+'[1] Stan i struktura XI 18'!M61</f>
        <v>203</v>
      </c>
      <c r="N61" s="94">
        <f>N60+'[1] Stan i struktura XI 18'!N61</f>
        <v>99</v>
      </c>
      <c r="O61" s="94">
        <f>O60+'[1] Stan i struktura XI 18'!O61</f>
        <v>338</v>
      </c>
      <c r="P61" s="94">
        <f>P60+'[1] Stan i struktura XI 18'!P61</f>
        <v>239</v>
      </c>
      <c r="Q61" s="94">
        <f>Q60+'[1] Stan i struktura XI 18'!Q61</f>
        <v>143</v>
      </c>
      <c r="R61" s="95">
        <f>R60+'[1] Stan i struktura XI 18'!R61</f>
        <v>327</v>
      </c>
      <c r="S61" s="85">
        <f>S60+'[1] Stan i struktura XI 18'!S61</f>
        <v>3299</v>
      </c>
      <c r="U61" s="4">
        <f>SUM(E61:R61)</f>
        <v>3299</v>
      </c>
      <c r="V61" s="4">
        <f>SUM(E61:R61)</f>
        <v>3299</v>
      </c>
    </row>
    <row r="62" spans="2:22" s="4" customFormat="1" ht="42" customHeight="1" thickTop="1" thickBot="1">
      <c r="B62" s="256" t="s">
        <v>75</v>
      </c>
      <c r="C62" s="250" t="s">
        <v>76</v>
      </c>
      <c r="D62" s="251"/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0</v>
      </c>
      <c r="K62" s="92">
        <v>3</v>
      </c>
      <c r="L62" s="92">
        <v>0</v>
      </c>
      <c r="M62" s="92">
        <v>0</v>
      </c>
      <c r="N62" s="92">
        <v>0</v>
      </c>
      <c r="O62" s="92">
        <v>0</v>
      </c>
      <c r="P62" s="92">
        <v>0</v>
      </c>
      <c r="Q62" s="92">
        <v>0</v>
      </c>
      <c r="R62" s="93">
        <v>28</v>
      </c>
      <c r="S62" s="86">
        <f>SUM(E62:R62)</f>
        <v>31</v>
      </c>
    </row>
    <row r="63" spans="2:22" s="4" customFormat="1" ht="42" customHeight="1" thickTop="1" thickBot="1">
      <c r="B63" s="244"/>
      <c r="C63" s="259" t="s">
        <v>77</v>
      </c>
      <c r="D63" s="260"/>
      <c r="E63" s="87">
        <f>E62+'[1] Stan i struktura XI 18'!E63</f>
        <v>5</v>
      </c>
      <c r="F63" s="87">
        <f>F62+'[1] Stan i struktura XI 18'!F63</f>
        <v>30</v>
      </c>
      <c r="G63" s="87">
        <f>G62+'[1] Stan i struktura XI 18'!G63</f>
        <v>22</v>
      </c>
      <c r="H63" s="87">
        <f>H62+'[1] Stan i struktura XI 18'!H63</f>
        <v>23</v>
      </c>
      <c r="I63" s="87">
        <f>I62+'[1] Stan i struktura XI 18'!I63</f>
        <v>52</v>
      </c>
      <c r="J63" s="87">
        <f>J62+'[1] Stan i struktura XI 18'!J63</f>
        <v>31</v>
      </c>
      <c r="K63" s="87">
        <f>K62+'[1] Stan i struktura XI 18'!K63</f>
        <v>95</v>
      </c>
      <c r="L63" s="87">
        <f>L62+'[1] Stan i struktura XI 18'!L63</f>
        <v>30</v>
      </c>
      <c r="M63" s="87">
        <f>M62+'[1] Stan i struktura XI 18'!M63</f>
        <v>37</v>
      </c>
      <c r="N63" s="87">
        <f>N62+'[1] Stan i struktura XI 18'!N63</f>
        <v>68</v>
      </c>
      <c r="O63" s="87">
        <f>O62+'[1] Stan i struktura XI 18'!O63</f>
        <v>109</v>
      </c>
      <c r="P63" s="87">
        <f>P62+'[1] Stan i struktura XI 18'!P63</f>
        <v>40</v>
      </c>
      <c r="Q63" s="87">
        <f>Q62+'[1] Stan i struktura XI 18'!Q63</f>
        <v>83</v>
      </c>
      <c r="R63" s="88">
        <f>R62+'[1] Stan i struktura XI 18'!R63</f>
        <v>524</v>
      </c>
      <c r="S63" s="85">
        <f>S62+'[1] Stan i struktura XI 18'!S63</f>
        <v>1149</v>
      </c>
      <c r="U63" s="4">
        <f>SUM(E63:R63)</f>
        <v>1149</v>
      </c>
      <c r="V63" s="4">
        <f>SUM(E63:R63)</f>
        <v>1149</v>
      </c>
    </row>
    <row r="64" spans="2:22" s="4" customFormat="1" ht="42" customHeight="1" thickTop="1" thickBot="1">
      <c r="B64" s="256" t="s">
        <v>78</v>
      </c>
      <c r="C64" s="250" t="s">
        <v>79</v>
      </c>
      <c r="D64" s="251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261"/>
      <c r="C65" s="262" t="s">
        <v>80</v>
      </c>
      <c r="D65" s="263"/>
      <c r="E65" s="87">
        <f>E64+'[1] Stan i struktura XI 18'!E65</f>
        <v>0</v>
      </c>
      <c r="F65" s="87">
        <f>F64+'[1] Stan i struktura XI 18'!F65</f>
        <v>0</v>
      </c>
      <c r="G65" s="87">
        <f>G64+'[1] Stan i struktura XI 18'!G65</f>
        <v>0</v>
      </c>
      <c r="H65" s="87">
        <f>H64+'[1] Stan i struktura XI 18'!H65</f>
        <v>0</v>
      </c>
      <c r="I65" s="87">
        <f>I64+'[1] Stan i struktura XI 18'!I65</f>
        <v>0</v>
      </c>
      <c r="J65" s="87">
        <f>J64+'[1] Stan i struktura XI 18'!J65</f>
        <v>0</v>
      </c>
      <c r="K65" s="87">
        <f>K64+'[1] Stan i struktura XI 18'!K65</f>
        <v>0</v>
      </c>
      <c r="L65" s="87">
        <f>L64+'[1] Stan i struktura XI 18'!L65</f>
        <v>0</v>
      </c>
      <c r="M65" s="87">
        <f>M64+'[1] Stan i struktura XI 18'!M65</f>
        <v>0</v>
      </c>
      <c r="N65" s="87">
        <f>N64+'[1] Stan i struktura XI 18'!N65</f>
        <v>0</v>
      </c>
      <c r="O65" s="87">
        <f>O64+'[1] Stan i struktura XI 18'!O65</f>
        <v>0</v>
      </c>
      <c r="P65" s="87">
        <f>P64+'[1] Stan i struktura XI 18'!P65</f>
        <v>0</v>
      </c>
      <c r="Q65" s="87">
        <f>Q64+'[1] Stan i struktura XI 18'!Q65</f>
        <v>0</v>
      </c>
      <c r="R65" s="88">
        <f>R64+'[1] Stan i struktura XI 18'!R65</f>
        <v>0</v>
      </c>
      <c r="S65" s="85">
        <f>S64+'[1] Stan i struktura XI 18'!S65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64" t="s">
        <v>81</v>
      </c>
      <c r="C66" s="266" t="s">
        <v>82</v>
      </c>
      <c r="D66" s="267"/>
      <c r="E66" s="96">
        <f t="shared" ref="E66:R67" si="15">E48+E50+E52+E54+E56+E58+E60+E62+E64</f>
        <v>43</v>
      </c>
      <c r="F66" s="96">
        <f t="shared" si="15"/>
        <v>26</v>
      </c>
      <c r="G66" s="96">
        <f t="shared" si="15"/>
        <v>21</v>
      </c>
      <c r="H66" s="96">
        <f t="shared" si="15"/>
        <v>48</v>
      </c>
      <c r="I66" s="96">
        <f t="shared" si="15"/>
        <v>48</v>
      </c>
      <c r="J66" s="96">
        <f t="shared" si="15"/>
        <v>12</v>
      </c>
      <c r="K66" s="96">
        <f t="shared" si="15"/>
        <v>53</v>
      </c>
      <c r="L66" s="96">
        <f t="shared" si="15"/>
        <v>15</v>
      </c>
      <c r="M66" s="96">
        <f t="shared" si="15"/>
        <v>25</v>
      </c>
      <c r="N66" s="96">
        <f t="shared" si="15"/>
        <v>20</v>
      </c>
      <c r="O66" s="96">
        <f t="shared" si="15"/>
        <v>40</v>
      </c>
      <c r="P66" s="96">
        <f t="shared" si="15"/>
        <v>18</v>
      </c>
      <c r="Q66" s="96">
        <f t="shared" si="15"/>
        <v>37</v>
      </c>
      <c r="R66" s="97">
        <f t="shared" si="15"/>
        <v>39</v>
      </c>
      <c r="S66" s="98">
        <f>SUM(E66:R66)</f>
        <v>445</v>
      </c>
      <c r="V66" s="4"/>
    </row>
    <row r="67" spans="2:22" ht="45" customHeight="1" thickTop="1" thickBot="1">
      <c r="B67" s="265"/>
      <c r="C67" s="266" t="s">
        <v>83</v>
      </c>
      <c r="D67" s="267"/>
      <c r="E67" s="99">
        <f t="shared" si="15"/>
        <v>698</v>
      </c>
      <c r="F67" s="99">
        <f>F49+F51+F53+F55+F57+F59+F61+F63+F65</f>
        <v>503</v>
      </c>
      <c r="G67" s="99">
        <f t="shared" si="15"/>
        <v>659</v>
      </c>
      <c r="H67" s="99">
        <f t="shared" si="15"/>
        <v>804</v>
      </c>
      <c r="I67" s="99">
        <f t="shared" si="15"/>
        <v>891</v>
      </c>
      <c r="J67" s="99">
        <f t="shared" si="15"/>
        <v>281</v>
      </c>
      <c r="K67" s="99">
        <f t="shared" si="15"/>
        <v>1059</v>
      </c>
      <c r="L67" s="99">
        <f t="shared" si="15"/>
        <v>400</v>
      </c>
      <c r="M67" s="99">
        <f t="shared" si="15"/>
        <v>460</v>
      </c>
      <c r="N67" s="99">
        <f t="shared" si="15"/>
        <v>505</v>
      </c>
      <c r="O67" s="99">
        <f t="shared" si="15"/>
        <v>852</v>
      </c>
      <c r="P67" s="99">
        <f t="shared" si="15"/>
        <v>491</v>
      </c>
      <c r="Q67" s="99">
        <f t="shared" si="15"/>
        <v>1088</v>
      </c>
      <c r="R67" s="100">
        <f t="shared" si="15"/>
        <v>1241</v>
      </c>
      <c r="S67" s="98">
        <f>SUM(E67:R67)</f>
        <v>9932</v>
      </c>
      <c r="V67" s="4"/>
    </row>
    <row r="68" spans="2:22" ht="14.25" customHeight="1">
      <c r="B68" s="268" t="s">
        <v>84</v>
      </c>
      <c r="C68" s="268"/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</row>
    <row r="69" spans="2:22" ht="14.25" customHeight="1">
      <c r="B69" s="269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</row>
    <row r="75" spans="2:22" ht="13.5" thickBot="1"/>
    <row r="76" spans="2:22" ht="26.25" customHeight="1" thickTop="1" thickBot="1">
      <c r="E76" s="101">
        <v>57</v>
      </c>
      <c r="F76" s="101">
        <v>14</v>
      </c>
      <c r="G76" s="101">
        <v>23</v>
      </c>
      <c r="H76" s="101">
        <v>34</v>
      </c>
      <c r="I76" s="101">
        <v>32</v>
      </c>
      <c r="J76" s="101">
        <v>14</v>
      </c>
      <c r="K76" s="101">
        <v>20</v>
      </c>
      <c r="L76" s="101">
        <v>17</v>
      </c>
      <c r="M76" s="101">
        <v>28</v>
      </c>
      <c r="N76" s="101">
        <v>24</v>
      </c>
      <c r="O76" s="101">
        <v>49</v>
      </c>
      <c r="P76" s="101">
        <v>31</v>
      </c>
      <c r="Q76" s="101">
        <v>31</v>
      </c>
      <c r="R76" s="101">
        <v>25</v>
      </c>
      <c r="S76" s="79">
        <f>SUM(E76:R76)</f>
        <v>399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97" t="s">
        <v>85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</row>
    <row r="2" spans="2:15" ht="24.75" customHeight="1">
      <c r="B2" s="297" t="s">
        <v>86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</row>
    <row r="3" spans="2:15" ht="18.75" thickBot="1">
      <c r="B3" s="1"/>
      <c r="C3" s="102"/>
      <c r="D3" s="102"/>
      <c r="E3" s="102"/>
      <c r="F3" s="102"/>
      <c r="G3" s="102"/>
      <c r="H3" s="33"/>
      <c r="I3" s="33"/>
      <c r="J3" s="33"/>
      <c r="K3" s="33"/>
      <c r="L3" s="33"/>
      <c r="M3" s="33"/>
      <c r="N3" s="1"/>
      <c r="O3" s="1"/>
    </row>
    <row r="4" spans="2:15" ht="18.75" customHeight="1" thickBot="1">
      <c r="B4" s="285" t="s">
        <v>87</v>
      </c>
      <c r="C4" s="301" t="s">
        <v>88</v>
      </c>
      <c r="D4" s="289" t="s">
        <v>89</v>
      </c>
      <c r="E4" s="291" t="s">
        <v>90</v>
      </c>
      <c r="F4" s="102"/>
      <c r="G4" s="285" t="s">
        <v>87</v>
      </c>
      <c r="H4" s="287" t="s">
        <v>91</v>
      </c>
      <c r="I4" s="289" t="s">
        <v>89</v>
      </c>
      <c r="J4" s="291" t="s">
        <v>90</v>
      </c>
      <c r="K4" s="33"/>
      <c r="L4" s="285" t="s">
        <v>87</v>
      </c>
      <c r="M4" s="306" t="s">
        <v>88</v>
      </c>
      <c r="N4" s="289" t="s">
        <v>89</v>
      </c>
      <c r="O4" s="308" t="s">
        <v>90</v>
      </c>
    </row>
    <row r="5" spans="2:15" ht="18.75" customHeight="1" thickTop="1" thickBot="1">
      <c r="B5" s="300"/>
      <c r="C5" s="302"/>
      <c r="D5" s="303"/>
      <c r="E5" s="304"/>
      <c r="F5" s="102"/>
      <c r="G5" s="300"/>
      <c r="H5" s="305"/>
      <c r="I5" s="303"/>
      <c r="J5" s="304"/>
      <c r="K5" s="33"/>
      <c r="L5" s="300"/>
      <c r="M5" s="307"/>
      <c r="N5" s="303"/>
      <c r="O5" s="309"/>
    </row>
    <row r="6" spans="2:15" ht="17.100000000000001" customHeight="1" thickTop="1">
      <c r="B6" s="271" t="s">
        <v>92</v>
      </c>
      <c r="C6" s="272"/>
      <c r="D6" s="272"/>
      <c r="E6" s="275">
        <f>SUM(E8+E19+E27+E34+E41)</f>
        <v>8117</v>
      </c>
      <c r="F6" s="102"/>
      <c r="G6" s="103">
        <v>4</v>
      </c>
      <c r="H6" s="104" t="s">
        <v>93</v>
      </c>
      <c r="I6" s="105" t="s">
        <v>94</v>
      </c>
      <c r="J6" s="106">
        <v>335</v>
      </c>
      <c r="K6" s="33"/>
      <c r="L6" s="107" t="s">
        <v>95</v>
      </c>
      <c r="M6" s="108" t="s">
        <v>96</v>
      </c>
      <c r="N6" s="108" t="s">
        <v>97</v>
      </c>
      <c r="O6" s="109">
        <f>SUM(O7:O17)</f>
        <v>4003</v>
      </c>
    </row>
    <row r="7" spans="2:15" ht="17.100000000000001" customHeight="1" thickBot="1">
      <c r="B7" s="273"/>
      <c r="C7" s="274"/>
      <c r="D7" s="274"/>
      <c r="E7" s="276"/>
      <c r="F7" s="1"/>
      <c r="G7" s="110">
        <v>5</v>
      </c>
      <c r="H7" s="111" t="s">
        <v>98</v>
      </c>
      <c r="I7" s="106" t="s">
        <v>94</v>
      </c>
      <c r="J7" s="106">
        <v>146</v>
      </c>
      <c r="K7" s="1"/>
      <c r="L7" s="110">
        <v>1</v>
      </c>
      <c r="M7" s="111" t="s">
        <v>99</v>
      </c>
      <c r="N7" s="106" t="s">
        <v>94</v>
      </c>
      <c r="O7" s="112">
        <v>77</v>
      </c>
    </row>
    <row r="8" spans="2:15" ht="17.100000000000001" customHeight="1" thickTop="1" thickBot="1">
      <c r="B8" s="107" t="s">
        <v>100</v>
      </c>
      <c r="C8" s="108" t="s">
        <v>101</v>
      </c>
      <c r="D8" s="113" t="s">
        <v>97</v>
      </c>
      <c r="E8" s="109">
        <f>SUM(E9:E17)</f>
        <v>2600</v>
      </c>
      <c r="F8" s="1"/>
      <c r="G8" s="114"/>
      <c r="H8" s="115"/>
      <c r="I8" s="116"/>
      <c r="J8" s="117"/>
      <c r="K8" s="1"/>
      <c r="L8" s="110">
        <v>2</v>
      </c>
      <c r="M8" s="111" t="s">
        <v>102</v>
      </c>
      <c r="N8" s="106" t="s">
        <v>103</v>
      </c>
      <c r="O8" s="106">
        <v>83</v>
      </c>
    </row>
    <row r="9" spans="2:15" ht="17.100000000000001" customHeight="1" thickBot="1">
      <c r="B9" s="110">
        <v>1</v>
      </c>
      <c r="C9" s="111" t="s">
        <v>104</v>
      </c>
      <c r="D9" s="106" t="s">
        <v>103</v>
      </c>
      <c r="E9" s="118">
        <v>68</v>
      </c>
      <c r="F9" s="1"/>
      <c r="G9" s="119"/>
      <c r="H9" s="120"/>
      <c r="I9" s="121"/>
      <c r="J9" s="121"/>
      <c r="K9" s="1"/>
      <c r="L9" s="110">
        <v>3</v>
      </c>
      <c r="M9" s="111" t="s">
        <v>105</v>
      </c>
      <c r="N9" s="106" t="s">
        <v>94</v>
      </c>
      <c r="O9" s="106">
        <v>248</v>
      </c>
    </row>
    <row r="10" spans="2:15" ht="17.100000000000001" customHeight="1">
      <c r="B10" s="110">
        <v>2</v>
      </c>
      <c r="C10" s="111" t="s">
        <v>106</v>
      </c>
      <c r="D10" s="106" t="s">
        <v>103</v>
      </c>
      <c r="E10" s="118">
        <v>121</v>
      </c>
      <c r="F10" s="1"/>
      <c r="G10" s="285" t="s">
        <v>87</v>
      </c>
      <c r="H10" s="287" t="s">
        <v>91</v>
      </c>
      <c r="I10" s="289" t="s">
        <v>89</v>
      </c>
      <c r="J10" s="291" t="s">
        <v>90</v>
      </c>
      <c r="K10" s="1"/>
      <c r="L10" s="110">
        <v>4</v>
      </c>
      <c r="M10" s="111" t="s">
        <v>107</v>
      </c>
      <c r="N10" s="106" t="s">
        <v>94</v>
      </c>
      <c r="O10" s="106">
        <v>131</v>
      </c>
    </row>
    <row r="11" spans="2:15" ht="17.100000000000001" customHeight="1" thickBot="1">
      <c r="B11" s="110">
        <v>3</v>
      </c>
      <c r="C11" s="111" t="s">
        <v>108</v>
      </c>
      <c r="D11" s="106" t="s">
        <v>103</v>
      </c>
      <c r="E11" s="118">
        <v>85</v>
      </c>
      <c r="F11" s="1"/>
      <c r="G11" s="286"/>
      <c r="H11" s="288"/>
      <c r="I11" s="290"/>
      <c r="J11" s="292"/>
      <c r="K11" s="1"/>
      <c r="L11" s="110">
        <v>5</v>
      </c>
      <c r="M11" s="111" t="s">
        <v>109</v>
      </c>
      <c r="N11" s="106" t="s">
        <v>94</v>
      </c>
      <c r="O11" s="106">
        <v>248</v>
      </c>
    </row>
    <row r="12" spans="2:15" ht="17.100000000000001" customHeight="1">
      <c r="B12" s="110">
        <v>4</v>
      </c>
      <c r="C12" s="111" t="s">
        <v>110</v>
      </c>
      <c r="D12" s="106" t="s">
        <v>111</v>
      </c>
      <c r="E12" s="118">
        <v>148</v>
      </c>
      <c r="F12" s="1"/>
      <c r="G12" s="293" t="s">
        <v>112</v>
      </c>
      <c r="H12" s="294"/>
      <c r="I12" s="294"/>
      <c r="J12" s="295">
        <f>SUM(J14+J23+J33+J41+O6+O19+O30)</f>
        <v>14084</v>
      </c>
      <c r="K12" s="1"/>
      <c r="L12" s="110" t="s">
        <v>44</v>
      </c>
      <c r="M12" s="111" t="s">
        <v>113</v>
      </c>
      <c r="N12" s="106" t="s">
        <v>94</v>
      </c>
      <c r="O12" s="106">
        <v>602</v>
      </c>
    </row>
    <row r="13" spans="2:15" ht="17.100000000000001" customHeight="1" thickBot="1">
      <c r="B13" s="110">
        <v>5</v>
      </c>
      <c r="C13" s="111" t="s">
        <v>114</v>
      </c>
      <c r="D13" s="106" t="s">
        <v>103</v>
      </c>
      <c r="E13" s="118">
        <v>147</v>
      </c>
      <c r="F13" s="122"/>
      <c r="G13" s="273"/>
      <c r="H13" s="274"/>
      <c r="I13" s="274"/>
      <c r="J13" s="296"/>
      <c r="K13" s="122"/>
      <c r="L13" s="110">
        <v>7</v>
      </c>
      <c r="M13" s="111" t="s">
        <v>115</v>
      </c>
      <c r="N13" s="106" t="s">
        <v>103</v>
      </c>
      <c r="O13" s="106">
        <v>126</v>
      </c>
    </row>
    <row r="14" spans="2:15" ht="17.100000000000001" customHeight="1" thickTop="1">
      <c r="B14" s="110">
        <v>6</v>
      </c>
      <c r="C14" s="111" t="s">
        <v>116</v>
      </c>
      <c r="D14" s="106" t="s">
        <v>103</v>
      </c>
      <c r="E14" s="118">
        <v>209</v>
      </c>
      <c r="F14" s="123"/>
      <c r="G14" s="107" t="s">
        <v>100</v>
      </c>
      <c r="H14" s="108" t="s">
        <v>117</v>
      </c>
      <c r="I14" s="124" t="s">
        <v>97</v>
      </c>
      <c r="J14" s="125">
        <f>SUM(J15:J21)</f>
        <v>1619</v>
      </c>
      <c r="K14" s="1"/>
      <c r="L14" s="110">
        <v>8</v>
      </c>
      <c r="M14" s="111" t="s">
        <v>118</v>
      </c>
      <c r="N14" s="106" t="s">
        <v>103</v>
      </c>
      <c r="O14" s="106">
        <v>111</v>
      </c>
    </row>
    <row r="15" spans="2:15" ht="17.100000000000001" customHeight="1">
      <c r="B15" s="110">
        <v>7</v>
      </c>
      <c r="C15" s="111" t="s">
        <v>119</v>
      </c>
      <c r="D15" s="106" t="s">
        <v>94</v>
      </c>
      <c r="E15" s="118">
        <v>340</v>
      </c>
      <c r="F15" s="123"/>
      <c r="G15" s="110">
        <v>1</v>
      </c>
      <c r="H15" s="111" t="s">
        <v>120</v>
      </c>
      <c r="I15" s="106" t="s">
        <v>103</v>
      </c>
      <c r="J15" s="118">
        <v>69</v>
      </c>
      <c r="K15" s="1"/>
      <c r="L15" s="110">
        <v>9</v>
      </c>
      <c r="M15" s="111" t="s">
        <v>121</v>
      </c>
      <c r="N15" s="106" t="s">
        <v>103</v>
      </c>
      <c r="O15" s="106">
        <v>96</v>
      </c>
    </row>
    <row r="16" spans="2:15" ht="17.100000000000001" customHeight="1" thickBot="1">
      <c r="B16" s="126"/>
      <c r="C16" s="127"/>
      <c r="D16" s="128"/>
      <c r="E16" s="129"/>
      <c r="F16" s="123"/>
      <c r="G16" s="110">
        <v>2</v>
      </c>
      <c r="H16" s="111" t="s">
        <v>122</v>
      </c>
      <c r="I16" s="106" t="s">
        <v>103</v>
      </c>
      <c r="J16" s="118">
        <v>64</v>
      </c>
      <c r="K16" s="1"/>
      <c r="L16" s="126"/>
      <c r="M16" s="127"/>
      <c r="N16" s="128"/>
      <c r="O16" s="129"/>
    </row>
    <row r="17" spans="2:15" ht="17.100000000000001" customHeight="1" thickTop="1" thickBot="1">
      <c r="B17" s="130">
        <v>8</v>
      </c>
      <c r="C17" s="131" t="s">
        <v>123</v>
      </c>
      <c r="D17" s="132" t="s">
        <v>124</v>
      </c>
      <c r="E17" s="133">
        <v>1482</v>
      </c>
      <c r="F17" s="123"/>
      <c r="G17" s="110">
        <v>3</v>
      </c>
      <c r="H17" s="111" t="s">
        <v>125</v>
      </c>
      <c r="I17" s="106" t="s">
        <v>103</v>
      </c>
      <c r="J17" s="118">
        <v>158</v>
      </c>
      <c r="K17" s="1"/>
      <c r="L17" s="130">
        <v>10</v>
      </c>
      <c r="M17" s="131" t="s">
        <v>126</v>
      </c>
      <c r="N17" s="132" t="s">
        <v>124</v>
      </c>
      <c r="O17" s="134">
        <v>2281</v>
      </c>
    </row>
    <row r="18" spans="2:15" ht="17.100000000000001" customHeight="1" thickTop="1">
      <c r="B18" s="103"/>
      <c r="C18" s="104"/>
      <c r="D18" s="105"/>
      <c r="E18" s="135" t="s">
        <v>22</v>
      </c>
      <c r="F18" s="136"/>
      <c r="G18" s="110">
        <v>4</v>
      </c>
      <c r="H18" s="111" t="s">
        <v>127</v>
      </c>
      <c r="I18" s="106" t="s">
        <v>103</v>
      </c>
      <c r="J18" s="118">
        <v>323</v>
      </c>
      <c r="K18" s="1"/>
      <c r="L18" s="103"/>
      <c r="M18" s="104"/>
      <c r="N18" s="105"/>
      <c r="O18" s="135" t="s">
        <v>22</v>
      </c>
    </row>
    <row r="19" spans="2:15" ht="17.100000000000001" customHeight="1">
      <c r="B19" s="137" t="s">
        <v>128</v>
      </c>
      <c r="C19" s="138" t="s">
        <v>7</v>
      </c>
      <c r="D19" s="139" t="s">
        <v>97</v>
      </c>
      <c r="E19" s="140">
        <f>SUM(E20:E25)</f>
        <v>2462</v>
      </c>
      <c r="F19" s="123"/>
      <c r="G19" s="110">
        <v>5</v>
      </c>
      <c r="H19" s="111" t="s">
        <v>127</v>
      </c>
      <c r="I19" s="106" t="s">
        <v>111</v>
      </c>
      <c r="J19" s="118">
        <v>571</v>
      </c>
      <c r="K19" s="1"/>
      <c r="L19" s="137" t="s">
        <v>129</v>
      </c>
      <c r="M19" s="138" t="s">
        <v>16</v>
      </c>
      <c r="N19" s="139" t="s">
        <v>97</v>
      </c>
      <c r="O19" s="141">
        <f>SUM(O20:O28)</f>
        <v>1957</v>
      </c>
    </row>
    <row r="20" spans="2:15" ht="17.100000000000001" customHeight="1">
      <c r="B20" s="110">
        <v>1</v>
      </c>
      <c r="C20" s="111" t="s">
        <v>130</v>
      </c>
      <c r="D20" s="142" t="s">
        <v>103</v>
      </c>
      <c r="E20" s="118">
        <v>257</v>
      </c>
      <c r="F20" s="123"/>
      <c r="G20" s="110">
        <v>6</v>
      </c>
      <c r="H20" s="111" t="s">
        <v>131</v>
      </c>
      <c r="I20" s="106" t="s">
        <v>94</v>
      </c>
      <c r="J20" s="118">
        <v>372</v>
      </c>
      <c r="K20" s="1"/>
      <c r="L20" s="110">
        <v>1</v>
      </c>
      <c r="M20" s="111" t="s">
        <v>132</v>
      </c>
      <c r="N20" s="106" t="s">
        <v>103</v>
      </c>
      <c r="O20" s="106">
        <v>103</v>
      </c>
    </row>
    <row r="21" spans="2:15" ht="17.100000000000001" customHeight="1">
      <c r="B21" s="110">
        <v>2</v>
      </c>
      <c r="C21" s="111" t="s">
        <v>133</v>
      </c>
      <c r="D21" s="142" t="s">
        <v>94</v>
      </c>
      <c r="E21" s="118">
        <v>944</v>
      </c>
      <c r="F21" s="123"/>
      <c r="G21" s="110">
        <v>7</v>
      </c>
      <c r="H21" s="111" t="s">
        <v>134</v>
      </c>
      <c r="I21" s="106" t="s">
        <v>103</v>
      </c>
      <c r="J21" s="118">
        <v>62</v>
      </c>
      <c r="K21" s="1"/>
      <c r="L21" s="110">
        <v>2</v>
      </c>
      <c r="M21" s="111" t="s">
        <v>135</v>
      </c>
      <c r="N21" s="106" t="s">
        <v>111</v>
      </c>
      <c r="O21" s="106">
        <v>64</v>
      </c>
    </row>
    <row r="22" spans="2:15" ht="17.100000000000001" customHeight="1">
      <c r="B22" s="110">
        <v>3</v>
      </c>
      <c r="C22" s="111" t="s">
        <v>136</v>
      </c>
      <c r="D22" s="142" t="s">
        <v>103</v>
      </c>
      <c r="E22" s="118">
        <v>283</v>
      </c>
      <c r="F22" s="123"/>
      <c r="G22" s="110"/>
      <c r="H22" s="111"/>
      <c r="I22" s="106"/>
      <c r="J22" s="118" t="s">
        <v>137</v>
      </c>
      <c r="K22" s="1"/>
      <c r="L22" s="110">
        <v>3</v>
      </c>
      <c r="M22" s="111" t="s">
        <v>138</v>
      </c>
      <c r="N22" s="106" t="s">
        <v>94</v>
      </c>
      <c r="O22" s="106">
        <v>138</v>
      </c>
    </row>
    <row r="23" spans="2:15" ht="17.100000000000001" customHeight="1">
      <c r="B23" s="110">
        <v>4</v>
      </c>
      <c r="C23" s="111" t="s">
        <v>139</v>
      </c>
      <c r="D23" s="142" t="s">
        <v>103</v>
      </c>
      <c r="E23" s="118">
        <v>182</v>
      </c>
      <c r="F23" s="123"/>
      <c r="G23" s="137" t="s">
        <v>128</v>
      </c>
      <c r="H23" s="138" t="s">
        <v>140</v>
      </c>
      <c r="I23" s="139" t="s">
        <v>97</v>
      </c>
      <c r="J23" s="141">
        <f>SUM(J24:J31)</f>
        <v>2334</v>
      </c>
      <c r="K23" s="1"/>
      <c r="L23" s="110">
        <v>4</v>
      </c>
      <c r="M23" s="111" t="s">
        <v>141</v>
      </c>
      <c r="N23" s="106" t="s">
        <v>94</v>
      </c>
      <c r="O23" s="106">
        <v>170</v>
      </c>
    </row>
    <row r="24" spans="2:15" ht="17.100000000000001" customHeight="1">
      <c r="B24" s="110">
        <v>5</v>
      </c>
      <c r="C24" s="111" t="s">
        <v>142</v>
      </c>
      <c r="D24" s="142" t="s">
        <v>94</v>
      </c>
      <c r="E24" s="118">
        <v>567</v>
      </c>
      <c r="F24" s="123"/>
      <c r="G24" s="110">
        <v>1</v>
      </c>
      <c r="H24" s="111" t="s">
        <v>143</v>
      </c>
      <c r="I24" s="106" t="s">
        <v>94</v>
      </c>
      <c r="J24" s="118">
        <v>113</v>
      </c>
      <c r="K24" s="1"/>
      <c r="L24" s="110">
        <v>5</v>
      </c>
      <c r="M24" s="111" t="s">
        <v>144</v>
      </c>
      <c r="N24" s="106" t="s">
        <v>103</v>
      </c>
      <c r="O24" s="106">
        <v>213</v>
      </c>
    </row>
    <row r="25" spans="2:15" ht="17.100000000000001" customHeight="1">
      <c r="B25" s="110">
        <v>6</v>
      </c>
      <c r="C25" s="111" t="s">
        <v>145</v>
      </c>
      <c r="D25" s="142" t="s">
        <v>94</v>
      </c>
      <c r="E25" s="118">
        <v>229</v>
      </c>
      <c r="F25" s="123"/>
      <c r="G25" s="110">
        <v>2</v>
      </c>
      <c r="H25" s="111" t="s">
        <v>146</v>
      </c>
      <c r="I25" s="106" t="s">
        <v>103</v>
      </c>
      <c r="J25" s="118">
        <v>111</v>
      </c>
      <c r="K25" s="1"/>
      <c r="L25" s="110">
        <v>6</v>
      </c>
      <c r="M25" s="111" t="s">
        <v>147</v>
      </c>
      <c r="N25" s="106" t="s">
        <v>94</v>
      </c>
      <c r="O25" s="106">
        <v>662</v>
      </c>
    </row>
    <row r="26" spans="2:15" ht="17.100000000000001" customHeight="1">
      <c r="B26" s="110"/>
      <c r="C26" s="111"/>
      <c r="D26" s="106"/>
      <c r="E26" s="135"/>
      <c r="F26" s="136"/>
      <c r="G26" s="110">
        <v>3</v>
      </c>
      <c r="H26" s="111" t="s">
        <v>148</v>
      </c>
      <c r="I26" s="106" t="s">
        <v>94</v>
      </c>
      <c r="J26" s="118">
        <v>556</v>
      </c>
      <c r="K26" s="1"/>
      <c r="L26" s="110">
        <v>7</v>
      </c>
      <c r="M26" s="111" t="s">
        <v>149</v>
      </c>
      <c r="N26" s="106" t="s">
        <v>103</v>
      </c>
      <c r="O26" s="106">
        <v>57</v>
      </c>
    </row>
    <row r="27" spans="2:15" ht="17.100000000000001" customHeight="1">
      <c r="B27" s="137" t="s">
        <v>150</v>
      </c>
      <c r="C27" s="138" t="s">
        <v>9</v>
      </c>
      <c r="D27" s="139" t="s">
        <v>97</v>
      </c>
      <c r="E27" s="141">
        <f>SUM(E28:E32)</f>
        <v>413</v>
      </c>
      <c r="F27" s="123"/>
      <c r="G27" s="110">
        <v>4</v>
      </c>
      <c r="H27" s="111" t="s">
        <v>151</v>
      </c>
      <c r="I27" s="106" t="s">
        <v>103</v>
      </c>
      <c r="J27" s="118">
        <v>207</v>
      </c>
      <c r="K27" s="1"/>
      <c r="L27" s="110">
        <v>8</v>
      </c>
      <c r="M27" s="111" t="s">
        <v>152</v>
      </c>
      <c r="N27" s="106" t="s">
        <v>103</v>
      </c>
      <c r="O27" s="106">
        <v>152</v>
      </c>
    </row>
    <row r="28" spans="2:15" ht="17.100000000000001" customHeight="1">
      <c r="B28" s="110">
        <v>1</v>
      </c>
      <c r="C28" s="111" t="s">
        <v>153</v>
      </c>
      <c r="D28" s="106" t="s">
        <v>94</v>
      </c>
      <c r="E28" s="118">
        <v>98</v>
      </c>
      <c r="F28" s="123"/>
      <c r="G28" s="110">
        <v>5</v>
      </c>
      <c r="H28" s="111" t="s">
        <v>151</v>
      </c>
      <c r="I28" s="106" t="s">
        <v>111</v>
      </c>
      <c r="J28" s="118">
        <v>879</v>
      </c>
      <c r="K28" s="1"/>
      <c r="L28" s="110">
        <v>9</v>
      </c>
      <c r="M28" s="111" t="s">
        <v>152</v>
      </c>
      <c r="N28" s="106" t="s">
        <v>111</v>
      </c>
      <c r="O28" s="106">
        <v>398</v>
      </c>
    </row>
    <row r="29" spans="2:15" ht="17.100000000000001" customHeight="1">
      <c r="B29" s="110">
        <v>2</v>
      </c>
      <c r="C29" s="111" t="s">
        <v>154</v>
      </c>
      <c r="D29" s="106" t="s">
        <v>103</v>
      </c>
      <c r="E29" s="118">
        <v>43</v>
      </c>
      <c r="F29" s="123"/>
      <c r="G29" s="110">
        <v>6</v>
      </c>
      <c r="H29" s="111" t="s">
        <v>155</v>
      </c>
      <c r="I29" s="106" t="s">
        <v>94</v>
      </c>
      <c r="J29" s="118">
        <v>190</v>
      </c>
      <c r="K29" s="1"/>
      <c r="L29" s="110"/>
      <c r="M29" s="111"/>
      <c r="N29" s="106"/>
      <c r="O29" s="118"/>
    </row>
    <row r="30" spans="2:15" ht="17.100000000000001" customHeight="1">
      <c r="B30" s="110">
        <v>3</v>
      </c>
      <c r="C30" s="111" t="s">
        <v>156</v>
      </c>
      <c r="D30" s="106" t="s">
        <v>94</v>
      </c>
      <c r="E30" s="118">
        <v>65</v>
      </c>
      <c r="F30" s="123"/>
      <c r="G30" s="110">
        <v>7</v>
      </c>
      <c r="H30" s="111" t="s">
        <v>157</v>
      </c>
      <c r="I30" s="106" t="s">
        <v>94</v>
      </c>
      <c r="J30" s="118">
        <v>161</v>
      </c>
      <c r="K30" s="1"/>
      <c r="L30" s="137" t="s">
        <v>158</v>
      </c>
      <c r="M30" s="138" t="s">
        <v>17</v>
      </c>
      <c r="N30" s="139" t="s">
        <v>97</v>
      </c>
      <c r="O30" s="141">
        <f>SUM(O31:O40)</f>
        <v>1943</v>
      </c>
    </row>
    <row r="31" spans="2:15" ht="17.100000000000001" customHeight="1">
      <c r="B31" s="110">
        <v>4</v>
      </c>
      <c r="C31" s="111" t="s">
        <v>159</v>
      </c>
      <c r="D31" s="106" t="s">
        <v>94</v>
      </c>
      <c r="E31" s="118">
        <v>67</v>
      </c>
      <c r="F31" s="123"/>
      <c r="G31" s="110">
        <v>8</v>
      </c>
      <c r="H31" s="111" t="s">
        <v>160</v>
      </c>
      <c r="I31" s="106" t="s">
        <v>103</v>
      </c>
      <c r="J31" s="118">
        <v>117</v>
      </c>
      <c r="K31" s="1"/>
      <c r="L31" s="110">
        <v>1</v>
      </c>
      <c r="M31" s="111" t="s">
        <v>161</v>
      </c>
      <c r="N31" s="106" t="s">
        <v>103</v>
      </c>
      <c r="O31" s="106">
        <v>154</v>
      </c>
    </row>
    <row r="32" spans="2:15" ht="17.100000000000001" customHeight="1">
      <c r="B32" s="110">
        <v>5</v>
      </c>
      <c r="C32" s="111" t="s">
        <v>162</v>
      </c>
      <c r="D32" s="106" t="s">
        <v>94</v>
      </c>
      <c r="E32" s="118">
        <v>140</v>
      </c>
      <c r="F32" s="136"/>
      <c r="G32" s="110"/>
      <c r="H32" s="111"/>
      <c r="I32" s="106"/>
      <c r="J32" s="118"/>
      <c r="K32" s="1"/>
      <c r="L32" s="110">
        <v>2</v>
      </c>
      <c r="M32" s="111" t="s">
        <v>163</v>
      </c>
      <c r="N32" s="106" t="s">
        <v>94</v>
      </c>
      <c r="O32" s="106">
        <v>246</v>
      </c>
    </row>
    <row r="33" spans="2:15" ht="17.100000000000001" customHeight="1">
      <c r="B33" s="110"/>
      <c r="C33" s="111"/>
      <c r="D33" s="106"/>
      <c r="E33" s="118"/>
      <c r="F33" s="123"/>
      <c r="G33" s="137" t="s">
        <v>150</v>
      </c>
      <c r="H33" s="138" t="s">
        <v>12</v>
      </c>
      <c r="I33" s="139" t="s">
        <v>97</v>
      </c>
      <c r="J33" s="141">
        <f>SUM(J34:J39)</f>
        <v>1109</v>
      </c>
      <c r="K33" s="1"/>
      <c r="L33" s="110">
        <v>3</v>
      </c>
      <c r="M33" s="111" t="s">
        <v>164</v>
      </c>
      <c r="N33" s="106" t="s">
        <v>103</v>
      </c>
      <c r="O33" s="106">
        <v>53</v>
      </c>
    </row>
    <row r="34" spans="2:15" ht="17.100000000000001" customHeight="1">
      <c r="B34" s="137" t="s">
        <v>165</v>
      </c>
      <c r="C34" s="138" t="s">
        <v>166</v>
      </c>
      <c r="D34" s="139" t="s">
        <v>97</v>
      </c>
      <c r="E34" s="141">
        <f>SUM(E35:E39)</f>
        <v>1902</v>
      </c>
      <c r="F34" s="123"/>
      <c r="G34" s="110">
        <v>1</v>
      </c>
      <c r="H34" s="111" t="s">
        <v>167</v>
      </c>
      <c r="I34" s="106" t="s">
        <v>103</v>
      </c>
      <c r="J34" s="118">
        <v>90</v>
      </c>
      <c r="K34" s="1"/>
      <c r="L34" s="110">
        <v>4</v>
      </c>
      <c r="M34" s="111" t="s">
        <v>168</v>
      </c>
      <c r="N34" s="106" t="s">
        <v>94</v>
      </c>
      <c r="O34" s="106">
        <v>646</v>
      </c>
    </row>
    <row r="35" spans="2:15" ht="17.100000000000001" customHeight="1">
      <c r="B35" s="110">
        <v>1</v>
      </c>
      <c r="C35" s="111" t="s">
        <v>169</v>
      </c>
      <c r="D35" s="106" t="s">
        <v>94</v>
      </c>
      <c r="E35" s="118">
        <v>465</v>
      </c>
      <c r="F35" s="123"/>
      <c r="G35" s="110">
        <v>2</v>
      </c>
      <c r="H35" s="111" t="s">
        <v>170</v>
      </c>
      <c r="I35" s="106" t="s">
        <v>103</v>
      </c>
      <c r="J35" s="118">
        <v>137</v>
      </c>
      <c r="K35" s="1"/>
      <c r="L35" s="110">
        <v>5</v>
      </c>
      <c r="M35" s="111" t="s">
        <v>171</v>
      </c>
      <c r="N35" s="106" t="s">
        <v>111</v>
      </c>
      <c r="O35" s="106">
        <v>25</v>
      </c>
    </row>
    <row r="36" spans="2:15" ht="17.100000000000001" customHeight="1">
      <c r="B36" s="110">
        <v>2</v>
      </c>
      <c r="C36" s="111" t="s">
        <v>172</v>
      </c>
      <c r="D36" s="106" t="s">
        <v>94</v>
      </c>
      <c r="E36" s="118">
        <v>628</v>
      </c>
      <c r="F36" s="123"/>
      <c r="G36" s="110">
        <v>3</v>
      </c>
      <c r="H36" s="111" t="s">
        <v>173</v>
      </c>
      <c r="I36" s="106" t="s">
        <v>103</v>
      </c>
      <c r="J36" s="118">
        <v>107</v>
      </c>
      <c r="K36" s="1"/>
      <c r="L36" s="110">
        <v>6</v>
      </c>
      <c r="M36" s="111" t="s">
        <v>174</v>
      </c>
      <c r="N36" s="106" t="s">
        <v>103</v>
      </c>
      <c r="O36" s="106">
        <v>58</v>
      </c>
    </row>
    <row r="37" spans="2:15" ht="17.100000000000001" customHeight="1">
      <c r="B37" s="110">
        <v>3</v>
      </c>
      <c r="C37" s="111" t="s">
        <v>175</v>
      </c>
      <c r="D37" s="106" t="s">
        <v>103</v>
      </c>
      <c r="E37" s="118">
        <v>157</v>
      </c>
      <c r="F37" s="123"/>
      <c r="G37" s="110">
        <v>4</v>
      </c>
      <c r="H37" s="111" t="s">
        <v>176</v>
      </c>
      <c r="I37" s="106" t="s">
        <v>103</v>
      </c>
      <c r="J37" s="118">
        <v>72</v>
      </c>
      <c r="K37" s="1"/>
      <c r="L37" s="110">
        <v>7</v>
      </c>
      <c r="M37" s="111" t="s">
        <v>177</v>
      </c>
      <c r="N37" s="106" t="s">
        <v>103</v>
      </c>
      <c r="O37" s="106">
        <v>84</v>
      </c>
    </row>
    <row r="38" spans="2:15" ht="17.100000000000001" customHeight="1">
      <c r="B38" s="110">
        <v>4</v>
      </c>
      <c r="C38" s="111" t="s">
        <v>178</v>
      </c>
      <c r="D38" s="106" t="s">
        <v>94</v>
      </c>
      <c r="E38" s="118">
        <v>541</v>
      </c>
      <c r="F38" s="123"/>
      <c r="G38" s="110">
        <v>5</v>
      </c>
      <c r="H38" s="111" t="s">
        <v>179</v>
      </c>
      <c r="I38" s="106" t="s">
        <v>94</v>
      </c>
      <c r="J38" s="118">
        <v>613</v>
      </c>
      <c r="K38" s="1"/>
      <c r="L38" s="110">
        <v>8</v>
      </c>
      <c r="M38" s="111" t="s">
        <v>180</v>
      </c>
      <c r="N38" s="106" t="s">
        <v>103</v>
      </c>
      <c r="O38" s="106">
        <v>115</v>
      </c>
    </row>
    <row r="39" spans="2:15" ht="17.100000000000001" customHeight="1">
      <c r="B39" s="110">
        <v>5</v>
      </c>
      <c r="C39" s="111" t="s">
        <v>181</v>
      </c>
      <c r="D39" s="106" t="s">
        <v>103</v>
      </c>
      <c r="E39" s="118">
        <v>111</v>
      </c>
      <c r="F39" s="123"/>
      <c r="G39" s="110">
        <v>6</v>
      </c>
      <c r="H39" s="111" t="s">
        <v>182</v>
      </c>
      <c r="I39" s="106" t="s">
        <v>94</v>
      </c>
      <c r="J39" s="118">
        <v>90</v>
      </c>
      <c r="K39" s="1"/>
      <c r="L39" s="110">
        <v>9</v>
      </c>
      <c r="M39" s="111" t="s">
        <v>183</v>
      </c>
      <c r="N39" s="106" t="s">
        <v>103</v>
      </c>
      <c r="O39" s="106">
        <v>158</v>
      </c>
    </row>
    <row r="40" spans="2:15" ht="17.100000000000001" customHeight="1">
      <c r="B40" s="110"/>
      <c r="C40" s="111"/>
      <c r="D40" s="106"/>
      <c r="E40" s="118"/>
      <c r="F40" s="123"/>
      <c r="G40" s="110"/>
      <c r="H40" s="111"/>
      <c r="I40" s="106"/>
      <c r="J40" s="118"/>
      <c r="K40" s="1"/>
      <c r="L40" s="143">
        <v>10</v>
      </c>
      <c r="M40" s="128" t="s">
        <v>183</v>
      </c>
      <c r="N40" s="144" t="s">
        <v>111</v>
      </c>
      <c r="O40" s="106">
        <v>404</v>
      </c>
    </row>
    <row r="41" spans="2:15" ht="17.100000000000001" customHeight="1" thickBot="1">
      <c r="B41" s="137" t="s">
        <v>95</v>
      </c>
      <c r="C41" s="138" t="s">
        <v>11</v>
      </c>
      <c r="D41" s="139" t="s">
        <v>97</v>
      </c>
      <c r="E41" s="141">
        <f>SUM(E42+E43+E44+J6+J7)</f>
        <v>740</v>
      </c>
      <c r="F41" s="123"/>
      <c r="G41" s="107" t="s">
        <v>165</v>
      </c>
      <c r="H41" s="108" t="s">
        <v>13</v>
      </c>
      <c r="I41" s="124" t="s">
        <v>97</v>
      </c>
      <c r="J41" s="141">
        <f>SUM(J42:J44)</f>
        <v>1119</v>
      </c>
      <c r="K41" s="1"/>
      <c r="L41" s="145"/>
      <c r="M41" s="146"/>
      <c r="N41" s="147"/>
      <c r="O41" s="148"/>
    </row>
    <row r="42" spans="2:15" ht="17.100000000000001" customHeight="1" thickTop="1" thickBot="1">
      <c r="B42" s="110">
        <v>1</v>
      </c>
      <c r="C42" s="111" t="s">
        <v>184</v>
      </c>
      <c r="D42" s="106" t="s">
        <v>103</v>
      </c>
      <c r="E42" s="118">
        <v>103</v>
      </c>
      <c r="F42" s="123"/>
      <c r="G42" s="110">
        <v>1</v>
      </c>
      <c r="H42" s="111" t="s">
        <v>185</v>
      </c>
      <c r="I42" s="106" t="s">
        <v>94</v>
      </c>
      <c r="J42" s="118">
        <v>299</v>
      </c>
      <c r="K42" s="1"/>
      <c r="L42" s="277" t="s">
        <v>186</v>
      </c>
      <c r="M42" s="278"/>
      <c r="N42" s="281" t="s">
        <v>187</v>
      </c>
      <c r="O42" s="283">
        <f>SUM(E8+E19+E27+E34+E41+J14+J23+J33+J41+O6+O19+O30)</f>
        <v>22201</v>
      </c>
    </row>
    <row r="43" spans="2:15" ht="17.100000000000001" customHeight="1" thickTop="1" thickBot="1">
      <c r="B43" s="110">
        <v>2</v>
      </c>
      <c r="C43" s="111" t="s">
        <v>188</v>
      </c>
      <c r="D43" s="106" t="s">
        <v>94</v>
      </c>
      <c r="E43" s="118">
        <v>88</v>
      </c>
      <c r="F43" s="123"/>
      <c r="G43" s="110">
        <v>2</v>
      </c>
      <c r="H43" s="111" t="s">
        <v>189</v>
      </c>
      <c r="I43" s="106" t="s">
        <v>94</v>
      </c>
      <c r="J43" s="118">
        <v>189</v>
      </c>
      <c r="K43" s="1"/>
      <c r="L43" s="279"/>
      <c r="M43" s="280"/>
      <c r="N43" s="282"/>
      <c r="O43" s="284"/>
    </row>
    <row r="44" spans="2:15" ht="17.100000000000001" customHeight="1" thickBot="1">
      <c r="B44" s="114">
        <v>3</v>
      </c>
      <c r="C44" s="115" t="s">
        <v>190</v>
      </c>
      <c r="D44" s="116" t="s">
        <v>103</v>
      </c>
      <c r="E44" s="117">
        <v>68</v>
      </c>
      <c r="F44" s="123"/>
      <c r="G44" s="149">
        <v>3</v>
      </c>
      <c r="H44" s="150" t="s">
        <v>191</v>
      </c>
      <c r="I44" s="151" t="s">
        <v>94</v>
      </c>
      <c r="J44" s="117">
        <v>631</v>
      </c>
      <c r="K44" s="1"/>
      <c r="L44" s="152"/>
      <c r="M44" s="152"/>
      <c r="N44" s="152"/>
      <c r="O44" s="152"/>
    </row>
    <row r="45" spans="2:15" ht="15" customHeight="1">
      <c r="B45" s="123"/>
      <c r="C45" s="153"/>
      <c r="D45" s="154"/>
      <c r="E45" s="155"/>
      <c r="F45" s="156"/>
      <c r="G45" s="153"/>
      <c r="H45" s="156"/>
      <c r="I45" s="157"/>
      <c r="J45" s="1"/>
      <c r="K45" s="1"/>
      <c r="L45" s="1"/>
      <c r="M45" s="1"/>
      <c r="N45" s="1"/>
      <c r="O45" s="1"/>
    </row>
    <row r="46" spans="2:15" ht="15" customHeight="1">
      <c r="B46" s="123"/>
      <c r="C46" s="153" t="s">
        <v>192</v>
      </c>
      <c r="D46" s="154"/>
      <c r="E46" s="155"/>
      <c r="F46" s="156"/>
      <c r="G46" s="153"/>
      <c r="H46" s="156"/>
      <c r="I46" s="3"/>
      <c r="J46" s="3"/>
      <c r="K46" s="1"/>
    </row>
    <row r="47" spans="2:15" ht="15" customHeight="1"/>
    <row r="48" spans="2:15" ht="15" customHeight="1"/>
    <row r="49" spans="2:15" ht="15" customHeight="1">
      <c r="L49" s="158"/>
      <c r="M49" s="159"/>
      <c r="N49" s="160"/>
      <c r="O49" s="160"/>
    </row>
    <row r="50" spans="2:15" ht="15" customHeight="1"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58"/>
      <c r="M50" s="159"/>
      <c r="N50" s="160"/>
      <c r="O50" s="160"/>
    </row>
    <row r="51" spans="2:15" ht="15" customHeight="1"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162" customWidth="1"/>
    <col min="2" max="3" width="9.140625" style="162" customWidth="1"/>
    <col min="4" max="4" width="4.85546875" style="162" customWidth="1"/>
    <col min="5" max="6" width="9.140625" style="162" customWidth="1"/>
    <col min="7" max="7" width="7.140625" style="162" customWidth="1"/>
    <col min="8" max="8" width="16.85546875" style="162" customWidth="1"/>
    <col min="9" max="9" width="7.5703125" style="162" customWidth="1"/>
    <col min="10" max="10" width="6.5703125" style="162" customWidth="1"/>
    <col min="11" max="11" width="8.7109375" style="162" customWidth="1"/>
    <col min="12" max="12" width="11.5703125" style="162" customWidth="1"/>
    <col min="13" max="28" width="9.140625" style="162" customWidth="1"/>
    <col min="29" max="16384" width="9.140625" style="175"/>
  </cols>
  <sheetData>
    <row r="1" spans="1:32" s="164" customFormat="1" ht="12.7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3"/>
    </row>
    <row r="2" spans="1:32" s="164" customFormat="1" ht="12.75">
      <c r="A2" s="162"/>
      <c r="B2" s="162" t="s">
        <v>193</v>
      </c>
      <c r="C2" s="162" t="s">
        <v>194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</row>
    <row r="3" spans="1:32" s="164" customFormat="1" ht="12.75">
      <c r="A3" s="162"/>
      <c r="B3" s="162" t="s">
        <v>195</v>
      </c>
      <c r="C3" s="162">
        <v>24605</v>
      </c>
      <c r="D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</row>
    <row r="4" spans="1:32" s="164" customFormat="1" ht="12.75">
      <c r="A4" s="162"/>
      <c r="B4" s="162" t="s">
        <v>196</v>
      </c>
      <c r="C4" s="162">
        <v>26701</v>
      </c>
      <c r="D4" s="162"/>
      <c r="H4" s="162" t="s">
        <v>197</v>
      </c>
      <c r="I4" s="164">
        <v>276</v>
      </c>
      <c r="J4" s="164">
        <f t="shared" ref="J4:J9" si="0">K4+K10</f>
        <v>276</v>
      </c>
      <c r="K4" s="162">
        <v>15</v>
      </c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</row>
    <row r="5" spans="1:32" s="164" customFormat="1" ht="12.75">
      <c r="A5" s="162"/>
      <c r="B5" s="162" t="s">
        <v>198</v>
      </c>
      <c r="C5" s="162">
        <v>26136</v>
      </c>
      <c r="D5" s="162"/>
      <c r="E5" s="162"/>
      <c r="F5" s="162" t="s">
        <v>199</v>
      </c>
      <c r="H5" s="162" t="s">
        <v>200</v>
      </c>
      <c r="I5" s="164">
        <v>5</v>
      </c>
      <c r="J5" s="164">
        <f t="shared" si="0"/>
        <v>5</v>
      </c>
      <c r="K5" s="162">
        <v>0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</row>
    <row r="6" spans="1:32" s="164" customFormat="1" ht="12.75">
      <c r="A6" s="162"/>
      <c r="B6" s="162" t="s">
        <v>201</v>
      </c>
      <c r="C6" s="162">
        <v>24862</v>
      </c>
      <c r="D6" s="162"/>
      <c r="E6" s="162" t="s">
        <v>202</v>
      </c>
      <c r="F6" s="162">
        <v>4202</v>
      </c>
      <c r="H6" s="164" t="s">
        <v>203</v>
      </c>
      <c r="I6" s="164">
        <v>0</v>
      </c>
      <c r="J6" s="164">
        <f t="shared" si="0"/>
        <v>0</v>
      </c>
      <c r="K6" s="164">
        <v>0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</row>
    <row r="7" spans="1:32" s="164" customFormat="1" ht="12.75">
      <c r="A7" s="162"/>
      <c r="B7" s="162" t="s">
        <v>204</v>
      </c>
      <c r="C7" s="162">
        <v>23660</v>
      </c>
      <c r="D7" s="162"/>
      <c r="E7" s="162" t="s">
        <v>205</v>
      </c>
      <c r="F7" s="162">
        <v>5369</v>
      </c>
      <c r="H7" s="165" t="s">
        <v>206</v>
      </c>
      <c r="I7" s="164">
        <v>89</v>
      </c>
      <c r="J7" s="164">
        <f t="shared" si="0"/>
        <v>89</v>
      </c>
      <c r="K7" s="162">
        <v>1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</row>
    <row r="8" spans="1:32" s="164" customFormat="1" ht="12.75">
      <c r="A8" s="162"/>
      <c r="B8" s="162" t="s">
        <v>207</v>
      </c>
      <c r="C8" s="162">
        <v>22865</v>
      </c>
      <c r="D8" s="162"/>
      <c r="E8" s="162" t="s">
        <v>208</v>
      </c>
      <c r="F8" s="162">
        <v>4985</v>
      </c>
      <c r="H8" s="164" t="s">
        <v>209</v>
      </c>
      <c r="I8" s="164">
        <v>84</v>
      </c>
      <c r="J8" s="164">
        <f t="shared" si="0"/>
        <v>84</v>
      </c>
      <c r="K8" s="162">
        <v>2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</row>
    <row r="9" spans="1:32" s="164" customFormat="1" ht="12.75">
      <c r="A9" s="162"/>
      <c r="B9" s="162" t="s">
        <v>210</v>
      </c>
      <c r="C9" s="162">
        <v>21868</v>
      </c>
      <c r="D9" s="162"/>
      <c r="E9" s="162" t="s">
        <v>211</v>
      </c>
      <c r="F9" s="162">
        <v>6132</v>
      </c>
      <c r="H9" s="164" t="s">
        <v>212</v>
      </c>
      <c r="I9" s="164">
        <v>6</v>
      </c>
      <c r="J9" s="164">
        <f t="shared" si="0"/>
        <v>6</v>
      </c>
      <c r="K9" s="162">
        <v>0</v>
      </c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</row>
    <row r="10" spans="1:32" s="164" customFormat="1" ht="12.75">
      <c r="A10" s="162"/>
      <c r="B10" s="162" t="s">
        <v>213</v>
      </c>
      <c r="C10" s="162">
        <v>21835</v>
      </c>
      <c r="D10" s="162"/>
      <c r="E10" s="162" t="s">
        <v>214</v>
      </c>
      <c r="F10" s="162">
        <v>4495</v>
      </c>
      <c r="K10" s="164">
        <v>261</v>
      </c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</row>
    <row r="11" spans="1:32" s="164" customFormat="1" ht="12.75">
      <c r="A11" s="162"/>
      <c r="B11" s="162" t="s">
        <v>215</v>
      </c>
      <c r="C11" s="162">
        <v>21768</v>
      </c>
      <c r="D11" s="162"/>
      <c r="E11" s="162" t="s">
        <v>195</v>
      </c>
      <c r="F11" s="162">
        <v>3009</v>
      </c>
      <c r="K11" s="164">
        <v>5</v>
      </c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</row>
    <row r="12" spans="1:32" s="164" customFormat="1" ht="12.75">
      <c r="A12" s="162"/>
      <c r="B12" s="162" t="s">
        <v>216</v>
      </c>
      <c r="C12" s="162">
        <v>21627</v>
      </c>
      <c r="D12" s="162"/>
      <c r="E12" s="162"/>
      <c r="F12" s="162"/>
      <c r="K12" s="164">
        <v>0</v>
      </c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</row>
    <row r="13" spans="1:32" s="164" customFormat="1" ht="12.75">
      <c r="A13" s="162"/>
      <c r="B13" s="162" t="s">
        <v>217</v>
      </c>
      <c r="C13" s="162">
        <v>21375</v>
      </c>
      <c r="D13" s="162"/>
      <c r="E13" s="162" t="s">
        <v>213</v>
      </c>
      <c r="F13" s="162">
        <v>3935</v>
      </c>
      <c r="K13" s="164">
        <v>88</v>
      </c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</row>
    <row r="14" spans="1:32" s="164" customFormat="1" ht="12.75">
      <c r="A14" s="162"/>
      <c r="B14" s="162" t="s">
        <v>218</v>
      </c>
      <c r="C14" s="162">
        <v>21683</v>
      </c>
      <c r="D14" s="162"/>
      <c r="E14" s="162" t="s">
        <v>215</v>
      </c>
      <c r="F14" s="162">
        <v>4817</v>
      </c>
      <c r="K14" s="164">
        <v>82</v>
      </c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</row>
    <row r="15" spans="1:32" s="164" customFormat="1" ht="12.75">
      <c r="A15" s="162"/>
      <c r="B15" s="162" t="s">
        <v>219</v>
      </c>
      <c r="C15" s="162">
        <v>22201</v>
      </c>
      <c r="D15" s="162"/>
      <c r="E15" s="162" t="s">
        <v>216</v>
      </c>
      <c r="F15" s="162">
        <v>3788</v>
      </c>
      <c r="J15" s="162"/>
      <c r="K15" s="164">
        <v>6</v>
      </c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</row>
    <row r="16" spans="1:32" s="164" customFormat="1" ht="12.75">
      <c r="A16" s="162"/>
      <c r="B16" s="162"/>
      <c r="E16" s="162" t="s">
        <v>217</v>
      </c>
      <c r="F16" s="162">
        <v>5981</v>
      </c>
      <c r="H16" s="162"/>
      <c r="I16" s="162"/>
      <c r="J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F16" s="166"/>
    </row>
    <row r="17" spans="1:32" s="164" customFormat="1" ht="12.75">
      <c r="A17" s="162"/>
      <c r="B17" s="162"/>
      <c r="C17" s="162"/>
      <c r="D17" s="162"/>
      <c r="E17" s="162" t="s">
        <v>218</v>
      </c>
      <c r="F17" s="162">
        <v>4154</v>
      </c>
      <c r="H17" s="162"/>
      <c r="I17" s="162"/>
      <c r="J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F17" s="166"/>
    </row>
    <row r="18" spans="1:32" s="164" customFormat="1" ht="12.75">
      <c r="A18" s="162"/>
      <c r="B18" s="162"/>
      <c r="C18" s="162"/>
      <c r="D18" s="162"/>
      <c r="E18" s="162" t="s">
        <v>219</v>
      </c>
      <c r="F18" s="162">
        <v>3176</v>
      </c>
      <c r="H18" s="162"/>
      <c r="I18" s="167"/>
      <c r="J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F18" s="166"/>
    </row>
    <row r="19" spans="1:32" s="164" customFormat="1" ht="12.75">
      <c r="A19" s="162"/>
      <c r="B19" s="162"/>
      <c r="C19" s="162"/>
      <c r="D19" s="162"/>
      <c r="G19" s="162"/>
      <c r="H19" s="162"/>
      <c r="I19" s="162"/>
      <c r="J19" s="162"/>
      <c r="K19" s="168">
        <f>K22+K23+K24+K25+K26+K27+K28+K29+K30+K31+K32+K33+K34</f>
        <v>1</v>
      </c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F19" s="166"/>
    </row>
    <row r="20" spans="1:32" s="164" customFormat="1" ht="12.75">
      <c r="A20" s="162"/>
      <c r="B20" s="162"/>
      <c r="C20" s="162"/>
      <c r="D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F20" s="166"/>
    </row>
    <row r="21" spans="1:32" s="164" customFormat="1" ht="12.75">
      <c r="A21" s="162"/>
      <c r="B21" s="162"/>
      <c r="C21" s="162"/>
      <c r="D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F21" s="166"/>
    </row>
    <row r="22" spans="1:32" s="164" customFormat="1" ht="12.75">
      <c r="A22" s="162"/>
      <c r="B22" s="162">
        <v>1551</v>
      </c>
      <c r="C22" s="162"/>
      <c r="D22" s="162"/>
      <c r="E22" s="162"/>
      <c r="F22" s="162"/>
      <c r="G22" s="162"/>
      <c r="H22" s="162"/>
      <c r="I22" s="162"/>
      <c r="J22" s="169" t="s">
        <v>220</v>
      </c>
      <c r="K22" s="166">
        <f t="shared" ref="K22:K34" si="1">B22/B$36</f>
        <v>0.45205479452054792</v>
      </c>
      <c r="L22" s="170">
        <f t="shared" ref="L22:L34" si="2">B22/B$36</f>
        <v>0.45205479452054792</v>
      </c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F22" s="166"/>
    </row>
    <row r="23" spans="1:32" s="164" customFormat="1" ht="12.75">
      <c r="A23" s="162"/>
      <c r="B23" s="162">
        <v>209</v>
      </c>
      <c r="C23" s="162"/>
      <c r="D23" s="162"/>
      <c r="E23" s="162"/>
      <c r="F23" s="162"/>
      <c r="G23" s="162"/>
      <c r="H23" s="162"/>
      <c r="I23" s="162"/>
      <c r="J23" s="169" t="s">
        <v>221</v>
      </c>
      <c r="K23" s="166">
        <f t="shared" si="1"/>
        <v>6.0915185077236957E-2</v>
      </c>
      <c r="L23" s="170">
        <f t="shared" si="2"/>
        <v>6.0915185077236957E-2</v>
      </c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F23" s="166"/>
    </row>
    <row r="24" spans="1:32" s="164" customFormat="1" ht="12.75">
      <c r="A24" s="162"/>
      <c r="B24" s="162">
        <v>117</v>
      </c>
      <c r="C24" s="162"/>
      <c r="D24" s="162"/>
      <c r="E24" s="162"/>
      <c r="F24" s="162"/>
      <c r="G24" s="162"/>
      <c r="H24" s="162"/>
      <c r="I24" s="162"/>
      <c r="J24" s="169" t="s">
        <v>222</v>
      </c>
      <c r="K24" s="166">
        <f t="shared" si="1"/>
        <v>3.4100845234625476E-2</v>
      </c>
      <c r="L24" s="170">
        <f t="shared" si="2"/>
        <v>3.4100845234625476E-2</v>
      </c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F24" s="166"/>
    </row>
    <row r="25" spans="1:32" s="164" customFormat="1" ht="12.75" customHeight="1">
      <c r="A25" s="162"/>
      <c r="B25" s="162">
        <v>28</v>
      </c>
      <c r="C25" s="162"/>
      <c r="D25" s="162"/>
      <c r="E25" s="162"/>
      <c r="F25" s="162"/>
      <c r="G25" s="162"/>
      <c r="H25" s="162"/>
      <c r="J25" s="171" t="s">
        <v>223</v>
      </c>
      <c r="K25" s="166">
        <f t="shared" si="1"/>
        <v>8.1608860390556693E-3</v>
      </c>
      <c r="L25" s="170">
        <f t="shared" si="2"/>
        <v>8.1608860390556693E-3</v>
      </c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F25" s="166"/>
    </row>
    <row r="26" spans="1:32" s="164" customFormat="1" ht="12.75" customHeight="1">
      <c r="A26" s="162"/>
      <c r="B26" s="162">
        <v>5</v>
      </c>
      <c r="C26" s="162"/>
      <c r="D26" s="162"/>
      <c r="E26" s="162"/>
      <c r="F26" s="162"/>
      <c r="G26" s="162"/>
      <c r="H26" s="162"/>
      <c r="I26" s="162"/>
      <c r="J26" s="169" t="s">
        <v>224</v>
      </c>
      <c r="K26" s="166">
        <f t="shared" si="1"/>
        <v>1.457301078402798E-3</v>
      </c>
      <c r="L26" s="170">
        <f t="shared" si="2"/>
        <v>1.457301078402798E-3</v>
      </c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F26" s="166"/>
    </row>
    <row r="27" spans="1:32" s="164" customFormat="1" ht="12.75">
      <c r="A27" s="162"/>
      <c r="B27" s="162">
        <v>18</v>
      </c>
      <c r="C27" s="162"/>
      <c r="D27" s="162"/>
      <c r="E27" s="162"/>
      <c r="F27" s="162"/>
      <c r="G27" s="162"/>
      <c r="H27" s="162"/>
      <c r="I27" s="162"/>
      <c r="J27" s="171" t="s">
        <v>225</v>
      </c>
      <c r="K27" s="166">
        <f t="shared" si="1"/>
        <v>5.2462838822500725E-3</v>
      </c>
      <c r="L27" s="170">
        <f t="shared" si="2"/>
        <v>5.2462838822500725E-3</v>
      </c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F27" s="166"/>
    </row>
    <row r="28" spans="1:32" s="164" customFormat="1" ht="12.75">
      <c r="A28" s="162"/>
      <c r="B28" s="162">
        <v>37</v>
      </c>
      <c r="C28" s="162"/>
      <c r="D28" s="162"/>
      <c r="E28" s="162"/>
      <c r="F28" s="162"/>
      <c r="G28" s="162"/>
      <c r="H28" s="162"/>
      <c r="I28" s="162"/>
      <c r="J28" s="171" t="s">
        <v>226</v>
      </c>
      <c r="K28" s="166">
        <f t="shared" si="1"/>
        <v>1.0784027980180706E-2</v>
      </c>
      <c r="L28" s="170">
        <f t="shared" si="2"/>
        <v>1.0784027980180706E-2</v>
      </c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F28" s="166"/>
    </row>
    <row r="29" spans="1:32" s="164" customFormat="1" ht="12.75">
      <c r="A29" s="162"/>
      <c r="B29" s="162">
        <v>31</v>
      </c>
      <c r="C29" s="162"/>
      <c r="D29" s="162"/>
      <c r="E29" s="162"/>
      <c r="F29" s="162"/>
      <c r="G29" s="162"/>
      <c r="H29" s="162"/>
      <c r="I29" s="162"/>
      <c r="J29" s="171" t="s">
        <v>227</v>
      </c>
      <c r="K29" s="166">
        <f t="shared" si="1"/>
        <v>9.0352666860973475E-3</v>
      </c>
      <c r="L29" s="170">
        <f t="shared" si="2"/>
        <v>9.0352666860973475E-3</v>
      </c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F29" s="166"/>
    </row>
    <row r="30" spans="1:32" s="164" customFormat="1" ht="12.75">
      <c r="A30" s="162"/>
      <c r="B30" s="162">
        <v>105</v>
      </c>
      <c r="C30" s="162"/>
      <c r="D30" s="162"/>
      <c r="E30" s="162"/>
      <c r="F30" s="162"/>
      <c r="G30" s="162"/>
      <c r="H30" s="162"/>
      <c r="I30" s="162"/>
      <c r="J30" s="171" t="s">
        <v>228</v>
      </c>
      <c r="K30" s="166">
        <f t="shared" si="1"/>
        <v>3.0603322646458757E-2</v>
      </c>
      <c r="L30" s="170">
        <f t="shared" si="2"/>
        <v>3.0603322646458757E-2</v>
      </c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</row>
    <row r="31" spans="1:32" s="164" customFormat="1" ht="12.75">
      <c r="A31" s="162"/>
      <c r="B31" s="162">
        <v>842</v>
      </c>
      <c r="C31" s="162"/>
      <c r="D31" s="162"/>
      <c r="E31" s="162"/>
      <c r="F31" s="162"/>
      <c r="G31" s="162"/>
      <c r="H31" s="162"/>
      <c r="I31" s="162"/>
      <c r="J31" s="171" t="s">
        <v>229</v>
      </c>
      <c r="K31" s="166">
        <f t="shared" si="1"/>
        <v>0.24540950160303118</v>
      </c>
      <c r="L31" s="170">
        <f t="shared" si="2"/>
        <v>0.24540950160303118</v>
      </c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</row>
    <row r="32" spans="1:32" s="164" customFormat="1" ht="12.75">
      <c r="A32" s="162"/>
      <c r="B32" s="162">
        <v>220</v>
      </c>
      <c r="C32" s="162"/>
      <c r="D32" s="162"/>
      <c r="E32" s="162"/>
      <c r="F32" s="162"/>
      <c r="G32" s="162"/>
      <c r="H32" s="162"/>
      <c r="I32" s="162"/>
      <c r="J32" s="171" t="s">
        <v>230</v>
      </c>
      <c r="K32" s="166">
        <f t="shared" si="1"/>
        <v>6.4121247449723112E-2</v>
      </c>
      <c r="L32" s="170">
        <f t="shared" si="2"/>
        <v>6.4121247449723112E-2</v>
      </c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</row>
    <row r="33" spans="1:28" s="164" customFormat="1" ht="12.75">
      <c r="A33" s="162"/>
      <c r="B33" s="162">
        <v>22</v>
      </c>
      <c r="C33" s="162"/>
      <c r="D33" s="162"/>
      <c r="E33" s="162"/>
      <c r="F33" s="162"/>
      <c r="G33" s="162"/>
      <c r="H33" s="162"/>
      <c r="I33" s="162"/>
      <c r="J33" s="171" t="s">
        <v>231</v>
      </c>
      <c r="K33" s="166">
        <f t="shared" si="1"/>
        <v>6.4121247449723112E-3</v>
      </c>
      <c r="L33" s="170">
        <f t="shared" si="2"/>
        <v>6.4121247449723112E-3</v>
      </c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</row>
    <row r="34" spans="1:28" s="164" customFormat="1" ht="12.75">
      <c r="A34" s="162"/>
      <c r="B34" s="162">
        <v>246</v>
      </c>
      <c r="C34" s="162"/>
      <c r="D34" s="162"/>
      <c r="E34" s="162"/>
      <c r="F34" s="162"/>
      <c r="G34" s="162"/>
      <c r="H34" s="162"/>
      <c r="I34" s="162"/>
      <c r="J34" s="171" t="s">
        <v>232</v>
      </c>
      <c r="K34" s="166">
        <f t="shared" si="1"/>
        <v>7.1699213057417666E-2</v>
      </c>
      <c r="L34" s="170">
        <f t="shared" si="2"/>
        <v>7.1699213057417666E-2</v>
      </c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</row>
    <row r="35" spans="1:28" s="164" customFormat="1" ht="12.75">
      <c r="A35" s="162"/>
      <c r="C35" s="162"/>
      <c r="D35" s="162"/>
      <c r="E35" s="162"/>
      <c r="F35" s="162"/>
      <c r="G35" s="162"/>
      <c r="H35" s="162"/>
      <c r="I35" s="162"/>
      <c r="J35" s="171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</row>
    <row r="36" spans="1:28" s="164" customFormat="1" ht="12.75">
      <c r="A36" s="162"/>
      <c r="B36" s="162">
        <v>3431</v>
      </c>
      <c r="C36" s="162"/>
      <c r="D36" s="162"/>
      <c r="E36" s="162"/>
      <c r="F36" s="162"/>
      <c r="G36" s="162"/>
      <c r="H36" s="162"/>
      <c r="I36" s="162"/>
      <c r="J36" s="171"/>
      <c r="K36" s="166">
        <v>1</v>
      </c>
      <c r="L36" s="170">
        <f>B36/B$36</f>
        <v>1</v>
      </c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</row>
    <row r="37" spans="1:28" s="164" customFormat="1" ht="12.75">
      <c r="A37" s="162"/>
      <c r="C37" s="162"/>
      <c r="D37" s="162"/>
      <c r="E37" s="162"/>
      <c r="F37" s="162"/>
      <c r="G37" s="162"/>
      <c r="H37" s="162"/>
      <c r="I37" s="162"/>
      <c r="J37" s="162"/>
      <c r="K37" s="172"/>
      <c r="L37" s="17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</row>
    <row r="38" spans="1:28" s="164" customFormat="1" ht="12.75">
      <c r="A38" s="162"/>
      <c r="B38" s="162">
        <f>SUM(B22:B34)</f>
        <v>3431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6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</row>
    <row r="39" spans="1:28" s="164" customFormat="1" ht="12.7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6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</row>
    <row r="40" spans="1:28" s="164" customFormat="1" ht="12.75" customHeight="1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6"/>
      <c r="N40" s="310" t="s">
        <v>233</v>
      </c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</row>
    <row r="41" spans="1:28" s="164" customFormat="1" ht="12.75" customHeight="1">
      <c r="M41" s="166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</row>
    <row r="42" spans="1:28" s="164" customFormat="1" ht="12.75">
      <c r="M42" s="166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</row>
    <row r="43" spans="1:28" s="164" customFormat="1" ht="12.75">
      <c r="M43" s="166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</row>
    <row r="44" spans="1:28" s="164" customFormat="1" ht="12.75">
      <c r="M44" s="166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</row>
    <row r="45" spans="1:28" s="164" customFormat="1" ht="12.75">
      <c r="M45" s="166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</row>
    <row r="46" spans="1:28" s="164" customFormat="1" ht="12.75">
      <c r="M46" s="166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</row>
    <row r="47" spans="1:28" s="164" customFormat="1" ht="12.75">
      <c r="M47" s="166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</row>
    <row r="48" spans="1:28" s="164" customFormat="1" ht="12.75">
      <c r="M48" s="166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</row>
    <row r="49" spans="1:28" s="164" customFormat="1" ht="12.75">
      <c r="M49" s="166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</row>
    <row r="50" spans="1:28" s="164" customFormat="1" ht="12.75">
      <c r="M50" s="166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</row>
    <row r="51" spans="1:28" s="164" customFormat="1" ht="12.75">
      <c r="M51" s="166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</row>
    <row r="52" spans="1:28" s="164" customFormat="1" ht="12.75">
      <c r="M52" s="166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</row>
    <row r="53" spans="1:28" s="164" customFormat="1" ht="12.75">
      <c r="M53" s="17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</row>
    <row r="54" spans="1:28" s="164" customFormat="1" ht="12.75"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</row>
    <row r="55" spans="1:28" s="164" customFormat="1" ht="12.75">
      <c r="M55" s="162"/>
      <c r="N55" s="162"/>
      <c r="O55" s="162"/>
      <c r="P55" s="170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</row>
    <row r="56" spans="1:28" s="164" customFormat="1" ht="12.75">
      <c r="M56" s="162"/>
      <c r="N56" s="162"/>
      <c r="O56" s="162"/>
      <c r="P56" s="173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</row>
    <row r="57" spans="1:28" s="164" customFormat="1" ht="12.75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70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</row>
    <row r="58" spans="1:28" s="164" customFormat="1" ht="12.75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70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</row>
    <row r="59" spans="1:28" s="164" customFormat="1" ht="12.75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73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</row>
    <row r="60" spans="1:28" s="164" customFormat="1" ht="12.75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74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</row>
    <row r="61" spans="1:28" s="164" customFormat="1" ht="12.75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70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</row>
    <row r="62" spans="1:28">
      <c r="P62" s="170"/>
    </row>
    <row r="63" spans="1:28">
      <c r="P63" s="170"/>
    </row>
    <row r="64" spans="1:28">
      <c r="P64" s="170"/>
    </row>
    <row r="65" spans="16:16">
      <c r="P65" s="170"/>
    </row>
    <row r="66" spans="16:16">
      <c r="P66" s="173"/>
    </row>
    <row r="67" spans="16:16">
      <c r="P67" s="170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zoomScale="75" workbookViewId="0"/>
  </sheetViews>
  <sheetFormatPr defaultRowHeight="12.75"/>
  <cols>
    <col min="1" max="1" width="2.85546875" style="176" customWidth="1"/>
    <col min="2" max="2" width="4.7109375" style="176" customWidth="1"/>
    <col min="3" max="3" width="25" style="176" customWidth="1"/>
    <col min="4" max="4" width="26.28515625" style="176" customWidth="1"/>
    <col min="5" max="5" width="13.28515625" style="371" customWidth="1"/>
    <col min="6" max="8" width="12.28515625" style="371" customWidth="1"/>
    <col min="9" max="9" width="13" style="371" customWidth="1"/>
    <col min="10" max="10" width="12.42578125" style="371" customWidth="1"/>
    <col min="11" max="11" width="12.5703125" style="436" customWidth="1"/>
    <col min="12" max="12" width="12.28515625" style="371" customWidth="1"/>
    <col min="13" max="13" width="12.140625" style="436" customWidth="1"/>
    <col min="14" max="15" width="12.28515625" style="371" customWidth="1"/>
    <col min="16" max="16" width="12.28515625" style="436" customWidth="1"/>
    <col min="17" max="17" width="12.85546875" style="371" customWidth="1"/>
    <col min="18" max="18" width="13.42578125" style="371" customWidth="1"/>
    <col min="19" max="19" width="15.85546875" style="371" customWidth="1"/>
    <col min="20" max="20" width="10.7109375" style="176" bestFit="1" customWidth="1"/>
    <col min="21" max="16384" width="9.140625" style="176"/>
  </cols>
  <sheetData>
    <row r="2" spans="2:20" ht="42" customHeight="1">
      <c r="B2" s="312"/>
      <c r="C2" s="313"/>
      <c r="D2" s="314"/>
      <c r="E2" s="315" t="s">
        <v>234</v>
      </c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2"/>
      <c r="Q2" s="312"/>
      <c r="R2" s="317"/>
      <c r="S2" s="318"/>
    </row>
    <row r="3" spans="2:20" ht="48.75" customHeight="1">
      <c r="B3" s="319" t="s">
        <v>235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2:20" ht="42" customHeight="1" thickBot="1">
      <c r="B4" s="320" t="s">
        <v>236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</row>
    <row r="5" spans="2:20" ht="40.5" customHeight="1" thickBot="1">
      <c r="B5" s="322" t="s">
        <v>1</v>
      </c>
      <c r="C5" s="323" t="s">
        <v>2</v>
      </c>
      <c r="D5" s="324" t="s">
        <v>3</v>
      </c>
      <c r="E5" s="325" t="s">
        <v>237</v>
      </c>
      <c r="F5" s="326" t="s">
        <v>238</v>
      </c>
      <c r="G5" s="327" t="s">
        <v>6</v>
      </c>
      <c r="H5" s="327" t="s">
        <v>7</v>
      </c>
      <c r="I5" s="327" t="s">
        <v>8</v>
      </c>
      <c r="J5" s="327" t="s">
        <v>9</v>
      </c>
      <c r="K5" s="327" t="s">
        <v>10</v>
      </c>
      <c r="L5" s="327" t="s">
        <v>11</v>
      </c>
      <c r="M5" s="327" t="s">
        <v>12</v>
      </c>
      <c r="N5" s="327" t="s">
        <v>13</v>
      </c>
      <c r="O5" s="327" t="s">
        <v>239</v>
      </c>
      <c r="P5" s="327" t="s">
        <v>240</v>
      </c>
      <c r="Q5" s="327" t="s">
        <v>16</v>
      </c>
      <c r="R5" s="327" t="s">
        <v>17</v>
      </c>
      <c r="S5" s="328" t="s">
        <v>18</v>
      </c>
    </row>
    <row r="6" spans="2:20" ht="24" customHeight="1" thickBot="1">
      <c r="B6" s="329"/>
      <c r="C6" s="330" t="s">
        <v>241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</row>
    <row r="7" spans="2:20" ht="24" customHeight="1" thickBot="1">
      <c r="B7" s="331" t="s">
        <v>20</v>
      </c>
      <c r="C7" s="332" t="s">
        <v>242</v>
      </c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4"/>
    </row>
    <row r="8" spans="2:20" ht="24" customHeight="1" thickBot="1">
      <c r="B8" s="335"/>
      <c r="C8" s="336" t="s">
        <v>243</v>
      </c>
      <c r="D8" s="337"/>
      <c r="E8" s="338">
        <v>119</v>
      </c>
      <c r="F8" s="338">
        <v>136</v>
      </c>
      <c r="G8" s="339">
        <v>210</v>
      </c>
      <c r="H8" s="339">
        <v>292</v>
      </c>
      <c r="I8" s="339">
        <v>274</v>
      </c>
      <c r="J8" s="340">
        <v>36</v>
      </c>
      <c r="K8" s="339">
        <v>297</v>
      </c>
      <c r="L8" s="339">
        <v>103</v>
      </c>
      <c r="M8" s="339">
        <v>117</v>
      </c>
      <c r="N8" s="339">
        <v>166</v>
      </c>
      <c r="O8" s="339">
        <v>187</v>
      </c>
      <c r="P8" s="339">
        <v>239</v>
      </c>
      <c r="Q8" s="339">
        <v>202</v>
      </c>
      <c r="R8" s="341">
        <v>228</v>
      </c>
      <c r="S8" s="342">
        <f>SUM(E8:R8)</f>
        <v>2606</v>
      </c>
    </row>
    <row r="9" spans="2:20" ht="24" customHeight="1" thickBot="1">
      <c r="B9" s="335"/>
      <c r="C9" s="343" t="s">
        <v>244</v>
      </c>
      <c r="D9" s="344"/>
      <c r="E9" s="345">
        <v>435</v>
      </c>
      <c r="F9" s="345">
        <v>307</v>
      </c>
      <c r="G9" s="345">
        <v>464</v>
      </c>
      <c r="H9" s="345">
        <v>707</v>
      </c>
      <c r="I9" s="345">
        <v>631</v>
      </c>
      <c r="J9" s="340">
        <v>83</v>
      </c>
      <c r="K9" s="345">
        <v>503</v>
      </c>
      <c r="L9" s="345">
        <v>191</v>
      </c>
      <c r="M9" s="345">
        <v>301</v>
      </c>
      <c r="N9" s="345">
        <v>311</v>
      </c>
      <c r="O9" s="345">
        <v>620</v>
      </c>
      <c r="P9" s="345">
        <v>520</v>
      </c>
      <c r="Q9" s="345">
        <v>544</v>
      </c>
      <c r="R9" s="346">
        <v>526</v>
      </c>
      <c r="S9" s="342">
        <f>SUM(E9:R9)</f>
        <v>6143</v>
      </c>
      <c r="T9" s="347"/>
    </row>
    <row r="10" spans="2:20" ht="24" customHeight="1" thickBot="1">
      <c r="B10" s="335"/>
      <c r="C10" s="348" t="s">
        <v>245</v>
      </c>
      <c r="D10" s="336"/>
      <c r="E10" s="349">
        <v>361</v>
      </c>
      <c r="F10" s="349">
        <v>253</v>
      </c>
      <c r="G10" s="349">
        <v>344</v>
      </c>
      <c r="H10" s="349">
        <v>569</v>
      </c>
      <c r="I10" s="349">
        <v>562</v>
      </c>
      <c r="J10" s="340">
        <v>101</v>
      </c>
      <c r="K10" s="349">
        <v>433</v>
      </c>
      <c r="L10" s="349">
        <v>161</v>
      </c>
      <c r="M10" s="349">
        <v>247</v>
      </c>
      <c r="N10" s="349">
        <v>256</v>
      </c>
      <c r="O10" s="349">
        <v>642</v>
      </c>
      <c r="P10" s="349">
        <v>365</v>
      </c>
      <c r="Q10" s="345">
        <v>487</v>
      </c>
      <c r="R10" s="350">
        <v>458</v>
      </c>
      <c r="S10" s="342">
        <f>SUM(E10:R10)</f>
        <v>5239</v>
      </c>
      <c r="T10" s="347"/>
    </row>
    <row r="11" spans="2:20" ht="24" customHeight="1" thickBot="1">
      <c r="B11" s="335"/>
      <c r="C11" s="348" t="s">
        <v>246</v>
      </c>
      <c r="D11" s="336"/>
      <c r="E11" s="351">
        <v>252</v>
      </c>
      <c r="F11" s="351">
        <v>182</v>
      </c>
      <c r="G11" s="351">
        <v>286</v>
      </c>
      <c r="H11" s="351">
        <v>462</v>
      </c>
      <c r="I11" s="351">
        <v>398</v>
      </c>
      <c r="J11" s="352">
        <v>85</v>
      </c>
      <c r="K11" s="351">
        <v>321</v>
      </c>
      <c r="L11" s="351">
        <v>123</v>
      </c>
      <c r="M11" s="351">
        <v>198</v>
      </c>
      <c r="N11" s="351">
        <v>187</v>
      </c>
      <c r="O11" s="351">
        <v>393</v>
      </c>
      <c r="P11" s="351">
        <v>266</v>
      </c>
      <c r="Q11" s="349">
        <v>340</v>
      </c>
      <c r="R11" s="353">
        <v>333</v>
      </c>
      <c r="S11" s="342">
        <f>SUM(E11:R11)</f>
        <v>3826</v>
      </c>
      <c r="T11" s="347"/>
    </row>
    <row r="12" spans="2:20" ht="24" customHeight="1" thickBot="1">
      <c r="B12" s="354"/>
      <c r="C12" s="355" t="s">
        <v>247</v>
      </c>
      <c r="D12" s="356"/>
      <c r="E12" s="357">
        <v>315</v>
      </c>
      <c r="F12" s="357">
        <v>240</v>
      </c>
      <c r="G12" s="352">
        <v>315</v>
      </c>
      <c r="H12" s="352">
        <v>432</v>
      </c>
      <c r="I12" s="352">
        <v>469</v>
      </c>
      <c r="J12" s="358">
        <v>108</v>
      </c>
      <c r="K12" s="352">
        <v>348</v>
      </c>
      <c r="L12" s="352">
        <v>162</v>
      </c>
      <c r="M12" s="359">
        <v>246</v>
      </c>
      <c r="N12" s="359">
        <v>199</v>
      </c>
      <c r="O12" s="359">
        <v>439</v>
      </c>
      <c r="P12" s="359">
        <v>332</v>
      </c>
      <c r="Q12" s="351">
        <v>384</v>
      </c>
      <c r="R12" s="359">
        <v>398</v>
      </c>
      <c r="S12" s="342">
        <f>SUM(E12:R12)</f>
        <v>4387</v>
      </c>
      <c r="T12" s="347"/>
    </row>
    <row r="13" spans="2:20" ht="24" customHeight="1" thickBot="1">
      <c r="B13" s="360" t="s">
        <v>248</v>
      </c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1"/>
      <c r="T13" s="347"/>
    </row>
    <row r="14" spans="2:20" ht="24" customHeight="1" thickBot="1">
      <c r="B14" s="362">
        <v>2</v>
      </c>
      <c r="C14" s="363" t="s">
        <v>249</v>
      </c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4"/>
      <c r="T14" s="347"/>
    </row>
    <row r="15" spans="2:20" ht="24" customHeight="1" thickBot="1">
      <c r="B15" s="364"/>
      <c r="C15" s="365" t="s">
        <v>250</v>
      </c>
      <c r="D15" s="336"/>
      <c r="E15" s="349">
        <v>314</v>
      </c>
      <c r="F15" s="349">
        <v>144</v>
      </c>
      <c r="G15" s="340">
        <v>128</v>
      </c>
      <c r="H15" s="340">
        <v>221</v>
      </c>
      <c r="I15" s="340">
        <v>237</v>
      </c>
      <c r="J15" s="351">
        <v>37</v>
      </c>
      <c r="K15" s="340">
        <v>138</v>
      </c>
      <c r="L15" s="340">
        <v>44</v>
      </c>
      <c r="M15" s="366">
        <v>106</v>
      </c>
      <c r="N15" s="366">
        <v>97</v>
      </c>
      <c r="O15" s="366">
        <v>464</v>
      </c>
      <c r="P15" s="366">
        <v>181</v>
      </c>
      <c r="Q15" s="366">
        <v>187</v>
      </c>
      <c r="R15" s="366">
        <v>124</v>
      </c>
      <c r="S15" s="342">
        <f>SUM(E15:R15)</f>
        <v>2422</v>
      </c>
      <c r="T15" s="347"/>
    </row>
    <row r="16" spans="2:20" ht="24" customHeight="1" thickBot="1">
      <c r="B16" s="364" t="s">
        <v>22</v>
      </c>
      <c r="C16" s="365" t="s">
        <v>251</v>
      </c>
      <c r="D16" s="336"/>
      <c r="E16" s="349">
        <v>327</v>
      </c>
      <c r="F16" s="349">
        <v>225</v>
      </c>
      <c r="G16" s="340">
        <v>292</v>
      </c>
      <c r="H16" s="340">
        <v>556</v>
      </c>
      <c r="I16" s="340">
        <v>499</v>
      </c>
      <c r="J16" s="340">
        <v>78</v>
      </c>
      <c r="K16" s="340">
        <v>322</v>
      </c>
      <c r="L16" s="340">
        <v>140</v>
      </c>
      <c r="M16" s="366">
        <v>214</v>
      </c>
      <c r="N16" s="366">
        <v>236</v>
      </c>
      <c r="O16" s="366">
        <v>557</v>
      </c>
      <c r="P16" s="366">
        <v>353</v>
      </c>
      <c r="Q16" s="366">
        <v>468</v>
      </c>
      <c r="R16" s="366">
        <v>471</v>
      </c>
      <c r="S16" s="342">
        <f>SUM(E16:R16)</f>
        <v>4738</v>
      </c>
      <c r="T16" s="347"/>
    </row>
    <row r="17" spans="2:20" s="371" customFormat="1" ht="24" customHeight="1" thickBot="1">
      <c r="B17" s="367" t="s">
        <v>22</v>
      </c>
      <c r="C17" s="368" t="s">
        <v>252</v>
      </c>
      <c r="D17" s="369"/>
      <c r="E17" s="349">
        <v>185</v>
      </c>
      <c r="F17" s="349">
        <v>124</v>
      </c>
      <c r="G17" s="340">
        <v>205</v>
      </c>
      <c r="H17" s="340">
        <v>181</v>
      </c>
      <c r="I17" s="340">
        <v>215</v>
      </c>
      <c r="J17" s="351">
        <v>32</v>
      </c>
      <c r="K17" s="340">
        <v>172</v>
      </c>
      <c r="L17" s="340">
        <v>62</v>
      </c>
      <c r="M17" s="366">
        <v>101</v>
      </c>
      <c r="N17" s="366">
        <v>89</v>
      </c>
      <c r="O17" s="366">
        <v>267</v>
      </c>
      <c r="P17" s="366">
        <v>155</v>
      </c>
      <c r="Q17" s="366">
        <v>166</v>
      </c>
      <c r="R17" s="366">
        <v>175</v>
      </c>
      <c r="S17" s="342">
        <f>SUM(E17:R17)</f>
        <v>2129</v>
      </c>
      <c r="T17" s="370"/>
    </row>
    <row r="18" spans="2:20" s="371" customFormat="1" ht="24" customHeight="1" thickBot="1">
      <c r="B18" s="367"/>
      <c r="C18" s="372" t="s">
        <v>253</v>
      </c>
      <c r="D18" s="373"/>
      <c r="E18" s="357">
        <v>282</v>
      </c>
      <c r="F18" s="357">
        <v>263</v>
      </c>
      <c r="G18" s="352">
        <v>505</v>
      </c>
      <c r="H18" s="352">
        <v>752</v>
      </c>
      <c r="I18" s="352">
        <v>669</v>
      </c>
      <c r="J18" s="340">
        <v>116</v>
      </c>
      <c r="K18" s="352">
        <v>634</v>
      </c>
      <c r="L18" s="352">
        <v>257</v>
      </c>
      <c r="M18" s="359">
        <v>345</v>
      </c>
      <c r="N18" s="359">
        <v>373</v>
      </c>
      <c r="O18" s="359">
        <v>460</v>
      </c>
      <c r="P18" s="359">
        <v>517</v>
      </c>
      <c r="Q18" s="359">
        <v>530</v>
      </c>
      <c r="R18" s="366">
        <v>563</v>
      </c>
      <c r="S18" s="342">
        <f>SUM(E18:R18)</f>
        <v>6266</v>
      </c>
      <c r="T18" s="370"/>
    </row>
    <row r="19" spans="2:20" s="371" customFormat="1" ht="24" customHeight="1" thickBot="1">
      <c r="B19" s="374"/>
      <c r="C19" s="375" t="s">
        <v>254</v>
      </c>
      <c r="D19" s="376"/>
      <c r="E19" s="377">
        <v>374</v>
      </c>
      <c r="F19" s="377">
        <v>362</v>
      </c>
      <c r="G19" s="358">
        <v>489</v>
      </c>
      <c r="H19" s="358">
        <v>752</v>
      </c>
      <c r="I19" s="358">
        <v>714</v>
      </c>
      <c r="J19" s="351">
        <v>150</v>
      </c>
      <c r="K19" s="358">
        <v>636</v>
      </c>
      <c r="L19" s="358">
        <v>237</v>
      </c>
      <c r="M19" s="378">
        <v>343</v>
      </c>
      <c r="N19" s="378">
        <v>324</v>
      </c>
      <c r="O19" s="378">
        <v>533</v>
      </c>
      <c r="P19" s="378">
        <v>516</v>
      </c>
      <c r="Q19" s="378">
        <v>606</v>
      </c>
      <c r="R19" s="378">
        <v>610</v>
      </c>
      <c r="S19" s="342">
        <f>SUM(E19:R19)</f>
        <v>6646</v>
      </c>
      <c r="T19" s="370"/>
    </row>
    <row r="20" spans="2:20" ht="24" customHeight="1" thickBot="1">
      <c r="B20" s="379" t="s">
        <v>255</v>
      </c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</row>
    <row r="21" spans="2:20" ht="24" customHeight="1" thickBot="1">
      <c r="B21" s="331">
        <v>3</v>
      </c>
      <c r="C21" s="381" t="s">
        <v>256</v>
      </c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2"/>
      <c r="Q21" s="382"/>
      <c r="R21" s="382"/>
      <c r="S21" s="383"/>
    </row>
    <row r="22" spans="2:20" ht="24" customHeight="1" thickBot="1">
      <c r="B22" s="384"/>
      <c r="C22" s="348" t="s">
        <v>257</v>
      </c>
      <c r="D22" s="336"/>
      <c r="E22" s="351">
        <v>254</v>
      </c>
      <c r="F22" s="351">
        <v>186</v>
      </c>
      <c r="G22" s="351">
        <v>283</v>
      </c>
      <c r="H22" s="351">
        <v>385</v>
      </c>
      <c r="I22" s="351">
        <v>438</v>
      </c>
      <c r="J22" s="351">
        <v>71</v>
      </c>
      <c r="K22" s="351">
        <v>317</v>
      </c>
      <c r="L22" s="351">
        <v>116</v>
      </c>
      <c r="M22" s="351">
        <v>160</v>
      </c>
      <c r="N22" s="351">
        <v>163</v>
      </c>
      <c r="O22" s="351">
        <v>457</v>
      </c>
      <c r="P22" s="351">
        <v>267</v>
      </c>
      <c r="Q22" s="351">
        <v>390</v>
      </c>
      <c r="R22" s="353">
        <v>352</v>
      </c>
      <c r="S22" s="385">
        <f t="shared" ref="S22:S28" si="0">SUM(E22:R22)</f>
        <v>3839</v>
      </c>
    </row>
    <row r="23" spans="2:20" ht="24" customHeight="1" thickBot="1">
      <c r="B23" s="386"/>
      <c r="C23" s="348" t="s">
        <v>258</v>
      </c>
      <c r="D23" s="336"/>
      <c r="E23" s="349">
        <v>304</v>
      </c>
      <c r="F23" s="349">
        <v>249</v>
      </c>
      <c r="G23" s="340">
        <v>409</v>
      </c>
      <c r="H23" s="340">
        <v>607</v>
      </c>
      <c r="I23" s="340">
        <v>561</v>
      </c>
      <c r="J23" s="340">
        <v>98</v>
      </c>
      <c r="K23" s="340">
        <v>508</v>
      </c>
      <c r="L23" s="340">
        <v>196</v>
      </c>
      <c r="M23" s="366">
        <v>232</v>
      </c>
      <c r="N23" s="366">
        <v>327</v>
      </c>
      <c r="O23" s="366">
        <v>487</v>
      </c>
      <c r="P23" s="366">
        <v>419</v>
      </c>
      <c r="Q23" s="366">
        <v>512</v>
      </c>
      <c r="R23" s="366">
        <v>496</v>
      </c>
      <c r="S23" s="385">
        <f t="shared" si="0"/>
        <v>5405</v>
      </c>
    </row>
    <row r="24" spans="2:20" ht="24" customHeight="1" thickBot="1">
      <c r="B24" s="386"/>
      <c r="C24" s="348" t="s">
        <v>259</v>
      </c>
      <c r="D24" s="336"/>
      <c r="E24" s="351">
        <v>248</v>
      </c>
      <c r="F24" s="351">
        <v>197</v>
      </c>
      <c r="G24" s="351">
        <v>262</v>
      </c>
      <c r="H24" s="351">
        <v>428</v>
      </c>
      <c r="I24" s="351">
        <v>346</v>
      </c>
      <c r="J24" s="351">
        <v>59</v>
      </c>
      <c r="K24" s="351">
        <v>282</v>
      </c>
      <c r="L24" s="351">
        <v>123</v>
      </c>
      <c r="M24" s="351">
        <v>164</v>
      </c>
      <c r="N24" s="351">
        <v>175</v>
      </c>
      <c r="O24" s="351">
        <v>360</v>
      </c>
      <c r="P24" s="351">
        <v>236</v>
      </c>
      <c r="Q24" s="351">
        <v>323</v>
      </c>
      <c r="R24" s="353">
        <v>301</v>
      </c>
      <c r="S24" s="385">
        <f t="shared" si="0"/>
        <v>3504</v>
      </c>
    </row>
    <row r="25" spans="2:20" s="371" customFormat="1" ht="24" customHeight="1" thickBot="1">
      <c r="B25" s="387"/>
      <c r="C25" s="388" t="s">
        <v>260</v>
      </c>
      <c r="D25" s="389"/>
      <c r="E25" s="349">
        <v>244</v>
      </c>
      <c r="F25" s="349">
        <v>183</v>
      </c>
      <c r="G25" s="340">
        <v>279</v>
      </c>
      <c r="H25" s="340">
        <v>498</v>
      </c>
      <c r="I25" s="340">
        <v>396</v>
      </c>
      <c r="J25" s="340">
        <v>71</v>
      </c>
      <c r="K25" s="340">
        <v>318</v>
      </c>
      <c r="L25" s="340">
        <v>128</v>
      </c>
      <c r="M25" s="366">
        <v>151</v>
      </c>
      <c r="N25" s="366">
        <v>223</v>
      </c>
      <c r="O25" s="366">
        <v>365</v>
      </c>
      <c r="P25" s="366">
        <v>266</v>
      </c>
      <c r="Q25" s="366">
        <v>320</v>
      </c>
      <c r="R25" s="366">
        <v>324</v>
      </c>
      <c r="S25" s="385">
        <f t="shared" si="0"/>
        <v>3766</v>
      </c>
    </row>
    <row r="26" spans="2:20" ht="24" customHeight="1" thickBot="1">
      <c r="B26" s="386"/>
      <c r="C26" s="348" t="s">
        <v>261</v>
      </c>
      <c r="D26" s="336"/>
      <c r="E26" s="351">
        <v>182</v>
      </c>
      <c r="F26" s="351">
        <v>123</v>
      </c>
      <c r="G26" s="351">
        <v>135</v>
      </c>
      <c r="H26" s="351">
        <v>225</v>
      </c>
      <c r="I26" s="351">
        <v>196</v>
      </c>
      <c r="J26" s="351">
        <v>54</v>
      </c>
      <c r="K26" s="351">
        <v>162</v>
      </c>
      <c r="L26" s="351">
        <v>86</v>
      </c>
      <c r="M26" s="351">
        <v>128</v>
      </c>
      <c r="N26" s="351">
        <v>80</v>
      </c>
      <c r="O26" s="351">
        <v>233</v>
      </c>
      <c r="P26" s="351">
        <v>195</v>
      </c>
      <c r="Q26" s="351">
        <v>187</v>
      </c>
      <c r="R26" s="353">
        <v>187</v>
      </c>
      <c r="S26" s="385">
        <f t="shared" si="0"/>
        <v>2173</v>
      </c>
    </row>
    <row r="27" spans="2:20" s="371" customFormat="1" ht="24" customHeight="1" thickBot="1">
      <c r="B27" s="387"/>
      <c r="C27" s="388" t="s">
        <v>262</v>
      </c>
      <c r="D27" s="389"/>
      <c r="E27" s="349">
        <v>83</v>
      </c>
      <c r="F27" s="349">
        <v>63</v>
      </c>
      <c r="G27" s="340">
        <v>60</v>
      </c>
      <c r="H27" s="340">
        <v>69</v>
      </c>
      <c r="I27" s="340">
        <v>85</v>
      </c>
      <c r="J27" s="340">
        <v>17</v>
      </c>
      <c r="K27" s="340">
        <v>62</v>
      </c>
      <c r="L27" s="340">
        <v>32</v>
      </c>
      <c r="M27" s="366">
        <v>93</v>
      </c>
      <c r="N27" s="366">
        <v>46</v>
      </c>
      <c r="O27" s="366">
        <v>111</v>
      </c>
      <c r="P27" s="366">
        <v>65</v>
      </c>
      <c r="Q27" s="366">
        <v>57</v>
      </c>
      <c r="R27" s="366">
        <v>79</v>
      </c>
      <c r="S27" s="385">
        <f t="shared" si="0"/>
        <v>922</v>
      </c>
    </row>
    <row r="28" spans="2:20" ht="24" customHeight="1" thickBot="1">
      <c r="B28" s="390"/>
      <c r="C28" s="391" t="s">
        <v>263</v>
      </c>
      <c r="D28" s="392"/>
      <c r="E28" s="393">
        <v>167</v>
      </c>
      <c r="F28" s="393">
        <v>117</v>
      </c>
      <c r="G28" s="393">
        <v>191</v>
      </c>
      <c r="H28" s="393">
        <v>250</v>
      </c>
      <c r="I28" s="393">
        <v>312</v>
      </c>
      <c r="J28" s="393">
        <v>43</v>
      </c>
      <c r="K28" s="393">
        <v>253</v>
      </c>
      <c r="L28" s="393">
        <v>59</v>
      </c>
      <c r="M28" s="393">
        <v>181</v>
      </c>
      <c r="N28" s="393">
        <v>105</v>
      </c>
      <c r="O28" s="393">
        <v>268</v>
      </c>
      <c r="P28" s="393">
        <v>274</v>
      </c>
      <c r="Q28" s="393">
        <v>168</v>
      </c>
      <c r="R28" s="394">
        <v>204</v>
      </c>
      <c r="S28" s="385">
        <f t="shared" si="0"/>
        <v>2592</v>
      </c>
    </row>
    <row r="29" spans="2:20" s="371" customFormat="1" ht="24" customHeight="1" thickBot="1">
      <c r="B29" s="360" t="s">
        <v>264</v>
      </c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  <c r="S29" s="361"/>
    </row>
    <row r="30" spans="2:20" s="371" customFormat="1" ht="24" customHeight="1" thickBot="1">
      <c r="B30" s="395" t="s">
        <v>31</v>
      </c>
      <c r="C30" s="396" t="s">
        <v>265</v>
      </c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  <c r="S30" s="398"/>
    </row>
    <row r="31" spans="2:20" ht="24" customHeight="1" thickBot="1">
      <c r="B31" s="386"/>
      <c r="C31" s="348" t="s">
        <v>266</v>
      </c>
      <c r="D31" s="336"/>
      <c r="E31" s="399">
        <v>307</v>
      </c>
      <c r="F31" s="399">
        <v>141</v>
      </c>
      <c r="G31" s="399">
        <v>221</v>
      </c>
      <c r="H31" s="399">
        <v>280</v>
      </c>
      <c r="I31" s="399">
        <v>248</v>
      </c>
      <c r="J31" s="399">
        <v>77</v>
      </c>
      <c r="K31" s="399">
        <v>312</v>
      </c>
      <c r="L31" s="399">
        <v>92</v>
      </c>
      <c r="M31" s="399">
        <v>149</v>
      </c>
      <c r="N31" s="399">
        <v>174</v>
      </c>
      <c r="O31" s="399">
        <v>257</v>
      </c>
      <c r="P31" s="399">
        <v>206</v>
      </c>
      <c r="Q31" s="399">
        <v>278</v>
      </c>
      <c r="R31" s="400">
        <v>232</v>
      </c>
      <c r="S31" s="385">
        <f t="shared" ref="S31:S36" si="1">SUM(E31:R31)</f>
        <v>2974</v>
      </c>
    </row>
    <row r="32" spans="2:20" s="371" customFormat="1" ht="24" customHeight="1" thickBot="1">
      <c r="B32" s="387"/>
      <c r="C32" s="388" t="s">
        <v>267</v>
      </c>
      <c r="D32" s="389"/>
      <c r="E32" s="399">
        <v>441</v>
      </c>
      <c r="F32" s="350">
        <v>269</v>
      </c>
      <c r="G32" s="366">
        <v>307</v>
      </c>
      <c r="H32" s="366">
        <v>412</v>
      </c>
      <c r="I32" s="366">
        <v>488</v>
      </c>
      <c r="J32" s="366">
        <v>97</v>
      </c>
      <c r="K32" s="366">
        <v>431</v>
      </c>
      <c r="L32" s="366">
        <v>170</v>
      </c>
      <c r="M32" s="366">
        <v>264</v>
      </c>
      <c r="N32" s="366">
        <v>224</v>
      </c>
      <c r="O32" s="366">
        <v>568</v>
      </c>
      <c r="P32" s="366">
        <v>346</v>
      </c>
      <c r="Q32" s="366">
        <v>479</v>
      </c>
      <c r="R32" s="366">
        <v>465</v>
      </c>
      <c r="S32" s="385">
        <f t="shared" si="1"/>
        <v>4961</v>
      </c>
    </row>
    <row r="33" spans="1:19" ht="24" customHeight="1" thickBot="1">
      <c r="B33" s="386"/>
      <c r="C33" s="355" t="s">
        <v>268</v>
      </c>
      <c r="D33" s="356"/>
      <c r="E33" s="338">
        <v>274</v>
      </c>
      <c r="F33" s="357">
        <v>200</v>
      </c>
      <c r="G33" s="401">
        <v>212</v>
      </c>
      <c r="H33" s="401">
        <v>343</v>
      </c>
      <c r="I33" s="401">
        <v>296</v>
      </c>
      <c r="J33" s="401">
        <v>68</v>
      </c>
      <c r="K33" s="401">
        <v>316</v>
      </c>
      <c r="L33" s="401">
        <v>113</v>
      </c>
      <c r="M33" s="401">
        <v>205</v>
      </c>
      <c r="N33" s="401">
        <v>155</v>
      </c>
      <c r="O33" s="357">
        <v>414</v>
      </c>
      <c r="P33" s="401">
        <v>309</v>
      </c>
      <c r="Q33" s="401">
        <v>330</v>
      </c>
      <c r="R33" s="402">
        <v>289</v>
      </c>
      <c r="S33" s="385">
        <f t="shared" si="1"/>
        <v>3524</v>
      </c>
    </row>
    <row r="34" spans="1:19" ht="24" customHeight="1" thickBot="1">
      <c r="B34" s="386"/>
      <c r="C34" s="388" t="s">
        <v>269</v>
      </c>
      <c r="D34" s="389"/>
      <c r="E34" s="357">
        <v>232</v>
      </c>
      <c r="F34" s="338">
        <v>193</v>
      </c>
      <c r="G34" s="403">
        <v>256</v>
      </c>
      <c r="H34" s="403">
        <v>376</v>
      </c>
      <c r="I34" s="403">
        <v>336</v>
      </c>
      <c r="J34" s="403">
        <v>57</v>
      </c>
      <c r="K34" s="403">
        <v>329</v>
      </c>
      <c r="L34" s="403">
        <v>136</v>
      </c>
      <c r="M34" s="403">
        <v>177</v>
      </c>
      <c r="N34" s="403">
        <v>138</v>
      </c>
      <c r="O34" s="338">
        <v>408</v>
      </c>
      <c r="P34" s="403">
        <v>307</v>
      </c>
      <c r="Q34" s="403">
        <v>335</v>
      </c>
      <c r="R34" s="404">
        <v>265</v>
      </c>
      <c r="S34" s="385">
        <f t="shared" si="1"/>
        <v>3545</v>
      </c>
    </row>
    <row r="35" spans="1:19" ht="24" customHeight="1" thickBot="1">
      <c r="B35" s="386"/>
      <c r="C35" s="405" t="s">
        <v>270</v>
      </c>
      <c r="D35" s="406"/>
      <c r="E35" s="338">
        <v>127</v>
      </c>
      <c r="F35" s="407">
        <v>150</v>
      </c>
      <c r="G35" s="408">
        <v>304</v>
      </c>
      <c r="H35" s="408">
        <v>407</v>
      </c>
      <c r="I35" s="408">
        <v>448</v>
      </c>
      <c r="J35" s="408">
        <v>55</v>
      </c>
      <c r="K35" s="408">
        <v>261</v>
      </c>
      <c r="L35" s="408">
        <v>107</v>
      </c>
      <c r="M35" s="408">
        <v>140</v>
      </c>
      <c r="N35" s="408">
        <v>153</v>
      </c>
      <c r="O35" s="407">
        <v>412</v>
      </c>
      <c r="P35" s="408">
        <v>257</v>
      </c>
      <c r="Q35" s="408">
        <v>264</v>
      </c>
      <c r="R35" s="409">
        <v>353</v>
      </c>
      <c r="S35" s="385">
        <f t="shared" si="1"/>
        <v>3438</v>
      </c>
    </row>
    <row r="36" spans="1:19" ht="24" customHeight="1" thickBot="1">
      <c r="B36" s="410"/>
      <c r="C36" s="411" t="s">
        <v>271</v>
      </c>
      <c r="D36" s="412"/>
      <c r="E36" s="413">
        <v>101</v>
      </c>
      <c r="F36" s="413">
        <v>165</v>
      </c>
      <c r="G36" s="414">
        <v>319</v>
      </c>
      <c r="H36" s="414">
        <v>644</v>
      </c>
      <c r="I36" s="414">
        <v>518</v>
      </c>
      <c r="J36" s="414">
        <v>59</v>
      </c>
      <c r="K36" s="414">
        <v>253</v>
      </c>
      <c r="L36" s="414">
        <v>122</v>
      </c>
      <c r="M36" s="414">
        <v>174</v>
      </c>
      <c r="N36" s="414">
        <v>275</v>
      </c>
      <c r="O36" s="413">
        <v>222</v>
      </c>
      <c r="P36" s="414">
        <v>297</v>
      </c>
      <c r="Q36" s="414">
        <v>271</v>
      </c>
      <c r="R36" s="415">
        <v>339</v>
      </c>
      <c r="S36" s="385">
        <f t="shared" si="1"/>
        <v>3759</v>
      </c>
    </row>
    <row r="37" spans="1:19" ht="24" customHeight="1" thickBot="1">
      <c r="B37" s="416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</row>
    <row r="38" spans="1:19" ht="39" customHeight="1" thickBot="1">
      <c r="B38" s="418" t="s">
        <v>42</v>
      </c>
      <c r="C38" s="419" t="s">
        <v>272</v>
      </c>
      <c r="D38" s="420"/>
      <c r="E38" s="421">
        <v>1482</v>
      </c>
      <c r="F38" s="421">
        <v>1118</v>
      </c>
      <c r="G38" s="421">
        <v>1619</v>
      </c>
      <c r="H38" s="421">
        <v>2462</v>
      </c>
      <c r="I38" s="421">
        <v>2334</v>
      </c>
      <c r="J38" s="421">
        <v>413</v>
      </c>
      <c r="K38" s="421">
        <v>1902</v>
      </c>
      <c r="L38" s="421">
        <v>740</v>
      </c>
      <c r="M38" s="421">
        <v>1109</v>
      </c>
      <c r="N38" s="421">
        <v>1119</v>
      </c>
      <c r="O38" s="421">
        <v>2281</v>
      </c>
      <c r="P38" s="421">
        <v>1722</v>
      </c>
      <c r="Q38" s="421">
        <v>1957</v>
      </c>
      <c r="R38" s="422">
        <v>1943</v>
      </c>
      <c r="S38" s="423">
        <f>SUM(E38:R38)</f>
        <v>22201</v>
      </c>
    </row>
    <row r="39" spans="1:19" ht="15" customHeight="1">
      <c r="B39" s="424"/>
      <c r="C39" s="425"/>
      <c r="D39" s="425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</row>
    <row r="40" spans="1:19" ht="14.25" customHeight="1">
      <c r="B40" s="426"/>
      <c r="E40" s="427">
        <f t="shared" ref="E40:R40" si="2">E8+E9+E10+E11+E12</f>
        <v>1482</v>
      </c>
      <c r="F40" s="427">
        <f t="shared" si="2"/>
        <v>1118</v>
      </c>
      <c r="G40" s="427">
        <f t="shared" si="2"/>
        <v>1619</v>
      </c>
      <c r="H40" s="427">
        <f t="shared" si="2"/>
        <v>2462</v>
      </c>
      <c r="I40" s="427">
        <f t="shared" si="2"/>
        <v>2334</v>
      </c>
      <c r="J40" s="427">
        <f t="shared" si="2"/>
        <v>413</v>
      </c>
      <c r="K40" s="427">
        <f t="shared" si="2"/>
        <v>1902</v>
      </c>
      <c r="L40" s="427">
        <f t="shared" si="2"/>
        <v>740</v>
      </c>
      <c r="M40" s="427">
        <f t="shared" si="2"/>
        <v>1109</v>
      </c>
      <c r="N40" s="427">
        <f t="shared" si="2"/>
        <v>1119</v>
      </c>
      <c r="O40" s="427">
        <f t="shared" si="2"/>
        <v>2281</v>
      </c>
      <c r="P40" s="427">
        <f t="shared" si="2"/>
        <v>1722</v>
      </c>
      <c r="Q40" s="427">
        <f t="shared" si="2"/>
        <v>1957</v>
      </c>
      <c r="R40" s="427">
        <f t="shared" si="2"/>
        <v>1943</v>
      </c>
      <c r="S40" s="427">
        <f>SUM(E40:R40)</f>
        <v>22201</v>
      </c>
    </row>
    <row r="41" spans="1:19" ht="14.25" customHeight="1">
      <c r="B41" s="426"/>
      <c r="E41" s="427">
        <f t="shared" ref="E41:R41" si="3">E15+E16+E17+E18+E19</f>
        <v>1482</v>
      </c>
      <c r="F41" s="427">
        <f t="shared" si="3"/>
        <v>1118</v>
      </c>
      <c r="G41" s="427">
        <f t="shared" si="3"/>
        <v>1619</v>
      </c>
      <c r="H41" s="427">
        <f t="shared" si="3"/>
        <v>2462</v>
      </c>
      <c r="I41" s="427">
        <f t="shared" si="3"/>
        <v>2334</v>
      </c>
      <c r="J41" s="427">
        <f t="shared" si="3"/>
        <v>413</v>
      </c>
      <c r="K41" s="427">
        <f t="shared" si="3"/>
        <v>1902</v>
      </c>
      <c r="L41" s="427">
        <f t="shared" si="3"/>
        <v>740</v>
      </c>
      <c r="M41" s="427">
        <f t="shared" si="3"/>
        <v>1109</v>
      </c>
      <c r="N41" s="427">
        <f t="shared" si="3"/>
        <v>1119</v>
      </c>
      <c r="O41" s="427">
        <f t="shared" si="3"/>
        <v>2281</v>
      </c>
      <c r="P41" s="427">
        <f t="shared" si="3"/>
        <v>1722</v>
      </c>
      <c r="Q41" s="427">
        <f t="shared" si="3"/>
        <v>1957</v>
      </c>
      <c r="R41" s="427">
        <f t="shared" si="3"/>
        <v>1943</v>
      </c>
      <c r="S41" s="427">
        <f>SUM(E41:R41)</f>
        <v>22201</v>
      </c>
    </row>
    <row r="42" spans="1:19" ht="15.75">
      <c r="A42" s="176" t="s">
        <v>22</v>
      </c>
      <c r="B42" s="428"/>
      <c r="C42" s="429"/>
      <c r="D42" s="430"/>
      <c r="E42" s="431">
        <f t="shared" ref="E42:R42" si="4">E22+E23+E24+E25+E26+E27+E28</f>
        <v>1482</v>
      </c>
      <c r="F42" s="431">
        <f t="shared" si="4"/>
        <v>1118</v>
      </c>
      <c r="G42" s="431">
        <f t="shared" si="4"/>
        <v>1619</v>
      </c>
      <c r="H42" s="431">
        <f t="shared" si="4"/>
        <v>2462</v>
      </c>
      <c r="I42" s="431">
        <f t="shared" si="4"/>
        <v>2334</v>
      </c>
      <c r="J42" s="431">
        <f t="shared" si="4"/>
        <v>413</v>
      </c>
      <c r="K42" s="431">
        <f t="shared" si="4"/>
        <v>1902</v>
      </c>
      <c r="L42" s="431">
        <f t="shared" si="4"/>
        <v>740</v>
      </c>
      <c r="M42" s="431">
        <f t="shared" si="4"/>
        <v>1109</v>
      </c>
      <c r="N42" s="431">
        <f t="shared" si="4"/>
        <v>1119</v>
      </c>
      <c r="O42" s="431">
        <f t="shared" si="4"/>
        <v>2281</v>
      </c>
      <c r="P42" s="431">
        <f t="shared" si="4"/>
        <v>1722</v>
      </c>
      <c r="Q42" s="431">
        <f t="shared" si="4"/>
        <v>1957</v>
      </c>
      <c r="R42" s="431">
        <f t="shared" si="4"/>
        <v>1943</v>
      </c>
      <c r="S42" s="427">
        <f>SUM(E42:R42)</f>
        <v>22201</v>
      </c>
    </row>
    <row r="43" spans="1:19" ht="15.75">
      <c r="B43" s="428"/>
      <c r="C43" s="432"/>
      <c r="D43" s="433"/>
      <c r="E43" s="434">
        <f t="shared" ref="E43:R43" si="5">E31+E32+E33+E34+E35+E36</f>
        <v>1482</v>
      </c>
      <c r="F43" s="434">
        <f t="shared" si="5"/>
        <v>1118</v>
      </c>
      <c r="G43" s="434">
        <f t="shared" si="5"/>
        <v>1619</v>
      </c>
      <c r="H43" s="434">
        <f t="shared" si="5"/>
        <v>2462</v>
      </c>
      <c r="I43" s="434">
        <f t="shared" si="5"/>
        <v>2334</v>
      </c>
      <c r="J43" s="434">
        <f t="shared" si="5"/>
        <v>413</v>
      </c>
      <c r="K43" s="434">
        <f t="shared" si="5"/>
        <v>1902</v>
      </c>
      <c r="L43" s="434">
        <f t="shared" si="5"/>
        <v>740</v>
      </c>
      <c r="M43" s="434">
        <f t="shared" si="5"/>
        <v>1109</v>
      </c>
      <c r="N43" s="434">
        <f t="shared" si="5"/>
        <v>1119</v>
      </c>
      <c r="O43" s="434">
        <f t="shared" si="5"/>
        <v>2281</v>
      </c>
      <c r="P43" s="434">
        <f t="shared" si="5"/>
        <v>1722</v>
      </c>
      <c r="Q43" s="434">
        <f t="shared" si="5"/>
        <v>1957</v>
      </c>
      <c r="R43" s="434">
        <f t="shared" si="5"/>
        <v>1943</v>
      </c>
      <c r="S43" s="427">
        <f>SUM(E43:R43)</f>
        <v>22201</v>
      </c>
    </row>
    <row r="44" spans="1:19">
      <c r="B44" s="435"/>
    </row>
    <row r="45" spans="1:19">
      <c r="S45" s="437">
        <f>S8+S9+S10+S11+S12</f>
        <v>22201</v>
      </c>
    </row>
    <row r="46" spans="1:19">
      <c r="S46" s="437">
        <f>S15+S16+S17+S18+S19</f>
        <v>22201</v>
      </c>
    </row>
    <row r="47" spans="1:19">
      <c r="S47" s="438">
        <f>S22+S23+S24+S25+S26+S27+S28</f>
        <v>22201</v>
      </c>
    </row>
    <row r="48" spans="1:19">
      <c r="S48" s="439">
        <f>S31+S32+S33+S34+S35+S36</f>
        <v>22201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 Stan i struktura XII 18</vt:lpstr>
      <vt:lpstr>Gminy XII.18</vt:lpstr>
      <vt:lpstr>Wykresy XII 18</vt:lpstr>
      <vt:lpstr>Zał. IV kw. 18</vt:lpstr>
      <vt:lpstr>' Stan i struktura XII 18'!Obszar_wydruku</vt:lpstr>
      <vt:lpstr>'Gminy XII.18'!Obszar_wydruku</vt:lpstr>
      <vt:lpstr>'Wykresy XII 18'!Obszar_wydruku</vt:lpstr>
      <vt:lpstr>'Zał. IV kw. 18'!Obszar_wydruku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cp:lastPrinted>2019-01-10T09:01:02Z</cp:lastPrinted>
  <dcterms:created xsi:type="dcterms:W3CDTF">2019-01-10T08:31:33Z</dcterms:created>
  <dcterms:modified xsi:type="dcterms:W3CDTF">2019-01-11T10:20:18Z</dcterms:modified>
</cp:coreProperties>
</file>