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18r\"/>
    </mc:Choice>
  </mc:AlternateContent>
  <bookViews>
    <workbookView xWindow="0" yWindow="0" windowWidth="25200" windowHeight="11985"/>
  </bookViews>
  <sheets>
    <sheet name=" Stan i struktura VI 18" sheetId="1" r:id="rId1"/>
    <sheet name="Gminy VI.18" sheetId="2" r:id="rId2"/>
    <sheet name="Wykresy VI 18" sheetId="3" r:id="rId3"/>
    <sheet name="Zał. II kw. 18" sheetId="4" r:id="rId4"/>
  </sheets>
  <externalReferences>
    <externalReference r:id="rId5"/>
  </externalReferences>
  <definedNames>
    <definedName name="_xlnm.Print_Area" localSheetId="0">' Stan i struktura VI 18'!$B$2:$S$68</definedName>
    <definedName name="_xlnm.Print_Area" localSheetId="1">'Gminy VI.18'!$B$1:$O$46</definedName>
    <definedName name="_xlnm.Print_Area" localSheetId="2">'Wykresy VI 18'!$N$1:$AB$41</definedName>
    <definedName name="_xlnm.Print_Area" localSheetId="3">'Zał. II kw. 18'!$B$2:$S$39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3" i="4" l="1"/>
  <c r="Q43" i="4"/>
  <c r="P43" i="4"/>
  <c r="O43" i="4"/>
  <c r="N43" i="4"/>
  <c r="M43" i="4"/>
  <c r="L43" i="4"/>
  <c r="K43" i="4"/>
  <c r="J43" i="4"/>
  <c r="I43" i="4"/>
  <c r="H43" i="4"/>
  <c r="G43" i="4"/>
  <c r="S43" i="4" s="1"/>
  <c r="F43" i="4"/>
  <c r="E43" i="4"/>
  <c r="R42" i="4"/>
  <c r="Q42" i="4"/>
  <c r="P42" i="4"/>
  <c r="O42" i="4"/>
  <c r="N42" i="4"/>
  <c r="M42" i="4"/>
  <c r="L42" i="4"/>
  <c r="K42" i="4"/>
  <c r="J42" i="4"/>
  <c r="I42" i="4"/>
  <c r="H42" i="4"/>
  <c r="G42" i="4"/>
  <c r="S42" i="4" s="1"/>
  <c r="F42" i="4"/>
  <c r="E42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S41" i="4" s="1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S40" i="4" s="1"/>
  <c r="S38" i="4"/>
  <c r="S36" i="4"/>
  <c r="S35" i="4"/>
  <c r="S34" i="4"/>
  <c r="S33" i="4"/>
  <c r="S32" i="4"/>
  <c r="S31" i="4"/>
  <c r="S48" i="4" s="1"/>
  <c r="S28" i="4"/>
  <c r="S27" i="4"/>
  <c r="S26" i="4"/>
  <c r="S25" i="4"/>
  <c r="S24" i="4"/>
  <c r="S23" i="4"/>
  <c r="S22" i="4"/>
  <c r="S47" i="4" s="1"/>
  <c r="S19" i="4"/>
  <c r="S18" i="4"/>
  <c r="S17" i="4"/>
  <c r="S16" i="4"/>
  <c r="S15" i="4"/>
  <c r="S46" i="4" s="1"/>
  <c r="S12" i="4"/>
  <c r="S11" i="4"/>
  <c r="S10" i="4"/>
  <c r="S9" i="4"/>
  <c r="S8" i="4"/>
  <c r="S45" i="4" s="1"/>
  <c r="N68" i="3" l="1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B38" i="3"/>
  <c r="L36" i="3"/>
  <c r="L34" i="3"/>
  <c r="K34" i="3"/>
  <c r="L33" i="3"/>
  <c r="K33" i="3"/>
  <c r="L32" i="3"/>
  <c r="K32" i="3"/>
  <c r="L31" i="3"/>
  <c r="K31" i="3"/>
  <c r="L30" i="3"/>
  <c r="K30" i="3"/>
  <c r="L29" i="3"/>
  <c r="K29" i="3"/>
  <c r="L28" i="3"/>
  <c r="K28" i="3"/>
  <c r="L27" i="3"/>
  <c r="K27" i="3"/>
  <c r="L26" i="3"/>
  <c r="K26" i="3"/>
  <c r="L25" i="3"/>
  <c r="K25" i="3"/>
  <c r="L24" i="3"/>
  <c r="K24" i="3"/>
  <c r="L23" i="3"/>
  <c r="K23" i="3"/>
  <c r="L22" i="3"/>
  <c r="K22" i="3"/>
  <c r="K19" i="3"/>
  <c r="J9" i="3"/>
  <c r="J8" i="3"/>
  <c r="J7" i="3"/>
  <c r="J6" i="3"/>
  <c r="J5" i="3"/>
  <c r="J4" i="3"/>
  <c r="J41" i="2" l="1"/>
  <c r="E41" i="2"/>
  <c r="E34" i="2"/>
  <c r="J33" i="2"/>
  <c r="J12" i="2" s="1"/>
  <c r="O30" i="2"/>
  <c r="E27" i="2"/>
  <c r="J23" i="2"/>
  <c r="O19" i="2"/>
  <c r="E19" i="2"/>
  <c r="J14" i="2"/>
  <c r="E8" i="2"/>
  <c r="O42" i="2" s="1"/>
  <c r="O6" i="2"/>
  <c r="E6" i="2" l="1"/>
  <c r="S7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S66" i="1" s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U65" i="1" s="1"/>
  <c r="S64" i="1"/>
  <c r="S65" i="1" s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V63" i="1" s="1"/>
  <c r="S62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U61" i="1" s="1"/>
  <c r="S60" i="1"/>
  <c r="S61" i="1" s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V59" i="1" s="1"/>
  <c r="S58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U57" i="1" s="1"/>
  <c r="S56" i="1"/>
  <c r="S57" i="1" s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V55" i="1" s="1"/>
  <c r="S54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U53" i="1" s="1"/>
  <c r="S52" i="1"/>
  <c r="S53" i="1" s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V51" i="1" s="1"/>
  <c r="S50" i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G67" i="1" s="1"/>
  <c r="F49" i="1"/>
  <c r="F67" i="1" s="1"/>
  <c r="E49" i="1"/>
  <c r="U49" i="1" s="1"/>
  <c r="S48" i="1"/>
  <c r="S49" i="1" s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V46" i="1" s="1"/>
  <c r="S45" i="1"/>
  <c r="S44" i="1"/>
  <c r="S46" i="1" s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S39" i="1" s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S37" i="1" s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S35" i="1" s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S33" i="1" s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S31" i="1" s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27" i="1"/>
  <c r="S28" i="1" s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S26" i="1" s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S24" i="1" s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S22" i="1" s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S20" i="1" s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8" i="1" s="1"/>
  <c r="S15" i="1"/>
  <c r="S14" i="1"/>
  <c r="S13" i="1"/>
  <c r="S12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S11" i="1" s="1"/>
  <c r="P9" i="1"/>
  <c r="L9" i="1"/>
  <c r="H9" i="1"/>
  <c r="S7" i="1"/>
  <c r="S8" i="1" s="1"/>
  <c r="R7" i="1"/>
  <c r="R8" i="1" s="1"/>
  <c r="Q7" i="1"/>
  <c r="Q8" i="1" s="1"/>
  <c r="P7" i="1"/>
  <c r="P8" i="1" s="1"/>
  <c r="O7" i="1"/>
  <c r="O9" i="1" s="1"/>
  <c r="N7" i="1"/>
  <c r="N8" i="1" s="1"/>
  <c r="M7" i="1"/>
  <c r="M8" i="1" s="1"/>
  <c r="L7" i="1"/>
  <c r="L8" i="1" s="1"/>
  <c r="K7" i="1"/>
  <c r="K9" i="1" s="1"/>
  <c r="J7" i="1"/>
  <c r="J8" i="1" s="1"/>
  <c r="I7" i="1"/>
  <c r="I8" i="1" s="1"/>
  <c r="H7" i="1"/>
  <c r="H8" i="1" s="1"/>
  <c r="G7" i="1"/>
  <c r="G9" i="1" s="1"/>
  <c r="F7" i="1"/>
  <c r="F8" i="1" s="1"/>
  <c r="E7" i="1"/>
  <c r="E8" i="1" s="1"/>
  <c r="S6" i="1"/>
  <c r="S9" i="1" s="1"/>
  <c r="K8" i="1" l="1"/>
  <c r="V53" i="1"/>
  <c r="V57" i="1"/>
  <c r="V61" i="1"/>
  <c r="V65" i="1"/>
  <c r="V7" i="1"/>
  <c r="E9" i="1"/>
  <c r="I9" i="1"/>
  <c r="M9" i="1"/>
  <c r="Q9" i="1"/>
  <c r="U46" i="1"/>
  <c r="U51" i="1"/>
  <c r="U55" i="1"/>
  <c r="U59" i="1"/>
  <c r="U63" i="1"/>
  <c r="O8" i="1"/>
  <c r="V49" i="1"/>
  <c r="E67" i="1"/>
  <c r="S67" i="1" s="1"/>
  <c r="F9" i="1"/>
  <c r="J9" i="1"/>
  <c r="N9" i="1"/>
  <c r="R9" i="1"/>
  <c r="G8" i="1"/>
</calcChain>
</file>

<file path=xl/sharedStrings.xml><?xml version="1.0" encoding="utf-8"?>
<sst xmlns="http://schemas.openxmlformats.org/spreadsheetml/2006/main" count="465" uniqueCount="273">
  <si>
    <t xml:space="preserve">INFORMACJA O STANIE I STRUKTURZE BEZROBOCIA W WOJ. LUBUSKIM W CZERWCU 2018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</si>
  <si>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</si>
  <si>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</si>
  <si>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</si>
  <si>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</si>
  <si>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</si>
  <si>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</si>
  <si>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</si>
  <si>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</si>
  <si>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</si>
  <si>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</si>
  <si>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</si>
  <si>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</si>
  <si>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</si>
  <si>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</si>
  <si>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</si>
  <si>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</si>
  <si>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</si>
  <si>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</si>
  <si>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</si>
  <si>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</si>
  <si>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maj 2018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</si>
  <si>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</si>
  <si>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</si>
  <si>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</si>
  <si>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</si>
  <si>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</si>
  <si>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</si>
  <si>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</si>
  <si>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</si>
  <si>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</si>
  <si>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</si>
  <si>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</si>
  <si>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</si>
  <si>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</si>
  <si>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</si>
  <si>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</si>
  <si>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</si>
  <si>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</si>
  <si>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</si>
  <si>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</si>
  <si>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</si>
  <si>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</si>
  <si>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</si>
  <si>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6.</t>
  </si>
  <si>
    <t>Bez doświadczenia zawodowego [liczba]</t>
  </si>
  <si>
    <t>III. Wybrane kategorie bezrobotnych będących w szczególnej sytuacji na rynku pracy</t>
  </si>
  <si>
    <t>Młodzież do 30 roku życia [liczba]</t>
  </si>
  <si>
    <t>Powyżej 50 roku życia [liczba]</t>
  </si>
  <si>
    <t>Długotrwale bezrobotni [liczba]</t>
  </si>
  <si>
    <t>Posiadający co najmniej jedno dziecko do 6 roku życia [liczba]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</si>
  <si>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</si>
  <si>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</si>
  <si>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</si>
  <si>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</si>
  <si>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</si>
  <si>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</si>
  <si>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</si>
  <si>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</si>
  <si>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</si>
  <si>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</si>
  <si>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</si>
  <si>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</si>
  <si>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</si>
  <si>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</si>
  <si>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</si>
  <si>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</si>
  <si>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</si>
  <si>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</si>
  <si>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</si>
  <si>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</si>
  <si>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</si>
  <si>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</si>
  <si>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</si>
  <si>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</si>
  <si>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</si>
  <si>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prace społecznie użyteczne</t>
  </si>
  <si>
    <t>Liczba osób, które rozpoczęły prace społecznie użyteczne - narastająco od początku roku</t>
  </si>
  <si>
    <t>9.</t>
  </si>
  <si>
    <t>Liczba osób, które rozpoczęły udział w pozostałych aktywnych formach przeciwdziałania bezrobociu</t>
  </si>
  <si>
    <t>Liczba osób, które rozpoczęły udział w pozostałych aktywnych formach przeciwdziałania bezrobociu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</si>
  <si>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</si>
  <si>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</si>
  <si>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</si>
  <si>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czerwiec 2018 r. jest podawany przez GUS z miesięcznym opóżnieniem</t>
  </si>
  <si>
    <t>Liczba  bezrobotnych w układzie powiatowych urzędów pracy i gmin woj. lubuskiego zarejestrowanych</t>
  </si>
  <si>
    <t>na koniec czerwca 2018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</si>
  <si>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</si>
  <si>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</si>
  <si>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</si>
  <si>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</si>
  <si>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</si>
  <si>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</si>
  <si>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</si>
  <si>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</si>
  <si>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</si>
  <si>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</si>
  <si>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</si>
  <si>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</si>
  <si>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</si>
  <si>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</si>
  <si>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</si>
  <si>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</si>
  <si>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</si>
  <si>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</si>
  <si>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</si>
  <si>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</si>
  <si>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</si>
  <si>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</si>
  <si>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</si>
  <si>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</si>
  <si>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</si>
  <si>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</si>
  <si>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</si>
  <si>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</si>
  <si>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</si>
  <si>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</si>
  <si>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</si>
  <si>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</si>
  <si>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</si>
  <si>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</si>
  <si>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</si>
  <si>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</si>
  <si>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Gorzów Wlkp.</t>
  </si>
  <si>
    <t>M</t>
  </si>
  <si>
    <t>Dąbie</t>
  </si>
  <si>
    <t>Zielona Góra</t>
  </si>
  <si>
    <t>Gubin</t>
  </si>
  <si>
    <t>II.</t>
  </si>
  <si>
    <t>VI.</t>
  </si>
  <si>
    <t>Bledzew</t>
  </si>
  <si>
    <t>Krosno Odrz.</t>
  </si>
  <si>
    <t>Brzeźnica</t>
  </si>
  <si>
    <t>Międzyrzecz</t>
  </si>
  <si>
    <t>Maszewo</t>
  </si>
  <si>
    <t>Gozdnica</t>
  </si>
  <si>
    <t>Przytoczna</t>
  </si>
  <si>
    <t xml:space="preserve">    </t>
  </si>
  <si>
    <t>Iłowa</t>
  </si>
  <si>
    <t>Pszczew</t>
  </si>
  <si>
    <t>NOWA SÓL</t>
  </si>
  <si>
    <t>Małomice</t>
  </si>
  <si>
    <t>Skwierzyna</t>
  </si>
  <si>
    <t>Bytom Odrzański</t>
  </si>
  <si>
    <t>Niegosławice</t>
  </si>
  <si>
    <t>Trzciel</t>
  </si>
  <si>
    <t>Kolsko</t>
  </si>
  <si>
    <t>Szprotawa</t>
  </si>
  <si>
    <t>Kożuchów</t>
  </si>
  <si>
    <t>Wymiarki</t>
  </si>
  <si>
    <t>III.</t>
  </si>
  <si>
    <t>Nowa Sól</t>
  </si>
  <si>
    <t>Żagań</t>
  </si>
  <si>
    <t>Cybinka</t>
  </si>
  <si>
    <t>Górzyca</t>
  </si>
  <si>
    <t>Nowe Miasteczko</t>
  </si>
  <si>
    <t>Ośno Lubuskie</t>
  </si>
  <si>
    <t>Otyń</t>
  </si>
  <si>
    <t>VII.</t>
  </si>
  <si>
    <t>Rzepin</t>
  </si>
  <si>
    <t>Siedlisko</t>
  </si>
  <si>
    <t>Brody</t>
  </si>
  <si>
    <t>Słubice</t>
  </si>
  <si>
    <t>Jasień</t>
  </si>
  <si>
    <t>Lipinki Łużyckie</t>
  </si>
  <si>
    <t>IV.</t>
  </si>
  <si>
    <t>STRZELCE KRAJ.</t>
  </si>
  <si>
    <t>Lubrza</t>
  </si>
  <si>
    <t>Lubsko</t>
  </si>
  <si>
    <t>Dobiegniew</t>
  </si>
  <si>
    <t>Łagów</t>
  </si>
  <si>
    <t>Łęknica</t>
  </si>
  <si>
    <t>Drezdenko</t>
  </si>
  <si>
    <t>Skąpe</t>
  </si>
  <si>
    <t>Przewóz</t>
  </si>
  <si>
    <t>Stare Kurowo</t>
  </si>
  <si>
    <t>Szczaniec</t>
  </si>
  <si>
    <t>Trzebiel</t>
  </si>
  <si>
    <t>Strzelce Krajeńskie</t>
  </si>
  <si>
    <t>Świebodzin</t>
  </si>
  <si>
    <t>Tuplice</t>
  </si>
  <si>
    <t>Zwierzyn</t>
  </si>
  <si>
    <t>Zbąszynek</t>
  </si>
  <si>
    <t>Żary</t>
  </si>
  <si>
    <t>Krzeszyce</t>
  </si>
  <si>
    <t>Sława</t>
  </si>
  <si>
    <t>OGÓŁEM</t>
  </si>
  <si>
    <t>woj.</t>
  </si>
  <si>
    <t>Lubniewice</t>
  </si>
  <si>
    <t>Szlichtyngowa</t>
  </si>
  <si>
    <t>Słońsk</t>
  </si>
  <si>
    <t>Wschowa</t>
  </si>
  <si>
    <t>g. - gmina wiejska, gm. - gmina wiejsko-miejska, m. - miasto, M - miasto na prawach powiatu</t>
  </si>
  <si>
    <t>lata</t>
  </si>
  <si>
    <t>liczba bezrobotnych</t>
  </si>
  <si>
    <t>VI 2017r.</t>
  </si>
  <si>
    <t>VII 2017r.</t>
  </si>
  <si>
    <t>Podjęcia pracy poza miejscem zamieszkania w ramach bonu na zasiedlenie</t>
  </si>
  <si>
    <t>VIII 2017r.</t>
  </si>
  <si>
    <t>oferty pracy</t>
  </si>
  <si>
    <t>Podjęcia pracy w ramach bonu zatrudnieniowego</t>
  </si>
  <si>
    <t>IX 2017r.</t>
  </si>
  <si>
    <t>I 2017r.</t>
  </si>
  <si>
    <t>Podjęcie pracy w ramach refundacji składek na ubezpieczenie społeczne</t>
  </si>
  <si>
    <t>X 2017r.</t>
  </si>
  <si>
    <t>II 2017r.</t>
  </si>
  <si>
    <t>Podjęcia pracy w ramach dofinansowania wynagrodzenia za zatrudnienie skierowanego 
bezrobotnego powyżej 50 r. życia</t>
  </si>
  <si>
    <t>XI 2017r.</t>
  </si>
  <si>
    <t>III 2017r.</t>
  </si>
  <si>
    <t>Rozpoczęcie szkolenia w ramach bonu szkoleniowego</t>
  </si>
  <si>
    <t>XII 2017r.</t>
  </si>
  <si>
    <t>IV 2017r.</t>
  </si>
  <si>
    <t>Rozpoczęcie stażu w ramach bonu stażowego</t>
  </si>
  <si>
    <t>I 2018r.</t>
  </si>
  <si>
    <t>V 2017r.</t>
  </si>
  <si>
    <t>II 2018r.</t>
  </si>
  <si>
    <t>III 2018r.</t>
  </si>
  <si>
    <t>IV 2018r.</t>
  </si>
  <si>
    <t>V 2018r.</t>
  </si>
  <si>
    <t>VI 2018r.</t>
  </si>
  <si>
    <t>Praca niesubsydiowana</t>
  </si>
  <si>
    <t>Podjęcie działalności gospodarczej i inna praca</t>
  </si>
  <si>
    <t>Podjęcie pracy w ramach refund. kosztów zatrud. bezrobotnego</t>
  </si>
  <si>
    <t>Prace interwencyjne</t>
  </si>
  <si>
    <t>Roboty publiczne</t>
  </si>
  <si>
    <t>Szkolenia</t>
  </si>
  <si>
    <t>Staże</t>
  </si>
  <si>
    <t>Praca społecznie użyteczna</t>
  </si>
  <si>
    <t>Odmowa bez uzasadnionej przyczyny przyjęcia propozycji odpowiedniej pracy lub innej formy pomocy, w tym w ramach PAI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</si>
  <si>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</si>
  <si>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</si>
  <si>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</si>
  <si>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</si>
  <si>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  </t>
    </r>
    <r>
      <rPr>
        <b/>
        <sz val="10"/>
        <color indexed="17"/>
        <rFont val="Arial"/>
        <family val="2"/>
        <charset val="238"/>
      </rPr>
      <t>Obserwatorium Rynku Pracy - tel: (68) 456 76 91, (68) 456 76 92</t>
    </r>
  </si>
  <si>
    <t>Wojewódzki Urząd Pracy w Zielonej Górze</t>
  </si>
  <si>
    <t>INFORMACJA KWARTALNA O STRUKTURZE BEZROBOTNYCH</t>
  </si>
  <si>
    <t xml:space="preserve"> WG WIEKU, WYKSZTAŁCENIA, STAŻU PRACY I CZASU POZOSTAWANIA BEZ PRACY [stan na 30.06.2018 r.]</t>
  </si>
  <si>
    <r>
      <t xml:space="preserve"> </t>
    </r>
    <r>
      <rPr>
        <b/>
        <sz val="7"/>
        <rFont val="Times New Roman CE"/>
        <family val="1"/>
        <charset val="238"/>
      </rPr>
      <t>GORZÓW WIELKOPOLSKI</t>
    </r>
    <r>
      <rPr>
        <b/>
        <sz val="8"/>
        <rFont val="Times New Roman CE"/>
        <family val="1"/>
        <charset val="238"/>
      </rPr>
      <t xml:space="preserve"> (grodzki)</t>
    </r>
  </si>
  <si>
    <r>
      <t xml:space="preserve"> GORZÓW WIELKOPOLSKI</t>
    </r>
    <r>
      <rPr>
        <b/>
        <sz val="8"/>
        <rFont val="Times New Roman CE"/>
        <family val="1"/>
        <charset val="238"/>
      </rPr>
      <t xml:space="preserve"> (ziemski)</t>
    </r>
  </si>
  <si>
    <t>ZIELONA  GÓRA          (grodzki)</t>
  </si>
  <si>
    <t>ZIELONA  GÓRA          (ziemski)</t>
  </si>
  <si>
    <t xml:space="preserve">BEZROBOTNI WEDŁUG WIEKU </t>
  </si>
  <si>
    <t>Grupa wiekowa</t>
  </si>
  <si>
    <t>18 - 24 lat</t>
  </si>
  <si>
    <t>25 - 34 lata</t>
  </si>
  <si>
    <t>35 - 44 lata</t>
  </si>
  <si>
    <t>45 - 54 lata</t>
  </si>
  <si>
    <t>55 lat i więcej</t>
  </si>
  <si>
    <t>BEZROBOTNI WEDŁUG POZIOMU WYKSZTAŁCENIA</t>
  </si>
  <si>
    <t>Poziom wykształcenia</t>
  </si>
  <si>
    <t>wyższe</t>
  </si>
  <si>
    <t>policealne i średnie zawodowe</t>
  </si>
  <si>
    <t>średnie ogólnokształcące</t>
  </si>
  <si>
    <t>zasadnicze zawodowe</t>
  </si>
  <si>
    <t>gimnazjalne i poniżej</t>
  </si>
  <si>
    <t>BEZROBOTNI WEDŁUG STAŻU PRACY</t>
  </si>
  <si>
    <t>Staż pracy</t>
  </si>
  <si>
    <t>do 1 roku</t>
  </si>
  <si>
    <t>1 - 5 lat</t>
  </si>
  <si>
    <t>5 - 10 lat</t>
  </si>
  <si>
    <t>10 - 20 lat</t>
  </si>
  <si>
    <t>20 - 30 lat</t>
  </si>
  <si>
    <t>30 lat i więcej</t>
  </si>
  <si>
    <t>bez stażu</t>
  </si>
  <si>
    <t>BEZROBOTNI WEDŁUG CZASU POZOSTAWANIA BEZ PRACY</t>
  </si>
  <si>
    <t>Czas pozostawania bez pracy</t>
  </si>
  <si>
    <t>do 1 miesiąca</t>
  </si>
  <si>
    <t>1 - 3 miesięcy</t>
  </si>
  <si>
    <t>3 - 6 miesięcy</t>
  </si>
  <si>
    <t>6 - 12 miesięcy</t>
  </si>
  <si>
    <t>12 - 24 miesięcy</t>
  </si>
  <si>
    <t>powyżej 24 miesięcy</t>
  </si>
  <si>
    <t>Ogółem bezrobotni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</si>
</sst>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"/>
    <numFmt numFmtId="165" formatCode="0_)"/>
    <numFmt numFmtId="166" formatCode="_-* #,##0.000000\ _z_ł_-;\-* #,##0.000000\ _z_ł_-;_-* &quot;-&quot;??\ _z_ł_-;_-@_-"/>
  </numFmts>
  <fonts count="69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2"/>
      <name val="Arial CE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Arial CE"/>
      <family val="2"/>
      <charset val="238"/>
    </font>
    <font>
      <b/>
      <sz val="12"/>
      <name val="Times New Roman CE"/>
      <family val="1"/>
      <charset val="238"/>
    </font>
    <font>
      <b/>
      <sz val="20"/>
      <name val="Arial CE"/>
      <family val="2"/>
      <charset val="238"/>
    </font>
    <font>
      <sz val="20"/>
      <name val="Arial CE"/>
      <family val="2"/>
      <charset val="238"/>
    </font>
    <font>
      <b/>
      <sz val="20"/>
      <name val="Arial Black"/>
      <family val="2"/>
      <charset val="238"/>
    </font>
    <font>
      <b/>
      <sz val="12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7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18"/>
      <name val="Arial Black"/>
      <family val="2"/>
      <charset val="238"/>
    </font>
    <font>
      <b/>
      <sz val="16"/>
      <name val="Arial Black"/>
      <family val="2"/>
      <charset val="238"/>
    </font>
    <font>
      <sz val="16"/>
      <name val="Arial Black"/>
      <family val="2"/>
      <charset val="238"/>
    </font>
    <font>
      <b/>
      <sz val="12"/>
      <name val="Arial"/>
      <family val="2"/>
      <charset val="238"/>
    </font>
    <font>
      <sz val="16"/>
      <name val="Times New Roman CE"/>
      <family val="1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6"/>
      <name val="Arial CE"/>
      <charset val="238"/>
    </font>
    <font>
      <sz val="14"/>
      <name val="Arial CE"/>
      <family val="2"/>
      <charset val="238"/>
    </font>
    <font>
      <b/>
      <sz val="15"/>
      <name val="Arial"/>
      <family val="2"/>
      <charset val="238"/>
    </font>
    <font>
      <sz val="16"/>
      <name val="Arial"/>
      <family val="2"/>
    </font>
    <font>
      <b/>
      <i/>
      <sz val="12"/>
      <name val="Arial CE"/>
      <family val="2"/>
      <charset val="238"/>
    </font>
    <font>
      <sz val="12"/>
      <name val="Times New Roman CE"/>
      <family val="1"/>
      <charset val="238"/>
    </font>
    <font>
      <b/>
      <i/>
      <sz val="10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6" fillId="0" borderId="0"/>
    <xf numFmtId="43" fontId="1" fillId="0" borderId="0" applyFont="0" applyFill="0" applyBorder="0" applyAlignment="0" applyProtection="0"/>
  </cellStyleXfs>
  <cellXfs count="43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/>
    <xf numFmtId="0" fontId="6" fillId="0" borderId="4" xfId="0" applyFont="1" applyBorder="1" applyAlignment="1">
      <alignment horizontal="righ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 vertical="center" wrapText="1"/>
    </xf>
    <xf numFmtId="1" fontId="14" fillId="4" borderId="17" xfId="0" applyNumberFormat="1" applyFont="1" applyFill="1" applyBorder="1" applyAlignment="1">
      <alignment horizontal="center" vertical="center"/>
    </xf>
    <xf numFmtId="1" fontId="14" fillId="4" borderId="14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/>
    <xf numFmtId="1" fontId="14" fillId="5" borderId="19" xfId="0" applyNumberFormat="1" applyFont="1" applyFill="1" applyBorder="1" applyAlignment="1">
      <alignment horizontal="center" vertical="center" wrapText="1"/>
    </xf>
    <xf numFmtId="1" fontId="14" fillId="5" borderId="20" xfId="0" applyNumberFormat="1" applyFont="1" applyFill="1" applyBorder="1" applyAlignment="1">
      <alignment horizontal="center" vertical="center" wrapText="1"/>
    </xf>
    <xf numFmtId="1" fontId="14" fillId="5" borderId="7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4" fillId="0" borderId="0" xfId="0" applyFont="1" applyFill="1"/>
    <xf numFmtId="0" fontId="3" fillId="0" borderId="13" xfId="0" applyFont="1" applyBorder="1"/>
    <xf numFmtId="0" fontId="17" fillId="0" borderId="2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25" xfId="0" applyFont="1" applyBorder="1"/>
    <xf numFmtId="164" fontId="19" fillId="0" borderId="22" xfId="0" applyNumberFormat="1" applyFont="1" applyFill="1" applyBorder="1" applyAlignment="1">
      <alignment horizontal="center" vertical="center" wrapText="1"/>
    </xf>
    <xf numFmtId="164" fontId="19" fillId="0" borderId="21" xfId="0" applyNumberFormat="1" applyFont="1" applyFill="1" applyBorder="1" applyAlignment="1">
      <alignment horizontal="center" vertical="center" wrapText="1"/>
    </xf>
    <xf numFmtId="164" fontId="19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26" xfId="0" applyFont="1" applyFill="1" applyBorder="1" applyAlignment="1">
      <alignment horizontal="center"/>
    </xf>
    <xf numFmtId="0" fontId="21" fillId="0" borderId="22" xfId="0" applyFont="1" applyFill="1" applyBorder="1" applyAlignment="1">
      <alignment horizontal="center" vertical="center" wrapText="1"/>
    </xf>
    <xf numFmtId="1" fontId="21" fillId="0" borderId="22" xfId="0" applyNumberFormat="1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164" fontId="17" fillId="0" borderId="22" xfId="0" applyNumberFormat="1" applyFont="1" applyFill="1" applyBorder="1" applyAlignment="1">
      <alignment horizontal="center" vertical="center" wrapText="1"/>
    </xf>
    <xf numFmtId="164" fontId="17" fillId="0" borderId="21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0" fontId="17" fillId="0" borderId="22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/>
    </xf>
    <xf numFmtId="0" fontId="17" fillId="0" borderId="31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164" fontId="25" fillId="0" borderId="22" xfId="0" applyNumberFormat="1" applyFont="1" applyFill="1" applyBorder="1" applyAlignment="1">
      <alignment horizontal="center" vertical="center" wrapText="1"/>
    </xf>
    <xf numFmtId="164" fontId="25" fillId="0" borderId="21" xfId="0" applyNumberFormat="1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 vertical="center" wrapText="1"/>
    </xf>
    <xf numFmtId="1" fontId="14" fillId="0" borderId="7" xfId="0" applyNumberFormat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26" fillId="0" borderId="0" xfId="0" applyFont="1"/>
    <xf numFmtId="164" fontId="25" fillId="0" borderId="32" xfId="0" applyNumberFormat="1" applyFont="1" applyFill="1" applyBorder="1" applyAlignment="1">
      <alignment horizontal="center" vertical="center" wrapText="1"/>
    </xf>
    <xf numFmtId="164" fontId="25" fillId="0" borderId="31" xfId="0" applyNumberFormat="1" applyFont="1" applyFill="1" applyBorder="1" applyAlignment="1">
      <alignment horizontal="center" vertical="center" wrapText="1"/>
    </xf>
    <xf numFmtId="164" fontId="25" fillId="0" borderId="39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Fill="1" applyBorder="1" applyAlignment="1">
      <alignment horizontal="center" vertical="center" wrapText="1"/>
    </xf>
    <xf numFmtId="0" fontId="6" fillId="0" borderId="40" xfId="0" applyFont="1" applyBorder="1" applyAlignment="1"/>
    <xf numFmtId="0" fontId="6" fillId="0" borderId="3" xfId="0" applyFont="1" applyBorder="1" applyAlignment="1">
      <alignment horizontal="righ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28" fillId="0" borderId="31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 wrapText="1"/>
    </xf>
    <xf numFmtId="0" fontId="17" fillId="0" borderId="44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28" fillId="0" borderId="48" xfId="0" applyFont="1" applyFill="1" applyBorder="1" applyAlignment="1">
      <alignment horizontal="center" vertical="center" wrapText="1"/>
    </xf>
    <xf numFmtId="0" fontId="28" fillId="0" borderId="46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40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40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0" fillId="0" borderId="0" xfId="0"/>
    <xf numFmtId="0" fontId="9" fillId="0" borderId="0" xfId="0" applyFont="1"/>
    <xf numFmtId="0" fontId="4" fillId="0" borderId="25" xfId="0" applyFont="1" applyBorder="1" applyAlignment="1">
      <alignment horizontal="center"/>
    </xf>
    <xf numFmtId="0" fontId="4" fillId="0" borderId="44" xfId="0" applyFont="1" applyBorder="1" applyAlignment="1" applyProtection="1">
      <alignment horizontal="left"/>
    </xf>
    <xf numFmtId="165" fontId="4" fillId="0" borderId="44" xfId="0" applyNumberFormat="1" applyFont="1" applyBorder="1" applyProtection="1"/>
    <xf numFmtId="165" fontId="4" fillId="0" borderId="27" xfId="0" applyNumberFormat="1" applyFont="1" applyBorder="1" applyProtection="1"/>
    <xf numFmtId="0" fontId="3" fillId="6" borderId="25" xfId="0" applyFont="1" applyFill="1" applyBorder="1" applyAlignment="1">
      <alignment horizontal="center"/>
    </xf>
    <xf numFmtId="0" fontId="3" fillId="6" borderId="44" xfId="0" applyFont="1" applyFill="1" applyBorder="1" applyAlignment="1" applyProtection="1">
      <alignment horizontal="left"/>
    </xf>
    <xf numFmtId="165" fontId="3" fillId="6" borderId="62" xfId="0" applyNumberFormat="1" applyFont="1" applyFill="1" applyBorder="1" applyAlignment="1" applyProtection="1">
      <alignment horizontal="right"/>
    </xf>
    <xf numFmtId="0" fontId="4" fillId="0" borderId="45" xfId="0" applyFont="1" applyBorder="1" applyAlignment="1">
      <alignment horizontal="center"/>
    </xf>
    <xf numFmtId="0" fontId="4" fillId="0" borderId="27" xfId="0" applyFont="1" applyBorder="1" applyAlignment="1" applyProtection="1">
      <alignment horizontal="left"/>
    </xf>
    <xf numFmtId="165" fontId="4" fillId="0" borderId="27" xfId="0" applyNumberFormat="1" applyFont="1" applyBorder="1" applyAlignment="1"/>
    <xf numFmtId="0" fontId="3" fillId="6" borderId="44" xfId="0" applyFont="1" applyFill="1" applyBorder="1" applyAlignment="1" applyProtection="1">
      <alignment horizontal="center"/>
    </xf>
    <xf numFmtId="0" fontId="4" fillId="0" borderId="42" xfId="0" applyFont="1" applyBorder="1" applyAlignment="1">
      <alignment horizontal="center"/>
    </xf>
    <xf numFmtId="0" fontId="4" fillId="0" borderId="32" xfId="0" applyFont="1" applyBorder="1" applyAlignment="1" applyProtection="1">
      <alignment horizontal="left"/>
    </xf>
    <xf numFmtId="165" fontId="4" fillId="0" borderId="32" xfId="0" applyNumberFormat="1" applyFont="1" applyBorder="1" applyProtection="1"/>
    <xf numFmtId="165" fontId="4" fillId="0" borderId="66" xfId="0" applyNumberFormat="1" applyFont="1" applyBorder="1" applyProtection="1"/>
    <xf numFmtId="165" fontId="4" fillId="0" borderId="67" xfId="0" applyNumberFormat="1" applyFont="1" applyBorder="1" applyProtection="1"/>
    <xf numFmtId="0" fontId="4" fillId="0" borderId="34" xfId="0" applyFont="1" applyBorder="1" applyAlignment="1">
      <alignment horizontal="center"/>
    </xf>
    <xf numFmtId="0" fontId="4" fillId="0" borderId="34" xfId="0" applyFont="1" applyBorder="1" applyAlignment="1" applyProtection="1">
      <alignment horizontal="left"/>
    </xf>
    <xf numFmtId="165" fontId="4" fillId="0" borderId="34" xfId="0" applyNumberFormat="1" applyFont="1" applyBorder="1" applyProtection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5" fontId="3" fillId="6" borderId="44" xfId="0" applyNumberFormat="1" applyFont="1" applyFill="1" applyBorder="1" applyProtection="1"/>
    <xf numFmtId="165" fontId="3" fillId="6" borderId="62" xfId="0" applyNumberFormat="1" applyFont="1" applyFill="1" applyBorder="1" applyProtection="1"/>
    <xf numFmtId="0" fontId="4" fillId="0" borderId="26" xfId="0" applyFont="1" applyBorder="1" applyAlignment="1">
      <alignment horizontal="center"/>
    </xf>
    <xf numFmtId="0" fontId="4" fillId="0" borderId="48" xfId="0" applyFont="1" applyBorder="1" applyAlignment="1" applyProtection="1">
      <alignment horizontal="left"/>
    </xf>
    <xf numFmtId="165" fontId="4" fillId="0" borderId="48" xfId="0" applyNumberFormat="1" applyFont="1" applyBorder="1" applyProtection="1"/>
    <xf numFmtId="165" fontId="4" fillId="0" borderId="73" xfId="0" applyNumberFormat="1" applyFont="1" applyBorder="1" applyProtection="1"/>
    <xf numFmtId="0" fontId="4" fillId="7" borderId="74" xfId="0" applyFont="1" applyFill="1" applyBorder="1" applyAlignment="1">
      <alignment horizontal="center"/>
    </xf>
    <xf numFmtId="0" fontId="4" fillId="7" borderId="7" xfId="0" applyFont="1" applyFill="1" applyBorder="1" applyAlignment="1" applyProtection="1">
      <alignment horizontal="left"/>
    </xf>
    <xf numFmtId="165" fontId="4" fillId="7" borderId="7" xfId="0" applyNumberFormat="1" applyFont="1" applyFill="1" applyBorder="1" applyProtection="1"/>
    <xf numFmtId="165" fontId="4" fillId="7" borderId="67" xfId="0" applyNumberFormat="1" applyFont="1" applyFill="1" applyBorder="1" applyProtection="1"/>
    <xf numFmtId="0" fontId="4" fillId="8" borderId="27" xfId="0" applyNumberFormat="1" applyFont="1" applyFill="1" applyBorder="1" applyAlignment="1">
      <alignment horizontal="right" vertical="center"/>
    </xf>
    <xf numFmtId="165" fontId="4" fillId="0" borderId="62" xfId="0" applyNumberFormat="1" applyFont="1" applyBorder="1" applyProtection="1"/>
    <xf numFmtId="0" fontId="34" fillId="0" borderId="0" xfId="0" applyFont="1" applyBorder="1" applyAlignment="1">
      <alignment horizontal="center"/>
    </xf>
    <xf numFmtId="0" fontId="3" fillId="6" borderId="45" xfId="0" applyFont="1" applyFill="1" applyBorder="1" applyAlignment="1">
      <alignment horizontal="center"/>
    </xf>
    <xf numFmtId="0" fontId="3" fillId="6" borderId="27" xfId="0" applyFont="1" applyFill="1" applyBorder="1" applyAlignment="1" applyProtection="1">
      <alignment horizontal="left"/>
    </xf>
    <xf numFmtId="165" fontId="3" fillId="6" borderId="27" xfId="0" applyNumberFormat="1" applyFont="1" applyFill="1" applyBorder="1" applyProtection="1"/>
    <xf numFmtId="165" fontId="3" fillId="6" borderId="73" xfId="0" applyNumberFormat="1" applyFont="1" applyFill="1" applyBorder="1" applyProtection="1"/>
    <xf numFmtId="165" fontId="3" fillId="6" borderId="67" xfId="0" applyNumberFormat="1" applyFont="1" applyFill="1" applyBorder="1" applyProtection="1"/>
    <xf numFmtId="165" fontId="4" fillId="0" borderId="28" xfId="0" applyNumberFormat="1" applyFont="1" applyBorder="1" applyProtection="1"/>
    <xf numFmtId="165" fontId="4" fillId="0" borderId="75" xfId="0" applyNumberFormat="1" applyFont="1" applyBorder="1" applyAlignment="1" applyProtection="1">
      <alignment horizontal="center"/>
    </xf>
    <xf numFmtId="165" fontId="4" fillId="0" borderId="76" xfId="0" applyNumberFormat="1" applyFont="1" applyBorder="1" applyProtection="1"/>
    <xf numFmtId="0" fontId="4" fillId="0" borderId="7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165" fontId="4" fillId="0" borderId="57" xfId="0" applyNumberFormat="1" applyFont="1" applyBorder="1" applyProtection="1"/>
    <xf numFmtId="165" fontId="4" fillId="0" borderId="58" xfId="0" applyNumberFormat="1" applyFont="1" applyBorder="1" applyProtection="1"/>
    <xf numFmtId="0" fontId="4" fillId="0" borderId="29" xfId="0" applyFont="1" applyBorder="1" applyAlignment="1">
      <alignment horizontal="center"/>
    </xf>
    <xf numFmtId="0" fontId="4" fillId="0" borderId="83" xfId="0" applyFont="1" applyBorder="1" applyAlignment="1" applyProtection="1">
      <alignment horizontal="left"/>
    </xf>
    <xf numFmtId="165" fontId="4" fillId="0" borderId="83" xfId="0" applyNumberFormat="1" applyFont="1" applyBorder="1" applyProtection="1"/>
    <xf numFmtId="0" fontId="2" fillId="0" borderId="34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</xf>
    <xf numFmtId="165" fontId="4" fillId="0" borderId="0" xfId="0" applyNumberFormat="1" applyFont="1" applyBorder="1" applyProtection="1"/>
    <xf numFmtId="165" fontId="3" fillId="0" borderId="0" xfId="0" applyNumberFormat="1" applyFont="1" applyBorder="1" applyProtection="1"/>
    <xf numFmtId="0" fontId="4" fillId="0" borderId="0" xfId="0" applyFont="1" applyBorder="1" applyAlignment="1">
      <alignment horizontal="center"/>
    </xf>
    <xf numFmtId="165" fontId="2" fillId="0" borderId="0" xfId="0" applyNumberFormat="1" applyFont="1" applyBorder="1" applyProtection="1"/>
    <xf numFmtId="0" fontId="35" fillId="0" borderId="0" xfId="0" applyFont="1" applyBorder="1" applyAlignment="1">
      <alignment horizontal="center"/>
    </xf>
    <xf numFmtId="0" fontId="35" fillId="0" borderId="0" xfId="0" applyFont="1" applyBorder="1" applyAlignment="1" applyProtection="1">
      <alignment horizontal="left"/>
    </xf>
    <xf numFmtId="165" fontId="35" fillId="0" borderId="0" xfId="0" applyNumberFormat="1" applyFont="1" applyBorder="1" applyProtection="1"/>
    <xf numFmtId="0" fontId="0" fillId="0" borderId="0" xfId="0" applyBorder="1"/>
    <xf numFmtId="0" fontId="37" fillId="0" borderId="0" xfId="1" applyFont="1"/>
    <xf numFmtId="0" fontId="38" fillId="0" borderId="0" xfId="1" applyFont="1"/>
    <xf numFmtId="0" fontId="39" fillId="0" borderId="0" xfId="1" applyFont="1"/>
    <xf numFmtId="0" fontId="37" fillId="0" borderId="0" xfId="1" applyFont="1" applyAlignment="1"/>
    <xf numFmtId="10" fontId="37" fillId="0" borderId="0" xfId="1" applyNumberFormat="1" applyFont="1" applyBorder="1" applyAlignment="1">
      <alignment horizontal="right"/>
    </xf>
    <xf numFmtId="10" fontId="39" fillId="0" borderId="0" xfId="1" applyNumberFormat="1" applyFont="1"/>
    <xf numFmtId="0" fontId="37" fillId="0" borderId="0" xfId="1" applyFont="1" applyBorder="1" applyAlignment="1">
      <alignment horizontal="right"/>
    </xf>
    <xf numFmtId="166" fontId="37" fillId="0" borderId="0" xfId="2" applyNumberFormat="1" applyFont="1" applyBorder="1" applyAlignment="1">
      <alignment horizontal="right"/>
    </xf>
    <xf numFmtId="0" fontId="37" fillId="0" borderId="0" xfId="1" applyFont="1" applyFill="1" applyBorder="1" applyAlignment="1">
      <alignment horizontal="right"/>
    </xf>
    <xf numFmtId="166" fontId="40" fillId="0" borderId="0" xfId="2" applyNumberFormat="1" applyFont="1" applyBorder="1" applyAlignment="1">
      <alignment horizontal="right"/>
    </xf>
    <xf numFmtId="166" fontId="41" fillId="0" borderId="0" xfId="2" applyNumberFormat="1" applyFont="1" applyBorder="1" applyAlignment="1">
      <alignment horizontal="right"/>
    </xf>
    <xf numFmtId="10" fontId="37" fillId="0" borderId="0" xfId="1" applyNumberFormat="1" applyFont="1"/>
    <xf numFmtId="0" fontId="36" fillId="0" borderId="0" xfId="1"/>
    <xf numFmtId="0" fontId="15" fillId="0" borderId="21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4" fillId="4" borderId="14" xfId="0" applyFont="1" applyFill="1" applyBorder="1" applyAlignment="1">
      <alignment vertical="center" wrapText="1"/>
    </xf>
    <xf numFmtId="0" fontId="14" fillId="4" borderId="15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24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5" fillId="0" borderId="28" xfId="0" applyFont="1" applyBorder="1" applyAlignment="1">
      <alignment vertical="center" wrapText="1"/>
    </xf>
    <xf numFmtId="0" fontId="20" fillId="0" borderId="28" xfId="0" applyFont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15" fillId="0" borderId="21" xfId="0" applyFont="1" applyBorder="1" applyAlignment="1">
      <alignment horizontal="left" vertical="center" wrapText="1" indent="1"/>
    </xf>
    <xf numFmtId="0" fontId="15" fillId="0" borderId="22" xfId="0" applyFont="1" applyBorder="1" applyAlignment="1">
      <alignment horizontal="left" vertical="center" wrapText="1" indent="1"/>
    </xf>
    <xf numFmtId="0" fontId="15" fillId="0" borderId="21" xfId="0" applyFont="1" applyFill="1" applyBorder="1" applyAlignment="1">
      <alignment horizontal="left" vertical="center" wrapText="1" indent="1"/>
    </xf>
    <xf numFmtId="0" fontId="15" fillId="0" borderId="22" xfId="0" applyFont="1" applyFill="1" applyBorder="1" applyAlignment="1">
      <alignment horizontal="left" vertical="center" wrapText="1" indent="1"/>
    </xf>
    <xf numFmtId="0" fontId="15" fillId="0" borderId="30" xfId="0" applyFont="1" applyFill="1" applyBorder="1" applyAlignment="1">
      <alignment horizontal="left" vertical="center" wrapText="1" indent="1"/>
    </xf>
    <xf numFmtId="0" fontId="15" fillId="0" borderId="31" xfId="0" applyFont="1" applyFill="1" applyBorder="1" applyAlignment="1">
      <alignment horizontal="left" vertical="center" wrapText="1" indent="1"/>
    </xf>
    <xf numFmtId="0" fontId="11" fillId="3" borderId="34" xfId="0" applyFont="1" applyFill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vertical="center" wrapText="1"/>
    </xf>
    <xf numFmtId="0" fontId="15" fillId="0" borderId="37" xfId="0" applyFont="1" applyBorder="1" applyAlignment="1">
      <alignment vertical="center" wrapText="1"/>
    </xf>
    <xf numFmtId="0" fontId="24" fillId="0" borderId="26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16" fillId="0" borderId="28" xfId="0" applyFont="1" applyFill="1" applyBorder="1" applyAlignment="1">
      <alignment vertical="center" wrapText="1"/>
    </xf>
    <xf numFmtId="0" fontId="16" fillId="0" borderId="22" xfId="0" applyFont="1" applyFill="1" applyBorder="1" applyAlignment="1">
      <alignment vertical="center" wrapText="1"/>
    </xf>
    <xf numFmtId="0" fontId="24" fillId="0" borderId="25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6" fillId="0" borderId="36" xfId="0" applyFont="1" applyBorder="1" applyAlignment="1">
      <alignment vertical="center" wrapText="1"/>
    </xf>
    <xf numFmtId="0" fontId="16" fillId="0" borderId="37" xfId="0" applyFont="1" applyBorder="1" applyAlignment="1">
      <alignment vertical="center" wrapText="1"/>
    </xf>
    <xf numFmtId="0" fontId="24" fillId="0" borderId="29" xfId="0" applyFont="1" applyBorder="1" applyAlignment="1">
      <alignment horizontal="center" vertical="center"/>
    </xf>
    <xf numFmtId="0" fontId="15" fillId="0" borderId="28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20" fillId="0" borderId="33" xfId="0" applyFont="1" applyBorder="1" applyAlignment="1">
      <alignment vertical="center" wrapText="1"/>
    </xf>
    <xf numFmtId="0" fontId="20" fillId="0" borderId="31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left" vertical="center" wrapText="1" indent="2"/>
    </xf>
    <xf numFmtId="0" fontId="16" fillId="0" borderId="22" xfId="0" applyFont="1" applyFill="1" applyBorder="1" applyAlignment="1">
      <alignment horizontal="left" vertical="center" wrapText="1" indent="2"/>
    </xf>
    <xf numFmtId="0" fontId="9" fillId="0" borderId="33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10" fillId="3" borderId="34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4" fillId="0" borderId="36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4" fillId="0" borderId="43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3" fillId="0" borderId="26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3" fillId="0" borderId="46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3" fillId="0" borderId="42" xfId="0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3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1" fillId="0" borderId="0" xfId="0" applyFont="1" applyBorder="1" applyAlignment="1">
      <alignment horizontal="left"/>
    </xf>
    <xf numFmtId="0" fontId="31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14" fillId="4" borderId="78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79" xfId="0" applyFont="1" applyFill="1" applyBorder="1" applyAlignment="1">
      <alignment horizontal="center" vertical="center" wrapText="1"/>
    </xf>
    <xf numFmtId="0" fontId="14" fillId="4" borderId="80" xfId="0" applyFont="1" applyFill="1" applyBorder="1" applyAlignment="1">
      <alignment horizontal="center" vertical="center" wrapText="1"/>
    </xf>
    <xf numFmtId="165" fontId="4" fillId="4" borderId="60" xfId="0" applyNumberFormat="1" applyFont="1" applyFill="1" applyBorder="1" applyAlignment="1" applyProtection="1">
      <alignment horizontal="center" vertical="center" wrapText="1"/>
    </xf>
    <xf numFmtId="0" fontId="2" fillId="4" borderId="81" xfId="0" applyFont="1" applyFill="1" applyBorder="1" applyAlignment="1">
      <alignment horizontal="center" vertical="center" wrapText="1"/>
    </xf>
    <xf numFmtId="165" fontId="30" fillId="4" borderId="61" xfId="0" applyNumberFormat="1" applyFont="1" applyFill="1" applyBorder="1" applyAlignment="1" applyProtection="1">
      <alignment horizontal="center" vertical="center" wrapText="1"/>
      <protection locked="0"/>
    </xf>
    <xf numFmtId="0" fontId="30" fillId="4" borderId="82" xfId="0" applyFont="1" applyFill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68" xfId="0" applyFont="1" applyBorder="1" applyAlignment="1">
      <alignment wrapText="1"/>
    </xf>
    <xf numFmtId="0" fontId="32" fillId="0" borderId="50" xfId="0" applyFont="1" applyBorder="1" applyAlignment="1">
      <alignment horizontal="center" vertical="center" wrapText="1"/>
    </xf>
    <xf numFmtId="0" fontId="32" fillId="0" borderId="68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 wrapText="1"/>
    </xf>
    <xf numFmtId="0" fontId="32" fillId="0" borderId="69" xfId="0" applyFont="1" applyBorder="1" applyAlignment="1">
      <alignment horizontal="center" vertical="center" wrapText="1"/>
    </xf>
    <xf numFmtId="0" fontId="33" fillId="0" borderId="70" xfId="0" applyFont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165" fontId="28" fillId="0" borderId="72" xfId="0" applyNumberFormat="1" applyFont="1" applyBorder="1" applyAlignment="1">
      <alignment horizontal="center" vertical="center" wrapText="1"/>
    </xf>
    <xf numFmtId="0" fontId="27" fillId="0" borderId="65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58" xfId="0" applyFont="1" applyBorder="1" applyAlignment="1">
      <alignment horizontal="center" vertical="center" wrapText="1"/>
    </xf>
    <xf numFmtId="0" fontId="33" fillId="0" borderId="59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165" fontId="28" fillId="0" borderId="61" xfId="0" applyNumberFormat="1" applyFont="1" applyBorder="1" applyAlignment="1">
      <alignment horizontal="center" vertical="center" wrapText="1"/>
    </xf>
    <xf numFmtId="0" fontId="28" fillId="0" borderId="6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11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32" fillId="0" borderId="56" xfId="0" applyFont="1" applyBorder="1" applyAlignment="1">
      <alignment horizontal="center" vertical="center" wrapText="1"/>
    </xf>
    <xf numFmtId="0" fontId="2" fillId="0" borderId="55" xfId="0" applyFont="1" applyBorder="1" applyAlignment="1">
      <alignment wrapText="1"/>
    </xf>
    <xf numFmtId="0" fontId="37" fillId="9" borderId="0" xfId="1" applyFont="1" applyFill="1" applyAlignment="1">
      <alignment vertical="center"/>
    </xf>
    <xf numFmtId="0" fontId="36" fillId="0" borderId="0" xfId="1" applyAlignment="1"/>
    <xf numFmtId="0" fontId="44" fillId="2" borderId="0" xfId="0" applyFont="1" applyFill="1"/>
    <xf numFmtId="0" fontId="45" fillId="2" borderId="0" xfId="0" applyFont="1" applyFill="1"/>
    <xf numFmtId="0" fontId="46" fillId="2" borderId="0" xfId="0" applyFont="1" applyFill="1"/>
    <xf numFmtId="0" fontId="47" fillId="2" borderId="0" xfId="0" applyFont="1" applyFill="1" applyAlignment="1">
      <alignment horizontal="center" wrapText="1"/>
    </xf>
    <xf numFmtId="0" fontId="48" fillId="0" borderId="0" xfId="0" applyFont="1" applyAlignment="1">
      <alignment horizontal="center" wrapText="1"/>
    </xf>
    <xf numFmtId="0" fontId="44" fillId="2" borderId="0" xfId="0" applyFont="1" applyFill="1" applyAlignment="1">
      <alignment horizontal="left" vertical="center"/>
    </xf>
    <xf numFmtId="0" fontId="0" fillId="2" borderId="0" xfId="0" applyFill="1"/>
    <xf numFmtId="0" fontId="49" fillId="2" borderId="0" xfId="0" applyFont="1" applyFill="1" applyAlignment="1">
      <alignment horizontal="center"/>
    </xf>
    <xf numFmtId="0" fontId="49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50" fillId="0" borderId="2" xfId="0" applyFont="1" applyBorder="1" applyAlignment="1">
      <alignment horizontal="center" vertical="center"/>
    </xf>
    <xf numFmtId="0" fontId="51" fillId="0" borderId="3" xfId="0" applyFont="1" applyBorder="1" applyAlignment="1"/>
    <xf numFmtId="0" fontId="51" fillId="0" borderId="4" xfId="0" applyFont="1" applyBorder="1" applyAlignment="1">
      <alignment horizontal="right" vertical="top" wrapText="1"/>
    </xf>
    <xf numFmtId="0" fontId="52" fillId="0" borderId="4" xfId="0" applyFont="1" applyFill="1" applyBorder="1" applyAlignment="1">
      <alignment horizontal="center" vertical="center" wrapText="1"/>
    </xf>
    <xf numFmtId="0" fontId="53" fillId="0" borderId="4" xfId="0" applyFont="1" applyFill="1" applyBorder="1" applyAlignment="1">
      <alignment horizontal="center" vertical="center" wrapText="1"/>
    </xf>
    <xf numFmtId="0" fontId="52" fillId="0" borderId="5" xfId="0" applyFont="1" applyFill="1" applyBorder="1" applyAlignment="1">
      <alignment horizontal="center" vertical="center" wrapText="1"/>
    </xf>
    <xf numFmtId="0" fontId="54" fillId="0" borderId="84" xfId="0" applyFont="1" applyFill="1" applyBorder="1" applyAlignment="1">
      <alignment horizontal="center" vertical="center" wrapText="1"/>
    </xf>
    <xf numFmtId="0" fontId="55" fillId="3" borderId="0" xfId="0" applyFont="1" applyFill="1" applyBorder="1" applyAlignment="1">
      <alignment horizontal="center" vertical="center"/>
    </xf>
    <xf numFmtId="0" fontId="56" fillId="3" borderId="34" xfId="0" applyFont="1" applyFill="1" applyBorder="1" applyAlignment="1">
      <alignment horizontal="center" vertical="center"/>
    </xf>
    <xf numFmtId="0" fontId="56" fillId="0" borderId="35" xfId="0" applyFont="1" applyBorder="1" applyAlignment="1">
      <alignment horizontal="center"/>
    </xf>
    <xf numFmtId="0" fontId="57" fillId="0" borderId="85" xfId="0" applyFont="1" applyBorder="1" applyAlignment="1">
      <alignment horizontal="left" vertical="center" wrapText="1"/>
    </xf>
    <xf numFmtId="0" fontId="57" fillId="0" borderId="34" xfId="0" applyFont="1" applyBorder="1" applyAlignment="1">
      <alignment horizontal="left" vertical="center" wrapText="1"/>
    </xf>
    <xf numFmtId="0" fontId="57" fillId="0" borderId="86" xfId="0" applyFont="1" applyBorder="1" applyAlignment="1">
      <alignment horizontal="left" vertical="center" wrapText="1"/>
    </xf>
    <xf numFmtId="0" fontId="58" fillId="0" borderId="13" xfId="0" applyFont="1" applyBorder="1"/>
    <xf numFmtId="0" fontId="59" fillId="0" borderId="22" xfId="0" applyFont="1" applyBorder="1" applyAlignment="1">
      <alignment vertical="center" wrapText="1"/>
    </xf>
    <xf numFmtId="0" fontId="59" fillId="0" borderId="27" xfId="0" applyFont="1" applyBorder="1" applyAlignment="1">
      <alignment vertical="center" wrapText="1"/>
    </xf>
    <xf numFmtId="0" fontId="60" fillId="0" borderId="27" xfId="0" applyFont="1" applyFill="1" applyBorder="1" applyAlignment="1">
      <alignment horizontal="center" vertical="center" wrapText="1"/>
    </xf>
    <xf numFmtId="1" fontId="60" fillId="0" borderId="27" xfId="0" applyNumberFormat="1" applyFont="1" applyFill="1" applyBorder="1" applyAlignment="1">
      <alignment horizontal="center" vertical="center"/>
    </xf>
    <xf numFmtId="0" fontId="60" fillId="0" borderId="27" xfId="0" applyFont="1" applyFill="1" applyBorder="1" applyAlignment="1">
      <alignment horizontal="center" vertical="center"/>
    </xf>
    <xf numFmtId="1" fontId="60" fillId="0" borderId="28" xfId="0" applyNumberFormat="1" applyFont="1" applyFill="1" applyBorder="1" applyAlignment="1">
      <alignment horizontal="center" vertical="center"/>
    </xf>
    <xf numFmtId="0" fontId="61" fillId="0" borderId="2" xfId="0" applyFont="1" applyFill="1" applyBorder="1" applyAlignment="1">
      <alignment horizontal="center" vertical="center"/>
    </xf>
    <xf numFmtId="0" fontId="59" fillId="0" borderId="24" xfId="0" applyFont="1" applyBorder="1" applyAlignment="1">
      <alignment vertical="center" wrapText="1"/>
    </xf>
    <xf numFmtId="0" fontId="59" fillId="0" borderId="23" xfId="0" applyFont="1" applyBorder="1" applyAlignment="1">
      <alignment vertical="center" wrapText="1"/>
    </xf>
    <xf numFmtId="0" fontId="62" fillId="0" borderId="44" xfId="0" applyFont="1" applyFill="1" applyBorder="1" applyAlignment="1">
      <alignment horizontal="center"/>
    </xf>
    <xf numFmtId="0" fontId="62" fillId="0" borderId="43" xfId="0" applyFont="1" applyFill="1" applyBorder="1" applyAlignment="1">
      <alignment horizontal="center"/>
    </xf>
    <xf numFmtId="0" fontId="63" fillId="0" borderId="0" xfId="0" applyFont="1"/>
    <xf numFmtId="0" fontId="59" fillId="0" borderId="21" xfId="0" applyFont="1" applyBorder="1" applyAlignment="1">
      <alignment vertical="center" wrapText="1"/>
    </xf>
    <xf numFmtId="0" fontId="60" fillId="0" borderId="22" xfId="0" applyFont="1" applyFill="1" applyBorder="1" applyAlignment="1">
      <alignment horizontal="center" vertical="center" wrapText="1"/>
    </xf>
    <xf numFmtId="0" fontId="60" fillId="0" borderId="21" xfId="0" applyFont="1" applyFill="1" applyBorder="1" applyAlignment="1">
      <alignment horizontal="center" vertical="center" wrapText="1"/>
    </xf>
    <xf numFmtId="1" fontId="60" fillId="0" borderId="22" xfId="0" applyNumberFormat="1" applyFont="1" applyFill="1" applyBorder="1" applyAlignment="1">
      <alignment horizontal="center" vertical="center" wrapText="1"/>
    </xf>
    <xf numFmtId="0" fontId="60" fillId="0" borderId="48" xfId="0" applyFont="1" applyFill="1" applyBorder="1" applyAlignment="1">
      <alignment horizontal="center" vertical="center"/>
    </xf>
    <xf numFmtId="1" fontId="60" fillId="0" borderId="21" xfId="0" applyNumberFormat="1" applyFont="1" applyFill="1" applyBorder="1" applyAlignment="1">
      <alignment horizontal="center" vertical="center" wrapText="1"/>
    </xf>
    <xf numFmtId="0" fontId="58" fillId="0" borderId="13" xfId="0" applyFont="1" applyBorder="1" applyAlignment="1">
      <alignment horizontal="center"/>
    </xf>
    <xf numFmtId="0" fontId="59" fillId="0" borderId="76" xfId="0" applyFont="1" applyBorder="1" applyAlignment="1">
      <alignment vertical="center" wrapText="1"/>
    </xf>
    <xf numFmtId="0" fontId="59" fillId="0" borderId="47" xfId="0" applyFont="1" applyBorder="1" applyAlignment="1">
      <alignment vertical="center" wrapText="1"/>
    </xf>
    <xf numFmtId="0" fontId="60" fillId="0" borderId="47" xfId="0" applyFont="1" applyFill="1" applyBorder="1" applyAlignment="1">
      <alignment horizontal="center" vertical="center" wrapText="1"/>
    </xf>
    <xf numFmtId="0" fontId="60" fillId="0" borderId="32" xfId="0" applyFont="1" applyFill="1" applyBorder="1" applyAlignment="1">
      <alignment horizontal="center" vertical="center"/>
    </xf>
    <xf numFmtId="0" fontId="60" fillId="0" borderId="46" xfId="0" applyFont="1" applyFill="1" applyBorder="1" applyAlignment="1">
      <alignment horizontal="center" vertical="center"/>
    </xf>
    <xf numFmtId="0" fontId="56" fillId="3" borderId="3" xfId="0" applyFont="1" applyFill="1" applyBorder="1" applyAlignment="1">
      <alignment horizontal="center"/>
    </xf>
    <xf numFmtId="0" fontId="56" fillId="3" borderId="1" xfId="0" applyFont="1" applyFill="1" applyBorder="1" applyAlignment="1">
      <alignment horizontal="center"/>
    </xf>
    <xf numFmtId="0" fontId="56" fillId="0" borderId="87" xfId="0" applyFont="1" applyBorder="1" applyAlignment="1">
      <alignment horizontal="center"/>
    </xf>
    <xf numFmtId="0" fontId="57" fillId="0" borderId="87" xfId="0" applyFont="1" applyBorder="1" applyAlignment="1">
      <alignment horizontal="left" vertical="center" wrapText="1"/>
    </xf>
    <xf numFmtId="0" fontId="58" fillId="0" borderId="88" xfId="0" applyFont="1" applyBorder="1" applyAlignment="1">
      <alignment horizontal="center"/>
    </xf>
    <xf numFmtId="0" fontId="59" fillId="0" borderId="89" xfId="0" applyFont="1" applyBorder="1" applyAlignment="1">
      <alignment vertical="center" wrapText="1"/>
    </xf>
    <xf numFmtId="0" fontId="60" fillId="0" borderId="28" xfId="0" applyFont="1" applyFill="1" applyBorder="1" applyAlignment="1">
      <alignment horizontal="center" vertical="center"/>
    </xf>
    <xf numFmtId="0" fontId="58" fillId="0" borderId="88" xfId="0" applyFont="1" applyFill="1" applyBorder="1" applyAlignment="1">
      <alignment horizontal="center"/>
    </xf>
    <xf numFmtId="0" fontId="59" fillId="0" borderId="89" xfId="0" applyFont="1" applyFill="1" applyBorder="1" applyAlignment="1">
      <alignment horizontal="left" vertical="center" wrapText="1"/>
    </xf>
    <xf numFmtId="0" fontId="59" fillId="0" borderId="22" xfId="0" applyFont="1" applyFill="1" applyBorder="1" applyAlignment="1">
      <alignment horizontal="left" vertical="center" wrapText="1"/>
    </xf>
    <xf numFmtId="0" fontId="63" fillId="0" borderId="0" xfId="0" applyFont="1" applyFill="1"/>
    <xf numFmtId="0" fontId="0" fillId="0" borderId="0" xfId="0" applyFill="1"/>
    <xf numFmtId="0" fontId="59" fillId="0" borderId="75" xfId="0" applyFont="1" applyFill="1" applyBorder="1" applyAlignment="1">
      <alignment horizontal="left" vertical="center" wrapText="1"/>
    </xf>
    <xf numFmtId="0" fontId="59" fillId="0" borderId="47" xfId="0" applyFont="1" applyFill="1" applyBorder="1" applyAlignment="1">
      <alignment horizontal="left" vertical="center" wrapText="1"/>
    </xf>
    <xf numFmtId="0" fontId="58" fillId="0" borderId="90" xfId="0" applyFont="1" applyFill="1" applyBorder="1" applyAlignment="1">
      <alignment horizontal="center"/>
    </xf>
    <xf numFmtId="0" fontId="59" fillId="0" borderId="91" xfId="0" applyFont="1" applyFill="1" applyBorder="1" applyAlignment="1">
      <alignment horizontal="left" vertical="center" wrapText="1"/>
    </xf>
    <xf numFmtId="0" fontId="59" fillId="0" borderId="31" xfId="0" applyFont="1" applyFill="1" applyBorder="1" applyAlignment="1">
      <alignment horizontal="left" vertical="center" wrapText="1"/>
    </xf>
    <xf numFmtId="0" fontId="60" fillId="0" borderId="31" xfId="0" applyFont="1" applyFill="1" applyBorder="1" applyAlignment="1">
      <alignment horizontal="center" vertical="center" wrapText="1"/>
    </xf>
    <xf numFmtId="0" fontId="60" fillId="0" borderId="33" xfId="0" applyFont="1" applyFill="1" applyBorder="1" applyAlignment="1">
      <alignment horizontal="center" vertical="center"/>
    </xf>
    <xf numFmtId="0" fontId="56" fillId="3" borderId="0" xfId="0" applyFont="1" applyFill="1" applyBorder="1" applyAlignment="1">
      <alignment horizontal="center" vertical="center"/>
    </xf>
    <xf numFmtId="0" fontId="57" fillId="3" borderId="0" xfId="0" applyFont="1" applyFill="1" applyBorder="1" applyAlignment="1">
      <alignment horizontal="center" vertical="center"/>
    </xf>
    <xf numFmtId="0" fontId="56" fillId="0" borderId="85" xfId="0" applyFont="1" applyBorder="1" applyAlignment="1">
      <alignment horizontal="left" vertical="center" wrapText="1"/>
    </xf>
    <xf numFmtId="0" fontId="56" fillId="0" borderId="34" xfId="0" applyFont="1" applyBorder="1" applyAlignment="1">
      <alignment horizontal="left" vertical="center" wrapText="1"/>
    </xf>
    <xf numFmtId="0" fontId="56" fillId="0" borderId="86" xfId="0" applyFont="1" applyBorder="1" applyAlignment="1">
      <alignment horizontal="left" vertical="center" wrapText="1"/>
    </xf>
    <xf numFmtId="0" fontId="64" fillId="0" borderId="13" xfId="0" applyFont="1" applyBorder="1"/>
    <xf numFmtId="1" fontId="61" fillId="0" borderId="2" xfId="0" applyNumberFormat="1" applyFont="1" applyFill="1" applyBorder="1" applyAlignment="1">
      <alignment horizontal="center" vertical="center" wrapText="1"/>
    </xf>
    <xf numFmtId="0" fontId="64" fillId="0" borderId="13" xfId="0" applyFont="1" applyBorder="1" applyAlignment="1">
      <alignment horizontal="center"/>
    </xf>
    <xf numFmtId="0" fontId="64" fillId="0" borderId="13" xfId="0" applyFont="1" applyFill="1" applyBorder="1" applyAlignment="1">
      <alignment horizontal="center"/>
    </xf>
    <xf numFmtId="0" fontId="59" fillId="0" borderId="21" xfId="0" applyFont="1" applyFill="1" applyBorder="1" applyAlignment="1">
      <alignment vertical="center" wrapText="1"/>
    </xf>
    <xf numFmtId="0" fontId="59" fillId="0" borderId="22" xfId="0" applyFont="1" applyFill="1" applyBorder="1" applyAlignment="1">
      <alignment vertical="center" wrapText="1"/>
    </xf>
    <xf numFmtId="0" fontId="64" fillId="0" borderId="29" xfId="0" applyFont="1" applyBorder="1"/>
    <xf numFmtId="0" fontId="59" fillId="0" borderId="30" xfId="0" applyFont="1" applyBorder="1" applyAlignment="1">
      <alignment vertical="center" wrapText="1"/>
    </xf>
    <xf numFmtId="0" fontId="59" fillId="0" borderId="31" xfId="0" applyFont="1" applyBorder="1" applyAlignment="1">
      <alignment vertical="center" wrapText="1"/>
    </xf>
    <xf numFmtId="1" fontId="60" fillId="0" borderId="31" xfId="0" applyNumberFormat="1" applyFont="1" applyFill="1" applyBorder="1" applyAlignment="1">
      <alignment horizontal="center" vertical="center" wrapText="1"/>
    </xf>
    <xf numFmtId="1" fontId="60" fillId="0" borderId="30" xfId="0" applyNumberFormat="1" applyFont="1" applyFill="1" applyBorder="1" applyAlignment="1">
      <alignment horizontal="center" vertical="center" wrapText="1"/>
    </xf>
    <xf numFmtId="0" fontId="56" fillId="0" borderId="35" xfId="0" applyFont="1" applyFill="1" applyBorder="1" applyAlignment="1">
      <alignment horizontal="center"/>
    </xf>
    <xf numFmtId="0" fontId="56" fillId="0" borderId="85" xfId="0" applyFont="1" applyFill="1" applyBorder="1" applyAlignment="1">
      <alignment horizontal="left"/>
    </xf>
    <xf numFmtId="0" fontId="56" fillId="0" borderId="34" xfId="0" applyFont="1" applyFill="1" applyBorder="1" applyAlignment="1">
      <alignment horizontal="left"/>
    </xf>
    <xf numFmtId="0" fontId="56" fillId="0" borderId="86" xfId="0" applyFont="1" applyFill="1" applyBorder="1" applyAlignment="1">
      <alignment horizontal="left"/>
    </xf>
    <xf numFmtId="1" fontId="65" fillId="0" borderId="27" xfId="0" applyNumberFormat="1" applyFont="1" applyFill="1" applyBorder="1" applyAlignment="1">
      <alignment horizontal="center" vertical="center" wrapText="1"/>
    </xf>
    <xf numFmtId="1" fontId="65" fillId="0" borderId="28" xfId="0" applyNumberFormat="1" applyFont="1" applyFill="1" applyBorder="1" applyAlignment="1">
      <alignment horizontal="center" vertical="center" wrapText="1"/>
    </xf>
    <xf numFmtId="1" fontId="60" fillId="0" borderId="47" xfId="0" applyNumberFormat="1" applyFont="1" applyFill="1" applyBorder="1" applyAlignment="1">
      <alignment horizontal="center" vertical="center" wrapText="1"/>
    </xf>
    <xf numFmtId="1" fontId="60" fillId="0" borderId="76" xfId="0" applyNumberFormat="1" applyFont="1" applyFill="1" applyBorder="1" applyAlignment="1">
      <alignment horizontal="center" vertical="center" wrapText="1"/>
    </xf>
    <xf numFmtId="1" fontId="60" fillId="0" borderId="27" xfId="0" applyNumberFormat="1" applyFont="1" applyFill="1" applyBorder="1" applyAlignment="1">
      <alignment horizontal="center" vertical="center" wrapText="1"/>
    </xf>
    <xf numFmtId="1" fontId="60" fillId="0" borderId="28" xfId="0" applyNumberFormat="1" applyFont="1" applyFill="1" applyBorder="1" applyAlignment="1">
      <alignment horizontal="center" vertical="center" wrapText="1"/>
    </xf>
    <xf numFmtId="0" fontId="59" fillId="0" borderId="28" xfId="0" applyFon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60" fillId="0" borderId="48" xfId="0" applyFont="1" applyFill="1" applyBorder="1" applyAlignment="1">
      <alignment horizontal="center" vertical="center" wrapText="1"/>
    </xf>
    <xf numFmtId="1" fontId="60" fillId="0" borderId="48" xfId="0" applyNumberFormat="1" applyFont="1" applyFill="1" applyBorder="1" applyAlignment="1">
      <alignment horizontal="center" vertical="center" wrapText="1"/>
    </xf>
    <xf numFmtId="1" fontId="60" fillId="0" borderId="46" xfId="0" applyNumberFormat="1" applyFont="1" applyFill="1" applyBorder="1" applyAlignment="1">
      <alignment horizontal="center" vertical="center" wrapText="1"/>
    </xf>
    <xf numFmtId="0" fontId="64" fillId="0" borderId="29" xfId="0" applyFont="1" applyBorder="1" applyAlignment="1">
      <alignment horizontal="center"/>
    </xf>
    <xf numFmtId="0" fontId="59" fillId="0" borderId="33" xfId="0" applyFont="1" applyFill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60" fillId="0" borderId="32" xfId="0" applyFont="1" applyFill="1" applyBorder="1" applyAlignment="1">
      <alignment horizontal="center" vertical="center" wrapText="1"/>
    </xf>
    <xf numFmtId="1" fontId="60" fillId="0" borderId="32" xfId="0" applyNumberFormat="1" applyFont="1" applyFill="1" applyBorder="1" applyAlignment="1">
      <alignment horizontal="center" vertical="center" wrapText="1"/>
    </xf>
    <xf numFmtId="1" fontId="60" fillId="0" borderId="33" xfId="0" applyNumberFormat="1" applyFont="1" applyFill="1" applyBorder="1" applyAlignment="1">
      <alignment horizontal="center" vertical="center" wrapText="1"/>
    </xf>
    <xf numFmtId="0" fontId="64" fillId="3" borderId="0" xfId="0" applyFont="1" applyFill="1" applyBorder="1" applyAlignment="1">
      <alignment horizontal="center"/>
    </xf>
    <xf numFmtId="0" fontId="0" fillId="3" borderId="0" xfId="0" applyFill="1" applyAlignment="1"/>
    <xf numFmtId="0" fontId="56" fillId="0" borderId="40" xfId="0" applyFont="1" applyBorder="1" applyAlignment="1">
      <alignment horizontal="center" vertical="center"/>
    </xf>
    <xf numFmtId="0" fontId="56" fillId="0" borderId="40" xfId="0" applyFont="1" applyBorder="1" applyAlignment="1">
      <alignment horizontal="left" vertical="center"/>
    </xf>
    <xf numFmtId="0" fontId="56" fillId="0" borderId="3" xfId="0" applyFont="1" applyBorder="1" applyAlignment="1">
      <alignment horizontal="left" vertical="center"/>
    </xf>
    <xf numFmtId="0" fontId="56" fillId="0" borderId="5" xfId="0" applyFont="1" applyBorder="1" applyAlignment="1">
      <alignment horizontal="center" vertical="center"/>
    </xf>
    <xf numFmtId="0" fontId="56" fillId="0" borderId="6" xfId="0" applyFont="1" applyBorder="1" applyAlignment="1">
      <alignment horizontal="center" vertical="center"/>
    </xf>
    <xf numFmtId="0" fontId="56" fillId="0" borderId="2" xfId="0" applyFont="1" applyBorder="1" applyAlignment="1">
      <alignment horizontal="center" vertical="center"/>
    </xf>
    <xf numFmtId="0" fontId="56" fillId="0" borderId="0" xfId="0" applyFont="1" applyBorder="1" applyAlignment="1">
      <alignment horizontal="center" vertical="center"/>
    </xf>
    <xf numFmtId="0" fontId="56" fillId="0" borderId="0" xfId="0" applyFont="1" applyBorder="1" applyAlignment="1">
      <alignment horizontal="left" vertical="center"/>
    </xf>
    <xf numFmtId="0" fontId="66" fillId="0" borderId="0" xfId="0" applyFont="1"/>
    <xf numFmtId="0" fontId="67" fillId="0" borderId="0" xfId="0" applyFont="1" applyFill="1" applyBorder="1" applyAlignment="1">
      <alignment horizontal="right" vertical="center"/>
    </xf>
    <xf numFmtId="0" fontId="44" fillId="0" borderId="0" xfId="0" applyFont="1" applyBorder="1"/>
    <xf numFmtId="0" fontId="46" fillId="0" borderId="0" xfId="0" applyFont="1" applyBorder="1" applyAlignment="1"/>
    <xf numFmtId="0" fontId="67" fillId="0" borderId="0" xfId="0" applyFont="1" applyBorder="1" applyAlignment="1"/>
    <xf numFmtId="1" fontId="67" fillId="0" borderId="0" xfId="0" applyNumberFormat="1" applyFont="1" applyFill="1" applyBorder="1"/>
    <xf numFmtId="0" fontId="46" fillId="0" borderId="0" xfId="0" applyFont="1" applyBorder="1"/>
    <xf numFmtId="0" fontId="67" fillId="0" borderId="0" xfId="0" applyFont="1" applyBorder="1"/>
    <xf numFmtId="1" fontId="67" fillId="0" borderId="0" xfId="0" applyNumberFormat="1" applyFont="1" applyFill="1" applyBorder="1" applyAlignment="1">
      <alignment horizontal="right" vertical="center"/>
    </xf>
    <xf numFmtId="0" fontId="68" fillId="0" borderId="0" xfId="0" applyFont="1"/>
    <xf numFmtId="0" fontId="43" fillId="0" borderId="0" xfId="0" applyFont="1" applyFill="1"/>
    <xf numFmtId="0" fontId="44" fillId="0" borderId="0" xfId="0" applyFont="1" applyFill="1" applyBorder="1" applyAlignment="1">
      <alignment horizontal="right" vertical="center"/>
    </xf>
    <xf numFmtId="1" fontId="44" fillId="0" borderId="0" xfId="0" applyNumberFormat="1" applyFont="1" applyFill="1" applyBorder="1"/>
    <xf numFmtId="1" fontId="44" fillId="0" borderId="0" xfId="0" applyNumberFormat="1" applyFont="1" applyFill="1" applyBorder="1" applyAlignment="1">
      <alignment horizontal="right" vertical="center"/>
    </xf>
  </cellXfs>
  <cellStyles count="3">
    <cellStyle name="Dziesiętny 2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VI 2017r. do VI 2018r.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777777777777779E-3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239865535166634E-3"/>
                  <c:y val="1.27991354021923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8479532163742687E-3"/>
                  <c:y val="1.3888159813356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7911089947449874E-3"/>
                  <c:y val="1.2799478496560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375917643123983E-3"/>
                  <c:y val="4.62971540322165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VI 18'!$B$3:$B$15</c:f>
              <c:strCache>
                <c:ptCount val="13"/>
                <c:pt idx="0">
                  <c:v>VI 2017r.</c:v>
                </c:pt>
                <c:pt idx="1">
                  <c:v>VII 2017r.</c:v>
                </c:pt>
                <c:pt idx="2">
                  <c:v>VIII 2017r.</c:v>
                </c:pt>
                <c:pt idx="3">
                  <c:v>IX 2017r.</c:v>
                </c:pt>
                <c:pt idx="4">
                  <c:v>X 2017r.</c:v>
                </c:pt>
                <c:pt idx="5">
                  <c:v>XI 2017r.</c:v>
                </c:pt>
                <c:pt idx="6">
                  <c:v>XII 2017r.</c:v>
                </c:pt>
                <c:pt idx="7">
                  <c:v>I 2018r.</c:v>
                </c:pt>
                <c:pt idx="8">
                  <c:v>II 2018r.</c:v>
                </c:pt>
                <c:pt idx="9">
                  <c:v>III 2018r.</c:v>
                </c:pt>
                <c:pt idx="10">
                  <c:v>IV 2018r.</c:v>
                </c:pt>
                <c:pt idx="11">
                  <c:v>V 2018r.</c:v>
                </c:pt>
                <c:pt idx="12">
                  <c:v>VI 2018r.</c:v>
                </c:pt>
              </c:strCache>
            </c:strRef>
          </c:cat>
          <c:val>
            <c:numRef>
              <c:f>'Wykresy VI 18'!$C$3:$C$15</c:f>
              <c:numCache>
                <c:formatCode>General</c:formatCode>
                <c:ptCount val="13"/>
                <c:pt idx="0">
                  <c:v>26608</c:v>
                </c:pt>
                <c:pt idx="1">
                  <c:v>26187</c:v>
                </c:pt>
                <c:pt idx="2">
                  <c:v>26277</c:v>
                </c:pt>
                <c:pt idx="3">
                  <c:v>25643</c:v>
                </c:pt>
                <c:pt idx="4">
                  <c:v>24440</c:v>
                </c:pt>
                <c:pt idx="5">
                  <c:v>24171</c:v>
                </c:pt>
                <c:pt idx="6">
                  <c:v>24605</c:v>
                </c:pt>
                <c:pt idx="7">
                  <c:v>26701</c:v>
                </c:pt>
                <c:pt idx="8">
                  <c:v>26136</c:v>
                </c:pt>
                <c:pt idx="9">
                  <c:v>24862</c:v>
                </c:pt>
                <c:pt idx="10">
                  <c:v>23660</c:v>
                </c:pt>
                <c:pt idx="11">
                  <c:v>22865</c:v>
                </c:pt>
                <c:pt idx="12">
                  <c:v>21868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310650368"/>
        <c:axId val="310652328"/>
      </c:barChart>
      <c:catAx>
        <c:axId val="31065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10652328"/>
        <c:crossesAt val="20000"/>
        <c:auto val="1"/>
        <c:lblAlgn val="ctr"/>
        <c:lblOffset val="100"/>
        <c:noMultiLvlLbl val="0"/>
      </c:catAx>
      <c:valAx>
        <c:axId val="310652328"/>
        <c:scaling>
          <c:orientation val="minMax"/>
          <c:max val="28000"/>
          <c:min val="2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1065036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Liczba bezrobotnych skierowanych na wybrane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nowe formy aktywizacji (wprowadzone od 27.V.2014 r.)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800" baseline="0">
                <a:latin typeface="Arial" pitchFamily="34" charset="0"/>
                <a:cs typeface="Arial" pitchFamily="34" charset="0"/>
              </a:rPr>
              <a:t>[narastająco od początku roku]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54191952120634601"/>
          <c:y val="0.19918864829396329"/>
          <c:w val="0.41662336793888027"/>
          <c:h val="0.756462624834434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'Wykresy VI 18'!$J$3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'Wykresy VI 18'!$H$4:$H$9</c:f>
              <c:strCache>
                <c:ptCount val="6"/>
                <c:pt idx="0">
                  <c:v>Podjęcia pracy poza miejscem zamieszkania w ramach bonu na zasiedlenie</c:v>
                </c:pt>
                <c:pt idx="1">
                  <c:v>Podjęcia pracy w ramach bonu zatrudnieniowego</c:v>
                </c:pt>
                <c:pt idx="2">
                  <c:v>Podjęcie pracy w ramach refundacji składek na ubezpieczenie społeczne</c:v>
                </c:pt>
                <c:pt idx="3">
                  <c:v>Podjęcia pracy w ramach dofinansowania wynagrodzenia za zatrudnienie skierowanego 
bezrobotnego powyżej 50 r. życia</c:v>
                </c:pt>
                <c:pt idx="4">
                  <c:v>Rozpoczęcie szkolenia w ramach bonu szkoleniowego</c:v>
                </c:pt>
                <c:pt idx="5">
                  <c:v>Rozpoczęcie stażu w ramach bonu stażowego</c:v>
                </c:pt>
              </c:strCache>
            </c:strRef>
          </c:cat>
          <c:val>
            <c:numRef>
              <c:f>'Wykresy VI 18'!$I$4:$I$9</c:f>
              <c:numCache>
                <c:formatCode>General</c:formatCode>
                <c:ptCount val="6"/>
                <c:pt idx="0">
                  <c:v>145</c:v>
                </c:pt>
                <c:pt idx="1">
                  <c:v>5</c:v>
                </c:pt>
                <c:pt idx="2">
                  <c:v>0</c:v>
                </c:pt>
                <c:pt idx="3">
                  <c:v>53</c:v>
                </c:pt>
                <c:pt idx="4">
                  <c:v>34</c:v>
                </c:pt>
                <c:pt idx="5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10873944"/>
        <c:axId val="225971360"/>
      </c:barChart>
      <c:catAx>
        <c:axId val="310873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700" baseline="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25971360"/>
        <c:crosses val="autoZero"/>
        <c:auto val="1"/>
        <c:lblAlgn val="ctr"/>
        <c:lblOffset val="100"/>
        <c:noMultiLvlLbl val="0"/>
      </c:catAx>
      <c:valAx>
        <c:axId val="225971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087394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I 2017r. do VI 2017r. oraz od I 2018r. do VI 2018r.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VI 18'!$E$6:$E$18</c:f>
              <c:strCache>
                <c:ptCount val="13"/>
                <c:pt idx="0">
                  <c:v>I 2017r.</c:v>
                </c:pt>
                <c:pt idx="1">
                  <c:v>II 2017r.</c:v>
                </c:pt>
                <c:pt idx="2">
                  <c:v>III 2017r.</c:v>
                </c:pt>
                <c:pt idx="3">
                  <c:v>IV 2017r.</c:v>
                </c:pt>
                <c:pt idx="4">
                  <c:v>V 2017r.</c:v>
                </c:pt>
                <c:pt idx="5">
                  <c:v>VI 2017r.</c:v>
                </c:pt>
                <c:pt idx="7">
                  <c:v>I 2018r.</c:v>
                </c:pt>
                <c:pt idx="8">
                  <c:v>II 2018r.</c:v>
                </c:pt>
                <c:pt idx="9">
                  <c:v>III 2018r.</c:v>
                </c:pt>
                <c:pt idx="10">
                  <c:v>IV 2018r.</c:v>
                </c:pt>
                <c:pt idx="11">
                  <c:v>V 2018r.</c:v>
                </c:pt>
                <c:pt idx="12">
                  <c:v>VI 2018r.</c:v>
                </c:pt>
              </c:strCache>
            </c:strRef>
          </c:cat>
          <c:val>
            <c:numRef>
              <c:f>'Wykresy VI 18'!$F$6:$F$18</c:f>
              <c:numCache>
                <c:formatCode>General</c:formatCode>
                <c:ptCount val="13"/>
                <c:pt idx="0">
                  <c:v>3508</c:v>
                </c:pt>
                <c:pt idx="1">
                  <c:v>5214</c:v>
                </c:pt>
                <c:pt idx="2">
                  <c:v>4895</c:v>
                </c:pt>
                <c:pt idx="3">
                  <c:v>4618</c:v>
                </c:pt>
                <c:pt idx="4">
                  <c:v>4812</c:v>
                </c:pt>
                <c:pt idx="5">
                  <c:v>5353</c:v>
                </c:pt>
                <c:pt idx="7">
                  <c:v>5315</c:v>
                </c:pt>
                <c:pt idx="8">
                  <c:v>4616</c:v>
                </c:pt>
                <c:pt idx="9">
                  <c:v>4626</c:v>
                </c:pt>
                <c:pt idx="10">
                  <c:v>3744</c:v>
                </c:pt>
                <c:pt idx="11">
                  <c:v>4443</c:v>
                </c:pt>
                <c:pt idx="12">
                  <c:v>3945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312064816"/>
        <c:axId val="312062464"/>
        <c:axId val="0"/>
      </c:bar3DChart>
      <c:catAx>
        <c:axId val="31206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12062464"/>
        <c:crosses val="autoZero"/>
        <c:auto val="1"/>
        <c:lblAlgn val="ctr"/>
        <c:lblOffset val="100"/>
        <c:noMultiLvlLbl val="0"/>
      </c:catAx>
      <c:valAx>
        <c:axId val="3120624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12064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czerwcu 2018r.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350"/>
      <c:depthPercent val="100"/>
      <c:rAngAx val="0"/>
      <c:perspective val="2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4420373735334361"/>
          <c:y val="0.3393687664041995"/>
          <c:w val="0.53197770150526058"/>
          <c:h val="0.42499999999999999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3.0758014222580106E-3"/>
                  <c:y val="-7.64288057742782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8770778652668317E-2"/>
                  <c:y val="-0.1834479986876641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60919540229884"/>
                      <c:h val="0.198924731182795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6.8246629427731784E-2"/>
                  <c:y val="9.41158136482932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5D1C1BA-CC2D-41D8-8E82-D6638532581F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F5F76092-1E41-4212-B8D9-298846E67D0B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361083069744487"/>
                      <c:h val="0.1940452755905511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.11352132265518092"/>
                  <c:y val="0.1444146981627296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29ECE2-1CE1-4384-B723-235F1CDFD42C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C94D7B8C-E5B9-44E1-96C1-B04F1EC6F6A1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884626601162033"/>
                      <c:h val="0.13812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1.2041635821163381E-2"/>
                  <c:y val="0.1441082677165354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35057471264367"/>
                      <c:h val="0.1236559139784946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0.13212822756129844"/>
                  <c:y val="0.14951017060367455"/>
                </c:manualLayout>
              </c:layout>
              <c:tx>
                <c:rich>
                  <a:bodyPr/>
                  <a:lstStyle/>
                  <a:p>
                    <a:fld id="{56012B3B-946B-4EDD-BBEC-605A9A3F07F1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141EAF79-7421-483D-B030-5B8183CA5F3A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0.1560748816654329"/>
                  <c:y val="0.11121292650918635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0.10212463826637055"/>
                  <c:y val="4.51364829396325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9310344827586"/>
                      <c:h val="0.15823655913978493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1678566301007246"/>
                  <c:y val="-3.034137139107619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8CA185-04A5-42B7-ADF9-EF2C7711B572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1B96166-186C-4EE9-8ED2-836587037D96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28122125759919"/>
                      <c:h val="0.3436171259842519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5.2380263364515338E-2"/>
                  <c:y val="-9.070652887139107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0.15416941472059581"/>
                  <c:y val="-2.57216207349081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28160919540229"/>
                      <c:h val="0.2007958682584031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1.9252417165802994E-2"/>
                  <c:y val="-4.864599737532808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35356140827224"/>
                      <c:h val="0.1792904919143171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0.12088453686878883"/>
                  <c:y val="-6.5773622047244101E-2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VI 18'!$J$22:$J$34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i inna praca</c:v>
                </c:pt>
                <c:pt idx="2">
                  <c:v>Podjęcie pracy w ramach refund. kosztów zatrud. bezrobotnego</c:v>
                </c:pt>
                <c:pt idx="3">
                  <c:v>Prace interwencyjne</c:v>
                </c:pt>
                <c:pt idx="4">
                  <c:v>Roboty 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społecznie użyteczna</c:v>
                </c:pt>
                <c:pt idx="8">
                  <c:v>Odmowa bez uzasadnionej przyczyny przyjęcia propozycji odpowiedniej pracy lub innej formy pomocy, w tym w ramach PAI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VI 18'!$K$22:$K$34</c:f>
              <c:numCache>
                <c:formatCode>0.00%</c:formatCode>
                <c:ptCount val="13"/>
                <c:pt idx="0">
                  <c:v>0.32018510356985458</c:v>
                </c:pt>
                <c:pt idx="1">
                  <c:v>5.02423975319524E-2</c:v>
                </c:pt>
                <c:pt idx="2">
                  <c:v>1.9391802556192154E-2</c:v>
                </c:pt>
                <c:pt idx="3">
                  <c:v>2.6002644336712209E-2</c:v>
                </c:pt>
                <c:pt idx="4">
                  <c:v>1.6967827236668134E-2</c:v>
                </c:pt>
                <c:pt idx="5">
                  <c:v>1.7628911414720141E-2</c:v>
                </c:pt>
                <c:pt idx="6">
                  <c:v>8.3957690612604677E-2</c:v>
                </c:pt>
                <c:pt idx="7">
                  <c:v>2.6223005729396211E-2</c:v>
                </c:pt>
                <c:pt idx="8">
                  <c:v>4.9140590568532393E-2</c:v>
                </c:pt>
                <c:pt idx="9">
                  <c:v>0.22565006610841781</c:v>
                </c:pt>
                <c:pt idx="10">
                  <c:v>9.8501542529748784E-2</c:v>
                </c:pt>
                <c:pt idx="11">
                  <c:v>3.9665050683120318E-3</c:v>
                </c:pt>
                <c:pt idx="12">
                  <c:v>6.2141912736888495E-2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38100</xdr:rowOff>
    </xdr:from>
    <xdr:to>
      <xdr:col>20</xdr:col>
      <xdr:colOff>333375</xdr:colOff>
      <xdr:row>19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400050</xdr:colOff>
      <xdr:row>0</xdr:row>
      <xdr:rowOff>38100</xdr:rowOff>
    </xdr:from>
    <xdr:to>
      <xdr:col>27</xdr:col>
      <xdr:colOff>571500</xdr:colOff>
      <xdr:row>19</xdr:row>
      <xdr:rowOff>9525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47624</xdr:colOff>
      <xdr:row>19</xdr:row>
      <xdr:rowOff>114300</xdr:rowOff>
    </xdr:from>
    <xdr:to>
      <xdr:col>20</xdr:col>
      <xdr:colOff>323849</xdr:colOff>
      <xdr:row>38</xdr:row>
      <xdr:rowOff>95250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390526</xdr:colOff>
      <xdr:row>19</xdr:row>
      <xdr:rowOff>123825</xdr:rowOff>
    </xdr:from>
    <xdr:to>
      <xdr:col>27</xdr:col>
      <xdr:colOff>581026</xdr:colOff>
      <xdr:row>38</xdr:row>
      <xdr:rowOff>95250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18r/Arkusz%20roboczy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18"/>
      <sheetName val="Stan i struktura II 18"/>
      <sheetName val="Stan i struktura III 18"/>
      <sheetName val=" Stan i struktura IV 18"/>
      <sheetName val=" Stan i struktura V 18"/>
      <sheetName val=" Stan i struktura VI 18"/>
    </sheetNames>
    <sheetDataSet>
      <sheetData sheetId="0"/>
      <sheetData sheetId="1"/>
      <sheetData sheetId="2"/>
      <sheetData sheetId="3"/>
      <sheetData sheetId="4">
        <row r="6">
          <cell r="E6">
            <v>1466</v>
          </cell>
          <cell r="F6">
            <v>1110</v>
          </cell>
          <cell r="G6">
            <v>1852</v>
          </cell>
          <cell r="H6">
            <v>2421</v>
          </cell>
          <cell r="I6">
            <v>2631</v>
          </cell>
          <cell r="J6">
            <v>413</v>
          </cell>
          <cell r="K6">
            <v>1833</v>
          </cell>
          <cell r="L6">
            <v>761</v>
          </cell>
          <cell r="M6">
            <v>1139</v>
          </cell>
          <cell r="N6">
            <v>1059</v>
          </cell>
          <cell r="O6">
            <v>2184</v>
          </cell>
          <cell r="P6">
            <v>1792</v>
          </cell>
          <cell r="Q6">
            <v>2150</v>
          </cell>
          <cell r="R6">
            <v>2054</v>
          </cell>
          <cell r="S6">
            <v>22865</v>
          </cell>
        </row>
        <row r="46">
          <cell r="E46">
            <v>3664</v>
          </cell>
          <cell r="F46">
            <v>1331</v>
          </cell>
          <cell r="G46">
            <v>1651</v>
          </cell>
          <cell r="H46">
            <v>1223</v>
          </cell>
          <cell r="I46">
            <v>1527</v>
          </cell>
          <cell r="J46">
            <v>686</v>
          </cell>
          <cell r="K46">
            <v>1192</v>
          </cell>
          <cell r="L46">
            <v>903</v>
          </cell>
          <cell r="M46">
            <v>1783</v>
          </cell>
          <cell r="N46">
            <v>1238</v>
          </cell>
          <cell r="O46">
            <v>3240</v>
          </cell>
          <cell r="P46">
            <v>1208</v>
          </cell>
          <cell r="Q46">
            <v>1268</v>
          </cell>
          <cell r="R46">
            <v>1830</v>
          </cell>
          <cell r="S46">
            <v>22744</v>
          </cell>
        </row>
        <row r="49">
          <cell r="E49">
            <v>53</v>
          </cell>
          <cell r="F49">
            <v>36</v>
          </cell>
          <cell r="G49">
            <v>33</v>
          </cell>
          <cell r="H49">
            <v>22</v>
          </cell>
          <cell r="I49">
            <v>25</v>
          </cell>
          <cell r="J49">
            <v>9</v>
          </cell>
          <cell r="K49">
            <v>60</v>
          </cell>
          <cell r="L49">
            <v>35</v>
          </cell>
          <cell r="M49">
            <v>0</v>
          </cell>
          <cell r="N49">
            <v>24</v>
          </cell>
          <cell r="O49">
            <v>61</v>
          </cell>
          <cell r="P49">
            <v>11</v>
          </cell>
          <cell r="Q49">
            <v>173</v>
          </cell>
          <cell r="R49">
            <v>93</v>
          </cell>
          <cell r="S49">
            <v>635</v>
          </cell>
        </row>
        <row r="51">
          <cell r="E51">
            <v>9</v>
          </cell>
          <cell r="F51">
            <v>23</v>
          </cell>
          <cell r="G51">
            <v>24</v>
          </cell>
          <cell r="H51">
            <v>44</v>
          </cell>
          <cell r="I51">
            <v>57</v>
          </cell>
          <cell r="J51">
            <v>10</v>
          </cell>
          <cell r="K51">
            <v>24</v>
          </cell>
          <cell r="L51">
            <v>25</v>
          </cell>
          <cell r="M51">
            <v>13</v>
          </cell>
          <cell r="N51">
            <v>16</v>
          </cell>
          <cell r="O51">
            <v>6</v>
          </cell>
          <cell r="P51">
            <v>35</v>
          </cell>
          <cell r="Q51">
            <v>133</v>
          </cell>
          <cell r="R51">
            <v>5</v>
          </cell>
          <cell r="S51">
            <v>424</v>
          </cell>
        </row>
        <row r="53">
          <cell r="E53">
            <v>32</v>
          </cell>
          <cell r="F53">
            <v>25</v>
          </cell>
          <cell r="G53">
            <v>42</v>
          </cell>
          <cell r="H53">
            <v>57</v>
          </cell>
          <cell r="I53">
            <v>13</v>
          </cell>
          <cell r="J53">
            <v>28</v>
          </cell>
          <cell r="K53">
            <v>4</v>
          </cell>
          <cell r="L53">
            <v>8</v>
          </cell>
          <cell r="M53">
            <v>24</v>
          </cell>
          <cell r="N53">
            <v>36</v>
          </cell>
          <cell r="O53">
            <v>27</v>
          </cell>
          <cell r="P53">
            <v>11</v>
          </cell>
          <cell r="Q53">
            <v>22</v>
          </cell>
          <cell r="R53">
            <v>38</v>
          </cell>
          <cell r="S53">
            <v>367</v>
          </cell>
        </row>
        <row r="55">
          <cell r="E55">
            <v>51</v>
          </cell>
          <cell r="F55">
            <v>25</v>
          </cell>
          <cell r="G55">
            <v>52</v>
          </cell>
          <cell r="H55">
            <v>23</v>
          </cell>
          <cell r="I55">
            <v>11</v>
          </cell>
          <cell r="J55">
            <v>23</v>
          </cell>
          <cell r="K55">
            <v>8</v>
          </cell>
          <cell r="L55">
            <v>17</v>
          </cell>
          <cell r="M55">
            <v>14</v>
          </cell>
          <cell r="N55">
            <v>17</v>
          </cell>
          <cell r="O55">
            <v>23</v>
          </cell>
          <cell r="P55">
            <v>12</v>
          </cell>
          <cell r="Q55">
            <v>22</v>
          </cell>
          <cell r="R55">
            <v>8</v>
          </cell>
          <cell r="S55">
            <v>306</v>
          </cell>
        </row>
        <row r="57">
          <cell r="E57">
            <v>67</v>
          </cell>
          <cell r="F57">
            <v>42</v>
          </cell>
          <cell r="G57">
            <v>21</v>
          </cell>
          <cell r="H57">
            <v>37</v>
          </cell>
          <cell r="I57">
            <v>66</v>
          </cell>
          <cell r="J57">
            <v>16</v>
          </cell>
          <cell r="K57">
            <v>62</v>
          </cell>
          <cell r="L57">
            <v>20</v>
          </cell>
          <cell r="M57">
            <v>41</v>
          </cell>
          <cell r="N57">
            <v>34</v>
          </cell>
          <cell r="O57">
            <v>59</v>
          </cell>
          <cell r="P57">
            <v>20</v>
          </cell>
          <cell r="Q57">
            <v>55</v>
          </cell>
          <cell r="R57">
            <v>31</v>
          </cell>
          <cell r="S57">
            <v>571</v>
          </cell>
        </row>
        <row r="59">
          <cell r="E59">
            <v>6</v>
          </cell>
          <cell r="F59">
            <v>6</v>
          </cell>
          <cell r="G59">
            <v>18</v>
          </cell>
          <cell r="H59">
            <v>17</v>
          </cell>
          <cell r="I59">
            <v>27</v>
          </cell>
          <cell r="J59">
            <v>1</v>
          </cell>
          <cell r="K59">
            <v>13</v>
          </cell>
          <cell r="L59">
            <v>9</v>
          </cell>
          <cell r="M59">
            <v>12</v>
          </cell>
          <cell r="N59">
            <v>35</v>
          </cell>
          <cell r="O59">
            <v>9</v>
          </cell>
          <cell r="P59">
            <v>4</v>
          </cell>
          <cell r="Q59">
            <v>4</v>
          </cell>
          <cell r="R59">
            <v>17</v>
          </cell>
          <cell r="S59">
            <v>178</v>
          </cell>
        </row>
        <row r="61">
          <cell r="E61">
            <v>124</v>
          </cell>
          <cell r="F61">
            <v>77</v>
          </cell>
          <cell r="G61">
            <v>97</v>
          </cell>
          <cell r="H61">
            <v>179</v>
          </cell>
          <cell r="I61">
            <v>139</v>
          </cell>
          <cell r="J61">
            <v>41</v>
          </cell>
          <cell r="K61">
            <v>272</v>
          </cell>
          <cell r="L61">
            <v>49</v>
          </cell>
          <cell r="M61">
            <v>79</v>
          </cell>
          <cell r="N61">
            <v>46</v>
          </cell>
          <cell r="O61">
            <v>228</v>
          </cell>
          <cell r="P61">
            <v>136</v>
          </cell>
          <cell r="Q61">
            <v>79</v>
          </cell>
          <cell r="R61">
            <v>185</v>
          </cell>
          <cell r="S61">
            <v>1731</v>
          </cell>
        </row>
        <row r="63">
          <cell r="E63">
            <v>5</v>
          </cell>
          <cell r="F63">
            <v>25</v>
          </cell>
          <cell r="G63">
            <v>0</v>
          </cell>
          <cell r="H63">
            <v>23</v>
          </cell>
          <cell r="I63">
            <v>42</v>
          </cell>
          <cell r="J63">
            <v>26</v>
          </cell>
          <cell r="K63">
            <v>65</v>
          </cell>
          <cell r="L63">
            <v>18</v>
          </cell>
          <cell r="M63">
            <v>30</v>
          </cell>
          <cell r="N63">
            <v>58</v>
          </cell>
          <cell r="O63">
            <v>75</v>
          </cell>
          <cell r="P63">
            <v>13</v>
          </cell>
          <cell r="Q63">
            <v>51</v>
          </cell>
          <cell r="R63">
            <v>212</v>
          </cell>
          <cell r="S63">
            <v>643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7" ht="15">
      <c r="D1" s="2"/>
      <c r="E1" s="3"/>
      <c r="R1" s="5"/>
    </row>
    <row r="2" spans="2:27" ht="51" customHeight="1" thickBot="1">
      <c r="B2" s="178" t="s">
        <v>0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80"/>
    </row>
    <row r="3" spans="2:27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7" ht="29.1" customHeight="1" thickBot="1">
      <c r="B4" s="181" t="s">
        <v>19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3"/>
    </row>
    <row r="5" spans="2:27" ht="29.1" customHeight="1" thickTop="1" thickBot="1">
      <c r="B5" s="14" t="s">
        <v>20</v>
      </c>
      <c r="C5" s="184" t="s">
        <v>21</v>
      </c>
      <c r="D5" s="185"/>
      <c r="E5" s="15">
        <v>2.5</v>
      </c>
      <c r="F5" s="15">
        <v>4.4000000000000004</v>
      </c>
      <c r="G5" s="15">
        <v>11</v>
      </c>
      <c r="H5" s="15">
        <v>11.6</v>
      </c>
      <c r="I5" s="15">
        <v>9.5</v>
      </c>
      <c r="J5" s="15">
        <v>2.5</v>
      </c>
      <c r="K5" s="15">
        <v>10.6</v>
      </c>
      <c r="L5" s="15">
        <v>6.7</v>
      </c>
      <c r="M5" s="15">
        <v>4.8</v>
      </c>
      <c r="N5" s="15">
        <v>7.9</v>
      </c>
      <c r="O5" s="15">
        <v>3.3</v>
      </c>
      <c r="P5" s="15">
        <v>6.9</v>
      </c>
      <c r="Q5" s="15">
        <v>10.3</v>
      </c>
      <c r="R5" s="16">
        <v>6.1</v>
      </c>
      <c r="S5" s="17">
        <v>6</v>
      </c>
      <c r="T5" s="1" t="s">
        <v>22</v>
      </c>
    </row>
    <row r="6" spans="2:27" s="4" customFormat="1" ht="28.5" customHeight="1" thickTop="1" thickBot="1">
      <c r="B6" s="18" t="s">
        <v>23</v>
      </c>
      <c r="C6" s="186" t="s">
        <v>24</v>
      </c>
      <c r="D6" s="187"/>
      <c r="E6" s="19">
        <v>1419</v>
      </c>
      <c r="F6" s="20">
        <v>1049</v>
      </c>
      <c r="G6" s="20">
        <v>1745</v>
      </c>
      <c r="H6" s="20">
        <v>2360</v>
      </c>
      <c r="I6" s="20">
        <v>2512</v>
      </c>
      <c r="J6" s="20">
        <v>381</v>
      </c>
      <c r="K6" s="20">
        <v>1722</v>
      </c>
      <c r="L6" s="20">
        <v>751</v>
      </c>
      <c r="M6" s="20">
        <v>1100</v>
      </c>
      <c r="N6" s="20">
        <v>1021</v>
      </c>
      <c r="O6" s="20">
        <v>2141</v>
      </c>
      <c r="P6" s="20">
        <v>1700</v>
      </c>
      <c r="Q6" s="20">
        <v>2016</v>
      </c>
      <c r="R6" s="21">
        <v>1951</v>
      </c>
      <c r="S6" s="22">
        <f>SUM(E6:R6)</f>
        <v>21868</v>
      </c>
    </row>
    <row r="7" spans="2:27" s="4" customFormat="1" ht="29.1" customHeight="1" thickTop="1" thickBot="1">
      <c r="B7" s="23"/>
      <c r="C7" s="188" t="s">
        <v>25</v>
      </c>
      <c r="D7" s="188"/>
      <c r="E7" s="24">
        <f>'[1] Stan i struktura V 18'!E6</f>
        <v>1466</v>
      </c>
      <c r="F7" s="24">
        <f>'[1] Stan i struktura V 18'!F6</f>
        <v>1110</v>
      </c>
      <c r="G7" s="24">
        <f>'[1] Stan i struktura V 18'!G6</f>
        <v>1852</v>
      </c>
      <c r="H7" s="24">
        <f>'[1] Stan i struktura V 18'!H6</f>
        <v>2421</v>
      </c>
      <c r="I7" s="24">
        <f>'[1] Stan i struktura V 18'!I6</f>
        <v>2631</v>
      </c>
      <c r="J7" s="24">
        <f>'[1] Stan i struktura V 18'!J6</f>
        <v>413</v>
      </c>
      <c r="K7" s="24">
        <f>'[1] Stan i struktura V 18'!K6</f>
        <v>1833</v>
      </c>
      <c r="L7" s="24">
        <f>'[1] Stan i struktura V 18'!L6</f>
        <v>761</v>
      </c>
      <c r="M7" s="24">
        <f>'[1] Stan i struktura V 18'!M6</f>
        <v>1139</v>
      </c>
      <c r="N7" s="24">
        <f>'[1] Stan i struktura V 18'!N6</f>
        <v>1059</v>
      </c>
      <c r="O7" s="24">
        <f>'[1] Stan i struktura V 18'!O6</f>
        <v>2184</v>
      </c>
      <c r="P7" s="24">
        <f>'[1] Stan i struktura V 18'!P6</f>
        <v>1792</v>
      </c>
      <c r="Q7" s="24">
        <f>'[1] Stan i struktura V 18'!Q6</f>
        <v>2150</v>
      </c>
      <c r="R7" s="25">
        <f>'[1] Stan i struktura V 18'!R6</f>
        <v>2054</v>
      </c>
      <c r="S7" s="26">
        <f>'[1] Stan i struktura V 18'!S6</f>
        <v>22865</v>
      </c>
      <c r="T7" s="27"/>
      <c r="V7" s="28">
        <f>SUM(E7:R7)</f>
        <v>22865</v>
      </c>
    </row>
    <row r="8" spans="2:27" ht="29.1" customHeight="1" thickTop="1" thickBot="1">
      <c r="B8" s="29"/>
      <c r="C8" s="176" t="s">
        <v>26</v>
      </c>
      <c r="D8" s="177"/>
      <c r="E8" s="30">
        <f t="shared" ref="E8:S8" si="0">E6-E7</f>
        <v>-47</v>
      </c>
      <c r="F8" s="30">
        <f t="shared" si="0"/>
        <v>-61</v>
      </c>
      <c r="G8" s="30">
        <f t="shared" si="0"/>
        <v>-107</v>
      </c>
      <c r="H8" s="30">
        <f t="shared" si="0"/>
        <v>-61</v>
      </c>
      <c r="I8" s="30">
        <f t="shared" si="0"/>
        <v>-119</v>
      </c>
      <c r="J8" s="30">
        <f t="shared" si="0"/>
        <v>-32</v>
      </c>
      <c r="K8" s="30">
        <f t="shared" si="0"/>
        <v>-111</v>
      </c>
      <c r="L8" s="30">
        <f t="shared" si="0"/>
        <v>-10</v>
      </c>
      <c r="M8" s="30">
        <f t="shared" si="0"/>
        <v>-39</v>
      </c>
      <c r="N8" s="30">
        <f t="shared" si="0"/>
        <v>-38</v>
      </c>
      <c r="O8" s="30">
        <f t="shared" si="0"/>
        <v>-43</v>
      </c>
      <c r="P8" s="30">
        <f t="shared" si="0"/>
        <v>-92</v>
      </c>
      <c r="Q8" s="30">
        <f t="shared" si="0"/>
        <v>-134</v>
      </c>
      <c r="R8" s="31">
        <f t="shared" si="0"/>
        <v>-103</v>
      </c>
      <c r="S8" s="32">
        <f t="shared" si="0"/>
        <v>-997</v>
      </c>
      <c r="T8" s="33"/>
    </row>
    <row r="9" spans="2:27" ht="29.1" customHeight="1" thickTop="1" thickBot="1">
      <c r="B9" s="34"/>
      <c r="C9" s="194" t="s">
        <v>27</v>
      </c>
      <c r="D9" s="195"/>
      <c r="E9" s="35">
        <f t="shared" ref="E9:S9" si="1">E6/E7*100</f>
        <v>96.793997271487044</v>
      </c>
      <c r="F9" s="35">
        <f t="shared" si="1"/>
        <v>94.50450450450451</v>
      </c>
      <c r="G9" s="35">
        <f t="shared" si="1"/>
        <v>94.222462203023767</v>
      </c>
      <c r="H9" s="35">
        <f t="shared" si="1"/>
        <v>97.480380008261051</v>
      </c>
      <c r="I9" s="35">
        <f t="shared" si="1"/>
        <v>95.477004941087046</v>
      </c>
      <c r="J9" s="35">
        <f t="shared" si="1"/>
        <v>92.25181598062953</v>
      </c>
      <c r="K9" s="35">
        <f t="shared" si="1"/>
        <v>93.9443535188216</v>
      </c>
      <c r="L9" s="35">
        <f t="shared" si="1"/>
        <v>98.685939553219441</v>
      </c>
      <c r="M9" s="35">
        <f t="shared" si="1"/>
        <v>96.575943810359959</v>
      </c>
      <c r="N9" s="35">
        <f t="shared" si="1"/>
        <v>96.411709159584518</v>
      </c>
      <c r="O9" s="35">
        <f t="shared" si="1"/>
        <v>98.031135531135533</v>
      </c>
      <c r="P9" s="35">
        <f t="shared" si="1"/>
        <v>94.866071428571431</v>
      </c>
      <c r="Q9" s="35">
        <f t="shared" si="1"/>
        <v>93.767441860465112</v>
      </c>
      <c r="R9" s="36">
        <f t="shared" si="1"/>
        <v>94.985394352482956</v>
      </c>
      <c r="S9" s="37">
        <f t="shared" si="1"/>
        <v>95.639623879291491</v>
      </c>
      <c r="T9" s="33"/>
      <c r="AA9" s="38"/>
    </row>
    <row r="10" spans="2:27" s="4" customFormat="1" ht="29.1" customHeight="1" thickTop="1" thickBot="1">
      <c r="B10" s="39" t="s">
        <v>28</v>
      </c>
      <c r="C10" s="196" t="s">
        <v>29</v>
      </c>
      <c r="D10" s="197"/>
      <c r="E10" s="40">
        <v>365</v>
      </c>
      <c r="F10" s="41">
        <v>179</v>
      </c>
      <c r="G10" s="42">
        <v>229</v>
      </c>
      <c r="H10" s="42">
        <v>299</v>
      </c>
      <c r="I10" s="42">
        <v>394</v>
      </c>
      <c r="J10" s="42">
        <v>85</v>
      </c>
      <c r="K10" s="42">
        <v>276</v>
      </c>
      <c r="L10" s="42">
        <v>125</v>
      </c>
      <c r="M10" s="43">
        <v>187</v>
      </c>
      <c r="N10" s="43">
        <v>148</v>
      </c>
      <c r="O10" s="43">
        <v>367</v>
      </c>
      <c r="P10" s="43">
        <v>251</v>
      </c>
      <c r="Q10" s="43">
        <v>321</v>
      </c>
      <c r="R10" s="43">
        <v>315</v>
      </c>
      <c r="S10" s="44">
        <f>SUM(E10:R10)</f>
        <v>3541</v>
      </c>
      <c r="T10" s="27"/>
    </row>
    <row r="11" spans="2:27" ht="29.1" customHeight="1" thickTop="1" thickBot="1">
      <c r="B11" s="45"/>
      <c r="C11" s="176" t="s">
        <v>30</v>
      </c>
      <c r="D11" s="177"/>
      <c r="E11" s="46">
        <f t="shared" ref="E11:S11" si="2">E76/E10*100</f>
        <v>18.63013698630137</v>
      </c>
      <c r="F11" s="46">
        <f t="shared" si="2"/>
        <v>21.787709497206702</v>
      </c>
      <c r="G11" s="46">
        <f t="shared" si="2"/>
        <v>18.777292576419214</v>
      </c>
      <c r="H11" s="46">
        <f t="shared" si="2"/>
        <v>13.712374581939798</v>
      </c>
      <c r="I11" s="46">
        <f t="shared" si="2"/>
        <v>13.705583756345177</v>
      </c>
      <c r="J11" s="46">
        <f t="shared" si="2"/>
        <v>16.470588235294116</v>
      </c>
      <c r="K11" s="46">
        <f t="shared" si="2"/>
        <v>9.0579710144927539</v>
      </c>
      <c r="L11" s="46">
        <f t="shared" si="2"/>
        <v>17.599999999999998</v>
      </c>
      <c r="M11" s="46">
        <f t="shared" si="2"/>
        <v>18.181818181818183</v>
      </c>
      <c r="N11" s="46">
        <f t="shared" si="2"/>
        <v>18.918918918918919</v>
      </c>
      <c r="O11" s="46">
        <f t="shared" si="2"/>
        <v>18.256130790190735</v>
      </c>
      <c r="P11" s="46">
        <f t="shared" si="2"/>
        <v>15.936254980079681</v>
      </c>
      <c r="Q11" s="46">
        <f t="shared" si="2"/>
        <v>11.526479750778815</v>
      </c>
      <c r="R11" s="47">
        <f t="shared" si="2"/>
        <v>13.65079365079365</v>
      </c>
      <c r="S11" s="48">
        <f t="shared" si="2"/>
        <v>15.673538548432647</v>
      </c>
      <c r="T11" s="33"/>
    </row>
    <row r="12" spans="2:27" ht="29.1" customHeight="1" thickTop="1" thickBot="1">
      <c r="B12" s="49" t="s">
        <v>31</v>
      </c>
      <c r="C12" s="198" t="s">
        <v>32</v>
      </c>
      <c r="D12" s="199"/>
      <c r="E12" s="40">
        <v>412</v>
      </c>
      <c r="F12" s="42">
        <v>240</v>
      </c>
      <c r="G12" s="42">
        <v>336</v>
      </c>
      <c r="H12" s="42">
        <v>360</v>
      </c>
      <c r="I12" s="42">
        <v>513</v>
      </c>
      <c r="J12" s="42">
        <v>117</v>
      </c>
      <c r="K12" s="42">
        <v>387</v>
      </c>
      <c r="L12" s="42">
        <v>135</v>
      </c>
      <c r="M12" s="43">
        <v>226</v>
      </c>
      <c r="N12" s="43">
        <v>186</v>
      </c>
      <c r="O12" s="43">
        <v>410</v>
      </c>
      <c r="P12" s="43">
        <v>343</v>
      </c>
      <c r="Q12" s="43">
        <v>455</v>
      </c>
      <c r="R12" s="43">
        <v>418</v>
      </c>
      <c r="S12" s="44">
        <f>SUM(E12:R12)</f>
        <v>4538</v>
      </c>
      <c r="T12" s="33"/>
    </row>
    <row r="13" spans="2:27" ht="29.1" customHeight="1" thickTop="1" thickBot="1">
      <c r="B13" s="45" t="s">
        <v>22</v>
      </c>
      <c r="C13" s="200" t="s">
        <v>33</v>
      </c>
      <c r="D13" s="201"/>
      <c r="E13" s="50">
        <v>172</v>
      </c>
      <c r="F13" s="51">
        <v>93</v>
      </c>
      <c r="G13" s="51">
        <v>163</v>
      </c>
      <c r="H13" s="51">
        <v>191</v>
      </c>
      <c r="I13" s="51">
        <v>220</v>
      </c>
      <c r="J13" s="51">
        <v>45</v>
      </c>
      <c r="K13" s="51">
        <v>165</v>
      </c>
      <c r="L13" s="51">
        <v>66</v>
      </c>
      <c r="M13" s="52">
        <v>64</v>
      </c>
      <c r="N13" s="52">
        <v>96</v>
      </c>
      <c r="O13" s="52">
        <v>170</v>
      </c>
      <c r="P13" s="52">
        <v>118</v>
      </c>
      <c r="Q13" s="52">
        <v>231</v>
      </c>
      <c r="R13" s="52">
        <v>170</v>
      </c>
      <c r="S13" s="53">
        <f t="shared" ref="S13:S15" si="3">SUM(E13:R13)</f>
        <v>1964</v>
      </c>
      <c r="T13" s="33"/>
    </row>
    <row r="14" spans="2:27" s="4" customFormat="1" ht="29.1" customHeight="1" thickTop="1" thickBot="1">
      <c r="B14" s="18" t="s">
        <v>22</v>
      </c>
      <c r="C14" s="202" t="s">
        <v>34</v>
      </c>
      <c r="D14" s="203"/>
      <c r="E14" s="50">
        <v>127</v>
      </c>
      <c r="F14" s="51">
        <v>64</v>
      </c>
      <c r="G14" s="51">
        <v>113</v>
      </c>
      <c r="H14" s="51">
        <v>169</v>
      </c>
      <c r="I14" s="51">
        <v>158</v>
      </c>
      <c r="J14" s="51">
        <v>35</v>
      </c>
      <c r="K14" s="51">
        <v>114</v>
      </c>
      <c r="L14" s="51">
        <v>46</v>
      </c>
      <c r="M14" s="52">
        <v>50</v>
      </c>
      <c r="N14" s="52">
        <v>64</v>
      </c>
      <c r="O14" s="52">
        <v>136</v>
      </c>
      <c r="P14" s="52">
        <v>113</v>
      </c>
      <c r="Q14" s="52">
        <v>137</v>
      </c>
      <c r="R14" s="52">
        <v>127</v>
      </c>
      <c r="S14" s="53">
        <f t="shared" si="3"/>
        <v>1453</v>
      </c>
      <c r="T14" s="27"/>
    </row>
    <row r="15" spans="2:27" s="4" customFormat="1" ht="29.1" customHeight="1" thickTop="1" thickBot="1">
      <c r="B15" s="54" t="s">
        <v>22</v>
      </c>
      <c r="C15" s="204" t="s">
        <v>35</v>
      </c>
      <c r="D15" s="205"/>
      <c r="E15" s="55">
        <v>108</v>
      </c>
      <c r="F15" s="56">
        <v>60</v>
      </c>
      <c r="G15" s="56">
        <v>66</v>
      </c>
      <c r="H15" s="56">
        <v>61</v>
      </c>
      <c r="I15" s="56">
        <v>112</v>
      </c>
      <c r="J15" s="56">
        <v>33</v>
      </c>
      <c r="K15" s="56">
        <v>90</v>
      </c>
      <c r="L15" s="56">
        <v>27</v>
      </c>
      <c r="M15" s="57">
        <v>57</v>
      </c>
      <c r="N15" s="57">
        <v>40</v>
      </c>
      <c r="O15" s="57">
        <v>107</v>
      </c>
      <c r="P15" s="57">
        <v>115</v>
      </c>
      <c r="Q15" s="57">
        <v>79</v>
      </c>
      <c r="R15" s="57">
        <v>69</v>
      </c>
      <c r="S15" s="53">
        <f t="shared" si="3"/>
        <v>1024</v>
      </c>
      <c r="T15" s="27"/>
    </row>
    <row r="16" spans="2:27" ht="29.1" customHeight="1" thickBot="1">
      <c r="B16" s="181" t="s">
        <v>36</v>
      </c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206"/>
    </row>
    <row r="17" spans="2:19" ht="29.1" customHeight="1" thickTop="1" thickBot="1">
      <c r="B17" s="207" t="s">
        <v>20</v>
      </c>
      <c r="C17" s="208" t="s">
        <v>37</v>
      </c>
      <c r="D17" s="209"/>
      <c r="E17" s="58">
        <v>814</v>
      </c>
      <c r="F17" s="59">
        <v>643</v>
      </c>
      <c r="G17" s="59">
        <v>1071</v>
      </c>
      <c r="H17" s="59">
        <v>1371</v>
      </c>
      <c r="I17" s="59">
        <v>1589</v>
      </c>
      <c r="J17" s="59">
        <v>176</v>
      </c>
      <c r="K17" s="59">
        <v>1083</v>
      </c>
      <c r="L17" s="59">
        <v>381</v>
      </c>
      <c r="M17" s="60">
        <v>643</v>
      </c>
      <c r="N17" s="60">
        <v>669</v>
      </c>
      <c r="O17" s="60">
        <v>1220</v>
      </c>
      <c r="P17" s="60">
        <v>1011</v>
      </c>
      <c r="Q17" s="60">
        <v>1247</v>
      </c>
      <c r="R17" s="60">
        <v>1136</v>
      </c>
      <c r="S17" s="53">
        <f>SUM(E17:R17)</f>
        <v>13054</v>
      </c>
    </row>
    <row r="18" spans="2:19" ht="29.1" customHeight="1" thickTop="1" thickBot="1">
      <c r="B18" s="190"/>
      <c r="C18" s="192" t="s">
        <v>38</v>
      </c>
      <c r="D18" s="193"/>
      <c r="E18" s="61">
        <f t="shared" ref="E18:S18" si="4">E17/E6*100</f>
        <v>57.36434108527132</v>
      </c>
      <c r="F18" s="61">
        <f t="shared" si="4"/>
        <v>61.296472831267877</v>
      </c>
      <c r="G18" s="61">
        <f t="shared" si="4"/>
        <v>61.375358166189109</v>
      </c>
      <c r="H18" s="61">
        <f t="shared" si="4"/>
        <v>58.093220338983052</v>
      </c>
      <c r="I18" s="61">
        <f t="shared" si="4"/>
        <v>63.25636942675159</v>
      </c>
      <c r="J18" s="61">
        <f t="shared" si="4"/>
        <v>46.194225721784775</v>
      </c>
      <c r="K18" s="61">
        <f t="shared" si="4"/>
        <v>62.891986062717777</v>
      </c>
      <c r="L18" s="61">
        <f t="shared" si="4"/>
        <v>50.7323568575233</v>
      </c>
      <c r="M18" s="61">
        <f t="shared" si="4"/>
        <v>58.45454545454546</v>
      </c>
      <c r="N18" s="61">
        <f t="shared" si="4"/>
        <v>65.523996082272291</v>
      </c>
      <c r="O18" s="61">
        <f t="shared" si="4"/>
        <v>56.98271835590846</v>
      </c>
      <c r="P18" s="61">
        <f t="shared" si="4"/>
        <v>59.470588235294116</v>
      </c>
      <c r="Q18" s="61">
        <f t="shared" si="4"/>
        <v>61.855158730158735</v>
      </c>
      <c r="R18" s="62">
        <f t="shared" si="4"/>
        <v>58.226550486929781</v>
      </c>
      <c r="S18" s="63">
        <f t="shared" si="4"/>
        <v>59.69453082129138</v>
      </c>
    </row>
    <row r="19" spans="2:19" ht="29.1" customHeight="1" thickTop="1" thickBot="1">
      <c r="B19" s="189" t="s">
        <v>23</v>
      </c>
      <c r="C19" s="191" t="s">
        <v>39</v>
      </c>
      <c r="D19" s="177"/>
      <c r="E19" s="50">
        <v>0</v>
      </c>
      <c r="F19" s="51">
        <v>714</v>
      </c>
      <c r="G19" s="51">
        <v>897</v>
      </c>
      <c r="H19" s="51">
        <v>1284</v>
      </c>
      <c r="I19" s="51">
        <v>1075</v>
      </c>
      <c r="J19" s="51">
        <v>198</v>
      </c>
      <c r="K19" s="51">
        <v>974</v>
      </c>
      <c r="L19" s="51">
        <v>434</v>
      </c>
      <c r="M19" s="52">
        <v>621</v>
      </c>
      <c r="N19" s="52">
        <v>482</v>
      </c>
      <c r="O19" s="52">
        <v>0</v>
      </c>
      <c r="P19" s="52">
        <v>1075</v>
      </c>
      <c r="Q19" s="52">
        <v>958</v>
      </c>
      <c r="R19" s="52">
        <v>913</v>
      </c>
      <c r="S19" s="64">
        <f>SUM(E19:R19)</f>
        <v>9625</v>
      </c>
    </row>
    <row r="20" spans="2:19" ht="29.1" customHeight="1" thickTop="1" thickBot="1">
      <c r="B20" s="190"/>
      <c r="C20" s="192" t="s">
        <v>38</v>
      </c>
      <c r="D20" s="193"/>
      <c r="E20" s="61">
        <f t="shared" ref="E20:S20" si="5">E19/E6*100</f>
        <v>0</v>
      </c>
      <c r="F20" s="61">
        <f t="shared" si="5"/>
        <v>68.064823641563393</v>
      </c>
      <c r="G20" s="61">
        <f t="shared" si="5"/>
        <v>51.404011461318056</v>
      </c>
      <c r="H20" s="61">
        <f t="shared" si="5"/>
        <v>54.406779661016948</v>
      </c>
      <c r="I20" s="61">
        <f t="shared" si="5"/>
        <v>42.794585987261144</v>
      </c>
      <c r="J20" s="61">
        <f t="shared" si="5"/>
        <v>51.968503937007867</v>
      </c>
      <c r="K20" s="61">
        <f t="shared" si="5"/>
        <v>56.562137049941931</v>
      </c>
      <c r="L20" s="61">
        <f t="shared" si="5"/>
        <v>57.789613848202393</v>
      </c>
      <c r="M20" s="61">
        <f t="shared" si="5"/>
        <v>56.45454545454546</v>
      </c>
      <c r="N20" s="61">
        <f t="shared" si="5"/>
        <v>47.208619000979432</v>
      </c>
      <c r="O20" s="61">
        <f t="shared" si="5"/>
        <v>0</v>
      </c>
      <c r="P20" s="61">
        <f t="shared" si="5"/>
        <v>63.235294117647058</v>
      </c>
      <c r="Q20" s="61">
        <f t="shared" si="5"/>
        <v>47.519841269841265</v>
      </c>
      <c r="R20" s="62">
        <f t="shared" si="5"/>
        <v>46.796514607893386</v>
      </c>
      <c r="S20" s="63">
        <f t="shared" si="5"/>
        <v>44.014084507042256</v>
      </c>
    </row>
    <row r="21" spans="2:19" s="4" customFormat="1" ht="29.1" customHeight="1" thickTop="1" thickBot="1">
      <c r="B21" s="210" t="s">
        <v>28</v>
      </c>
      <c r="C21" s="211" t="s">
        <v>40</v>
      </c>
      <c r="D21" s="212"/>
      <c r="E21" s="50">
        <v>359</v>
      </c>
      <c r="F21" s="51">
        <v>212</v>
      </c>
      <c r="G21" s="51">
        <v>325</v>
      </c>
      <c r="H21" s="51">
        <v>464</v>
      </c>
      <c r="I21" s="51">
        <v>409</v>
      </c>
      <c r="J21" s="51">
        <v>64</v>
      </c>
      <c r="K21" s="51">
        <v>368</v>
      </c>
      <c r="L21" s="51">
        <v>134</v>
      </c>
      <c r="M21" s="52">
        <v>183</v>
      </c>
      <c r="N21" s="52">
        <v>147</v>
      </c>
      <c r="O21" s="52">
        <v>388</v>
      </c>
      <c r="P21" s="52">
        <v>278</v>
      </c>
      <c r="Q21" s="52">
        <v>416</v>
      </c>
      <c r="R21" s="52">
        <v>282</v>
      </c>
      <c r="S21" s="53">
        <f>SUM(E21:R21)</f>
        <v>4029</v>
      </c>
    </row>
    <row r="22" spans="2:19" ht="29.1" customHeight="1" thickTop="1" thickBot="1">
      <c r="B22" s="190"/>
      <c r="C22" s="192" t="s">
        <v>38</v>
      </c>
      <c r="D22" s="193"/>
      <c r="E22" s="61">
        <f t="shared" ref="E22:S22" si="6">E21/E6*100</f>
        <v>25.299506694855534</v>
      </c>
      <c r="F22" s="61">
        <f t="shared" si="6"/>
        <v>20.20972354623451</v>
      </c>
      <c r="G22" s="61">
        <f t="shared" si="6"/>
        <v>18.624641833810887</v>
      </c>
      <c r="H22" s="61">
        <f t="shared" si="6"/>
        <v>19.661016949152543</v>
      </c>
      <c r="I22" s="61">
        <f t="shared" si="6"/>
        <v>16.281847133757964</v>
      </c>
      <c r="J22" s="61">
        <f t="shared" si="6"/>
        <v>16.797900262467191</v>
      </c>
      <c r="K22" s="61">
        <f t="shared" si="6"/>
        <v>21.370499419279906</v>
      </c>
      <c r="L22" s="61">
        <f t="shared" si="6"/>
        <v>17.842876165113182</v>
      </c>
      <c r="M22" s="61">
        <f t="shared" si="6"/>
        <v>16.636363636363637</v>
      </c>
      <c r="N22" s="61">
        <f t="shared" si="6"/>
        <v>14.397649363369247</v>
      </c>
      <c r="O22" s="61">
        <f t="shared" si="6"/>
        <v>18.122372723026622</v>
      </c>
      <c r="P22" s="61">
        <f t="shared" si="6"/>
        <v>16.352941176470591</v>
      </c>
      <c r="Q22" s="61">
        <f t="shared" si="6"/>
        <v>20.634920634920633</v>
      </c>
      <c r="R22" s="62">
        <f t="shared" si="6"/>
        <v>14.454126089185031</v>
      </c>
      <c r="S22" s="63">
        <f t="shared" si="6"/>
        <v>18.424181452350467</v>
      </c>
    </row>
    <row r="23" spans="2:19" s="4" customFormat="1" ht="29.1" customHeight="1" thickTop="1" thickBot="1">
      <c r="B23" s="210" t="s">
        <v>31</v>
      </c>
      <c r="C23" s="213" t="s">
        <v>41</v>
      </c>
      <c r="D23" s="214"/>
      <c r="E23" s="50">
        <v>84</v>
      </c>
      <c r="F23" s="51">
        <v>70</v>
      </c>
      <c r="G23" s="51">
        <v>110</v>
      </c>
      <c r="H23" s="51">
        <v>172</v>
      </c>
      <c r="I23" s="51">
        <v>17</v>
      </c>
      <c r="J23" s="51">
        <v>11</v>
      </c>
      <c r="K23" s="51">
        <v>77</v>
      </c>
      <c r="L23" s="51">
        <v>13</v>
      </c>
      <c r="M23" s="52">
        <v>111</v>
      </c>
      <c r="N23" s="52">
        <v>44</v>
      </c>
      <c r="O23" s="52">
        <v>90</v>
      </c>
      <c r="P23" s="52">
        <v>40</v>
      </c>
      <c r="Q23" s="52">
        <v>116</v>
      </c>
      <c r="R23" s="52">
        <v>89</v>
      </c>
      <c r="S23" s="53">
        <f>SUM(E23:R23)</f>
        <v>1044</v>
      </c>
    </row>
    <row r="24" spans="2:19" ht="29.1" customHeight="1" thickTop="1" thickBot="1">
      <c r="B24" s="190"/>
      <c r="C24" s="192" t="s">
        <v>38</v>
      </c>
      <c r="D24" s="193"/>
      <c r="E24" s="61">
        <f t="shared" ref="E24:S24" si="7">E23/E6*100</f>
        <v>5.9196617336152215</v>
      </c>
      <c r="F24" s="61">
        <f t="shared" si="7"/>
        <v>6.6730219256434697</v>
      </c>
      <c r="G24" s="61">
        <f t="shared" si="7"/>
        <v>6.303724928366762</v>
      </c>
      <c r="H24" s="61">
        <f t="shared" si="7"/>
        <v>7.2881355932203391</v>
      </c>
      <c r="I24" s="61">
        <f t="shared" si="7"/>
        <v>0.67675159235668791</v>
      </c>
      <c r="J24" s="61">
        <f t="shared" si="7"/>
        <v>2.8871391076115485</v>
      </c>
      <c r="K24" s="61">
        <f t="shared" si="7"/>
        <v>4.4715447154471546</v>
      </c>
      <c r="L24" s="61">
        <f t="shared" si="7"/>
        <v>1.7310252996005324</v>
      </c>
      <c r="M24" s="61">
        <f t="shared" si="7"/>
        <v>10.09090909090909</v>
      </c>
      <c r="N24" s="61">
        <f t="shared" si="7"/>
        <v>4.3095004897159646</v>
      </c>
      <c r="O24" s="61">
        <f t="shared" si="7"/>
        <v>4.203643157403083</v>
      </c>
      <c r="P24" s="61">
        <f t="shared" si="7"/>
        <v>2.3529411764705883</v>
      </c>
      <c r="Q24" s="61">
        <f t="shared" si="7"/>
        <v>5.753968253968254</v>
      </c>
      <c r="R24" s="62">
        <f t="shared" si="7"/>
        <v>4.5617631983598157</v>
      </c>
      <c r="S24" s="63">
        <f t="shared" si="7"/>
        <v>4.7740991402963235</v>
      </c>
    </row>
    <row r="25" spans="2:19" s="4" customFormat="1" ht="29.1" customHeight="1" thickTop="1" thickBot="1">
      <c r="B25" s="210" t="s">
        <v>42</v>
      </c>
      <c r="C25" s="211" t="s">
        <v>43</v>
      </c>
      <c r="D25" s="212"/>
      <c r="E25" s="65">
        <v>32</v>
      </c>
      <c r="F25" s="52">
        <v>15</v>
      </c>
      <c r="G25" s="52">
        <v>34</v>
      </c>
      <c r="H25" s="52">
        <v>26</v>
      </c>
      <c r="I25" s="52">
        <v>22</v>
      </c>
      <c r="J25" s="52">
        <v>7</v>
      </c>
      <c r="K25" s="52">
        <v>21</v>
      </c>
      <c r="L25" s="52">
        <v>15</v>
      </c>
      <c r="M25" s="52">
        <v>17</v>
      </c>
      <c r="N25" s="52">
        <v>21</v>
      </c>
      <c r="O25" s="52">
        <v>33</v>
      </c>
      <c r="P25" s="52">
        <v>24</v>
      </c>
      <c r="Q25" s="52">
        <v>31</v>
      </c>
      <c r="R25" s="52">
        <v>37</v>
      </c>
      <c r="S25" s="53">
        <f>SUM(E25:R25)</f>
        <v>335</v>
      </c>
    </row>
    <row r="26" spans="2:19" ht="29.1" customHeight="1" thickTop="1" thickBot="1">
      <c r="B26" s="190"/>
      <c r="C26" s="192" t="s">
        <v>38</v>
      </c>
      <c r="D26" s="193"/>
      <c r="E26" s="61">
        <f t="shared" ref="E26:S26" si="8">E25/E6*100</f>
        <v>2.2551092318534178</v>
      </c>
      <c r="F26" s="61">
        <f t="shared" si="8"/>
        <v>1.4299332697807436</v>
      </c>
      <c r="G26" s="61">
        <f t="shared" si="8"/>
        <v>1.9484240687679084</v>
      </c>
      <c r="H26" s="61">
        <f t="shared" si="8"/>
        <v>1.1016949152542372</v>
      </c>
      <c r="I26" s="61">
        <f t="shared" si="8"/>
        <v>0.87579617834394907</v>
      </c>
      <c r="J26" s="61">
        <f t="shared" si="8"/>
        <v>1.837270341207349</v>
      </c>
      <c r="K26" s="61">
        <f t="shared" si="8"/>
        <v>1.2195121951219512</v>
      </c>
      <c r="L26" s="61">
        <f t="shared" si="8"/>
        <v>1.9973368841544608</v>
      </c>
      <c r="M26" s="61">
        <f t="shared" si="8"/>
        <v>1.5454545454545454</v>
      </c>
      <c r="N26" s="61">
        <f t="shared" si="8"/>
        <v>2.056807051909892</v>
      </c>
      <c r="O26" s="61">
        <f t="shared" si="8"/>
        <v>1.5413358243811304</v>
      </c>
      <c r="P26" s="61">
        <f t="shared" si="8"/>
        <v>1.411764705882353</v>
      </c>
      <c r="Q26" s="61">
        <f t="shared" si="8"/>
        <v>1.5376984126984126</v>
      </c>
      <c r="R26" s="62">
        <f t="shared" si="8"/>
        <v>1.8964633521271141</v>
      </c>
      <c r="S26" s="63">
        <f t="shared" si="8"/>
        <v>1.5319187854399123</v>
      </c>
    </row>
    <row r="27" spans="2:19" ht="29.1" customHeight="1" thickTop="1" thickBot="1">
      <c r="B27" s="210" t="s">
        <v>44</v>
      </c>
      <c r="C27" s="216" t="s">
        <v>45</v>
      </c>
      <c r="D27" s="217"/>
      <c r="E27" s="65">
        <v>240</v>
      </c>
      <c r="F27" s="52">
        <v>183</v>
      </c>
      <c r="G27" s="52">
        <v>342</v>
      </c>
      <c r="H27" s="52">
        <v>380</v>
      </c>
      <c r="I27" s="52">
        <v>528</v>
      </c>
      <c r="J27" s="52">
        <v>64</v>
      </c>
      <c r="K27" s="52">
        <v>291</v>
      </c>
      <c r="L27" s="52">
        <v>93</v>
      </c>
      <c r="M27" s="52">
        <v>277</v>
      </c>
      <c r="N27" s="52">
        <v>156</v>
      </c>
      <c r="O27" s="52">
        <v>357</v>
      </c>
      <c r="P27" s="52">
        <v>399</v>
      </c>
      <c r="Q27" s="52">
        <v>300</v>
      </c>
      <c r="R27" s="52">
        <v>370</v>
      </c>
      <c r="S27" s="53">
        <f>SUM(E27:R27)</f>
        <v>3980</v>
      </c>
    </row>
    <row r="28" spans="2:19" ht="29.1" customHeight="1" thickTop="1" thickBot="1">
      <c r="B28" s="215"/>
      <c r="C28" s="192" t="s">
        <v>38</v>
      </c>
      <c r="D28" s="193"/>
      <c r="E28" s="61">
        <f t="shared" ref="E28:S28" si="9">E27/E6*100</f>
        <v>16.913319238900634</v>
      </c>
      <c r="F28" s="61">
        <f t="shared" si="9"/>
        <v>17.445185891325071</v>
      </c>
      <c r="G28" s="61">
        <f t="shared" si="9"/>
        <v>19.598853868194844</v>
      </c>
      <c r="H28" s="61">
        <f t="shared" si="9"/>
        <v>16.101694915254235</v>
      </c>
      <c r="I28" s="61">
        <f t="shared" si="9"/>
        <v>21.019108280254777</v>
      </c>
      <c r="J28" s="61">
        <f t="shared" si="9"/>
        <v>16.797900262467191</v>
      </c>
      <c r="K28" s="61">
        <f t="shared" si="9"/>
        <v>16.898954703832754</v>
      </c>
      <c r="L28" s="61">
        <f t="shared" si="9"/>
        <v>12.383488681757656</v>
      </c>
      <c r="M28" s="61">
        <f t="shared" si="9"/>
        <v>25.181818181818183</v>
      </c>
      <c r="N28" s="61">
        <f t="shared" si="9"/>
        <v>15.279138099902056</v>
      </c>
      <c r="O28" s="61">
        <f t="shared" si="9"/>
        <v>16.674451191032226</v>
      </c>
      <c r="P28" s="61">
        <f t="shared" si="9"/>
        <v>23.47058823529412</v>
      </c>
      <c r="Q28" s="61">
        <f t="shared" si="9"/>
        <v>14.880952380952381</v>
      </c>
      <c r="R28" s="61">
        <f t="shared" si="9"/>
        <v>18.964633521271143</v>
      </c>
      <c r="S28" s="61">
        <f t="shared" si="9"/>
        <v>18.200109749405524</v>
      </c>
    </row>
    <row r="29" spans="2:19" ht="29.1" customHeight="1" thickBot="1">
      <c r="B29" s="181" t="s">
        <v>46</v>
      </c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218"/>
    </row>
    <row r="30" spans="2:19" ht="29.1" customHeight="1" thickTop="1" thickBot="1">
      <c r="B30" s="189" t="s">
        <v>20</v>
      </c>
      <c r="C30" s="191" t="s">
        <v>47</v>
      </c>
      <c r="D30" s="177"/>
      <c r="E30" s="50">
        <v>329</v>
      </c>
      <c r="F30" s="51">
        <v>264</v>
      </c>
      <c r="G30" s="51">
        <v>477</v>
      </c>
      <c r="H30" s="51">
        <v>591</v>
      </c>
      <c r="I30" s="51">
        <v>599</v>
      </c>
      <c r="J30" s="51">
        <v>74</v>
      </c>
      <c r="K30" s="51">
        <v>407</v>
      </c>
      <c r="L30" s="51">
        <v>209</v>
      </c>
      <c r="M30" s="52">
        <v>308</v>
      </c>
      <c r="N30" s="52">
        <v>311</v>
      </c>
      <c r="O30" s="52">
        <v>440</v>
      </c>
      <c r="P30" s="52">
        <v>471</v>
      </c>
      <c r="Q30" s="52">
        <v>507</v>
      </c>
      <c r="R30" s="52">
        <v>500</v>
      </c>
      <c r="S30" s="53">
        <f>SUM(E30:R30)</f>
        <v>5487</v>
      </c>
    </row>
    <row r="31" spans="2:19" ht="29.1" customHeight="1" thickTop="1" thickBot="1">
      <c r="B31" s="190"/>
      <c r="C31" s="192" t="s">
        <v>38</v>
      </c>
      <c r="D31" s="193"/>
      <c r="E31" s="61">
        <f t="shared" ref="E31:S31" si="10">E30/E6*100</f>
        <v>23.185341789992954</v>
      </c>
      <c r="F31" s="61">
        <f t="shared" si="10"/>
        <v>25.166825548141087</v>
      </c>
      <c r="G31" s="61">
        <f t="shared" si="10"/>
        <v>27.335243553008599</v>
      </c>
      <c r="H31" s="61">
        <f t="shared" si="10"/>
        <v>25.042372881355934</v>
      </c>
      <c r="I31" s="61">
        <f t="shared" si="10"/>
        <v>23.845541401273884</v>
      </c>
      <c r="J31" s="61">
        <f t="shared" si="10"/>
        <v>19.42257217847769</v>
      </c>
      <c r="K31" s="61">
        <f t="shared" si="10"/>
        <v>23.635307781649246</v>
      </c>
      <c r="L31" s="61">
        <f t="shared" si="10"/>
        <v>27.829560585885488</v>
      </c>
      <c r="M31" s="61">
        <f t="shared" si="10"/>
        <v>28.000000000000004</v>
      </c>
      <c r="N31" s="61">
        <f t="shared" si="10"/>
        <v>30.460333006856022</v>
      </c>
      <c r="O31" s="61">
        <f t="shared" si="10"/>
        <v>20.551144325081736</v>
      </c>
      <c r="P31" s="61">
        <f t="shared" si="10"/>
        <v>27.705882352941174</v>
      </c>
      <c r="Q31" s="61">
        <f t="shared" si="10"/>
        <v>25.148809523809522</v>
      </c>
      <c r="R31" s="62">
        <f t="shared" si="10"/>
        <v>25.627883136852898</v>
      </c>
      <c r="S31" s="63">
        <f t="shared" si="10"/>
        <v>25.091457837936709</v>
      </c>
    </row>
    <row r="32" spans="2:19" ht="29.1" customHeight="1" thickTop="1" thickBot="1">
      <c r="B32" s="210" t="s">
        <v>23</v>
      </c>
      <c r="C32" s="211" t="s">
        <v>48</v>
      </c>
      <c r="D32" s="212"/>
      <c r="E32" s="50">
        <v>405</v>
      </c>
      <c r="F32" s="51">
        <v>301</v>
      </c>
      <c r="G32" s="51">
        <v>498</v>
      </c>
      <c r="H32" s="51">
        <v>687</v>
      </c>
      <c r="I32" s="51">
        <v>690</v>
      </c>
      <c r="J32" s="51">
        <v>133</v>
      </c>
      <c r="K32" s="51">
        <v>466</v>
      </c>
      <c r="L32" s="51">
        <v>228</v>
      </c>
      <c r="M32" s="52">
        <v>292</v>
      </c>
      <c r="N32" s="52">
        <v>257</v>
      </c>
      <c r="O32" s="52">
        <v>630</v>
      </c>
      <c r="P32" s="52">
        <v>488</v>
      </c>
      <c r="Q32" s="52">
        <v>555</v>
      </c>
      <c r="R32" s="52">
        <v>561</v>
      </c>
      <c r="S32" s="53">
        <f>SUM(E32:R32)</f>
        <v>6191</v>
      </c>
    </row>
    <row r="33" spans="2:22" ht="29.1" customHeight="1" thickTop="1" thickBot="1">
      <c r="B33" s="190"/>
      <c r="C33" s="192" t="s">
        <v>38</v>
      </c>
      <c r="D33" s="193"/>
      <c r="E33" s="61">
        <f t="shared" ref="E33:S33" si="11">E32/E6*100</f>
        <v>28.541226215644823</v>
      </c>
      <c r="F33" s="61">
        <f t="shared" si="11"/>
        <v>28.693994280266921</v>
      </c>
      <c r="G33" s="61">
        <f t="shared" si="11"/>
        <v>28.538681948424067</v>
      </c>
      <c r="H33" s="61">
        <f t="shared" si="11"/>
        <v>29.110169491525422</v>
      </c>
      <c r="I33" s="61">
        <f t="shared" si="11"/>
        <v>27.46815286624204</v>
      </c>
      <c r="J33" s="61">
        <f t="shared" si="11"/>
        <v>34.908136482939632</v>
      </c>
      <c r="K33" s="61">
        <f t="shared" si="11"/>
        <v>27.061556329849012</v>
      </c>
      <c r="L33" s="61">
        <f t="shared" si="11"/>
        <v>30.359520639147803</v>
      </c>
      <c r="M33" s="61">
        <f t="shared" si="11"/>
        <v>26.545454545454543</v>
      </c>
      <c r="N33" s="61">
        <f t="shared" si="11"/>
        <v>25.171400587659161</v>
      </c>
      <c r="O33" s="61">
        <f t="shared" si="11"/>
        <v>29.425502101821579</v>
      </c>
      <c r="P33" s="61">
        <f t="shared" si="11"/>
        <v>28.705882352941174</v>
      </c>
      <c r="Q33" s="61">
        <f t="shared" si="11"/>
        <v>27.529761904761905</v>
      </c>
      <c r="R33" s="62">
        <f t="shared" si="11"/>
        <v>28.754484879548947</v>
      </c>
      <c r="S33" s="63">
        <f t="shared" si="11"/>
        <v>28.310773733308949</v>
      </c>
    </row>
    <row r="34" spans="2:22" ht="29.1" customHeight="1" thickTop="1" thickBot="1">
      <c r="B34" s="210" t="s">
        <v>28</v>
      </c>
      <c r="C34" s="211" t="s">
        <v>49</v>
      </c>
      <c r="D34" s="212"/>
      <c r="E34" s="50">
        <v>383</v>
      </c>
      <c r="F34" s="51">
        <v>416</v>
      </c>
      <c r="G34" s="51">
        <v>925</v>
      </c>
      <c r="H34" s="51">
        <v>1336</v>
      </c>
      <c r="I34" s="51">
        <v>1440</v>
      </c>
      <c r="J34" s="51">
        <v>144</v>
      </c>
      <c r="K34" s="51">
        <v>870</v>
      </c>
      <c r="L34" s="51">
        <v>326</v>
      </c>
      <c r="M34" s="52">
        <v>519</v>
      </c>
      <c r="N34" s="52">
        <v>528</v>
      </c>
      <c r="O34" s="52">
        <v>848</v>
      </c>
      <c r="P34" s="52">
        <v>781</v>
      </c>
      <c r="Q34" s="52">
        <v>943</v>
      </c>
      <c r="R34" s="52">
        <v>1002</v>
      </c>
      <c r="S34" s="53">
        <f>SUM(E34:R34)</f>
        <v>10461</v>
      </c>
    </row>
    <row r="35" spans="2:22" ht="29.1" customHeight="1" thickTop="1" thickBot="1">
      <c r="B35" s="190"/>
      <c r="C35" s="192" t="s">
        <v>38</v>
      </c>
      <c r="D35" s="193"/>
      <c r="E35" s="61">
        <f t="shared" ref="E35:S35" si="12">E34/E6*100</f>
        <v>26.990838618745595</v>
      </c>
      <c r="F35" s="61">
        <f t="shared" si="12"/>
        <v>39.656816015252623</v>
      </c>
      <c r="G35" s="61">
        <f t="shared" si="12"/>
        <v>53.008595988538687</v>
      </c>
      <c r="H35" s="61">
        <f t="shared" si="12"/>
        <v>56.610169491525419</v>
      </c>
      <c r="I35" s="61">
        <f t="shared" si="12"/>
        <v>57.324840764331206</v>
      </c>
      <c r="J35" s="61">
        <f t="shared" si="12"/>
        <v>37.795275590551178</v>
      </c>
      <c r="K35" s="61">
        <f t="shared" si="12"/>
        <v>50.522648083623686</v>
      </c>
      <c r="L35" s="61">
        <f t="shared" si="12"/>
        <v>43.408788282290281</v>
      </c>
      <c r="M35" s="61">
        <f t="shared" si="12"/>
        <v>47.18181818181818</v>
      </c>
      <c r="N35" s="61">
        <f t="shared" si="12"/>
        <v>51.714005876591571</v>
      </c>
      <c r="O35" s="61">
        <f t="shared" si="12"/>
        <v>39.607659971975714</v>
      </c>
      <c r="P35" s="61">
        <f t="shared" si="12"/>
        <v>45.941176470588232</v>
      </c>
      <c r="Q35" s="61">
        <f t="shared" si="12"/>
        <v>46.775793650793652</v>
      </c>
      <c r="R35" s="62">
        <f t="shared" si="12"/>
        <v>51.358277806253206</v>
      </c>
      <c r="S35" s="63">
        <f t="shared" si="12"/>
        <v>47.837022132796783</v>
      </c>
    </row>
    <row r="36" spans="2:22" ht="29.1" customHeight="1" thickTop="1" thickBot="1">
      <c r="B36" s="210" t="s">
        <v>31</v>
      </c>
      <c r="C36" s="216" t="s">
        <v>50</v>
      </c>
      <c r="D36" s="217"/>
      <c r="E36" s="65">
        <v>273</v>
      </c>
      <c r="F36" s="52">
        <v>243</v>
      </c>
      <c r="G36" s="52">
        <v>415</v>
      </c>
      <c r="H36" s="52">
        <v>379</v>
      </c>
      <c r="I36" s="52">
        <v>650</v>
      </c>
      <c r="J36" s="52">
        <v>79</v>
      </c>
      <c r="K36" s="52">
        <v>514</v>
      </c>
      <c r="L36" s="52">
        <v>150</v>
      </c>
      <c r="M36" s="52">
        <v>210</v>
      </c>
      <c r="N36" s="52">
        <v>193</v>
      </c>
      <c r="O36" s="52">
        <v>361</v>
      </c>
      <c r="P36" s="52">
        <v>349</v>
      </c>
      <c r="Q36" s="52">
        <v>515</v>
      </c>
      <c r="R36" s="52">
        <v>384</v>
      </c>
      <c r="S36" s="53">
        <f>SUM(E36:R36)</f>
        <v>4715</v>
      </c>
    </row>
    <row r="37" spans="2:22" ht="29.1" customHeight="1" thickTop="1" thickBot="1">
      <c r="B37" s="215"/>
      <c r="C37" s="192" t="s">
        <v>38</v>
      </c>
      <c r="D37" s="193"/>
      <c r="E37" s="61">
        <f t="shared" ref="E37:S37" si="13">E36/E6*100</f>
        <v>19.238900634249472</v>
      </c>
      <c r="F37" s="61">
        <f t="shared" si="13"/>
        <v>23.164918970448046</v>
      </c>
      <c r="G37" s="61">
        <f t="shared" si="13"/>
        <v>23.782234957020059</v>
      </c>
      <c r="H37" s="61">
        <f t="shared" si="13"/>
        <v>16.059322033898304</v>
      </c>
      <c r="I37" s="61">
        <f t="shared" si="13"/>
        <v>25.875796178343951</v>
      </c>
      <c r="J37" s="61">
        <f t="shared" si="13"/>
        <v>20.73490813648294</v>
      </c>
      <c r="K37" s="61">
        <f t="shared" si="13"/>
        <v>29.849012775842041</v>
      </c>
      <c r="L37" s="61">
        <f t="shared" si="13"/>
        <v>19.973368841544605</v>
      </c>
      <c r="M37" s="61">
        <f t="shared" si="13"/>
        <v>19.090909090909093</v>
      </c>
      <c r="N37" s="61">
        <f t="shared" si="13"/>
        <v>18.90303623898139</v>
      </c>
      <c r="O37" s="61">
        <f t="shared" si="13"/>
        <v>16.861279775805698</v>
      </c>
      <c r="P37" s="61">
        <f t="shared" si="13"/>
        <v>20.52941176470588</v>
      </c>
      <c r="Q37" s="61">
        <f t="shared" si="13"/>
        <v>25.545634920634917</v>
      </c>
      <c r="R37" s="62">
        <f t="shared" si="13"/>
        <v>19.682214249103026</v>
      </c>
      <c r="S37" s="63">
        <f t="shared" si="13"/>
        <v>21.561185293579658</v>
      </c>
    </row>
    <row r="38" spans="2:22" s="66" customFormat="1" ht="29.1" customHeight="1" thickTop="1" thickBot="1">
      <c r="B38" s="189" t="s">
        <v>42</v>
      </c>
      <c r="C38" s="222" t="s">
        <v>51</v>
      </c>
      <c r="D38" s="223"/>
      <c r="E38" s="65">
        <v>188</v>
      </c>
      <c r="F38" s="52">
        <v>108</v>
      </c>
      <c r="G38" s="52">
        <v>163</v>
      </c>
      <c r="H38" s="52">
        <v>137</v>
      </c>
      <c r="I38" s="52">
        <v>244</v>
      </c>
      <c r="J38" s="52">
        <v>35</v>
      </c>
      <c r="K38" s="52">
        <v>143</v>
      </c>
      <c r="L38" s="52">
        <v>69</v>
      </c>
      <c r="M38" s="52">
        <v>94</v>
      </c>
      <c r="N38" s="52">
        <v>53</v>
      </c>
      <c r="O38" s="52">
        <v>213</v>
      </c>
      <c r="P38" s="52">
        <v>160</v>
      </c>
      <c r="Q38" s="52">
        <v>160</v>
      </c>
      <c r="R38" s="52">
        <v>146</v>
      </c>
      <c r="S38" s="53">
        <f>SUM(E38:R38)</f>
        <v>1913</v>
      </c>
    </row>
    <row r="39" spans="2:22" s="4" customFormat="1" ht="29.1" customHeight="1" thickTop="1" thickBot="1">
      <c r="B39" s="221"/>
      <c r="C39" s="224" t="s">
        <v>38</v>
      </c>
      <c r="D39" s="225"/>
      <c r="E39" s="67">
        <f t="shared" ref="E39:S39" si="14">E38/E6*100</f>
        <v>13.248766737138832</v>
      </c>
      <c r="F39" s="68">
        <f t="shared" si="14"/>
        <v>10.295519542421355</v>
      </c>
      <c r="G39" s="68">
        <f t="shared" si="14"/>
        <v>9.3409742120343839</v>
      </c>
      <c r="H39" s="68">
        <f t="shared" si="14"/>
        <v>5.8050847457627119</v>
      </c>
      <c r="I39" s="68">
        <f t="shared" si="14"/>
        <v>9.7133757961783438</v>
      </c>
      <c r="J39" s="68">
        <f t="shared" si="14"/>
        <v>9.1863517060367457</v>
      </c>
      <c r="K39" s="68">
        <f t="shared" si="14"/>
        <v>8.3042973286875732</v>
      </c>
      <c r="L39" s="68">
        <f t="shared" si="14"/>
        <v>9.1877496671105181</v>
      </c>
      <c r="M39" s="68">
        <f t="shared" si="14"/>
        <v>8.545454545454545</v>
      </c>
      <c r="N39" s="68">
        <f t="shared" si="14"/>
        <v>5.1909892262487762</v>
      </c>
      <c r="O39" s="67">
        <f t="shared" si="14"/>
        <v>9.9486221391872949</v>
      </c>
      <c r="P39" s="68">
        <f t="shared" si="14"/>
        <v>9.4117647058823533</v>
      </c>
      <c r="Q39" s="68">
        <f t="shared" si="14"/>
        <v>7.9365079365079358</v>
      </c>
      <c r="R39" s="69">
        <f t="shared" si="14"/>
        <v>7.4833418759610453</v>
      </c>
      <c r="S39" s="63">
        <f t="shared" si="14"/>
        <v>8.7479421986464239</v>
      </c>
    </row>
    <row r="40" spans="2:22" s="4" customFormat="1" ht="24" customHeight="1">
      <c r="B40" s="70"/>
      <c r="C40" s="71"/>
      <c r="D40" s="71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3"/>
    </row>
    <row r="41" spans="2:22" s="4" customFormat="1" ht="48.75" customHeight="1" thickBot="1">
      <c r="B41" s="226" t="s">
        <v>52</v>
      </c>
      <c r="C41" s="226"/>
      <c r="D41" s="226"/>
      <c r="E41" s="226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  <c r="R41" s="226"/>
      <c r="S41" s="226"/>
    </row>
    <row r="42" spans="2:22" s="4" customFormat="1" ht="42" customHeight="1" thickTop="1" thickBot="1">
      <c r="B42" s="6" t="s">
        <v>1</v>
      </c>
      <c r="C42" s="74" t="s">
        <v>2</v>
      </c>
      <c r="D42" s="75" t="s">
        <v>3</v>
      </c>
      <c r="E42" s="76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2" s="4" customFormat="1" ht="42" customHeight="1" thickBot="1">
      <c r="B43" s="181" t="s">
        <v>55</v>
      </c>
      <c r="C43" s="227"/>
      <c r="D43" s="227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8"/>
    </row>
    <row r="44" spans="2:22" s="4" customFormat="1" ht="42" customHeight="1" thickTop="1" thickBot="1">
      <c r="B44" s="77" t="s">
        <v>20</v>
      </c>
      <c r="C44" s="219" t="s">
        <v>56</v>
      </c>
      <c r="D44" s="220"/>
      <c r="E44" s="58">
        <v>895</v>
      </c>
      <c r="F44" s="58">
        <v>135</v>
      </c>
      <c r="G44" s="58">
        <v>318</v>
      </c>
      <c r="H44" s="58">
        <v>211</v>
      </c>
      <c r="I44" s="58">
        <v>347</v>
      </c>
      <c r="J44" s="58">
        <v>139</v>
      </c>
      <c r="K44" s="58">
        <v>169</v>
      </c>
      <c r="L44" s="58">
        <v>66</v>
      </c>
      <c r="M44" s="58">
        <v>184</v>
      </c>
      <c r="N44" s="58">
        <v>195</v>
      </c>
      <c r="O44" s="58">
        <v>563</v>
      </c>
      <c r="P44" s="58">
        <v>116</v>
      </c>
      <c r="Q44" s="58">
        <v>309</v>
      </c>
      <c r="R44" s="78">
        <v>298</v>
      </c>
      <c r="S44" s="79">
        <f>SUM(E44:R44)</f>
        <v>3945</v>
      </c>
    </row>
    <row r="45" spans="2:22" s="4" customFormat="1" ht="42" customHeight="1" thickTop="1" thickBot="1">
      <c r="B45" s="80"/>
      <c r="C45" s="229" t="s">
        <v>57</v>
      </c>
      <c r="D45" s="230"/>
      <c r="E45" s="81">
        <v>32</v>
      </c>
      <c r="F45" s="51">
        <v>8</v>
      </c>
      <c r="G45" s="51">
        <v>48</v>
      </c>
      <c r="H45" s="51">
        <v>43</v>
      </c>
      <c r="I45" s="51">
        <v>113</v>
      </c>
      <c r="J45" s="51">
        <v>23</v>
      </c>
      <c r="K45" s="51">
        <v>97</v>
      </c>
      <c r="L45" s="51">
        <v>26</v>
      </c>
      <c r="M45" s="52">
        <v>47</v>
      </c>
      <c r="N45" s="52">
        <v>35</v>
      </c>
      <c r="O45" s="52">
        <v>42</v>
      </c>
      <c r="P45" s="52">
        <v>17</v>
      </c>
      <c r="Q45" s="52">
        <v>141</v>
      </c>
      <c r="R45" s="52">
        <v>111</v>
      </c>
      <c r="S45" s="79">
        <f>SUM(E45:R45)</f>
        <v>783</v>
      </c>
    </row>
    <row r="46" spans="2:22" s="4" customFormat="1" ht="42" customHeight="1" thickTop="1" thickBot="1">
      <c r="B46" s="82" t="s">
        <v>23</v>
      </c>
      <c r="C46" s="231" t="s">
        <v>58</v>
      </c>
      <c r="D46" s="232"/>
      <c r="E46" s="83">
        <f>E44+'[1] Stan i struktura V 18'!E46</f>
        <v>4559</v>
      </c>
      <c r="F46" s="83">
        <f>F44+'[1] Stan i struktura V 18'!F46</f>
        <v>1466</v>
      </c>
      <c r="G46" s="83">
        <f>G44+'[1] Stan i struktura V 18'!G46</f>
        <v>1969</v>
      </c>
      <c r="H46" s="83">
        <f>H44+'[1] Stan i struktura V 18'!H46</f>
        <v>1434</v>
      </c>
      <c r="I46" s="83">
        <f>I44+'[1] Stan i struktura V 18'!I46</f>
        <v>1874</v>
      </c>
      <c r="J46" s="83">
        <f>J44+'[1] Stan i struktura V 18'!J46</f>
        <v>825</v>
      </c>
      <c r="K46" s="83">
        <f>K44+'[1] Stan i struktura V 18'!K46</f>
        <v>1361</v>
      </c>
      <c r="L46" s="83">
        <f>L44+'[1] Stan i struktura V 18'!L46</f>
        <v>969</v>
      </c>
      <c r="M46" s="83">
        <f>M44+'[1] Stan i struktura V 18'!M46</f>
        <v>1967</v>
      </c>
      <c r="N46" s="83">
        <f>N44+'[1] Stan i struktura V 18'!N46</f>
        <v>1433</v>
      </c>
      <c r="O46" s="83">
        <f>O44+'[1] Stan i struktura V 18'!O46</f>
        <v>3803</v>
      </c>
      <c r="P46" s="83">
        <f>P44+'[1] Stan i struktura V 18'!P46</f>
        <v>1324</v>
      </c>
      <c r="Q46" s="83">
        <f>Q44+'[1] Stan i struktura V 18'!Q46</f>
        <v>1577</v>
      </c>
      <c r="R46" s="84">
        <f>R44+'[1] Stan i struktura V 18'!R46</f>
        <v>2128</v>
      </c>
      <c r="S46" s="85">
        <f>S44+'[1] Stan i struktura V 18'!S46</f>
        <v>26689</v>
      </c>
      <c r="U46" s="4">
        <f>SUM(E46:R46)</f>
        <v>26689</v>
      </c>
      <c r="V46" s="4">
        <f>SUM(E46:R46)</f>
        <v>26689</v>
      </c>
    </row>
    <row r="47" spans="2:22" s="4" customFormat="1" ht="42" customHeight="1" thickBot="1">
      <c r="B47" s="233" t="s">
        <v>59</v>
      </c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  <c r="R47" s="234"/>
      <c r="S47" s="228"/>
    </row>
    <row r="48" spans="2:22" s="4" customFormat="1" ht="42" customHeight="1" thickTop="1" thickBot="1">
      <c r="B48" s="235" t="s">
        <v>20</v>
      </c>
      <c r="C48" s="236" t="s">
        <v>60</v>
      </c>
      <c r="D48" s="237"/>
      <c r="E48" s="59">
        <v>10</v>
      </c>
      <c r="F48" s="59">
        <v>8</v>
      </c>
      <c r="G48" s="59">
        <v>8</v>
      </c>
      <c r="H48" s="59">
        <v>1</v>
      </c>
      <c r="I48" s="59">
        <v>7</v>
      </c>
      <c r="J48" s="59">
        <v>1</v>
      </c>
      <c r="K48" s="59">
        <v>11</v>
      </c>
      <c r="L48" s="59">
        <v>4</v>
      </c>
      <c r="M48" s="59">
        <v>0</v>
      </c>
      <c r="N48" s="59">
        <v>10</v>
      </c>
      <c r="O48" s="59">
        <v>11</v>
      </c>
      <c r="P48" s="59">
        <v>0</v>
      </c>
      <c r="Q48" s="59">
        <v>38</v>
      </c>
      <c r="R48" s="60">
        <v>9</v>
      </c>
      <c r="S48" s="86">
        <f>SUM(E48:R48)</f>
        <v>118</v>
      </c>
    </row>
    <row r="49" spans="2:22" ht="42" customHeight="1" thickTop="1" thickBot="1">
      <c r="B49" s="190"/>
      <c r="C49" s="238" t="s">
        <v>61</v>
      </c>
      <c r="D49" s="239"/>
      <c r="E49" s="87">
        <f>E48+'[1] Stan i struktura V 18'!E49</f>
        <v>63</v>
      </c>
      <c r="F49" s="87">
        <f>F48+'[1] Stan i struktura V 18'!F49</f>
        <v>44</v>
      </c>
      <c r="G49" s="87">
        <f>G48+'[1] Stan i struktura V 18'!G49</f>
        <v>41</v>
      </c>
      <c r="H49" s="87">
        <f>H48+'[1] Stan i struktura V 18'!H49</f>
        <v>23</v>
      </c>
      <c r="I49" s="87">
        <f>I48+'[1] Stan i struktura V 18'!I49</f>
        <v>32</v>
      </c>
      <c r="J49" s="87">
        <f>J48+'[1] Stan i struktura V 18'!J49</f>
        <v>10</v>
      </c>
      <c r="K49" s="87">
        <f>K48+'[1] Stan i struktura V 18'!K49</f>
        <v>71</v>
      </c>
      <c r="L49" s="87">
        <f>L48+'[1] Stan i struktura V 18'!L49</f>
        <v>39</v>
      </c>
      <c r="M49" s="87">
        <f>M48+'[1] Stan i struktura V 18'!M49</f>
        <v>0</v>
      </c>
      <c r="N49" s="87">
        <f>N48+'[1] Stan i struktura V 18'!N49</f>
        <v>34</v>
      </c>
      <c r="O49" s="87">
        <f>O48+'[1] Stan i struktura V 18'!O49</f>
        <v>72</v>
      </c>
      <c r="P49" s="87">
        <f>P48+'[1] Stan i struktura V 18'!P49</f>
        <v>11</v>
      </c>
      <c r="Q49" s="87">
        <f>Q48+'[1] Stan i struktura V 18'!Q49</f>
        <v>211</v>
      </c>
      <c r="R49" s="88">
        <f>R48+'[1] Stan i struktura V 18'!R49</f>
        <v>102</v>
      </c>
      <c r="S49" s="85">
        <f>S48+'[1] Stan i struktura V 18'!S49</f>
        <v>753</v>
      </c>
      <c r="U49" s="1">
        <f>SUM(E49:R49)</f>
        <v>753</v>
      </c>
      <c r="V49" s="4">
        <f>SUM(E49:R49)</f>
        <v>753</v>
      </c>
    </row>
    <row r="50" spans="2:22" s="4" customFormat="1" ht="42" customHeight="1" thickTop="1" thickBot="1">
      <c r="B50" s="240" t="s">
        <v>23</v>
      </c>
      <c r="C50" s="241" t="s">
        <v>62</v>
      </c>
      <c r="D50" s="242"/>
      <c r="E50" s="89">
        <v>1</v>
      </c>
      <c r="F50" s="89">
        <v>2</v>
      </c>
      <c r="G50" s="89">
        <v>12</v>
      </c>
      <c r="H50" s="89">
        <v>2</v>
      </c>
      <c r="I50" s="89">
        <v>22</v>
      </c>
      <c r="J50" s="89">
        <v>0</v>
      </c>
      <c r="K50" s="89">
        <v>3</v>
      </c>
      <c r="L50" s="89">
        <v>2</v>
      </c>
      <c r="M50" s="89">
        <v>1</v>
      </c>
      <c r="N50" s="89">
        <v>1</v>
      </c>
      <c r="O50" s="89">
        <v>0</v>
      </c>
      <c r="P50" s="89">
        <v>1</v>
      </c>
      <c r="Q50" s="89">
        <v>28</v>
      </c>
      <c r="R50" s="90">
        <v>2</v>
      </c>
      <c r="S50" s="86">
        <f>SUM(E50:R50)</f>
        <v>77</v>
      </c>
    </row>
    <row r="51" spans="2:22" ht="42" customHeight="1" thickTop="1" thickBot="1">
      <c r="B51" s="190"/>
      <c r="C51" s="238" t="s">
        <v>63</v>
      </c>
      <c r="D51" s="239"/>
      <c r="E51" s="87">
        <f>E50+'[1] Stan i struktura V 18'!E51</f>
        <v>10</v>
      </c>
      <c r="F51" s="87">
        <f>F50+'[1] Stan i struktura V 18'!F51</f>
        <v>25</v>
      </c>
      <c r="G51" s="87">
        <f>G50+'[1] Stan i struktura V 18'!G51</f>
        <v>36</v>
      </c>
      <c r="H51" s="87">
        <f>H50+'[1] Stan i struktura V 18'!H51</f>
        <v>46</v>
      </c>
      <c r="I51" s="87">
        <f>I50+'[1] Stan i struktura V 18'!I51</f>
        <v>79</v>
      </c>
      <c r="J51" s="87">
        <f>J50+'[1] Stan i struktura V 18'!J51</f>
        <v>10</v>
      </c>
      <c r="K51" s="87">
        <f>K50+'[1] Stan i struktura V 18'!K51</f>
        <v>27</v>
      </c>
      <c r="L51" s="87">
        <f>L50+'[1] Stan i struktura V 18'!L51</f>
        <v>27</v>
      </c>
      <c r="M51" s="87">
        <f>M50+'[1] Stan i struktura V 18'!M51</f>
        <v>14</v>
      </c>
      <c r="N51" s="87">
        <f>N50+'[1] Stan i struktura V 18'!N51</f>
        <v>17</v>
      </c>
      <c r="O51" s="87">
        <f>O50+'[1] Stan i struktura V 18'!O51</f>
        <v>6</v>
      </c>
      <c r="P51" s="87">
        <f>P50+'[1] Stan i struktura V 18'!P51</f>
        <v>36</v>
      </c>
      <c r="Q51" s="87">
        <f>Q50+'[1] Stan i struktura V 18'!Q51</f>
        <v>161</v>
      </c>
      <c r="R51" s="88">
        <f>R50+'[1] Stan i struktura V 18'!R51</f>
        <v>7</v>
      </c>
      <c r="S51" s="85">
        <f>S50+'[1] Stan i struktura V 18'!S51</f>
        <v>501</v>
      </c>
      <c r="U51" s="1">
        <f>SUM(E51:R51)</f>
        <v>501</v>
      </c>
      <c r="V51" s="4">
        <f>SUM(E51:R51)</f>
        <v>501</v>
      </c>
    </row>
    <row r="52" spans="2:22" s="4" customFormat="1" ht="42" customHeight="1" thickTop="1" thickBot="1">
      <c r="B52" s="243" t="s">
        <v>28</v>
      </c>
      <c r="C52" s="244" t="s">
        <v>64</v>
      </c>
      <c r="D52" s="245"/>
      <c r="E52" s="50">
        <v>13</v>
      </c>
      <c r="F52" s="51">
        <v>1</v>
      </c>
      <c r="G52" s="51">
        <v>15</v>
      </c>
      <c r="H52" s="51">
        <v>7</v>
      </c>
      <c r="I52" s="52">
        <v>20</v>
      </c>
      <c r="J52" s="51">
        <v>2</v>
      </c>
      <c r="K52" s="52">
        <v>10</v>
      </c>
      <c r="L52" s="51">
        <v>6</v>
      </c>
      <c r="M52" s="52">
        <v>5</v>
      </c>
      <c r="N52" s="52">
        <v>11</v>
      </c>
      <c r="O52" s="52">
        <v>6</v>
      </c>
      <c r="P52" s="51">
        <v>0</v>
      </c>
      <c r="Q52" s="91">
        <v>6</v>
      </c>
      <c r="R52" s="52">
        <v>16</v>
      </c>
      <c r="S52" s="86">
        <f>SUM(E52:R52)</f>
        <v>118</v>
      </c>
    </row>
    <row r="53" spans="2:22" ht="42" customHeight="1" thickTop="1" thickBot="1">
      <c r="B53" s="190"/>
      <c r="C53" s="238" t="s">
        <v>65</v>
      </c>
      <c r="D53" s="239"/>
      <c r="E53" s="87">
        <f>E52+'[1] Stan i struktura V 18'!E53</f>
        <v>45</v>
      </c>
      <c r="F53" s="87">
        <f>F52+'[1] Stan i struktura V 18'!F53</f>
        <v>26</v>
      </c>
      <c r="G53" s="87">
        <f>G52+'[1] Stan i struktura V 18'!G53</f>
        <v>57</v>
      </c>
      <c r="H53" s="87">
        <f>H52+'[1] Stan i struktura V 18'!H53</f>
        <v>64</v>
      </c>
      <c r="I53" s="87">
        <f>I52+'[1] Stan i struktura V 18'!I53</f>
        <v>33</v>
      </c>
      <c r="J53" s="87">
        <f>J52+'[1] Stan i struktura V 18'!J53</f>
        <v>30</v>
      </c>
      <c r="K53" s="87">
        <f>K52+'[1] Stan i struktura V 18'!K53</f>
        <v>14</v>
      </c>
      <c r="L53" s="87">
        <f>L52+'[1] Stan i struktura V 18'!L53</f>
        <v>14</v>
      </c>
      <c r="M53" s="87">
        <f>M52+'[1] Stan i struktura V 18'!M53</f>
        <v>29</v>
      </c>
      <c r="N53" s="87">
        <f>N52+'[1] Stan i struktura V 18'!N53</f>
        <v>47</v>
      </c>
      <c r="O53" s="87">
        <f>O52+'[1] Stan i struktura V 18'!O53</f>
        <v>33</v>
      </c>
      <c r="P53" s="87">
        <f>P52+'[1] Stan i struktura V 18'!P53</f>
        <v>11</v>
      </c>
      <c r="Q53" s="87">
        <f>Q52+'[1] Stan i struktura V 18'!Q53</f>
        <v>28</v>
      </c>
      <c r="R53" s="88">
        <f>R52+'[1] Stan i struktura V 18'!R53</f>
        <v>54</v>
      </c>
      <c r="S53" s="85">
        <f>S52+'[1] Stan i struktura V 18'!S53</f>
        <v>485</v>
      </c>
      <c r="U53" s="1">
        <f>SUM(E53:R53)</f>
        <v>485</v>
      </c>
      <c r="V53" s="4">
        <f>SUM(E53:R53)</f>
        <v>485</v>
      </c>
    </row>
    <row r="54" spans="2:22" s="4" customFormat="1" ht="42" customHeight="1" thickTop="1" thickBot="1">
      <c r="B54" s="243" t="s">
        <v>31</v>
      </c>
      <c r="C54" s="244" t="s">
        <v>66</v>
      </c>
      <c r="D54" s="245"/>
      <c r="E54" s="50">
        <v>11</v>
      </c>
      <c r="F54" s="51">
        <v>13</v>
      </c>
      <c r="G54" s="51">
        <v>10</v>
      </c>
      <c r="H54" s="51">
        <v>3</v>
      </c>
      <c r="I54" s="52">
        <v>3</v>
      </c>
      <c r="J54" s="51">
        <v>2</v>
      </c>
      <c r="K54" s="52">
        <v>0</v>
      </c>
      <c r="L54" s="51">
        <v>4</v>
      </c>
      <c r="M54" s="52">
        <v>1</v>
      </c>
      <c r="N54" s="52">
        <v>6</v>
      </c>
      <c r="O54" s="52">
        <v>10</v>
      </c>
      <c r="P54" s="51">
        <v>2</v>
      </c>
      <c r="Q54" s="91">
        <v>11</v>
      </c>
      <c r="R54" s="52">
        <v>12</v>
      </c>
      <c r="S54" s="86">
        <f>SUM(E54:R54)</f>
        <v>88</v>
      </c>
    </row>
    <row r="55" spans="2:22" s="4" customFormat="1" ht="42" customHeight="1" thickTop="1" thickBot="1">
      <c r="B55" s="190"/>
      <c r="C55" s="246" t="s">
        <v>67</v>
      </c>
      <c r="D55" s="247"/>
      <c r="E55" s="87">
        <f>E54+'[1] Stan i struktura V 18'!E55</f>
        <v>62</v>
      </c>
      <c r="F55" s="87">
        <f>F54+'[1] Stan i struktura V 18'!F55</f>
        <v>38</v>
      </c>
      <c r="G55" s="87">
        <f>G54+'[1] Stan i struktura V 18'!G55</f>
        <v>62</v>
      </c>
      <c r="H55" s="87">
        <f>H54+'[1] Stan i struktura V 18'!H55</f>
        <v>26</v>
      </c>
      <c r="I55" s="87">
        <f>I54+'[1] Stan i struktura V 18'!I55</f>
        <v>14</v>
      </c>
      <c r="J55" s="87">
        <f>J54+'[1] Stan i struktura V 18'!J55</f>
        <v>25</v>
      </c>
      <c r="K55" s="87">
        <f>K54+'[1] Stan i struktura V 18'!K55</f>
        <v>8</v>
      </c>
      <c r="L55" s="87">
        <f>L54+'[1] Stan i struktura V 18'!L55</f>
        <v>21</v>
      </c>
      <c r="M55" s="87">
        <f>M54+'[1] Stan i struktura V 18'!M55</f>
        <v>15</v>
      </c>
      <c r="N55" s="87">
        <f>N54+'[1] Stan i struktura V 18'!N55</f>
        <v>23</v>
      </c>
      <c r="O55" s="87">
        <f>O54+'[1] Stan i struktura V 18'!O55</f>
        <v>33</v>
      </c>
      <c r="P55" s="87">
        <f>P54+'[1] Stan i struktura V 18'!P55</f>
        <v>14</v>
      </c>
      <c r="Q55" s="87">
        <f>Q54+'[1] Stan i struktura V 18'!Q55</f>
        <v>33</v>
      </c>
      <c r="R55" s="88">
        <f>R54+'[1] Stan i struktura V 18'!R55</f>
        <v>20</v>
      </c>
      <c r="S55" s="85">
        <f>S54+'[1] Stan i struktura V 18'!S55</f>
        <v>394</v>
      </c>
      <c r="U55" s="4">
        <f>SUM(E55:R55)</f>
        <v>394</v>
      </c>
      <c r="V55" s="4">
        <f>SUM(E55:R55)</f>
        <v>394</v>
      </c>
    </row>
    <row r="56" spans="2:22" s="4" customFormat="1" ht="42" customHeight="1" thickTop="1" thickBot="1">
      <c r="B56" s="243" t="s">
        <v>42</v>
      </c>
      <c r="C56" s="249" t="s">
        <v>68</v>
      </c>
      <c r="D56" s="250"/>
      <c r="E56" s="92">
        <v>10</v>
      </c>
      <c r="F56" s="92">
        <v>5</v>
      </c>
      <c r="G56" s="92">
        <v>5</v>
      </c>
      <c r="H56" s="92">
        <v>9</v>
      </c>
      <c r="I56" s="92">
        <v>10</v>
      </c>
      <c r="J56" s="92">
        <v>5</v>
      </c>
      <c r="K56" s="92">
        <v>27</v>
      </c>
      <c r="L56" s="92">
        <v>4</v>
      </c>
      <c r="M56" s="92">
        <v>7</v>
      </c>
      <c r="N56" s="92">
        <v>4</v>
      </c>
      <c r="O56" s="92">
        <v>7</v>
      </c>
      <c r="P56" s="92">
        <v>2</v>
      </c>
      <c r="Q56" s="92">
        <v>11</v>
      </c>
      <c r="R56" s="93">
        <v>4</v>
      </c>
      <c r="S56" s="86">
        <f>SUM(E56:R56)</f>
        <v>110</v>
      </c>
    </row>
    <row r="57" spans="2:22" s="4" customFormat="1" ht="42" customHeight="1" thickTop="1" thickBot="1">
      <c r="B57" s="248"/>
      <c r="C57" s="251" t="s">
        <v>69</v>
      </c>
      <c r="D57" s="252"/>
      <c r="E57" s="87">
        <f>E56+'[1] Stan i struktura V 18'!E57</f>
        <v>77</v>
      </c>
      <c r="F57" s="87">
        <f>F56+'[1] Stan i struktura V 18'!F57</f>
        <v>47</v>
      </c>
      <c r="G57" s="87">
        <f>G56+'[1] Stan i struktura V 18'!G57</f>
        <v>26</v>
      </c>
      <c r="H57" s="87">
        <f>H56+'[1] Stan i struktura V 18'!H57</f>
        <v>46</v>
      </c>
      <c r="I57" s="87">
        <f>I56+'[1] Stan i struktura V 18'!I57</f>
        <v>76</v>
      </c>
      <c r="J57" s="87">
        <f>J56+'[1] Stan i struktura V 18'!J57</f>
        <v>21</v>
      </c>
      <c r="K57" s="87">
        <f>K56+'[1] Stan i struktura V 18'!K57</f>
        <v>89</v>
      </c>
      <c r="L57" s="87">
        <f>L56+'[1] Stan i struktura V 18'!L57</f>
        <v>24</v>
      </c>
      <c r="M57" s="87">
        <f>M56+'[1] Stan i struktura V 18'!M57</f>
        <v>48</v>
      </c>
      <c r="N57" s="87">
        <f>N56+'[1] Stan i struktura V 18'!N57</f>
        <v>38</v>
      </c>
      <c r="O57" s="87">
        <f>O56+'[1] Stan i struktura V 18'!O57</f>
        <v>66</v>
      </c>
      <c r="P57" s="87">
        <f>P56+'[1] Stan i struktura V 18'!P57</f>
        <v>22</v>
      </c>
      <c r="Q57" s="87">
        <f>Q56+'[1] Stan i struktura V 18'!Q57</f>
        <v>66</v>
      </c>
      <c r="R57" s="88">
        <f>R56+'[1] Stan i struktura V 18'!R57</f>
        <v>35</v>
      </c>
      <c r="S57" s="85">
        <f>S56+'[1] Stan i struktura V 18'!S57</f>
        <v>681</v>
      </c>
      <c r="U57" s="4">
        <f>SUM(E57:R57)</f>
        <v>681</v>
      </c>
      <c r="V57" s="4">
        <f>SUM(E57:R57)</f>
        <v>681</v>
      </c>
    </row>
    <row r="58" spans="2:22" s="4" customFormat="1" ht="42" customHeight="1" thickTop="1" thickBot="1">
      <c r="B58" s="243" t="s">
        <v>44</v>
      </c>
      <c r="C58" s="249" t="s">
        <v>70</v>
      </c>
      <c r="D58" s="250"/>
      <c r="E58" s="92">
        <v>14</v>
      </c>
      <c r="F58" s="92">
        <v>13</v>
      </c>
      <c r="G58" s="92">
        <v>5</v>
      </c>
      <c r="H58" s="92">
        <v>4</v>
      </c>
      <c r="I58" s="92">
        <v>23</v>
      </c>
      <c r="J58" s="92">
        <v>0</v>
      </c>
      <c r="K58" s="92">
        <v>2</v>
      </c>
      <c r="L58" s="92">
        <v>1</v>
      </c>
      <c r="M58" s="92">
        <v>0</v>
      </c>
      <c r="N58" s="92">
        <v>11</v>
      </c>
      <c r="O58" s="92">
        <v>1</v>
      </c>
      <c r="P58" s="92">
        <v>1</v>
      </c>
      <c r="Q58" s="92">
        <v>0</v>
      </c>
      <c r="R58" s="93">
        <v>5</v>
      </c>
      <c r="S58" s="86">
        <f>SUM(E58:R58)</f>
        <v>80</v>
      </c>
    </row>
    <row r="59" spans="2:22" s="4" customFormat="1" ht="42" customHeight="1" thickTop="1" thickBot="1">
      <c r="B59" s="240"/>
      <c r="C59" s="253" t="s">
        <v>71</v>
      </c>
      <c r="D59" s="254"/>
      <c r="E59" s="87">
        <f>E58+'[1] Stan i struktura V 18'!E59</f>
        <v>20</v>
      </c>
      <c r="F59" s="87">
        <f>F58+'[1] Stan i struktura V 18'!F59</f>
        <v>19</v>
      </c>
      <c r="G59" s="87">
        <f>G58+'[1] Stan i struktura V 18'!G59</f>
        <v>23</v>
      </c>
      <c r="H59" s="87">
        <f>H58+'[1] Stan i struktura V 18'!H59</f>
        <v>21</v>
      </c>
      <c r="I59" s="87">
        <f>I58+'[1] Stan i struktura V 18'!I59</f>
        <v>50</v>
      </c>
      <c r="J59" s="87">
        <f>J58+'[1] Stan i struktura V 18'!J59</f>
        <v>1</v>
      </c>
      <c r="K59" s="87">
        <f>K58+'[1] Stan i struktura V 18'!K59</f>
        <v>15</v>
      </c>
      <c r="L59" s="87">
        <f>L58+'[1] Stan i struktura V 18'!L59</f>
        <v>10</v>
      </c>
      <c r="M59" s="87">
        <f>M58+'[1] Stan i struktura V 18'!M59</f>
        <v>12</v>
      </c>
      <c r="N59" s="87">
        <f>N58+'[1] Stan i struktura V 18'!N59</f>
        <v>46</v>
      </c>
      <c r="O59" s="87">
        <f>O58+'[1] Stan i struktura V 18'!O59</f>
        <v>10</v>
      </c>
      <c r="P59" s="87">
        <f>P58+'[1] Stan i struktura V 18'!P59</f>
        <v>5</v>
      </c>
      <c r="Q59" s="87">
        <f>Q58+'[1] Stan i struktura V 18'!Q59</f>
        <v>4</v>
      </c>
      <c r="R59" s="88">
        <f>R58+'[1] Stan i struktura V 18'!R59</f>
        <v>22</v>
      </c>
      <c r="S59" s="85">
        <f>S58+'[1] Stan i struktura V 18'!S59</f>
        <v>258</v>
      </c>
      <c r="U59" s="4">
        <f>SUM(E59:R59)</f>
        <v>258</v>
      </c>
      <c r="V59" s="4">
        <f>SUM(E59:R59)</f>
        <v>258</v>
      </c>
    </row>
    <row r="60" spans="2:22" s="4" customFormat="1" ht="42" customHeight="1" thickTop="1" thickBot="1">
      <c r="B60" s="255" t="s">
        <v>72</v>
      </c>
      <c r="C60" s="249" t="s">
        <v>73</v>
      </c>
      <c r="D60" s="250"/>
      <c r="E60" s="92">
        <v>15</v>
      </c>
      <c r="F60" s="92">
        <v>4</v>
      </c>
      <c r="G60" s="92">
        <v>16</v>
      </c>
      <c r="H60" s="92">
        <v>36</v>
      </c>
      <c r="I60" s="92">
        <v>50</v>
      </c>
      <c r="J60" s="92">
        <v>7</v>
      </c>
      <c r="K60" s="92">
        <v>66</v>
      </c>
      <c r="L60" s="92">
        <v>21</v>
      </c>
      <c r="M60" s="92">
        <v>63</v>
      </c>
      <c r="N60" s="92">
        <v>3</v>
      </c>
      <c r="O60" s="92">
        <v>39</v>
      </c>
      <c r="P60" s="92">
        <v>21</v>
      </c>
      <c r="Q60" s="92">
        <v>13</v>
      </c>
      <c r="R60" s="93">
        <v>27</v>
      </c>
      <c r="S60" s="86">
        <f>SUM(E60:R60)</f>
        <v>381</v>
      </c>
    </row>
    <row r="61" spans="2:22" s="4" customFormat="1" ht="42" customHeight="1" thickTop="1" thickBot="1">
      <c r="B61" s="255"/>
      <c r="C61" s="256" t="s">
        <v>74</v>
      </c>
      <c r="D61" s="257"/>
      <c r="E61" s="94">
        <f>E60+'[1] Stan i struktura V 18'!E61</f>
        <v>139</v>
      </c>
      <c r="F61" s="94">
        <f>F60+'[1] Stan i struktura V 18'!F61</f>
        <v>81</v>
      </c>
      <c r="G61" s="94">
        <f>G60+'[1] Stan i struktura V 18'!G61</f>
        <v>113</v>
      </c>
      <c r="H61" s="94">
        <f>H60+'[1] Stan i struktura V 18'!H61</f>
        <v>215</v>
      </c>
      <c r="I61" s="94">
        <f>I60+'[1] Stan i struktura V 18'!I61</f>
        <v>189</v>
      </c>
      <c r="J61" s="94">
        <f>J60+'[1] Stan i struktura V 18'!J61</f>
        <v>48</v>
      </c>
      <c r="K61" s="94">
        <f>K60+'[1] Stan i struktura V 18'!K61</f>
        <v>338</v>
      </c>
      <c r="L61" s="94">
        <f>L60+'[1] Stan i struktura V 18'!L61</f>
        <v>70</v>
      </c>
      <c r="M61" s="94">
        <f>M60+'[1] Stan i struktura V 18'!M61</f>
        <v>142</v>
      </c>
      <c r="N61" s="94">
        <f>N60+'[1] Stan i struktura V 18'!N61</f>
        <v>49</v>
      </c>
      <c r="O61" s="94">
        <f>O60+'[1] Stan i struktura V 18'!O61</f>
        <v>267</v>
      </c>
      <c r="P61" s="94">
        <f>P60+'[1] Stan i struktura V 18'!P61</f>
        <v>157</v>
      </c>
      <c r="Q61" s="94">
        <f>Q60+'[1] Stan i struktura V 18'!Q61</f>
        <v>92</v>
      </c>
      <c r="R61" s="95">
        <f>R60+'[1] Stan i struktura V 18'!R61</f>
        <v>212</v>
      </c>
      <c r="S61" s="85">
        <f>S60+'[1] Stan i struktura V 18'!S61</f>
        <v>2112</v>
      </c>
      <c r="U61" s="4">
        <f>SUM(E61:R61)</f>
        <v>2112</v>
      </c>
      <c r="V61" s="4">
        <f>SUM(E61:R61)</f>
        <v>2112</v>
      </c>
    </row>
    <row r="62" spans="2:22" s="4" customFormat="1" ht="42" customHeight="1" thickTop="1" thickBot="1">
      <c r="B62" s="255" t="s">
        <v>75</v>
      </c>
      <c r="C62" s="249" t="s">
        <v>76</v>
      </c>
      <c r="D62" s="250"/>
      <c r="E62" s="92">
        <v>0</v>
      </c>
      <c r="F62" s="92">
        <v>1</v>
      </c>
      <c r="G62" s="92">
        <v>21</v>
      </c>
      <c r="H62" s="92">
        <v>0</v>
      </c>
      <c r="I62" s="92">
        <v>1</v>
      </c>
      <c r="J62" s="92">
        <v>1</v>
      </c>
      <c r="K62" s="92">
        <v>4</v>
      </c>
      <c r="L62" s="92">
        <v>2</v>
      </c>
      <c r="M62" s="92">
        <v>1</v>
      </c>
      <c r="N62" s="92">
        <v>2</v>
      </c>
      <c r="O62" s="92">
        <v>1</v>
      </c>
      <c r="P62" s="92">
        <v>13</v>
      </c>
      <c r="Q62" s="92">
        <v>6</v>
      </c>
      <c r="R62" s="93">
        <v>66</v>
      </c>
      <c r="S62" s="86">
        <f>SUM(E62:R62)</f>
        <v>119</v>
      </c>
    </row>
    <row r="63" spans="2:22" s="4" customFormat="1" ht="42" customHeight="1" thickTop="1" thickBot="1">
      <c r="B63" s="243"/>
      <c r="C63" s="258" t="s">
        <v>77</v>
      </c>
      <c r="D63" s="259"/>
      <c r="E63" s="87">
        <f>E62+'[1] Stan i struktura V 18'!E63</f>
        <v>5</v>
      </c>
      <c r="F63" s="87">
        <f>F62+'[1] Stan i struktura V 18'!F63</f>
        <v>26</v>
      </c>
      <c r="G63" s="87">
        <f>G62+'[1] Stan i struktura V 18'!G63</f>
        <v>21</v>
      </c>
      <c r="H63" s="87">
        <f>H62+'[1] Stan i struktura V 18'!H63</f>
        <v>23</v>
      </c>
      <c r="I63" s="87">
        <f>I62+'[1] Stan i struktura V 18'!I63</f>
        <v>43</v>
      </c>
      <c r="J63" s="87">
        <f>J62+'[1] Stan i struktura V 18'!J63</f>
        <v>27</v>
      </c>
      <c r="K63" s="87">
        <f>K62+'[1] Stan i struktura V 18'!K63</f>
        <v>69</v>
      </c>
      <c r="L63" s="87">
        <f>L62+'[1] Stan i struktura V 18'!L63</f>
        <v>20</v>
      </c>
      <c r="M63" s="87">
        <f>M62+'[1] Stan i struktura V 18'!M63</f>
        <v>31</v>
      </c>
      <c r="N63" s="87">
        <f>N62+'[1] Stan i struktura V 18'!N63</f>
        <v>60</v>
      </c>
      <c r="O63" s="87">
        <f>O62+'[1] Stan i struktura V 18'!O63</f>
        <v>76</v>
      </c>
      <c r="P63" s="87">
        <f>P62+'[1] Stan i struktura V 18'!P63</f>
        <v>26</v>
      </c>
      <c r="Q63" s="87">
        <f>Q62+'[1] Stan i struktura V 18'!Q63</f>
        <v>57</v>
      </c>
      <c r="R63" s="88">
        <f>R62+'[1] Stan i struktura V 18'!R63</f>
        <v>278</v>
      </c>
      <c r="S63" s="85">
        <f>S62+'[1] Stan i struktura V 18'!S63</f>
        <v>762</v>
      </c>
      <c r="U63" s="4">
        <f>SUM(E63:R63)</f>
        <v>762</v>
      </c>
      <c r="V63" s="4">
        <f>SUM(E63:R63)</f>
        <v>762</v>
      </c>
    </row>
    <row r="64" spans="2:22" s="4" customFormat="1" ht="42" customHeight="1" thickTop="1" thickBot="1">
      <c r="B64" s="255" t="s">
        <v>78</v>
      </c>
      <c r="C64" s="249" t="s">
        <v>79</v>
      </c>
      <c r="D64" s="250"/>
      <c r="E64" s="92">
        <v>0</v>
      </c>
      <c r="F64" s="92">
        <v>0</v>
      </c>
      <c r="G64" s="92">
        <v>0</v>
      </c>
      <c r="H64" s="92">
        <v>0</v>
      </c>
      <c r="I64" s="92">
        <v>0</v>
      </c>
      <c r="J64" s="92">
        <v>0</v>
      </c>
      <c r="K64" s="92">
        <v>0</v>
      </c>
      <c r="L64" s="92">
        <v>0</v>
      </c>
      <c r="M64" s="92">
        <v>0</v>
      </c>
      <c r="N64" s="92">
        <v>0</v>
      </c>
      <c r="O64" s="92">
        <v>0</v>
      </c>
      <c r="P64" s="92">
        <v>0</v>
      </c>
      <c r="Q64" s="92">
        <v>0</v>
      </c>
      <c r="R64" s="93">
        <v>0</v>
      </c>
      <c r="S64" s="86">
        <f>SUM(E64:R64)</f>
        <v>0</v>
      </c>
    </row>
    <row r="65" spans="2:22" ht="42" customHeight="1" thickTop="1" thickBot="1">
      <c r="B65" s="260"/>
      <c r="C65" s="261" t="s">
        <v>80</v>
      </c>
      <c r="D65" s="262"/>
      <c r="E65" s="87">
        <f>E64+'[1] Stan i struktura V 18'!E65</f>
        <v>0</v>
      </c>
      <c r="F65" s="87">
        <f>F64+'[1] Stan i struktura V 18'!F65</f>
        <v>0</v>
      </c>
      <c r="G65" s="87">
        <f>G64+'[1] Stan i struktura V 18'!G65</f>
        <v>0</v>
      </c>
      <c r="H65" s="87">
        <f>H64+'[1] Stan i struktura V 18'!H65</f>
        <v>0</v>
      </c>
      <c r="I65" s="87">
        <f>I64+'[1] Stan i struktura V 18'!I65</f>
        <v>0</v>
      </c>
      <c r="J65" s="87">
        <f>J64+'[1] Stan i struktura V 18'!J65</f>
        <v>0</v>
      </c>
      <c r="K65" s="87">
        <f>K64+'[1] Stan i struktura V 18'!K65</f>
        <v>0</v>
      </c>
      <c r="L65" s="87">
        <f>L64+'[1] Stan i struktura V 18'!L65</f>
        <v>0</v>
      </c>
      <c r="M65" s="87">
        <f>M64+'[1] Stan i struktura V 18'!M65</f>
        <v>0</v>
      </c>
      <c r="N65" s="87">
        <f>N64+'[1] Stan i struktura V 18'!N65</f>
        <v>0</v>
      </c>
      <c r="O65" s="87">
        <f>O64+'[1] Stan i struktura V 18'!O65</f>
        <v>0</v>
      </c>
      <c r="P65" s="87">
        <f>P64+'[1] Stan i struktura V 18'!P65</f>
        <v>0</v>
      </c>
      <c r="Q65" s="87">
        <f>Q64+'[1] Stan i struktura V 18'!Q65</f>
        <v>0</v>
      </c>
      <c r="R65" s="88">
        <f>R64+'[1] Stan i struktura V 18'!R65</f>
        <v>0</v>
      </c>
      <c r="S65" s="85">
        <f>S64+'[1] Stan i struktura V 18'!S65</f>
        <v>0</v>
      </c>
      <c r="U65" s="1">
        <f>SUM(E65:R65)</f>
        <v>0</v>
      </c>
      <c r="V65" s="4">
        <f>SUM(E65:R65)</f>
        <v>0</v>
      </c>
    </row>
    <row r="66" spans="2:22" ht="45" customHeight="1" thickTop="1" thickBot="1">
      <c r="B66" s="263" t="s">
        <v>81</v>
      </c>
      <c r="C66" s="265" t="s">
        <v>82</v>
      </c>
      <c r="D66" s="266"/>
      <c r="E66" s="96">
        <f t="shared" ref="E66:R67" si="15">E48+E50+E52+E54+E56+E58+E60+E62+E64</f>
        <v>74</v>
      </c>
      <c r="F66" s="96">
        <f t="shared" si="15"/>
        <v>47</v>
      </c>
      <c r="G66" s="96">
        <f t="shared" si="15"/>
        <v>92</v>
      </c>
      <c r="H66" s="96">
        <f t="shared" si="15"/>
        <v>62</v>
      </c>
      <c r="I66" s="96">
        <f t="shared" si="15"/>
        <v>136</v>
      </c>
      <c r="J66" s="96">
        <f t="shared" si="15"/>
        <v>18</v>
      </c>
      <c r="K66" s="96">
        <f t="shared" si="15"/>
        <v>123</v>
      </c>
      <c r="L66" s="96">
        <f t="shared" si="15"/>
        <v>44</v>
      </c>
      <c r="M66" s="96">
        <f t="shared" si="15"/>
        <v>78</v>
      </c>
      <c r="N66" s="96">
        <f t="shared" si="15"/>
        <v>48</v>
      </c>
      <c r="O66" s="96">
        <f t="shared" si="15"/>
        <v>75</v>
      </c>
      <c r="P66" s="96">
        <f t="shared" si="15"/>
        <v>40</v>
      </c>
      <c r="Q66" s="96">
        <f t="shared" si="15"/>
        <v>113</v>
      </c>
      <c r="R66" s="97">
        <f t="shared" si="15"/>
        <v>141</v>
      </c>
      <c r="S66" s="98">
        <f>SUM(E66:R66)</f>
        <v>1091</v>
      </c>
      <c r="V66" s="4"/>
    </row>
    <row r="67" spans="2:22" ht="45" customHeight="1" thickTop="1" thickBot="1">
      <c r="B67" s="264"/>
      <c r="C67" s="265" t="s">
        <v>83</v>
      </c>
      <c r="D67" s="266"/>
      <c r="E67" s="99">
        <f t="shared" si="15"/>
        <v>421</v>
      </c>
      <c r="F67" s="99">
        <f>F49+F51+F53+F55+F57+F59+F61+F63+F65</f>
        <v>306</v>
      </c>
      <c r="G67" s="99">
        <f t="shared" si="15"/>
        <v>379</v>
      </c>
      <c r="H67" s="99">
        <f t="shared" si="15"/>
        <v>464</v>
      </c>
      <c r="I67" s="99">
        <f t="shared" si="15"/>
        <v>516</v>
      </c>
      <c r="J67" s="99">
        <f t="shared" si="15"/>
        <v>172</v>
      </c>
      <c r="K67" s="99">
        <f t="shared" si="15"/>
        <v>631</v>
      </c>
      <c r="L67" s="99">
        <f t="shared" si="15"/>
        <v>225</v>
      </c>
      <c r="M67" s="99">
        <f t="shared" si="15"/>
        <v>291</v>
      </c>
      <c r="N67" s="99">
        <f t="shared" si="15"/>
        <v>314</v>
      </c>
      <c r="O67" s="99">
        <f t="shared" si="15"/>
        <v>563</v>
      </c>
      <c r="P67" s="99">
        <f t="shared" si="15"/>
        <v>282</v>
      </c>
      <c r="Q67" s="99">
        <f t="shared" si="15"/>
        <v>652</v>
      </c>
      <c r="R67" s="100">
        <f t="shared" si="15"/>
        <v>730</v>
      </c>
      <c r="S67" s="98">
        <f>SUM(E67:R67)</f>
        <v>5946</v>
      </c>
      <c r="V67" s="4"/>
    </row>
    <row r="68" spans="2:22" ht="14.25" customHeight="1">
      <c r="B68" s="267" t="s">
        <v>84</v>
      </c>
      <c r="C68" s="267"/>
      <c r="D68" s="267"/>
      <c r="E68" s="267"/>
      <c r="F68" s="267"/>
      <c r="G68" s="267"/>
      <c r="H68" s="267"/>
      <c r="I68" s="267"/>
      <c r="J68" s="267"/>
      <c r="K68" s="267"/>
      <c r="L68" s="267"/>
      <c r="M68" s="267"/>
      <c r="N68" s="267"/>
      <c r="O68" s="267"/>
      <c r="P68" s="267"/>
      <c r="Q68" s="267"/>
      <c r="R68" s="267"/>
      <c r="S68" s="267"/>
    </row>
    <row r="69" spans="2:22" ht="14.25" customHeight="1">
      <c r="B69" s="268"/>
      <c r="C69" s="269"/>
      <c r="D69" s="269"/>
      <c r="E69" s="269"/>
      <c r="F69" s="269"/>
      <c r="G69" s="269"/>
      <c r="H69" s="269"/>
      <c r="I69" s="269"/>
      <c r="J69" s="269"/>
      <c r="K69" s="269"/>
      <c r="L69" s="269"/>
      <c r="M69" s="269"/>
      <c r="N69" s="269"/>
      <c r="O69" s="269"/>
      <c r="P69" s="269"/>
      <c r="Q69" s="269"/>
      <c r="R69" s="269"/>
      <c r="S69" s="269"/>
    </row>
    <row r="75" spans="2:22" ht="13.5" thickBot="1"/>
    <row r="76" spans="2:22" ht="26.25" customHeight="1" thickTop="1" thickBot="1">
      <c r="E76" s="101">
        <v>68</v>
      </c>
      <c r="F76" s="101">
        <v>39</v>
      </c>
      <c r="G76" s="101">
        <v>43</v>
      </c>
      <c r="H76" s="101">
        <v>41</v>
      </c>
      <c r="I76" s="101">
        <v>54</v>
      </c>
      <c r="J76" s="101">
        <v>14</v>
      </c>
      <c r="K76" s="101">
        <v>25</v>
      </c>
      <c r="L76" s="101">
        <v>22</v>
      </c>
      <c r="M76" s="101">
        <v>34</v>
      </c>
      <c r="N76" s="101">
        <v>28</v>
      </c>
      <c r="O76" s="101">
        <v>67</v>
      </c>
      <c r="P76" s="101">
        <v>40</v>
      </c>
      <c r="Q76" s="101">
        <v>37</v>
      </c>
      <c r="R76" s="101">
        <v>43</v>
      </c>
      <c r="S76" s="79">
        <f>SUM(E76:R76)</f>
        <v>555</v>
      </c>
    </row>
  </sheetData>
  <mergeCells count="86">
    <mergeCell ref="B66:B67"/>
    <mergeCell ref="C66:D66"/>
    <mergeCell ref="C67:D67"/>
    <mergeCell ref="B68:S68"/>
    <mergeCell ref="B69:S69"/>
    <mergeCell ref="B62:B63"/>
    <mergeCell ref="C62:D62"/>
    <mergeCell ref="C63:D63"/>
    <mergeCell ref="B64:B65"/>
    <mergeCell ref="C64:D64"/>
    <mergeCell ref="C65:D65"/>
    <mergeCell ref="B58:B59"/>
    <mergeCell ref="C58:D58"/>
    <mergeCell ref="C59:D59"/>
    <mergeCell ref="B60:B61"/>
    <mergeCell ref="C60:D60"/>
    <mergeCell ref="C61:D61"/>
    <mergeCell ref="B54:B55"/>
    <mergeCell ref="C54:D54"/>
    <mergeCell ref="C55:D55"/>
    <mergeCell ref="B56:B57"/>
    <mergeCell ref="C56:D56"/>
    <mergeCell ref="C57:D57"/>
    <mergeCell ref="B50:B51"/>
    <mergeCell ref="C50:D50"/>
    <mergeCell ref="C51:D51"/>
    <mergeCell ref="B52:B53"/>
    <mergeCell ref="C52:D52"/>
    <mergeCell ref="C53:D53"/>
    <mergeCell ref="C45:D45"/>
    <mergeCell ref="C46:D46"/>
    <mergeCell ref="B47:S47"/>
    <mergeCell ref="B48:B49"/>
    <mergeCell ref="C48:D48"/>
    <mergeCell ref="C49:D49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B29:S29"/>
    <mergeCell ref="B30:B31"/>
    <mergeCell ref="C30:D30"/>
    <mergeCell ref="C31:D31"/>
    <mergeCell ref="B32:B33"/>
    <mergeCell ref="C32:D32"/>
    <mergeCell ref="C33:D33"/>
    <mergeCell ref="B25:B26"/>
    <mergeCell ref="C25:D25"/>
    <mergeCell ref="C26:D26"/>
    <mergeCell ref="B27:B28"/>
    <mergeCell ref="C27:D27"/>
    <mergeCell ref="C28:D28"/>
    <mergeCell ref="B21:B22"/>
    <mergeCell ref="C21:D21"/>
    <mergeCell ref="C22:D22"/>
    <mergeCell ref="B23:B24"/>
    <mergeCell ref="C23:D23"/>
    <mergeCell ref="C24:D24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C8:D8"/>
    <mergeCell ref="B2:S2"/>
    <mergeCell ref="B4:S4"/>
    <mergeCell ref="C5:D5"/>
    <mergeCell ref="C6:D6"/>
    <mergeCell ref="C7:D7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="80" zoomScaleNormal="80" workbookViewId="0"/>
  </sheetViews>
  <sheetFormatPr defaultColWidth="9.140625" defaultRowHeight="12.75"/>
  <cols>
    <col min="1" max="1" width="2.42578125" customWidth="1"/>
    <col min="2" max="2" width="8.7109375" customWidth="1"/>
    <col min="3" max="3" width="27" customWidth="1"/>
    <col min="4" max="4" width="14.7109375" customWidth="1"/>
    <col min="5" max="5" width="15.28515625" customWidth="1"/>
    <col min="6" max="6" width="4.7109375" customWidth="1"/>
    <col min="7" max="7" width="8.5703125" customWidth="1"/>
    <col min="8" max="8" width="27.85546875" customWidth="1"/>
    <col min="9" max="9" width="15.140625" customWidth="1"/>
    <col min="10" max="10" width="15.28515625" customWidth="1"/>
    <col min="11" max="11" width="4.5703125" customWidth="1"/>
    <col min="12" max="12" width="8.7109375" customWidth="1"/>
    <col min="13" max="13" width="28.42578125" customWidth="1"/>
    <col min="14" max="14" width="14.7109375" customWidth="1"/>
    <col min="15" max="15" width="15.85546875" customWidth="1"/>
  </cols>
  <sheetData>
    <row r="1" spans="2:15" ht="24.75" customHeight="1">
      <c r="B1" s="302" t="s">
        <v>85</v>
      </c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</row>
    <row r="2" spans="2:15" ht="24.75" customHeight="1">
      <c r="B2" s="302" t="s">
        <v>86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</row>
    <row r="3" spans="2:15" ht="18.75" thickBot="1">
      <c r="B3" s="1"/>
      <c r="C3" s="103"/>
      <c r="D3" s="103"/>
      <c r="E3" s="103"/>
      <c r="F3" s="103"/>
      <c r="G3" s="103"/>
      <c r="H3" s="33"/>
      <c r="I3" s="33"/>
      <c r="J3" s="33"/>
      <c r="K3" s="33"/>
      <c r="L3" s="33"/>
      <c r="M3" s="33"/>
      <c r="N3" s="1"/>
      <c r="O3" s="1"/>
    </row>
    <row r="4" spans="2:15" ht="18.75" customHeight="1" thickBot="1">
      <c r="B4" s="278" t="s">
        <v>87</v>
      </c>
      <c r="C4" s="305" t="s">
        <v>88</v>
      </c>
      <c r="D4" s="282" t="s">
        <v>89</v>
      </c>
      <c r="E4" s="284" t="s">
        <v>90</v>
      </c>
      <c r="F4" s="103"/>
      <c r="G4" s="278" t="s">
        <v>87</v>
      </c>
      <c r="H4" s="280" t="s">
        <v>91</v>
      </c>
      <c r="I4" s="282" t="s">
        <v>89</v>
      </c>
      <c r="J4" s="284" t="s">
        <v>90</v>
      </c>
      <c r="K4" s="33"/>
      <c r="L4" s="278" t="s">
        <v>87</v>
      </c>
      <c r="M4" s="293" t="s">
        <v>88</v>
      </c>
      <c r="N4" s="282" t="s">
        <v>89</v>
      </c>
      <c r="O4" s="296" t="s">
        <v>90</v>
      </c>
    </row>
    <row r="5" spans="2:15" ht="18.75" customHeight="1" thickTop="1" thickBot="1">
      <c r="B5" s="292"/>
      <c r="C5" s="306"/>
      <c r="D5" s="295"/>
      <c r="E5" s="307"/>
      <c r="F5" s="103"/>
      <c r="G5" s="292"/>
      <c r="H5" s="308"/>
      <c r="I5" s="295"/>
      <c r="J5" s="307"/>
      <c r="K5" s="33"/>
      <c r="L5" s="292"/>
      <c r="M5" s="294"/>
      <c r="N5" s="295"/>
      <c r="O5" s="297"/>
    </row>
    <row r="6" spans="2:15" ht="17.100000000000001" customHeight="1" thickTop="1">
      <c r="B6" s="298" t="s">
        <v>92</v>
      </c>
      <c r="C6" s="299"/>
      <c r="D6" s="299"/>
      <c r="E6" s="300">
        <f>SUM(E8+E19+E27+E34+E41)</f>
        <v>7682</v>
      </c>
      <c r="F6" s="103"/>
      <c r="G6" s="104">
        <v>4</v>
      </c>
      <c r="H6" s="105" t="s">
        <v>93</v>
      </c>
      <c r="I6" s="106" t="s">
        <v>94</v>
      </c>
      <c r="J6" s="107">
        <v>337</v>
      </c>
      <c r="K6" s="33"/>
      <c r="L6" s="108" t="s">
        <v>95</v>
      </c>
      <c r="M6" s="109" t="s">
        <v>96</v>
      </c>
      <c r="N6" s="109" t="s">
        <v>97</v>
      </c>
      <c r="O6" s="110">
        <f>SUM(O7:O17)</f>
        <v>3841</v>
      </c>
    </row>
    <row r="7" spans="2:15" ht="17.100000000000001" customHeight="1" thickBot="1">
      <c r="B7" s="288"/>
      <c r="C7" s="289"/>
      <c r="D7" s="289"/>
      <c r="E7" s="301"/>
      <c r="F7" s="1"/>
      <c r="G7" s="111">
        <v>5</v>
      </c>
      <c r="H7" s="112" t="s">
        <v>98</v>
      </c>
      <c r="I7" s="107" t="s">
        <v>94</v>
      </c>
      <c r="J7" s="107">
        <v>150</v>
      </c>
      <c r="K7" s="1"/>
      <c r="L7" s="111">
        <v>1</v>
      </c>
      <c r="M7" s="112" t="s">
        <v>99</v>
      </c>
      <c r="N7" s="107" t="s">
        <v>94</v>
      </c>
      <c r="O7" s="113">
        <v>87</v>
      </c>
    </row>
    <row r="8" spans="2:15" ht="17.100000000000001" customHeight="1" thickTop="1" thickBot="1">
      <c r="B8" s="108" t="s">
        <v>100</v>
      </c>
      <c r="C8" s="109" t="s">
        <v>101</v>
      </c>
      <c r="D8" s="114" t="s">
        <v>97</v>
      </c>
      <c r="E8" s="110">
        <f>SUM(E9:E17)</f>
        <v>2468</v>
      </c>
      <c r="F8" s="1"/>
      <c r="G8" s="115"/>
      <c r="H8" s="116"/>
      <c r="I8" s="117"/>
      <c r="J8" s="118"/>
      <c r="K8" s="1"/>
      <c r="L8" s="111">
        <v>2</v>
      </c>
      <c r="M8" s="112" t="s">
        <v>102</v>
      </c>
      <c r="N8" s="107" t="s">
        <v>103</v>
      </c>
      <c r="O8" s="107">
        <v>98</v>
      </c>
    </row>
    <row r="9" spans="2:15" ht="17.100000000000001" customHeight="1" thickBot="1">
      <c r="B9" s="111">
        <v>1</v>
      </c>
      <c r="C9" s="112" t="s">
        <v>104</v>
      </c>
      <c r="D9" s="107" t="s">
        <v>103</v>
      </c>
      <c r="E9" s="119">
        <v>70</v>
      </c>
      <c r="F9" s="1"/>
      <c r="G9" s="120"/>
      <c r="H9" s="121"/>
      <c r="I9" s="122"/>
      <c r="J9" s="122"/>
      <c r="K9" s="1"/>
      <c r="L9" s="111">
        <v>3</v>
      </c>
      <c r="M9" s="112" t="s">
        <v>105</v>
      </c>
      <c r="N9" s="107" t="s">
        <v>94</v>
      </c>
      <c r="O9" s="107">
        <v>248</v>
      </c>
    </row>
    <row r="10" spans="2:15" ht="17.100000000000001" customHeight="1">
      <c r="B10" s="111">
        <v>2</v>
      </c>
      <c r="C10" s="112" t="s">
        <v>106</v>
      </c>
      <c r="D10" s="107" t="s">
        <v>103</v>
      </c>
      <c r="E10" s="119">
        <v>124</v>
      </c>
      <c r="F10" s="1"/>
      <c r="G10" s="278" t="s">
        <v>87</v>
      </c>
      <c r="H10" s="280" t="s">
        <v>91</v>
      </c>
      <c r="I10" s="282" t="s">
        <v>89</v>
      </c>
      <c r="J10" s="284" t="s">
        <v>90</v>
      </c>
      <c r="K10" s="1"/>
      <c r="L10" s="111">
        <v>4</v>
      </c>
      <c r="M10" s="112" t="s">
        <v>107</v>
      </c>
      <c r="N10" s="107" t="s">
        <v>94</v>
      </c>
      <c r="O10" s="107">
        <v>126</v>
      </c>
    </row>
    <row r="11" spans="2:15" ht="17.100000000000001" customHeight="1" thickBot="1">
      <c r="B11" s="111">
        <v>3</v>
      </c>
      <c r="C11" s="112" t="s">
        <v>108</v>
      </c>
      <c r="D11" s="107" t="s">
        <v>103</v>
      </c>
      <c r="E11" s="119">
        <v>75</v>
      </c>
      <c r="F11" s="1"/>
      <c r="G11" s="279"/>
      <c r="H11" s="281"/>
      <c r="I11" s="283"/>
      <c r="J11" s="285"/>
      <c r="K11" s="1"/>
      <c r="L11" s="111">
        <v>5</v>
      </c>
      <c r="M11" s="112" t="s">
        <v>109</v>
      </c>
      <c r="N11" s="107" t="s">
        <v>94</v>
      </c>
      <c r="O11" s="107">
        <v>249</v>
      </c>
    </row>
    <row r="12" spans="2:15" ht="17.100000000000001" customHeight="1">
      <c r="B12" s="111">
        <v>4</v>
      </c>
      <c r="C12" s="112" t="s">
        <v>110</v>
      </c>
      <c r="D12" s="107" t="s">
        <v>111</v>
      </c>
      <c r="E12" s="119">
        <v>125</v>
      </c>
      <c r="F12" s="1"/>
      <c r="G12" s="286" t="s">
        <v>112</v>
      </c>
      <c r="H12" s="287"/>
      <c r="I12" s="287"/>
      <c r="J12" s="290">
        <f>SUM(J14+J23+J33+J41+O6+O19+O30)</f>
        <v>14186</v>
      </c>
      <c r="K12" s="1"/>
      <c r="L12" s="111" t="s">
        <v>44</v>
      </c>
      <c r="M12" s="112" t="s">
        <v>113</v>
      </c>
      <c r="N12" s="107" t="s">
        <v>94</v>
      </c>
      <c r="O12" s="107">
        <v>603</v>
      </c>
    </row>
    <row r="13" spans="2:15" ht="17.100000000000001" customHeight="1" thickBot="1">
      <c r="B13" s="111">
        <v>5</v>
      </c>
      <c r="C13" s="112" t="s">
        <v>114</v>
      </c>
      <c r="D13" s="107" t="s">
        <v>103</v>
      </c>
      <c r="E13" s="119">
        <v>136</v>
      </c>
      <c r="F13" s="123"/>
      <c r="G13" s="288"/>
      <c r="H13" s="289"/>
      <c r="I13" s="289"/>
      <c r="J13" s="291"/>
      <c r="K13" s="123"/>
      <c r="L13" s="111">
        <v>7</v>
      </c>
      <c r="M13" s="112" t="s">
        <v>115</v>
      </c>
      <c r="N13" s="107" t="s">
        <v>103</v>
      </c>
      <c r="O13" s="107">
        <v>103</v>
      </c>
    </row>
    <row r="14" spans="2:15" ht="17.100000000000001" customHeight="1" thickTop="1">
      <c r="B14" s="111">
        <v>6</v>
      </c>
      <c r="C14" s="112" t="s">
        <v>116</v>
      </c>
      <c r="D14" s="107" t="s">
        <v>103</v>
      </c>
      <c r="E14" s="119">
        <v>170</v>
      </c>
      <c r="F14" s="124"/>
      <c r="G14" s="108" t="s">
        <v>100</v>
      </c>
      <c r="H14" s="109" t="s">
        <v>117</v>
      </c>
      <c r="I14" s="125" t="s">
        <v>97</v>
      </c>
      <c r="J14" s="126">
        <f>SUM(J15:J21)</f>
        <v>1745</v>
      </c>
      <c r="K14" s="1"/>
      <c r="L14" s="111">
        <v>8</v>
      </c>
      <c r="M14" s="112" t="s">
        <v>118</v>
      </c>
      <c r="N14" s="107" t="s">
        <v>103</v>
      </c>
      <c r="O14" s="107">
        <v>105</v>
      </c>
    </row>
    <row r="15" spans="2:15" ht="17.100000000000001" customHeight="1">
      <c r="B15" s="111">
        <v>7</v>
      </c>
      <c r="C15" s="112" t="s">
        <v>119</v>
      </c>
      <c r="D15" s="107" t="s">
        <v>94</v>
      </c>
      <c r="E15" s="119">
        <v>349</v>
      </c>
      <c r="F15" s="124"/>
      <c r="G15" s="111">
        <v>1</v>
      </c>
      <c r="H15" s="112" t="s">
        <v>120</v>
      </c>
      <c r="I15" s="107" t="s">
        <v>103</v>
      </c>
      <c r="J15" s="119">
        <v>86</v>
      </c>
      <c r="K15" s="1"/>
      <c r="L15" s="111">
        <v>9</v>
      </c>
      <c r="M15" s="112" t="s">
        <v>121</v>
      </c>
      <c r="N15" s="107" t="s">
        <v>103</v>
      </c>
      <c r="O15" s="107">
        <v>81</v>
      </c>
    </row>
    <row r="16" spans="2:15" ht="17.100000000000001" customHeight="1" thickBot="1">
      <c r="B16" s="127"/>
      <c r="C16" s="128"/>
      <c r="D16" s="129"/>
      <c r="E16" s="130"/>
      <c r="F16" s="124"/>
      <c r="G16" s="111">
        <v>2</v>
      </c>
      <c r="H16" s="112" t="s">
        <v>122</v>
      </c>
      <c r="I16" s="107" t="s">
        <v>103</v>
      </c>
      <c r="J16" s="119">
        <v>75</v>
      </c>
      <c r="K16" s="1"/>
      <c r="L16" s="127"/>
      <c r="M16" s="128"/>
      <c r="N16" s="129"/>
      <c r="O16" s="130"/>
    </row>
    <row r="17" spans="2:15" ht="17.100000000000001" customHeight="1" thickTop="1" thickBot="1">
      <c r="B17" s="131">
        <v>8</v>
      </c>
      <c r="C17" s="132" t="s">
        <v>123</v>
      </c>
      <c r="D17" s="133" t="s">
        <v>124</v>
      </c>
      <c r="E17" s="134">
        <v>1419</v>
      </c>
      <c r="F17" s="124"/>
      <c r="G17" s="111">
        <v>3</v>
      </c>
      <c r="H17" s="112" t="s">
        <v>125</v>
      </c>
      <c r="I17" s="107" t="s">
        <v>103</v>
      </c>
      <c r="J17" s="119">
        <v>165</v>
      </c>
      <c r="K17" s="1"/>
      <c r="L17" s="131">
        <v>10</v>
      </c>
      <c r="M17" s="132" t="s">
        <v>126</v>
      </c>
      <c r="N17" s="133" t="s">
        <v>124</v>
      </c>
      <c r="O17" s="135">
        <v>2141</v>
      </c>
    </row>
    <row r="18" spans="2:15" ht="17.100000000000001" customHeight="1" thickTop="1">
      <c r="B18" s="104"/>
      <c r="C18" s="105"/>
      <c r="D18" s="106"/>
      <c r="E18" s="136" t="s">
        <v>22</v>
      </c>
      <c r="F18" s="137"/>
      <c r="G18" s="111">
        <v>4</v>
      </c>
      <c r="H18" s="112" t="s">
        <v>127</v>
      </c>
      <c r="I18" s="107" t="s">
        <v>103</v>
      </c>
      <c r="J18" s="119">
        <v>333</v>
      </c>
      <c r="K18" s="1"/>
      <c r="L18" s="104"/>
      <c r="M18" s="105"/>
      <c r="N18" s="106"/>
      <c r="O18" s="136" t="s">
        <v>22</v>
      </c>
    </row>
    <row r="19" spans="2:15" ht="17.100000000000001" customHeight="1">
      <c r="B19" s="138" t="s">
        <v>128</v>
      </c>
      <c r="C19" s="139" t="s">
        <v>7</v>
      </c>
      <c r="D19" s="140" t="s">
        <v>97</v>
      </c>
      <c r="E19" s="141">
        <f>SUM(E20:E25)</f>
        <v>2360</v>
      </c>
      <c r="F19" s="124"/>
      <c r="G19" s="111">
        <v>5</v>
      </c>
      <c r="H19" s="112" t="s">
        <v>127</v>
      </c>
      <c r="I19" s="107" t="s">
        <v>111</v>
      </c>
      <c r="J19" s="119">
        <v>620</v>
      </c>
      <c r="K19" s="1"/>
      <c r="L19" s="138" t="s">
        <v>129</v>
      </c>
      <c r="M19" s="139" t="s">
        <v>16</v>
      </c>
      <c r="N19" s="140" t="s">
        <v>97</v>
      </c>
      <c r="O19" s="142">
        <f>SUM(O20:O28)</f>
        <v>2016</v>
      </c>
    </row>
    <row r="20" spans="2:15" ht="17.100000000000001" customHeight="1">
      <c r="B20" s="111">
        <v>1</v>
      </c>
      <c r="C20" s="112" t="s">
        <v>130</v>
      </c>
      <c r="D20" s="143" t="s">
        <v>103</v>
      </c>
      <c r="E20" s="119">
        <v>248</v>
      </c>
      <c r="F20" s="124"/>
      <c r="G20" s="111">
        <v>6</v>
      </c>
      <c r="H20" s="112" t="s">
        <v>131</v>
      </c>
      <c r="I20" s="107" t="s">
        <v>94</v>
      </c>
      <c r="J20" s="119">
        <v>402</v>
      </c>
      <c r="K20" s="1"/>
      <c r="L20" s="111">
        <v>1</v>
      </c>
      <c r="M20" s="112" t="s">
        <v>132</v>
      </c>
      <c r="N20" s="107" t="s">
        <v>103</v>
      </c>
      <c r="O20" s="107">
        <v>94</v>
      </c>
    </row>
    <row r="21" spans="2:15" ht="17.100000000000001" customHeight="1">
      <c r="B21" s="111">
        <v>2</v>
      </c>
      <c r="C21" s="112" t="s">
        <v>133</v>
      </c>
      <c r="D21" s="143" t="s">
        <v>94</v>
      </c>
      <c r="E21" s="119">
        <v>905</v>
      </c>
      <c r="F21" s="124"/>
      <c r="G21" s="111">
        <v>7</v>
      </c>
      <c r="H21" s="112" t="s">
        <v>134</v>
      </c>
      <c r="I21" s="107" t="s">
        <v>103</v>
      </c>
      <c r="J21" s="119">
        <v>64</v>
      </c>
      <c r="K21" s="1"/>
      <c r="L21" s="111">
        <v>2</v>
      </c>
      <c r="M21" s="112" t="s">
        <v>135</v>
      </c>
      <c r="N21" s="107" t="s">
        <v>111</v>
      </c>
      <c r="O21" s="107">
        <v>75</v>
      </c>
    </row>
    <row r="22" spans="2:15" ht="17.100000000000001" customHeight="1">
      <c r="B22" s="111">
        <v>3</v>
      </c>
      <c r="C22" s="112" t="s">
        <v>136</v>
      </c>
      <c r="D22" s="143" t="s">
        <v>103</v>
      </c>
      <c r="E22" s="119">
        <v>283</v>
      </c>
      <c r="F22" s="124"/>
      <c r="G22" s="111"/>
      <c r="H22" s="112"/>
      <c r="I22" s="107"/>
      <c r="J22" s="119" t="s">
        <v>137</v>
      </c>
      <c r="K22" s="1"/>
      <c r="L22" s="111">
        <v>3</v>
      </c>
      <c r="M22" s="112" t="s">
        <v>138</v>
      </c>
      <c r="N22" s="107" t="s">
        <v>94</v>
      </c>
      <c r="O22" s="107">
        <v>142</v>
      </c>
    </row>
    <row r="23" spans="2:15" ht="17.100000000000001" customHeight="1">
      <c r="B23" s="111">
        <v>4</v>
      </c>
      <c r="C23" s="112" t="s">
        <v>139</v>
      </c>
      <c r="D23" s="143" t="s">
        <v>103</v>
      </c>
      <c r="E23" s="119">
        <v>171</v>
      </c>
      <c r="F23" s="124"/>
      <c r="G23" s="138" t="s">
        <v>128</v>
      </c>
      <c r="H23" s="139" t="s">
        <v>140</v>
      </c>
      <c r="I23" s="140" t="s">
        <v>97</v>
      </c>
      <c r="J23" s="142">
        <f>SUM(J24:J31)</f>
        <v>2512</v>
      </c>
      <c r="K23" s="1"/>
      <c r="L23" s="111">
        <v>4</v>
      </c>
      <c r="M23" s="112" t="s">
        <v>141</v>
      </c>
      <c r="N23" s="107" t="s">
        <v>94</v>
      </c>
      <c r="O23" s="107">
        <v>225</v>
      </c>
    </row>
    <row r="24" spans="2:15" ht="17.100000000000001" customHeight="1">
      <c r="B24" s="111">
        <v>5</v>
      </c>
      <c r="C24" s="112" t="s">
        <v>142</v>
      </c>
      <c r="D24" s="143" t="s">
        <v>94</v>
      </c>
      <c r="E24" s="119">
        <v>533</v>
      </c>
      <c r="F24" s="124"/>
      <c r="G24" s="111">
        <v>1</v>
      </c>
      <c r="H24" s="112" t="s">
        <v>143</v>
      </c>
      <c r="I24" s="107" t="s">
        <v>94</v>
      </c>
      <c r="J24" s="119">
        <v>125</v>
      </c>
      <c r="K24" s="1"/>
      <c r="L24" s="111">
        <v>5</v>
      </c>
      <c r="M24" s="112" t="s">
        <v>144</v>
      </c>
      <c r="N24" s="107" t="s">
        <v>103</v>
      </c>
      <c r="O24" s="107">
        <v>186</v>
      </c>
    </row>
    <row r="25" spans="2:15" ht="17.100000000000001" customHeight="1">
      <c r="B25" s="111">
        <v>6</v>
      </c>
      <c r="C25" s="112" t="s">
        <v>145</v>
      </c>
      <c r="D25" s="143" t="s">
        <v>94</v>
      </c>
      <c r="E25" s="119">
        <v>220</v>
      </c>
      <c r="F25" s="124"/>
      <c r="G25" s="111">
        <v>2</v>
      </c>
      <c r="H25" s="112" t="s">
        <v>146</v>
      </c>
      <c r="I25" s="107" t="s">
        <v>103</v>
      </c>
      <c r="J25" s="119">
        <v>125</v>
      </c>
      <c r="K25" s="1"/>
      <c r="L25" s="111">
        <v>6</v>
      </c>
      <c r="M25" s="112" t="s">
        <v>147</v>
      </c>
      <c r="N25" s="107" t="s">
        <v>94</v>
      </c>
      <c r="O25" s="107">
        <v>659</v>
      </c>
    </row>
    <row r="26" spans="2:15" ht="17.100000000000001" customHeight="1">
      <c r="B26" s="111"/>
      <c r="C26" s="112"/>
      <c r="D26" s="107"/>
      <c r="E26" s="136"/>
      <c r="F26" s="137"/>
      <c r="G26" s="111">
        <v>3</v>
      </c>
      <c r="H26" s="112" t="s">
        <v>148</v>
      </c>
      <c r="I26" s="107" t="s">
        <v>94</v>
      </c>
      <c r="J26" s="119">
        <v>601</v>
      </c>
      <c r="K26" s="1"/>
      <c r="L26" s="111">
        <v>7</v>
      </c>
      <c r="M26" s="112" t="s">
        <v>149</v>
      </c>
      <c r="N26" s="107" t="s">
        <v>103</v>
      </c>
      <c r="O26" s="107">
        <v>61</v>
      </c>
    </row>
    <row r="27" spans="2:15" ht="17.100000000000001" customHeight="1">
      <c r="B27" s="138" t="s">
        <v>150</v>
      </c>
      <c r="C27" s="139" t="s">
        <v>9</v>
      </c>
      <c r="D27" s="140" t="s">
        <v>97</v>
      </c>
      <c r="E27" s="142">
        <f>SUM(E28:E32)</f>
        <v>381</v>
      </c>
      <c r="F27" s="124"/>
      <c r="G27" s="111">
        <v>4</v>
      </c>
      <c r="H27" s="112" t="s">
        <v>151</v>
      </c>
      <c r="I27" s="107" t="s">
        <v>103</v>
      </c>
      <c r="J27" s="119">
        <v>231</v>
      </c>
      <c r="K27" s="1"/>
      <c r="L27" s="111">
        <v>8</v>
      </c>
      <c r="M27" s="112" t="s">
        <v>152</v>
      </c>
      <c r="N27" s="107" t="s">
        <v>103</v>
      </c>
      <c r="O27" s="107">
        <v>156</v>
      </c>
    </row>
    <row r="28" spans="2:15" ht="17.100000000000001" customHeight="1">
      <c r="B28" s="111">
        <v>1</v>
      </c>
      <c r="C28" s="112" t="s">
        <v>153</v>
      </c>
      <c r="D28" s="107" t="s">
        <v>94</v>
      </c>
      <c r="E28" s="119">
        <v>79</v>
      </c>
      <c r="F28" s="124"/>
      <c r="G28" s="111">
        <v>5</v>
      </c>
      <c r="H28" s="112" t="s">
        <v>151</v>
      </c>
      <c r="I28" s="107" t="s">
        <v>111</v>
      </c>
      <c r="J28" s="119">
        <v>945</v>
      </c>
      <c r="K28" s="1"/>
      <c r="L28" s="111">
        <v>9</v>
      </c>
      <c r="M28" s="112" t="s">
        <v>152</v>
      </c>
      <c r="N28" s="107" t="s">
        <v>111</v>
      </c>
      <c r="O28" s="107">
        <v>418</v>
      </c>
    </row>
    <row r="29" spans="2:15" ht="17.100000000000001" customHeight="1">
      <c r="B29" s="111">
        <v>2</v>
      </c>
      <c r="C29" s="112" t="s">
        <v>154</v>
      </c>
      <c r="D29" s="107" t="s">
        <v>103</v>
      </c>
      <c r="E29" s="119">
        <v>40</v>
      </c>
      <c r="F29" s="124"/>
      <c r="G29" s="111">
        <v>6</v>
      </c>
      <c r="H29" s="112" t="s">
        <v>155</v>
      </c>
      <c r="I29" s="107" t="s">
        <v>94</v>
      </c>
      <c r="J29" s="119">
        <v>183</v>
      </c>
      <c r="K29" s="1"/>
      <c r="L29" s="111"/>
      <c r="M29" s="112"/>
      <c r="N29" s="107"/>
      <c r="O29" s="119"/>
    </row>
    <row r="30" spans="2:15" ht="17.100000000000001" customHeight="1">
      <c r="B30" s="111">
        <v>3</v>
      </c>
      <c r="C30" s="112" t="s">
        <v>156</v>
      </c>
      <c r="D30" s="107" t="s">
        <v>94</v>
      </c>
      <c r="E30" s="119">
        <v>72</v>
      </c>
      <c r="F30" s="124"/>
      <c r="G30" s="111">
        <v>7</v>
      </c>
      <c r="H30" s="112" t="s">
        <v>157</v>
      </c>
      <c r="I30" s="107" t="s">
        <v>94</v>
      </c>
      <c r="J30" s="119">
        <v>183</v>
      </c>
      <c r="K30" s="1"/>
      <c r="L30" s="138" t="s">
        <v>158</v>
      </c>
      <c r="M30" s="139" t="s">
        <v>17</v>
      </c>
      <c r="N30" s="140" t="s">
        <v>97</v>
      </c>
      <c r="O30" s="142">
        <f>SUM(O31:O40)</f>
        <v>1951</v>
      </c>
    </row>
    <row r="31" spans="2:15" ht="17.100000000000001" customHeight="1">
      <c r="B31" s="111">
        <v>4</v>
      </c>
      <c r="C31" s="112" t="s">
        <v>159</v>
      </c>
      <c r="D31" s="107" t="s">
        <v>94</v>
      </c>
      <c r="E31" s="119">
        <v>60</v>
      </c>
      <c r="F31" s="124"/>
      <c r="G31" s="111">
        <v>8</v>
      </c>
      <c r="H31" s="112" t="s">
        <v>160</v>
      </c>
      <c r="I31" s="107" t="s">
        <v>103</v>
      </c>
      <c r="J31" s="119">
        <v>119</v>
      </c>
      <c r="K31" s="1"/>
      <c r="L31" s="111">
        <v>1</v>
      </c>
      <c r="M31" s="112" t="s">
        <v>161</v>
      </c>
      <c r="N31" s="107" t="s">
        <v>103</v>
      </c>
      <c r="O31" s="107">
        <v>148</v>
      </c>
    </row>
    <row r="32" spans="2:15" ht="17.100000000000001" customHeight="1">
      <c r="B32" s="111">
        <v>5</v>
      </c>
      <c r="C32" s="112" t="s">
        <v>162</v>
      </c>
      <c r="D32" s="107" t="s">
        <v>94</v>
      </c>
      <c r="E32" s="119">
        <v>130</v>
      </c>
      <c r="F32" s="137"/>
      <c r="G32" s="111"/>
      <c r="H32" s="112"/>
      <c r="I32" s="107"/>
      <c r="J32" s="119"/>
      <c r="K32" s="1"/>
      <c r="L32" s="111">
        <v>2</v>
      </c>
      <c r="M32" s="112" t="s">
        <v>163</v>
      </c>
      <c r="N32" s="107" t="s">
        <v>94</v>
      </c>
      <c r="O32" s="107">
        <v>250</v>
      </c>
    </row>
    <row r="33" spans="2:15" ht="17.100000000000001" customHeight="1">
      <c r="B33" s="111"/>
      <c r="C33" s="112"/>
      <c r="D33" s="107"/>
      <c r="E33" s="119"/>
      <c r="F33" s="124"/>
      <c r="G33" s="138" t="s">
        <v>150</v>
      </c>
      <c r="H33" s="139" t="s">
        <v>12</v>
      </c>
      <c r="I33" s="140" t="s">
        <v>97</v>
      </c>
      <c r="J33" s="142">
        <f>SUM(J34:J39)</f>
        <v>1100</v>
      </c>
      <c r="K33" s="1"/>
      <c r="L33" s="111">
        <v>3</v>
      </c>
      <c r="M33" s="112" t="s">
        <v>164</v>
      </c>
      <c r="N33" s="107" t="s">
        <v>103</v>
      </c>
      <c r="O33" s="107">
        <v>48</v>
      </c>
    </row>
    <row r="34" spans="2:15" ht="17.100000000000001" customHeight="1">
      <c r="B34" s="138" t="s">
        <v>165</v>
      </c>
      <c r="C34" s="139" t="s">
        <v>166</v>
      </c>
      <c r="D34" s="140" t="s">
        <v>97</v>
      </c>
      <c r="E34" s="142">
        <f>SUM(E35:E39)</f>
        <v>1722</v>
      </c>
      <c r="F34" s="124"/>
      <c r="G34" s="111">
        <v>1</v>
      </c>
      <c r="H34" s="112" t="s">
        <v>167</v>
      </c>
      <c r="I34" s="107" t="s">
        <v>103</v>
      </c>
      <c r="J34" s="119">
        <v>90</v>
      </c>
      <c r="K34" s="1"/>
      <c r="L34" s="111">
        <v>4</v>
      </c>
      <c r="M34" s="112" t="s">
        <v>168</v>
      </c>
      <c r="N34" s="107" t="s">
        <v>94</v>
      </c>
      <c r="O34" s="107">
        <v>698</v>
      </c>
    </row>
    <row r="35" spans="2:15" ht="17.100000000000001" customHeight="1">
      <c r="B35" s="111">
        <v>1</v>
      </c>
      <c r="C35" s="112" t="s">
        <v>169</v>
      </c>
      <c r="D35" s="107" t="s">
        <v>94</v>
      </c>
      <c r="E35" s="119">
        <v>427</v>
      </c>
      <c r="F35" s="124"/>
      <c r="G35" s="111">
        <v>2</v>
      </c>
      <c r="H35" s="112" t="s">
        <v>170</v>
      </c>
      <c r="I35" s="107" t="s">
        <v>103</v>
      </c>
      <c r="J35" s="119">
        <v>119</v>
      </c>
      <c r="K35" s="1"/>
      <c r="L35" s="111">
        <v>5</v>
      </c>
      <c r="M35" s="112" t="s">
        <v>171</v>
      </c>
      <c r="N35" s="107" t="s">
        <v>111</v>
      </c>
      <c r="O35" s="107">
        <v>26</v>
      </c>
    </row>
    <row r="36" spans="2:15" ht="17.100000000000001" customHeight="1">
      <c r="B36" s="111">
        <v>2</v>
      </c>
      <c r="C36" s="112" t="s">
        <v>172</v>
      </c>
      <c r="D36" s="107" t="s">
        <v>94</v>
      </c>
      <c r="E36" s="119">
        <v>607</v>
      </c>
      <c r="F36" s="124"/>
      <c r="G36" s="111">
        <v>3</v>
      </c>
      <c r="H36" s="112" t="s">
        <v>173</v>
      </c>
      <c r="I36" s="107" t="s">
        <v>103</v>
      </c>
      <c r="J36" s="119">
        <v>113</v>
      </c>
      <c r="K36" s="1"/>
      <c r="L36" s="111">
        <v>6</v>
      </c>
      <c r="M36" s="112" t="s">
        <v>174</v>
      </c>
      <c r="N36" s="107" t="s">
        <v>103</v>
      </c>
      <c r="O36" s="107">
        <v>46</v>
      </c>
    </row>
    <row r="37" spans="2:15" ht="17.100000000000001" customHeight="1">
      <c r="B37" s="111">
        <v>3</v>
      </c>
      <c r="C37" s="112" t="s">
        <v>175</v>
      </c>
      <c r="D37" s="107" t="s">
        <v>103</v>
      </c>
      <c r="E37" s="119">
        <v>138</v>
      </c>
      <c r="F37" s="124"/>
      <c r="G37" s="111">
        <v>4</v>
      </c>
      <c r="H37" s="112" t="s">
        <v>176</v>
      </c>
      <c r="I37" s="107" t="s">
        <v>103</v>
      </c>
      <c r="J37" s="119">
        <v>80</v>
      </c>
      <c r="K37" s="1"/>
      <c r="L37" s="111">
        <v>7</v>
      </c>
      <c r="M37" s="112" t="s">
        <v>177</v>
      </c>
      <c r="N37" s="107" t="s">
        <v>103</v>
      </c>
      <c r="O37" s="107">
        <v>81</v>
      </c>
    </row>
    <row r="38" spans="2:15" ht="17.100000000000001" customHeight="1">
      <c r="B38" s="111">
        <v>4</v>
      </c>
      <c r="C38" s="112" t="s">
        <v>178</v>
      </c>
      <c r="D38" s="107" t="s">
        <v>94</v>
      </c>
      <c r="E38" s="119">
        <v>435</v>
      </c>
      <c r="F38" s="124"/>
      <c r="G38" s="111">
        <v>5</v>
      </c>
      <c r="H38" s="112" t="s">
        <v>179</v>
      </c>
      <c r="I38" s="107" t="s">
        <v>94</v>
      </c>
      <c r="J38" s="119">
        <v>594</v>
      </c>
      <c r="K38" s="1"/>
      <c r="L38" s="111">
        <v>8</v>
      </c>
      <c r="M38" s="112" t="s">
        <v>180</v>
      </c>
      <c r="N38" s="107" t="s">
        <v>103</v>
      </c>
      <c r="O38" s="107">
        <v>118</v>
      </c>
    </row>
    <row r="39" spans="2:15" ht="17.100000000000001" customHeight="1">
      <c r="B39" s="111">
        <v>5</v>
      </c>
      <c r="C39" s="112" t="s">
        <v>181</v>
      </c>
      <c r="D39" s="107" t="s">
        <v>103</v>
      </c>
      <c r="E39" s="119">
        <v>115</v>
      </c>
      <c r="F39" s="124"/>
      <c r="G39" s="111">
        <v>6</v>
      </c>
      <c r="H39" s="112" t="s">
        <v>182</v>
      </c>
      <c r="I39" s="107" t="s">
        <v>94</v>
      </c>
      <c r="J39" s="119">
        <v>104</v>
      </c>
      <c r="K39" s="1"/>
      <c r="L39" s="111">
        <v>9</v>
      </c>
      <c r="M39" s="112" t="s">
        <v>183</v>
      </c>
      <c r="N39" s="107" t="s">
        <v>103</v>
      </c>
      <c r="O39" s="107">
        <v>162</v>
      </c>
    </row>
    <row r="40" spans="2:15" ht="17.100000000000001" customHeight="1">
      <c r="B40" s="111"/>
      <c r="C40" s="112"/>
      <c r="D40" s="107"/>
      <c r="E40" s="119"/>
      <c r="F40" s="124"/>
      <c r="G40" s="111"/>
      <c r="H40" s="112"/>
      <c r="I40" s="107"/>
      <c r="J40" s="119"/>
      <c r="K40" s="1"/>
      <c r="L40" s="144">
        <v>10</v>
      </c>
      <c r="M40" s="129" t="s">
        <v>183</v>
      </c>
      <c r="N40" s="145" t="s">
        <v>111</v>
      </c>
      <c r="O40" s="107">
        <v>374</v>
      </c>
    </row>
    <row r="41" spans="2:15" ht="17.100000000000001" customHeight="1" thickBot="1">
      <c r="B41" s="138" t="s">
        <v>95</v>
      </c>
      <c r="C41" s="139" t="s">
        <v>11</v>
      </c>
      <c r="D41" s="140" t="s">
        <v>97</v>
      </c>
      <c r="E41" s="142">
        <f>SUM(E42+E43+E44+J6+J7)</f>
        <v>751</v>
      </c>
      <c r="F41" s="124"/>
      <c r="G41" s="108" t="s">
        <v>165</v>
      </c>
      <c r="H41" s="109" t="s">
        <v>13</v>
      </c>
      <c r="I41" s="125" t="s">
        <v>97</v>
      </c>
      <c r="J41" s="142">
        <f>SUM(J42:J44)</f>
        <v>1021</v>
      </c>
      <c r="K41" s="1"/>
      <c r="L41" s="146"/>
      <c r="M41" s="147"/>
      <c r="N41" s="148"/>
      <c r="O41" s="149"/>
    </row>
    <row r="42" spans="2:15" ht="17.100000000000001" customHeight="1" thickTop="1" thickBot="1">
      <c r="B42" s="111">
        <v>1</v>
      </c>
      <c r="C42" s="112" t="s">
        <v>184</v>
      </c>
      <c r="D42" s="107" t="s">
        <v>103</v>
      </c>
      <c r="E42" s="119">
        <v>103</v>
      </c>
      <c r="F42" s="124"/>
      <c r="G42" s="111">
        <v>1</v>
      </c>
      <c r="H42" s="112" t="s">
        <v>185</v>
      </c>
      <c r="I42" s="107" t="s">
        <v>94</v>
      </c>
      <c r="J42" s="119">
        <v>287</v>
      </c>
      <c r="K42" s="1"/>
      <c r="L42" s="270" t="s">
        <v>186</v>
      </c>
      <c r="M42" s="271"/>
      <c r="N42" s="274" t="s">
        <v>187</v>
      </c>
      <c r="O42" s="276">
        <f>SUM(E8+E19+E27+E34+E41+J14+J23+J33+J41+O6+O19+O30)</f>
        <v>21868</v>
      </c>
    </row>
    <row r="43" spans="2:15" ht="17.100000000000001" customHeight="1" thickTop="1" thickBot="1">
      <c r="B43" s="111">
        <v>2</v>
      </c>
      <c r="C43" s="112" t="s">
        <v>188</v>
      </c>
      <c r="D43" s="107" t="s">
        <v>94</v>
      </c>
      <c r="E43" s="119">
        <v>82</v>
      </c>
      <c r="F43" s="124"/>
      <c r="G43" s="111">
        <v>2</v>
      </c>
      <c r="H43" s="112" t="s">
        <v>189</v>
      </c>
      <c r="I43" s="107" t="s">
        <v>94</v>
      </c>
      <c r="J43" s="119">
        <v>167</v>
      </c>
      <c r="K43" s="1"/>
      <c r="L43" s="272"/>
      <c r="M43" s="273"/>
      <c r="N43" s="275"/>
      <c r="O43" s="277"/>
    </row>
    <row r="44" spans="2:15" ht="17.100000000000001" customHeight="1" thickBot="1">
      <c r="B44" s="115">
        <v>3</v>
      </c>
      <c r="C44" s="116" t="s">
        <v>190</v>
      </c>
      <c r="D44" s="117" t="s">
        <v>103</v>
      </c>
      <c r="E44" s="118">
        <v>79</v>
      </c>
      <c r="F44" s="124"/>
      <c r="G44" s="150">
        <v>3</v>
      </c>
      <c r="H44" s="151" t="s">
        <v>191</v>
      </c>
      <c r="I44" s="152" t="s">
        <v>94</v>
      </c>
      <c r="J44" s="118">
        <v>567</v>
      </c>
      <c r="K44" s="1"/>
      <c r="L44" s="153"/>
      <c r="M44" s="153"/>
      <c r="N44" s="153"/>
      <c r="O44" s="153"/>
    </row>
    <row r="45" spans="2:15" ht="15" customHeight="1">
      <c r="B45" s="124"/>
      <c r="C45" s="154"/>
      <c r="D45" s="155"/>
      <c r="E45" s="156"/>
      <c r="F45" s="157"/>
      <c r="G45" s="154"/>
      <c r="H45" s="157"/>
      <c r="I45" s="158"/>
      <c r="J45" s="1"/>
      <c r="K45" s="1"/>
      <c r="L45" s="1"/>
      <c r="M45" s="1"/>
      <c r="N45" s="1"/>
      <c r="O45" s="1"/>
    </row>
    <row r="46" spans="2:15" ht="15" customHeight="1">
      <c r="B46" s="124"/>
      <c r="C46" s="154" t="s">
        <v>192</v>
      </c>
      <c r="D46" s="155"/>
      <c r="E46" s="156"/>
      <c r="F46" s="157"/>
      <c r="G46" s="154"/>
      <c r="H46" s="157"/>
      <c r="I46" s="3"/>
      <c r="J46" s="3"/>
      <c r="K46" s="1"/>
    </row>
    <row r="47" spans="2:15" ht="15" customHeight="1"/>
    <row r="48" spans="2:15" ht="15" customHeight="1"/>
    <row r="49" spans="2:15" ht="15" customHeight="1">
      <c r="L49" s="159"/>
      <c r="M49" s="160"/>
      <c r="N49" s="161"/>
      <c r="O49" s="161"/>
    </row>
    <row r="50" spans="2:15" ht="15" customHeight="1">
      <c r="B50" s="162"/>
      <c r="C50" s="162"/>
      <c r="D50" s="162"/>
      <c r="E50" s="162"/>
      <c r="F50" s="162"/>
      <c r="G50" s="162"/>
      <c r="H50" s="162"/>
      <c r="I50" s="162"/>
      <c r="J50" s="162"/>
      <c r="K50" s="162"/>
      <c r="L50" s="159"/>
      <c r="M50" s="160"/>
      <c r="N50" s="161"/>
      <c r="O50" s="161"/>
    </row>
    <row r="51" spans="2:15" ht="15" customHeight="1">
      <c r="B51" s="162"/>
      <c r="C51" s="162"/>
      <c r="D51" s="162"/>
      <c r="E51" s="162"/>
      <c r="F51" s="162"/>
      <c r="G51" s="162"/>
      <c r="H51" s="162"/>
      <c r="I51" s="162"/>
      <c r="J51" s="162"/>
      <c r="K51" s="162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  <mergeCell ref="L4:L5"/>
    <mergeCell ref="M4:M5"/>
    <mergeCell ref="N4:N5"/>
    <mergeCell ref="O4:O5"/>
    <mergeCell ref="B6:D7"/>
    <mergeCell ref="E6:E7"/>
    <mergeCell ref="L42:M43"/>
    <mergeCell ref="N42:N43"/>
    <mergeCell ref="O42:O43"/>
    <mergeCell ref="G10:G11"/>
    <mergeCell ref="H10:H11"/>
    <mergeCell ref="I10:I11"/>
    <mergeCell ref="J10:J11"/>
    <mergeCell ref="G12:I13"/>
    <mergeCell ref="J12:J13"/>
  </mergeCells>
  <printOptions horizontalCentered="1" verticalCentered="1"/>
  <pageMargins left="0.18" right="0" top="0" bottom="0" header="0" footer="0"/>
  <pageSetup paperSize="9" scale="7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8"/>
  <sheetViews>
    <sheetView topLeftCell="H1" zoomScaleNormal="100" workbookViewId="0">
      <selection activeCell="M1" sqref="M1"/>
    </sheetView>
  </sheetViews>
  <sheetFormatPr defaultRowHeight="14.25"/>
  <cols>
    <col min="1" max="1" width="3.85546875" style="163" customWidth="1"/>
    <col min="2" max="3" width="9.140625" style="163" customWidth="1"/>
    <col min="4" max="4" width="4.85546875" style="163" customWidth="1"/>
    <col min="5" max="6" width="9.140625" style="163" customWidth="1"/>
    <col min="7" max="7" width="7.140625" style="163" customWidth="1"/>
    <col min="8" max="8" width="16.85546875" style="163" customWidth="1"/>
    <col min="9" max="9" width="7.5703125" style="163" customWidth="1"/>
    <col min="10" max="10" width="6.5703125" style="163" customWidth="1"/>
    <col min="11" max="11" width="8.7109375" style="163" customWidth="1"/>
    <col min="12" max="12" width="11.5703125" style="163" customWidth="1"/>
    <col min="13" max="28" width="9.140625" style="163" customWidth="1"/>
    <col min="29" max="16384" width="9.140625" style="175"/>
  </cols>
  <sheetData>
    <row r="1" spans="1:32" s="165" customFormat="1" ht="12.75">
      <c r="A1" s="163"/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4"/>
    </row>
    <row r="2" spans="1:32" s="165" customFormat="1" ht="12.75">
      <c r="A2" s="163"/>
      <c r="B2" s="163" t="s">
        <v>193</v>
      </c>
      <c r="C2" s="163" t="s">
        <v>194</v>
      </c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</row>
    <row r="3" spans="1:32" s="165" customFormat="1" ht="12.75">
      <c r="A3" s="163"/>
      <c r="B3" s="163" t="s">
        <v>195</v>
      </c>
      <c r="C3" s="163">
        <v>26608</v>
      </c>
      <c r="D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</row>
    <row r="4" spans="1:32" s="165" customFormat="1" ht="12.75">
      <c r="A4" s="163"/>
      <c r="B4" s="163" t="s">
        <v>196</v>
      </c>
      <c r="C4" s="163">
        <v>26187</v>
      </c>
      <c r="D4" s="163"/>
      <c r="H4" s="163" t="s">
        <v>197</v>
      </c>
      <c r="I4" s="165">
        <v>145</v>
      </c>
      <c r="J4" s="165">
        <f t="shared" ref="J4:J9" si="0">K4+K10</f>
        <v>145</v>
      </c>
      <c r="K4" s="163">
        <v>24</v>
      </c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</row>
    <row r="5" spans="1:32" s="165" customFormat="1" ht="12.75">
      <c r="A5" s="163"/>
      <c r="B5" s="163" t="s">
        <v>198</v>
      </c>
      <c r="C5" s="163">
        <v>26277</v>
      </c>
      <c r="D5" s="163"/>
      <c r="E5" s="163"/>
      <c r="F5" s="163" t="s">
        <v>199</v>
      </c>
      <c r="H5" s="163" t="s">
        <v>200</v>
      </c>
      <c r="I5" s="165">
        <v>5</v>
      </c>
      <c r="J5" s="165">
        <f t="shared" si="0"/>
        <v>5</v>
      </c>
      <c r="K5" s="163">
        <v>0</v>
      </c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</row>
    <row r="6" spans="1:32" s="165" customFormat="1" ht="12.75">
      <c r="A6" s="163"/>
      <c r="B6" s="163" t="s">
        <v>201</v>
      </c>
      <c r="C6" s="163">
        <v>25643</v>
      </c>
      <c r="D6" s="163"/>
      <c r="E6" s="163" t="s">
        <v>202</v>
      </c>
      <c r="F6" s="163">
        <v>3508</v>
      </c>
      <c r="H6" s="165" t="s">
        <v>203</v>
      </c>
      <c r="I6" s="165">
        <v>0</v>
      </c>
      <c r="J6" s="165">
        <f t="shared" si="0"/>
        <v>0</v>
      </c>
      <c r="K6" s="165">
        <v>0</v>
      </c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</row>
    <row r="7" spans="1:32" s="165" customFormat="1" ht="12.75">
      <c r="A7" s="163"/>
      <c r="B7" s="163" t="s">
        <v>204</v>
      </c>
      <c r="C7" s="163">
        <v>24440</v>
      </c>
      <c r="D7" s="163"/>
      <c r="E7" s="163" t="s">
        <v>205</v>
      </c>
      <c r="F7" s="163">
        <v>5214</v>
      </c>
      <c r="H7" s="166" t="s">
        <v>206</v>
      </c>
      <c r="I7" s="165">
        <v>53</v>
      </c>
      <c r="J7" s="165">
        <f t="shared" si="0"/>
        <v>53</v>
      </c>
      <c r="K7" s="163">
        <v>3</v>
      </c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</row>
    <row r="8" spans="1:32" s="165" customFormat="1" ht="12.75">
      <c r="A8" s="163"/>
      <c r="B8" s="163" t="s">
        <v>207</v>
      </c>
      <c r="C8" s="163">
        <v>24171</v>
      </c>
      <c r="D8" s="163"/>
      <c r="E8" s="163" t="s">
        <v>208</v>
      </c>
      <c r="F8" s="163">
        <v>4895</v>
      </c>
      <c r="H8" s="165" t="s">
        <v>209</v>
      </c>
      <c r="I8" s="165">
        <v>34</v>
      </c>
      <c r="J8" s="165">
        <f t="shared" si="0"/>
        <v>34</v>
      </c>
      <c r="K8" s="163">
        <v>7</v>
      </c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</row>
    <row r="9" spans="1:32" s="165" customFormat="1" ht="12.75">
      <c r="A9" s="163"/>
      <c r="B9" s="163" t="s">
        <v>210</v>
      </c>
      <c r="C9" s="163">
        <v>24605</v>
      </c>
      <c r="D9" s="163"/>
      <c r="E9" s="163" t="s">
        <v>211</v>
      </c>
      <c r="F9" s="163">
        <v>4618</v>
      </c>
      <c r="H9" s="165" t="s">
        <v>212</v>
      </c>
      <c r="I9" s="165">
        <v>6</v>
      </c>
      <c r="J9" s="165">
        <f t="shared" si="0"/>
        <v>6</v>
      </c>
      <c r="K9" s="163">
        <v>0</v>
      </c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</row>
    <row r="10" spans="1:32" s="165" customFormat="1" ht="12.75">
      <c r="A10" s="163"/>
      <c r="B10" s="163" t="s">
        <v>213</v>
      </c>
      <c r="C10" s="163">
        <v>26701</v>
      </c>
      <c r="D10" s="163"/>
      <c r="E10" s="163" t="s">
        <v>214</v>
      </c>
      <c r="F10" s="163">
        <v>4812</v>
      </c>
      <c r="K10" s="165">
        <v>121</v>
      </c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</row>
    <row r="11" spans="1:32" s="165" customFormat="1" ht="12.75">
      <c r="A11" s="163"/>
      <c r="B11" s="163" t="s">
        <v>215</v>
      </c>
      <c r="C11" s="163">
        <v>26136</v>
      </c>
      <c r="D11" s="163"/>
      <c r="E11" s="163" t="s">
        <v>195</v>
      </c>
      <c r="F11" s="163">
        <v>5353</v>
      </c>
      <c r="K11" s="165">
        <v>5</v>
      </c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</row>
    <row r="12" spans="1:32" s="165" customFormat="1" ht="12.75">
      <c r="A12" s="163"/>
      <c r="B12" s="163" t="s">
        <v>216</v>
      </c>
      <c r="C12" s="163">
        <v>24862</v>
      </c>
      <c r="D12" s="163"/>
      <c r="E12" s="163"/>
      <c r="F12" s="163"/>
      <c r="K12" s="165">
        <v>0</v>
      </c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</row>
    <row r="13" spans="1:32" s="165" customFormat="1" ht="12.75">
      <c r="A13" s="163"/>
      <c r="B13" s="163" t="s">
        <v>217</v>
      </c>
      <c r="C13" s="163">
        <v>23660</v>
      </c>
      <c r="D13" s="163"/>
      <c r="E13" s="163" t="s">
        <v>213</v>
      </c>
      <c r="F13" s="163">
        <v>5315</v>
      </c>
      <c r="K13" s="165">
        <v>50</v>
      </c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</row>
    <row r="14" spans="1:32" s="165" customFormat="1" ht="12.75">
      <c r="A14" s="163"/>
      <c r="B14" s="163" t="s">
        <v>218</v>
      </c>
      <c r="C14" s="163">
        <v>22865</v>
      </c>
      <c r="D14" s="163"/>
      <c r="E14" s="163" t="s">
        <v>215</v>
      </c>
      <c r="F14" s="163">
        <v>4616</v>
      </c>
      <c r="K14" s="165">
        <v>27</v>
      </c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</row>
    <row r="15" spans="1:32" s="165" customFormat="1" ht="12.75">
      <c r="A15" s="163"/>
      <c r="B15" s="163" t="s">
        <v>219</v>
      </c>
      <c r="C15" s="163">
        <v>21868</v>
      </c>
      <c r="D15" s="163"/>
      <c r="E15" s="163" t="s">
        <v>216</v>
      </c>
      <c r="F15" s="163">
        <v>4626</v>
      </c>
      <c r="J15" s="163"/>
      <c r="K15" s="165">
        <v>6</v>
      </c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</row>
    <row r="16" spans="1:32" s="165" customFormat="1" ht="12.75">
      <c r="A16" s="163"/>
      <c r="B16" s="163"/>
      <c r="E16" s="163" t="s">
        <v>217</v>
      </c>
      <c r="F16" s="163">
        <v>3744</v>
      </c>
      <c r="H16" s="163"/>
      <c r="I16" s="163"/>
      <c r="J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F16" s="167"/>
    </row>
    <row r="17" spans="1:32" s="165" customFormat="1" ht="12.75">
      <c r="A17" s="163"/>
      <c r="B17" s="163"/>
      <c r="C17" s="163"/>
      <c r="D17" s="163"/>
      <c r="E17" s="163" t="s">
        <v>218</v>
      </c>
      <c r="F17" s="163">
        <v>4443</v>
      </c>
      <c r="H17" s="163"/>
      <c r="I17" s="163"/>
      <c r="J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F17" s="167"/>
    </row>
    <row r="18" spans="1:32" s="165" customFormat="1" ht="12.75">
      <c r="A18" s="163"/>
      <c r="B18" s="163"/>
      <c r="C18" s="163"/>
      <c r="D18" s="163"/>
      <c r="E18" s="163" t="s">
        <v>219</v>
      </c>
      <c r="F18" s="163">
        <v>3945</v>
      </c>
      <c r="H18" s="163"/>
      <c r="I18" s="163"/>
      <c r="J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F18" s="167"/>
    </row>
    <row r="19" spans="1:32" s="165" customFormat="1" ht="12.75">
      <c r="A19" s="163"/>
      <c r="B19" s="163"/>
      <c r="C19" s="163"/>
      <c r="D19" s="163"/>
      <c r="G19" s="163"/>
      <c r="H19" s="163"/>
      <c r="I19" s="163"/>
      <c r="J19" s="163"/>
      <c r="K19" s="168">
        <f>K22+K23+K24+K25+K26+K27+K28+K29+K30+K31+K32+K33+K34</f>
        <v>1</v>
      </c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F19" s="167"/>
    </row>
    <row r="20" spans="1:32" s="165" customFormat="1" ht="12.75">
      <c r="A20" s="163"/>
      <c r="B20" s="163"/>
      <c r="C20" s="163"/>
      <c r="D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F20" s="167"/>
    </row>
    <row r="21" spans="1:32" s="165" customFormat="1" ht="12.75">
      <c r="A21" s="163"/>
      <c r="B21" s="163"/>
      <c r="C21" s="163"/>
      <c r="D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F21" s="167"/>
    </row>
    <row r="22" spans="1:32" s="165" customFormat="1" ht="12.75">
      <c r="A22" s="163"/>
      <c r="B22" s="163">
        <v>1453</v>
      </c>
      <c r="C22" s="163"/>
      <c r="D22" s="163"/>
      <c r="E22" s="163"/>
      <c r="F22" s="163"/>
      <c r="G22" s="163"/>
      <c r="H22" s="163"/>
      <c r="I22" s="163"/>
      <c r="J22" s="169" t="s">
        <v>220</v>
      </c>
      <c r="K22" s="167">
        <f t="shared" ref="K22:K34" si="1">B22/B$36</f>
        <v>0.32018510356985458</v>
      </c>
      <c r="L22" s="170">
        <f t="shared" ref="L22:L34" si="2">B22/B$36</f>
        <v>0.32018510356985458</v>
      </c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F22" s="167"/>
    </row>
    <row r="23" spans="1:32" s="165" customFormat="1" ht="12.75">
      <c r="A23" s="163"/>
      <c r="B23" s="163">
        <v>228</v>
      </c>
      <c r="C23" s="163"/>
      <c r="D23" s="163"/>
      <c r="E23" s="163"/>
      <c r="F23" s="163"/>
      <c r="G23" s="163"/>
      <c r="H23" s="163"/>
      <c r="I23" s="163"/>
      <c r="J23" s="169" t="s">
        <v>221</v>
      </c>
      <c r="K23" s="167">
        <f t="shared" si="1"/>
        <v>5.02423975319524E-2</v>
      </c>
      <c r="L23" s="170">
        <f t="shared" si="2"/>
        <v>5.02423975319524E-2</v>
      </c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F23" s="167"/>
    </row>
    <row r="24" spans="1:32" s="165" customFormat="1" ht="12.75">
      <c r="A24" s="163"/>
      <c r="B24" s="163">
        <v>88</v>
      </c>
      <c r="C24" s="163"/>
      <c r="D24" s="163"/>
      <c r="E24" s="163"/>
      <c r="F24" s="163"/>
      <c r="G24" s="163"/>
      <c r="H24" s="163"/>
      <c r="I24" s="163"/>
      <c r="J24" s="169" t="s">
        <v>222</v>
      </c>
      <c r="K24" s="167">
        <f t="shared" si="1"/>
        <v>1.9391802556192154E-2</v>
      </c>
      <c r="L24" s="170">
        <f t="shared" si="2"/>
        <v>1.9391802556192154E-2</v>
      </c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F24" s="167"/>
    </row>
    <row r="25" spans="1:32" s="165" customFormat="1" ht="12.75" customHeight="1">
      <c r="A25" s="163"/>
      <c r="B25" s="163">
        <v>118</v>
      </c>
      <c r="C25" s="163"/>
      <c r="D25" s="163"/>
      <c r="E25" s="163"/>
      <c r="F25" s="163"/>
      <c r="G25" s="163"/>
      <c r="H25" s="163"/>
      <c r="J25" s="171" t="s">
        <v>223</v>
      </c>
      <c r="K25" s="167">
        <f t="shared" si="1"/>
        <v>2.6002644336712209E-2</v>
      </c>
      <c r="L25" s="172">
        <f t="shared" si="2"/>
        <v>2.6002644336712209E-2</v>
      </c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F25" s="167"/>
    </row>
    <row r="26" spans="1:32" s="165" customFormat="1" ht="12.75" customHeight="1">
      <c r="A26" s="163"/>
      <c r="B26" s="163">
        <v>77</v>
      </c>
      <c r="C26" s="163"/>
      <c r="D26" s="163"/>
      <c r="E26" s="163"/>
      <c r="F26" s="163"/>
      <c r="G26" s="163"/>
      <c r="H26" s="163"/>
      <c r="I26" s="163"/>
      <c r="J26" s="169" t="s">
        <v>224</v>
      </c>
      <c r="K26" s="167">
        <f t="shared" si="1"/>
        <v>1.6967827236668134E-2</v>
      </c>
      <c r="L26" s="170">
        <f t="shared" si="2"/>
        <v>1.6967827236668134E-2</v>
      </c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F26" s="167"/>
    </row>
    <row r="27" spans="1:32" s="165" customFormat="1" ht="12.75">
      <c r="A27" s="163"/>
      <c r="B27" s="163">
        <v>80</v>
      </c>
      <c r="C27" s="163"/>
      <c r="D27" s="163"/>
      <c r="E27" s="163"/>
      <c r="F27" s="163"/>
      <c r="G27" s="163"/>
      <c r="H27" s="163"/>
      <c r="I27" s="163"/>
      <c r="J27" s="171" t="s">
        <v>225</v>
      </c>
      <c r="K27" s="167">
        <f t="shared" si="1"/>
        <v>1.7628911414720141E-2</v>
      </c>
      <c r="L27" s="173">
        <f t="shared" si="2"/>
        <v>1.7628911414720141E-2</v>
      </c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F27" s="167"/>
    </row>
    <row r="28" spans="1:32" s="165" customFormat="1" ht="12.75">
      <c r="A28" s="163"/>
      <c r="B28" s="163">
        <v>381</v>
      </c>
      <c r="C28" s="163"/>
      <c r="D28" s="163"/>
      <c r="E28" s="163"/>
      <c r="F28" s="163"/>
      <c r="G28" s="163"/>
      <c r="H28" s="163"/>
      <c r="I28" s="163"/>
      <c r="J28" s="171" t="s">
        <v>226</v>
      </c>
      <c r="K28" s="167">
        <f t="shared" si="1"/>
        <v>8.3957690612604677E-2</v>
      </c>
      <c r="L28" s="170">
        <f t="shared" si="2"/>
        <v>8.3957690612604677E-2</v>
      </c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F28" s="167"/>
    </row>
    <row r="29" spans="1:32" s="165" customFormat="1" ht="12.75">
      <c r="A29" s="163"/>
      <c r="B29" s="163">
        <v>119</v>
      </c>
      <c r="C29" s="163"/>
      <c r="D29" s="163"/>
      <c r="E29" s="163"/>
      <c r="F29" s="163"/>
      <c r="G29" s="163"/>
      <c r="H29" s="163"/>
      <c r="I29" s="163"/>
      <c r="J29" s="171" t="s">
        <v>227</v>
      </c>
      <c r="K29" s="167">
        <f t="shared" si="1"/>
        <v>2.6223005729396211E-2</v>
      </c>
      <c r="L29" s="170">
        <f t="shared" si="2"/>
        <v>2.6223005729396211E-2</v>
      </c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F29" s="167"/>
    </row>
    <row r="30" spans="1:32" s="165" customFormat="1" ht="12.75">
      <c r="A30" s="163"/>
      <c r="B30" s="163">
        <v>223</v>
      </c>
      <c r="C30" s="163"/>
      <c r="D30" s="163"/>
      <c r="E30" s="163"/>
      <c r="F30" s="163"/>
      <c r="G30" s="163"/>
      <c r="H30" s="163"/>
      <c r="I30" s="163"/>
      <c r="J30" s="171" t="s">
        <v>228</v>
      </c>
      <c r="K30" s="167">
        <f t="shared" si="1"/>
        <v>4.9140590568532393E-2</v>
      </c>
      <c r="L30" s="170">
        <f t="shared" si="2"/>
        <v>4.9140590568532393E-2</v>
      </c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</row>
    <row r="31" spans="1:32" s="165" customFormat="1" ht="12.75">
      <c r="A31" s="163"/>
      <c r="B31" s="163">
        <v>1024</v>
      </c>
      <c r="C31" s="163"/>
      <c r="D31" s="163"/>
      <c r="E31" s="163"/>
      <c r="F31" s="163"/>
      <c r="G31" s="163"/>
      <c r="H31" s="163"/>
      <c r="I31" s="163"/>
      <c r="J31" s="171" t="s">
        <v>229</v>
      </c>
      <c r="K31" s="167">
        <f t="shared" si="1"/>
        <v>0.22565006610841781</v>
      </c>
      <c r="L31" s="170">
        <f t="shared" si="2"/>
        <v>0.22565006610841781</v>
      </c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</row>
    <row r="32" spans="1:32" s="165" customFormat="1" ht="12.75">
      <c r="A32" s="163"/>
      <c r="B32" s="163">
        <v>447</v>
      </c>
      <c r="C32" s="163"/>
      <c r="D32" s="163"/>
      <c r="E32" s="163"/>
      <c r="F32" s="163"/>
      <c r="G32" s="163"/>
      <c r="H32" s="163"/>
      <c r="I32" s="163"/>
      <c r="J32" s="171" t="s">
        <v>230</v>
      </c>
      <c r="K32" s="167">
        <f t="shared" si="1"/>
        <v>9.8501542529748784E-2</v>
      </c>
      <c r="L32" s="172">
        <f t="shared" si="2"/>
        <v>9.8501542529748784E-2</v>
      </c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</row>
    <row r="33" spans="1:28" s="165" customFormat="1" ht="12.75">
      <c r="A33" s="163"/>
      <c r="B33" s="163">
        <v>18</v>
      </c>
      <c r="C33" s="163"/>
      <c r="D33" s="163"/>
      <c r="E33" s="163"/>
      <c r="F33" s="163"/>
      <c r="G33" s="163"/>
      <c r="H33" s="163"/>
      <c r="I33" s="163"/>
      <c r="J33" s="171" t="s">
        <v>231</v>
      </c>
      <c r="K33" s="167">
        <f t="shared" si="1"/>
        <v>3.9665050683120318E-3</v>
      </c>
      <c r="L33" s="170">
        <f t="shared" si="2"/>
        <v>3.9665050683120318E-3</v>
      </c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</row>
    <row r="34" spans="1:28" s="165" customFormat="1" ht="12.75">
      <c r="A34" s="163"/>
      <c r="B34" s="163">
        <v>282</v>
      </c>
      <c r="C34" s="163"/>
      <c r="D34" s="163"/>
      <c r="E34" s="163"/>
      <c r="F34" s="163"/>
      <c r="G34" s="163"/>
      <c r="H34" s="163"/>
      <c r="I34" s="163"/>
      <c r="J34" s="171" t="s">
        <v>232</v>
      </c>
      <c r="K34" s="167">
        <f t="shared" si="1"/>
        <v>6.2141912736888495E-2</v>
      </c>
      <c r="L34" s="170">
        <f t="shared" si="2"/>
        <v>6.2141912736888495E-2</v>
      </c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</row>
    <row r="35" spans="1:28" s="165" customFormat="1" ht="12.75">
      <c r="A35" s="163"/>
      <c r="C35" s="163"/>
      <c r="D35" s="163"/>
      <c r="E35" s="163"/>
      <c r="F35" s="163"/>
      <c r="G35" s="163"/>
      <c r="H35" s="163"/>
      <c r="I35" s="163"/>
      <c r="J35" s="171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</row>
    <row r="36" spans="1:28" s="165" customFormat="1" ht="12.75">
      <c r="A36" s="163"/>
      <c r="B36" s="163">
        <v>4538</v>
      </c>
      <c r="C36" s="163"/>
      <c r="D36" s="163"/>
      <c r="E36" s="163"/>
      <c r="F36" s="163"/>
      <c r="G36" s="163"/>
      <c r="H36" s="163"/>
      <c r="I36" s="163"/>
      <c r="J36" s="171"/>
      <c r="K36" s="167">
        <v>1</v>
      </c>
      <c r="L36" s="170">
        <f>B36/B$36</f>
        <v>1</v>
      </c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</row>
    <row r="37" spans="1:28" s="165" customFormat="1" ht="12.75">
      <c r="A37" s="163"/>
      <c r="C37" s="163"/>
      <c r="D37" s="163"/>
      <c r="E37" s="163"/>
      <c r="F37" s="163"/>
      <c r="G37" s="163"/>
      <c r="H37" s="163"/>
      <c r="I37" s="163"/>
      <c r="J37" s="163"/>
      <c r="K37" s="174"/>
      <c r="L37" s="174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</row>
    <row r="38" spans="1:28" s="165" customFormat="1" ht="12.75">
      <c r="A38" s="163"/>
      <c r="B38" s="163">
        <f>SUM(B22:B34)</f>
        <v>4538</v>
      </c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7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</row>
    <row r="39" spans="1:28" s="165" customFormat="1" ht="12.75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7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</row>
    <row r="40" spans="1:28" s="165" customFormat="1" ht="12.75" customHeight="1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7"/>
      <c r="N40" s="309" t="s">
        <v>233</v>
      </c>
      <c r="O40" s="310"/>
      <c r="P40" s="310"/>
      <c r="Q40" s="310"/>
      <c r="R40" s="310"/>
      <c r="S40" s="310"/>
      <c r="T40" s="310"/>
      <c r="U40" s="310"/>
      <c r="V40" s="310"/>
      <c r="W40" s="310"/>
      <c r="X40" s="310"/>
      <c r="Y40" s="310"/>
      <c r="Z40" s="310"/>
      <c r="AA40" s="310"/>
      <c r="AB40" s="310"/>
    </row>
    <row r="41" spans="1:28" s="165" customFormat="1" ht="12.75" customHeight="1">
      <c r="M41" s="167"/>
      <c r="N41" s="310"/>
      <c r="O41" s="310"/>
      <c r="P41" s="310"/>
      <c r="Q41" s="310"/>
      <c r="R41" s="310"/>
      <c r="S41" s="310"/>
      <c r="T41" s="310"/>
      <c r="U41" s="310"/>
      <c r="V41" s="310"/>
      <c r="W41" s="310"/>
      <c r="X41" s="310"/>
      <c r="Y41" s="310"/>
      <c r="Z41" s="310"/>
      <c r="AA41" s="310"/>
      <c r="AB41" s="310"/>
    </row>
    <row r="42" spans="1:28" s="165" customFormat="1" ht="12.75">
      <c r="M42" s="167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</row>
    <row r="43" spans="1:28" s="165" customFormat="1" ht="12.75">
      <c r="M43" s="167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</row>
    <row r="44" spans="1:28" s="165" customFormat="1" ht="12.75">
      <c r="M44" s="167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</row>
    <row r="45" spans="1:28" s="165" customFormat="1" ht="12.75">
      <c r="M45" s="167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</row>
    <row r="46" spans="1:28" s="165" customFormat="1" ht="12.75">
      <c r="M46" s="167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</row>
    <row r="47" spans="1:28" s="165" customFormat="1" ht="12.75">
      <c r="M47" s="167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</row>
    <row r="48" spans="1:28" s="165" customFormat="1" ht="12.75">
      <c r="M48" s="167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</row>
    <row r="49" spans="1:28" s="165" customFormat="1" ht="12.75">
      <c r="M49" s="167"/>
      <c r="N49" s="163"/>
      <c r="O49" s="163"/>
      <c r="P49" s="163"/>
      <c r="Q49" s="163"/>
      <c r="R49" s="163"/>
      <c r="S49" s="163"/>
      <c r="T49" s="163"/>
      <c r="U49" s="163"/>
      <c r="V49" s="163"/>
      <c r="W49" s="163"/>
      <c r="X49" s="163"/>
      <c r="Y49" s="163"/>
      <c r="Z49" s="163"/>
      <c r="AA49" s="163"/>
      <c r="AB49" s="163"/>
    </row>
    <row r="50" spans="1:28" s="165" customFormat="1" ht="12.75">
      <c r="M50" s="167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  <c r="Z50" s="163"/>
      <c r="AA50" s="163"/>
      <c r="AB50" s="163"/>
    </row>
    <row r="51" spans="1:28" s="165" customFormat="1" ht="12.75">
      <c r="M51" s="167"/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163"/>
      <c r="Y51" s="163"/>
      <c r="Z51" s="163"/>
      <c r="AA51" s="163"/>
      <c r="AB51" s="163"/>
    </row>
    <row r="52" spans="1:28" s="165" customFormat="1" ht="12.75">
      <c r="M52" s="167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</row>
    <row r="53" spans="1:28" s="165" customFormat="1" ht="12.75">
      <c r="M53" s="174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</row>
    <row r="54" spans="1:28" s="165" customFormat="1" ht="12.75"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3"/>
      <c r="Y54" s="163"/>
      <c r="Z54" s="163"/>
      <c r="AA54" s="163"/>
      <c r="AB54" s="163"/>
    </row>
    <row r="55" spans="1:28" s="165" customFormat="1" ht="12.75">
      <c r="M55" s="163"/>
      <c r="N55" s="163">
        <v>36.57</v>
      </c>
      <c r="O55" s="163"/>
      <c r="P55" s="170" t="e">
        <f t="shared" ref="P55:P67" si="3">F55/F$36</f>
        <v>#DIV/0!</v>
      </c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</row>
    <row r="56" spans="1:28" s="165" customFormat="1" ht="12.75">
      <c r="M56" s="163"/>
      <c r="N56" s="163">
        <v>3.78</v>
      </c>
      <c r="O56" s="163"/>
      <c r="P56" s="173" t="e">
        <f t="shared" si="3"/>
        <v>#DIV/0!</v>
      </c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</row>
    <row r="57" spans="1:28" s="165" customFormat="1" ht="12.75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>
        <v>1.38</v>
      </c>
      <c r="O57" s="163"/>
      <c r="P57" s="170" t="e">
        <f t="shared" si="3"/>
        <v>#DIV/0!</v>
      </c>
      <c r="Q57" s="163"/>
      <c r="R57" s="163"/>
      <c r="S57" s="163"/>
      <c r="T57" s="163"/>
      <c r="U57" s="163"/>
      <c r="V57" s="163"/>
      <c r="W57" s="163"/>
      <c r="X57" s="163"/>
      <c r="Y57" s="163"/>
      <c r="Z57" s="163"/>
      <c r="AA57" s="163"/>
      <c r="AB57" s="163"/>
    </row>
    <row r="58" spans="1:28" s="165" customFormat="1" ht="12.75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>
        <v>0.95</v>
      </c>
      <c r="O58" s="163"/>
      <c r="P58" s="170" t="e">
        <f t="shared" si="3"/>
        <v>#DIV/0!</v>
      </c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</row>
    <row r="59" spans="1:28" s="165" customFormat="1" ht="12.75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>
        <v>1.78</v>
      </c>
      <c r="O59" s="163"/>
      <c r="P59" s="173" t="e">
        <f t="shared" si="3"/>
        <v>#DIV/0!</v>
      </c>
      <c r="Q59" s="163"/>
      <c r="R59" s="163"/>
      <c r="S59" s="163"/>
      <c r="T59" s="163"/>
      <c r="U59" s="163"/>
      <c r="V59" s="163"/>
      <c r="W59" s="163"/>
      <c r="X59" s="163"/>
      <c r="Y59" s="163"/>
      <c r="Z59" s="163"/>
      <c r="AA59" s="163"/>
      <c r="AB59" s="163"/>
    </row>
    <row r="60" spans="1:28" s="165" customFormat="1" ht="12.75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>
        <v>0.84</v>
      </c>
      <c r="O60" s="163"/>
      <c r="P60" s="172" t="e">
        <f t="shared" si="3"/>
        <v>#DIV/0!</v>
      </c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63"/>
      <c r="AB60" s="163"/>
    </row>
    <row r="61" spans="1:28" s="165" customFormat="1" ht="12.75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>
        <v>6.43</v>
      </c>
      <c r="O61" s="163"/>
      <c r="P61" s="170" t="e">
        <f t="shared" si="3"/>
        <v>#DIV/0!</v>
      </c>
      <c r="Q61" s="163"/>
      <c r="R61" s="163"/>
      <c r="S61" s="163"/>
      <c r="T61" s="163"/>
      <c r="U61" s="163"/>
      <c r="V61" s="163"/>
      <c r="W61" s="163"/>
      <c r="X61" s="163"/>
      <c r="Y61" s="163"/>
      <c r="Z61" s="163"/>
      <c r="AA61" s="163"/>
      <c r="AB61" s="163"/>
    </row>
    <row r="62" spans="1:28">
      <c r="N62" s="163">
        <v>2.88</v>
      </c>
      <c r="P62" s="170" t="e">
        <f t="shared" si="3"/>
        <v>#DIV/0!</v>
      </c>
    </row>
    <row r="63" spans="1:28">
      <c r="N63" s="163">
        <v>4.4000000000000004</v>
      </c>
      <c r="P63" s="170" t="e">
        <f t="shared" si="3"/>
        <v>#DIV/0!</v>
      </c>
    </row>
    <row r="64" spans="1:28">
      <c r="N64" s="163">
        <v>25.6</v>
      </c>
      <c r="P64" s="170" t="e">
        <f t="shared" si="3"/>
        <v>#DIV/0!</v>
      </c>
    </row>
    <row r="65" spans="14:16">
      <c r="N65" s="163">
        <v>8.41</v>
      </c>
      <c r="P65" s="170" t="e">
        <f t="shared" si="3"/>
        <v>#DIV/0!</v>
      </c>
    </row>
    <row r="66" spans="14:16">
      <c r="N66" s="163">
        <v>0.59</v>
      </c>
      <c r="P66" s="173" t="e">
        <f t="shared" si="3"/>
        <v>#DIV/0!</v>
      </c>
    </row>
    <row r="67" spans="14:16">
      <c r="N67" s="163">
        <v>6.4</v>
      </c>
      <c r="P67" s="170" t="e">
        <f t="shared" si="3"/>
        <v>#DIV/0!</v>
      </c>
    </row>
    <row r="68" spans="14:16">
      <c r="N68" s="163">
        <f>SUM(N55:N67)</f>
        <v>100.01000000000002</v>
      </c>
    </row>
  </sheetData>
  <mergeCells count="1">
    <mergeCell ref="N40:AB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fitToHeight="0" orientation="landscape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8"/>
  <sheetViews>
    <sheetView zoomScale="75" workbookViewId="0"/>
  </sheetViews>
  <sheetFormatPr defaultRowHeight="12.75"/>
  <cols>
    <col min="1" max="1" width="2.85546875" style="102" customWidth="1"/>
    <col min="2" max="2" width="4.7109375" style="102" customWidth="1"/>
    <col min="3" max="3" width="25" style="102" customWidth="1"/>
    <col min="4" max="4" width="26.28515625" style="102" customWidth="1"/>
    <col min="5" max="5" width="13.28515625" style="370" customWidth="1"/>
    <col min="6" max="8" width="12.28515625" style="370" customWidth="1"/>
    <col min="9" max="9" width="13" style="370" customWidth="1"/>
    <col min="10" max="10" width="12.42578125" style="370" customWidth="1"/>
    <col min="11" max="11" width="12.5703125" style="435" customWidth="1"/>
    <col min="12" max="12" width="12.28515625" style="370" customWidth="1"/>
    <col min="13" max="13" width="12.140625" style="435" customWidth="1"/>
    <col min="14" max="15" width="12.28515625" style="370" customWidth="1"/>
    <col min="16" max="16" width="12.28515625" style="435" customWidth="1"/>
    <col min="17" max="17" width="12.85546875" style="370" customWidth="1"/>
    <col min="18" max="18" width="13.42578125" style="370" customWidth="1"/>
    <col min="19" max="19" width="15.85546875" style="370" customWidth="1"/>
    <col min="20" max="20" width="10.7109375" style="102" bestFit="1" customWidth="1"/>
    <col min="21" max="16384" width="9.140625" style="102"/>
  </cols>
  <sheetData>
    <row r="2" spans="2:20" ht="42" customHeight="1">
      <c r="B2" s="311"/>
      <c r="C2" s="312"/>
      <c r="D2" s="313"/>
      <c r="E2" s="314" t="s">
        <v>234</v>
      </c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1"/>
      <c r="Q2" s="311"/>
      <c r="R2" s="316"/>
      <c r="S2" s="317"/>
    </row>
    <row r="3" spans="2:20" ht="48.75" customHeight="1">
      <c r="B3" s="318" t="s">
        <v>235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</row>
    <row r="4" spans="2:20" ht="42" customHeight="1" thickBot="1">
      <c r="B4" s="319" t="s">
        <v>236</v>
      </c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</row>
    <row r="5" spans="2:20" ht="40.5" customHeight="1" thickBot="1">
      <c r="B5" s="321" t="s">
        <v>1</v>
      </c>
      <c r="C5" s="322" t="s">
        <v>2</v>
      </c>
      <c r="D5" s="323" t="s">
        <v>3</v>
      </c>
      <c r="E5" s="324" t="s">
        <v>237</v>
      </c>
      <c r="F5" s="325" t="s">
        <v>238</v>
      </c>
      <c r="G5" s="326" t="s">
        <v>6</v>
      </c>
      <c r="H5" s="326" t="s">
        <v>7</v>
      </c>
      <c r="I5" s="326" t="s">
        <v>8</v>
      </c>
      <c r="J5" s="326" t="s">
        <v>9</v>
      </c>
      <c r="K5" s="326" t="s">
        <v>10</v>
      </c>
      <c r="L5" s="326" t="s">
        <v>11</v>
      </c>
      <c r="M5" s="326" t="s">
        <v>12</v>
      </c>
      <c r="N5" s="326" t="s">
        <v>13</v>
      </c>
      <c r="O5" s="326" t="s">
        <v>239</v>
      </c>
      <c r="P5" s="326" t="s">
        <v>240</v>
      </c>
      <c r="Q5" s="326" t="s">
        <v>16</v>
      </c>
      <c r="R5" s="326" t="s">
        <v>17</v>
      </c>
      <c r="S5" s="327" t="s">
        <v>18</v>
      </c>
    </row>
    <row r="6" spans="2:20" ht="24" customHeight="1" thickBot="1">
      <c r="B6" s="328"/>
      <c r="C6" s="329" t="s">
        <v>241</v>
      </c>
      <c r="D6" s="329"/>
      <c r="E6" s="329"/>
      <c r="F6" s="329"/>
      <c r="G6" s="329"/>
      <c r="H6" s="329"/>
      <c r="I6" s="329"/>
      <c r="J6" s="329"/>
      <c r="K6" s="329"/>
      <c r="L6" s="329"/>
      <c r="M6" s="329"/>
      <c r="N6" s="329"/>
      <c r="O6" s="329"/>
      <c r="P6" s="329"/>
      <c r="Q6" s="329"/>
      <c r="R6" s="329"/>
      <c r="S6" s="329"/>
    </row>
    <row r="7" spans="2:20" ht="24" customHeight="1" thickBot="1">
      <c r="B7" s="330" t="s">
        <v>20</v>
      </c>
      <c r="C7" s="331" t="s">
        <v>242</v>
      </c>
      <c r="D7" s="332"/>
      <c r="E7" s="332"/>
      <c r="F7" s="332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3"/>
    </row>
    <row r="8" spans="2:20" ht="24" customHeight="1" thickBot="1">
      <c r="B8" s="334"/>
      <c r="C8" s="335" t="s">
        <v>243</v>
      </c>
      <c r="D8" s="336"/>
      <c r="E8" s="337">
        <v>137</v>
      </c>
      <c r="F8" s="337">
        <v>135</v>
      </c>
      <c r="G8" s="338">
        <v>233</v>
      </c>
      <c r="H8" s="338">
        <v>255</v>
      </c>
      <c r="I8" s="338">
        <v>284</v>
      </c>
      <c r="J8" s="339">
        <v>34</v>
      </c>
      <c r="K8" s="338">
        <v>200</v>
      </c>
      <c r="L8" s="338">
        <v>97</v>
      </c>
      <c r="M8" s="338">
        <v>139</v>
      </c>
      <c r="N8" s="338">
        <v>169</v>
      </c>
      <c r="O8" s="338">
        <v>171</v>
      </c>
      <c r="P8" s="338">
        <v>212</v>
      </c>
      <c r="Q8" s="338">
        <v>220</v>
      </c>
      <c r="R8" s="340">
        <v>239</v>
      </c>
      <c r="S8" s="341">
        <f>SUM(E8:R8)</f>
        <v>2525</v>
      </c>
    </row>
    <row r="9" spans="2:20" ht="24" customHeight="1" thickBot="1">
      <c r="B9" s="334"/>
      <c r="C9" s="342" t="s">
        <v>244</v>
      </c>
      <c r="D9" s="343"/>
      <c r="E9" s="344">
        <v>442</v>
      </c>
      <c r="F9" s="344">
        <v>300</v>
      </c>
      <c r="G9" s="344">
        <v>502</v>
      </c>
      <c r="H9" s="344">
        <v>694</v>
      </c>
      <c r="I9" s="344">
        <v>739</v>
      </c>
      <c r="J9" s="339">
        <v>94</v>
      </c>
      <c r="K9" s="344">
        <v>480</v>
      </c>
      <c r="L9" s="344">
        <v>204</v>
      </c>
      <c r="M9" s="344">
        <v>318</v>
      </c>
      <c r="N9" s="344">
        <v>298</v>
      </c>
      <c r="O9" s="344">
        <v>598</v>
      </c>
      <c r="P9" s="344">
        <v>506</v>
      </c>
      <c r="Q9" s="344">
        <v>594</v>
      </c>
      <c r="R9" s="345">
        <v>547</v>
      </c>
      <c r="S9" s="341">
        <f>SUM(E9:R9)</f>
        <v>6316</v>
      </c>
      <c r="T9" s="346"/>
    </row>
    <row r="10" spans="2:20" ht="24" customHeight="1" thickBot="1">
      <c r="B10" s="334"/>
      <c r="C10" s="347" t="s">
        <v>245</v>
      </c>
      <c r="D10" s="335"/>
      <c r="E10" s="348">
        <v>345</v>
      </c>
      <c r="F10" s="348">
        <v>227</v>
      </c>
      <c r="G10" s="348">
        <v>375</v>
      </c>
      <c r="H10" s="348">
        <v>527</v>
      </c>
      <c r="I10" s="348">
        <v>596</v>
      </c>
      <c r="J10" s="339">
        <v>89</v>
      </c>
      <c r="K10" s="348">
        <v>406</v>
      </c>
      <c r="L10" s="348">
        <v>168</v>
      </c>
      <c r="M10" s="348">
        <v>274</v>
      </c>
      <c r="N10" s="348">
        <v>221</v>
      </c>
      <c r="O10" s="348">
        <v>565</v>
      </c>
      <c r="P10" s="348">
        <v>369</v>
      </c>
      <c r="Q10" s="344">
        <v>469</v>
      </c>
      <c r="R10" s="349">
        <v>454</v>
      </c>
      <c r="S10" s="341">
        <f>SUM(E10:R10)</f>
        <v>5085</v>
      </c>
      <c r="T10" s="346"/>
    </row>
    <row r="11" spans="2:20" ht="24" customHeight="1" thickBot="1">
      <c r="B11" s="334"/>
      <c r="C11" s="347" t="s">
        <v>246</v>
      </c>
      <c r="D11" s="335"/>
      <c r="E11" s="350">
        <v>215</v>
      </c>
      <c r="F11" s="350">
        <v>166</v>
      </c>
      <c r="G11" s="350">
        <v>309</v>
      </c>
      <c r="H11" s="350">
        <v>413</v>
      </c>
      <c r="I11" s="350">
        <v>408</v>
      </c>
      <c r="J11" s="351">
        <v>68</v>
      </c>
      <c r="K11" s="350">
        <v>297</v>
      </c>
      <c r="L11" s="350">
        <v>130</v>
      </c>
      <c r="M11" s="350">
        <v>169</v>
      </c>
      <c r="N11" s="350">
        <v>161</v>
      </c>
      <c r="O11" s="350">
        <v>371</v>
      </c>
      <c r="P11" s="350">
        <v>268</v>
      </c>
      <c r="Q11" s="348">
        <v>360</v>
      </c>
      <c r="R11" s="352">
        <v>311</v>
      </c>
      <c r="S11" s="341">
        <f>SUM(E11:R11)</f>
        <v>3646</v>
      </c>
      <c r="T11" s="346"/>
    </row>
    <row r="12" spans="2:20" ht="24" customHeight="1" thickBot="1">
      <c r="B12" s="353"/>
      <c r="C12" s="354" t="s">
        <v>247</v>
      </c>
      <c r="D12" s="355"/>
      <c r="E12" s="356">
        <v>280</v>
      </c>
      <c r="F12" s="356">
        <v>221</v>
      </c>
      <c r="G12" s="351">
        <v>326</v>
      </c>
      <c r="H12" s="351">
        <v>471</v>
      </c>
      <c r="I12" s="351">
        <v>485</v>
      </c>
      <c r="J12" s="357">
        <v>96</v>
      </c>
      <c r="K12" s="351">
        <v>339</v>
      </c>
      <c r="L12" s="351">
        <v>152</v>
      </c>
      <c r="M12" s="358">
        <v>200</v>
      </c>
      <c r="N12" s="358">
        <v>172</v>
      </c>
      <c r="O12" s="358">
        <v>436</v>
      </c>
      <c r="P12" s="358">
        <v>345</v>
      </c>
      <c r="Q12" s="350">
        <v>373</v>
      </c>
      <c r="R12" s="358">
        <v>400</v>
      </c>
      <c r="S12" s="341">
        <f>SUM(E12:R12)</f>
        <v>4296</v>
      </c>
      <c r="T12" s="346"/>
    </row>
    <row r="13" spans="2:20" ht="24" customHeight="1" thickBot="1">
      <c r="B13" s="359" t="s">
        <v>248</v>
      </c>
      <c r="C13" s="359"/>
      <c r="D13" s="359"/>
      <c r="E13" s="359"/>
      <c r="F13" s="359"/>
      <c r="G13" s="359"/>
      <c r="H13" s="359"/>
      <c r="I13" s="359"/>
      <c r="J13" s="359"/>
      <c r="K13" s="359"/>
      <c r="L13" s="359"/>
      <c r="M13" s="359"/>
      <c r="N13" s="359"/>
      <c r="O13" s="359"/>
      <c r="P13" s="359"/>
      <c r="Q13" s="359"/>
      <c r="R13" s="359"/>
      <c r="S13" s="360"/>
      <c r="T13" s="346"/>
    </row>
    <row r="14" spans="2:20" ht="24" customHeight="1" thickBot="1">
      <c r="B14" s="361">
        <v>2</v>
      </c>
      <c r="C14" s="362" t="s">
        <v>249</v>
      </c>
      <c r="D14" s="332"/>
      <c r="E14" s="332"/>
      <c r="F14" s="332"/>
      <c r="G14" s="332"/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332"/>
      <c r="S14" s="333"/>
      <c r="T14" s="346"/>
    </row>
    <row r="15" spans="2:20" ht="24" customHeight="1" thickBot="1">
      <c r="B15" s="363"/>
      <c r="C15" s="364" t="s">
        <v>250</v>
      </c>
      <c r="D15" s="335"/>
      <c r="E15" s="348">
        <v>322</v>
      </c>
      <c r="F15" s="348">
        <v>123</v>
      </c>
      <c r="G15" s="339">
        <v>130</v>
      </c>
      <c r="H15" s="339">
        <v>186</v>
      </c>
      <c r="I15" s="339">
        <v>229</v>
      </c>
      <c r="J15" s="350">
        <v>29</v>
      </c>
      <c r="K15" s="339">
        <v>146</v>
      </c>
      <c r="L15" s="339">
        <v>60</v>
      </c>
      <c r="M15" s="365">
        <v>112</v>
      </c>
      <c r="N15" s="365">
        <v>91</v>
      </c>
      <c r="O15" s="365">
        <v>453</v>
      </c>
      <c r="P15" s="365">
        <v>176</v>
      </c>
      <c r="Q15" s="365">
        <v>189</v>
      </c>
      <c r="R15" s="365">
        <v>149</v>
      </c>
      <c r="S15" s="341">
        <f>SUM(E15:R15)</f>
        <v>2395</v>
      </c>
      <c r="T15" s="346"/>
    </row>
    <row r="16" spans="2:20" ht="24" customHeight="1" thickBot="1">
      <c r="B16" s="363" t="s">
        <v>22</v>
      </c>
      <c r="C16" s="364" t="s">
        <v>251</v>
      </c>
      <c r="D16" s="335"/>
      <c r="E16" s="348">
        <v>313</v>
      </c>
      <c r="F16" s="348">
        <v>210</v>
      </c>
      <c r="G16" s="339">
        <v>335</v>
      </c>
      <c r="H16" s="339">
        <v>576</v>
      </c>
      <c r="I16" s="339">
        <v>534</v>
      </c>
      <c r="J16" s="339">
        <v>62</v>
      </c>
      <c r="K16" s="339">
        <v>286</v>
      </c>
      <c r="L16" s="339">
        <v>132</v>
      </c>
      <c r="M16" s="365">
        <v>207</v>
      </c>
      <c r="N16" s="365">
        <v>210</v>
      </c>
      <c r="O16" s="365">
        <v>501</v>
      </c>
      <c r="P16" s="365">
        <v>306</v>
      </c>
      <c r="Q16" s="365">
        <v>469</v>
      </c>
      <c r="R16" s="365">
        <v>467</v>
      </c>
      <c r="S16" s="341">
        <f>SUM(E16:R16)</f>
        <v>4608</v>
      </c>
      <c r="T16" s="346"/>
    </row>
    <row r="17" spans="2:20" s="370" customFormat="1" ht="24" customHeight="1" thickBot="1">
      <c r="B17" s="366" t="s">
        <v>22</v>
      </c>
      <c r="C17" s="367" t="s">
        <v>252</v>
      </c>
      <c r="D17" s="368"/>
      <c r="E17" s="348">
        <v>191</v>
      </c>
      <c r="F17" s="348">
        <v>114</v>
      </c>
      <c r="G17" s="339">
        <v>240</v>
      </c>
      <c r="H17" s="339">
        <v>168</v>
      </c>
      <c r="I17" s="339">
        <v>235</v>
      </c>
      <c r="J17" s="350">
        <v>25</v>
      </c>
      <c r="K17" s="339">
        <v>153</v>
      </c>
      <c r="L17" s="339">
        <v>79</v>
      </c>
      <c r="M17" s="365">
        <v>120</v>
      </c>
      <c r="N17" s="365">
        <v>91</v>
      </c>
      <c r="O17" s="365">
        <v>245</v>
      </c>
      <c r="P17" s="365">
        <v>153</v>
      </c>
      <c r="Q17" s="365">
        <v>197</v>
      </c>
      <c r="R17" s="365">
        <v>194</v>
      </c>
      <c r="S17" s="341">
        <f>SUM(E17:R17)</f>
        <v>2205</v>
      </c>
      <c r="T17" s="369"/>
    </row>
    <row r="18" spans="2:20" s="370" customFormat="1" ht="24" customHeight="1" thickBot="1">
      <c r="B18" s="366"/>
      <c r="C18" s="371" t="s">
        <v>253</v>
      </c>
      <c r="D18" s="372"/>
      <c r="E18" s="356">
        <v>284</v>
      </c>
      <c r="F18" s="356">
        <v>256</v>
      </c>
      <c r="G18" s="351">
        <v>521</v>
      </c>
      <c r="H18" s="351">
        <v>747</v>
      </c>
      <c r="I18" s="351">
        <v>685</v>
      </c>
      <c r="J18" s="339">
        <v>124</v>
      </c>
      <c r="K18" s="351">
        <v>569</v>
      </c>
      <c r="L18" s="351">
        <v>253</v>
      </c>
      <c r="M18" s="358">
        <v>324</v>
      </c>
      <c r="N18" s="358">
        <v>344</v>
      </c>
      <c r="O18" s="358">
        <v>466</v>
      </c>
      <c r="P18" s="358">
        <v>500</v>
      </c>
      <c r="Q18" s="358">
        <v>537</v>
      </c>
      <c r="R18" s="365">
        <v>559</v>
      </c>
      <c r="S18" s="341">
        <f>SUM(E18:R18)</f>
        <v>6169</v>
      </c>
      <c r="T18" s="369"/>
    </row>
    <row r="19" spans="2:20" s="370" customFormat="1" ht="24" customHeight="1" thickBot="1">
      <c r="B19" s="373"/>
      <c r="C19" s="374" t="s">
        <v>254</v>
      </c>
      <c r="D19" s="375"/>
      <c r="E19" s="376">
        <v>309</v>
      </c>
      <c r="F19" s="376">
        <v>346</v>
      </c>
      <c r="G19" s="357">
        <v>519</v>
      </c>
      <c r="H19" s="357">
        <v>683</v>
      </c>
      <c r="I19" s="357">
        <v>829</v>
      </c>
      <c r="J19" s="350">
        <v>141</v>
      </c>
      <c r="K19" s="357">
        <v>568</v>
      </c>
      <c r="L19" s="357">
        <v>227</v>
      </c>
      <c r="M19" s="377">
        <v>337</v>
      </c>
      <c r="N19" s="377">
        <v>285</v>
      </c>
      <c r="O19" s="377">
        <v>476</v>
      </c>
      <c r="P19" s="377">
        <v>565</v>
      </c>
      <c r="Q19" s="377">
        <v>624</v>
      </c>
      <c r="R19" s="377">
        <v>582</v>
      </c>
      <c r="S19" s="341">
        <f>SUM(E19:R19)</f>
        <v>6491</v>
      </c>
      <c r="T19" s="369"/>
    </row>
    <row r="20" spans="2:20" ht="24" customHeight="1" thickBot="1">
      <c r="B20" s="378" t="s">
        <v>255</v>
      </c>
      <c r="C20" s="379"/>
      <c r="D20" s="379"/>
      <c r="E20" s="379"/>
      <c r="F20" s="379"/>
      <c r="G20" s="379"/>
      <c r="H20" s="379"/>
      <c r="I20" s="379"/>
      <c r="J20" s="379"/>
      <c r="K20" s="379"/>
      <c r="L20" s="379"/>
      <c r="M20" s="379"/>
      <c r="N20" s="379"/>
      <c r="O20" s="379"/>
      <c r="P20" s="379"/>
      <c r="Q20" s="379"/>
      <c r="R20" s="379"/>
      <c r="S20" s="379"/>
    </row>
    <row r="21" spans="2:20" ht="24" customHeight="1" thickBot="1">
      <c r="B21" s="330">
        <v>3</v>
      </c>
      <c r="C21" s="380" t="s">
        <v>256</v>
      </c>
      <c r="D21" s="381"/>
      <c r="E21" s="381"/>
      <c r="F21" s="381"/>
      <c r="G21" s="381"/>
      <c r="H21" s="381"/>
      <c r="I21" s="381"/>
      <c r="J21" s="381"/>
      <c r="K21" s="381"/>
      <c r="L21" s="381"/>
      <c r="M21" s="381"/>
      <c r="N21" s="381"/>
      <c r="O21" s="381"/>
      <c r="P21" s="381"/>
      <c r="Q21" s="381"/>
      <c r="R21" s="381"/>
      <c r="S21" s="382"/>
    </row>
    <row r="22" spans="2:20" ht="24" customHeight="1" thickBot="1">
      <c r="B22" s="383"/>
      <c r="C22" s="347" t="s">
        <v>257</v>
      </c>
      <c r="D22" s="335"/>
      <c r="E22" s="350">
        <v>215</v>
      </c>
      <c r="F22" s="350">
        <v>176</v>
      </c>
      <c r="G22" s="350">
        <v>301</v>
      </c>
      <c r="H22" s="350">
        <v>333</v>
      </c>
      <c r="I22" s="350">
        <v>499</v>
      </c>
      <c r="J22" s="350">
        <v>58</v>
      </c>
      <c r="K22" s="350">
        <v>264</v>
      </c>
      <c r="L22" s="350">
        <v>113</v>
      </c>
      <c r="M22" s="350">
        <v>178</v>
      </c>
      <c r="N22" s="350">
        <v>163</v>
      </c>
      <c r="O22" s="350">
        <v>378</v>
      </c>
      <c r="P22" s="350">
        <v>252</v>
      </c>
      <c r="Q22" s="350">
        <v>418</v>
      </c>
      <c r="R22" s="352">
        <v>372</v>
      </c>
      <c r="S22" s="384">
        <f t="shared" ref="S22:S28" si="0">SUM(E22:R22)</f>
        <v>3720</v>
      </c>
    </row>
    <row r="23" spans="2:20" ht="24" customHeight="1" thickBot="1">
      <c r="B23" s="385"/>
      <c r="C23" s="347" t="s">
        <v>258</v>
      </c>
      <c r="D23" s="335"/>
      <c r="E23" s="348">
        <v>321</v>
      </c>
      <c r="F23" s="348">
        <v>234</v>
      </c>
      <c r="G23" s="339">
        <v>428</v>
      </c>
      <c r="H23" s="339">
        <v>551</v>
      </c>
      <c r="I23" s="339">
        <v>593</v>
      </c>
      <c r="J23" s="339">
        <v>95</v>
      </c>
      <c r="K23" s="339">
        <v>468</v>
      </c>
      <c r="L23" s="339">
        <v>194</v>
      </c>
      <c r="M23" s="365">
        <v>245</v>
      </c>
      <c r="N23" s="365">
        <v>312</v>
      </c>
      <c r="O23" s="365">
        <v>450</v>
      </c>
      <c r="P23" s="365">
        <v>377</v>
      </c>
      <c r="Q23" s="365">
        <v>510</v>
      </c>
      <c r="R23" s="365">
        <v>465</v>
      </c>
      <c r="S23" s="384">
        <f t="shared" si="0"/>
        <v>5243</v>
      </c>
    </row>
    <row r="24" spans="2:20" ht="24" customHeight="1" thickBot="1">
      <c r="B24" s="385"/>
      <c r="C24" s="347" t="s">
        <v>259</v>
      </c>
      <c r="D24" s="335"/>
      <c r="E24" s="350">
        <v>236</v>
      </c>
      <c r="F24" s="350">
        <v>168</v>
      </c>
      <c r="G24" s="350">
        <v>283</v>
      </c>
      <c r="H24" s="350">
        <v>445</v>
      </c>
      <c r="I24" s="350">
        <v>380</v>
      </c>
      <c r="J24" s="350">
        <v>60</v>
      </c>
      <c r="K24" s="350">
        <v>296</v>
      </c>
      <c r="L24" s="350">
        <v>146</v>
      </c>
      <c r="M24" s="350">
        <v>170</v>
      </c>
      <c r="N24" s="350">
        <v>162</v>
      </c>
      <c r="O24" s="350">
        <v>334</v>
      </c>
      <c r="P24" s="350">
        <v>244</v>
      </c>
      <c r="Q24" s="350">
        <v>341</v>
      </c>
      <c r="R24" s="352">
        <v>281</v>
      </c>
      <c r="S24" s="384">
        <f t="shared" si="0"/>
        <v>3546</v>
      </c>
    </row>
    <row r="25" spans="2:20" s="370" customFormat="1" ht="24" customHeight="1" thickBot="1">
      <c r="B25" s="386"/>
      <c r="C25" s="387" t="s">
        <v>260</v>
      </c>
      <c r="D25" s="388"/>
      <c r="E25" s="348">
        <v>228</v>
      </c>
      <c r="F25" s="348">
        <v>172</v>
      </c>
      <c r="G25" s="339">
        <v>303</v>
      </c>
      <c r="H25" s="339">
        <v>457</v>
      </c>
      <c r="I25" s="339">
        <v>396</v>
      </c>
      <c r="J25" s="339">
        <v>64</v>
      </c>
      <c r="K25" s="339">
        <v>296</v>
      </c>
      <c r="L25" s="339">
        <v>133</v>
      </c>
      <c r="M25" s="365">
        <v>152</v>
      </c>
      <c r="N25" s="365">
        <v>186</v>
      </c>
      <c r="O25" s="365">
        <v>370</v>
      </c>
      <c r="P25" s="365">
        <v>281</v>
      </c>
      <c r="Q25" s="365">
        <v>314</v>
      </c>
      <c r="R25" s="365">
        <v>335</v>
      </c>
      <c r="S25" s="384">
        <f t="shared" si="0"/>
        <v>3687</v>
      </c>
    </row>
    <row r="26" spans="2:20" ht="24" customHeight="1" thickBot="1">
      <c r="B26" s="385"/>
      <c r="C26" s="347" t="s">
        <v>261</v>
      </c>
      <c r="D26" s="335"/>
      <c r="E26" s="350">
        <v>156</v>
      </c>
      <c r="F26" s="350">
        <v>115</v>
      </c>
      <c r="G26" s="350">
        <v>146</v>
      </c>
      <c r="H26" s="350">
        <v>229</v>
      </c>
      <c r="I26" s="350">
        <v>205</v>
      </c>
      <c r="J26" s="350">
        <v>47</v>
      </c>
      <c r="K26" s="350">
        <v>157</v>
      </c>
      <c r="L26" s="350">
        <v>74</v>
      </c>
      <c r="M26" s="350">
        <v>106</v>
      </c>
      <c r="N26" s="350">
        <v>60</v>
      </c>
      <c r="O26" s="350">
        <v>237</v>
      </c>
      <c r="P26" s="350">
        <v>186</v>
      </c>
      <c r="Q26" s="350">
        <v>183</v>
      </c>
      <c r="R26" s="352">
        <v>183</v>
      </c>
      <c r="S26" s="384">
        <f t="shared" si="0"/>
        <v>2084</v>
      </c>
    </row>
    <row r="27" spans="2:20" s="370" customFormat="1" ht="24" customHeight="1" thickBot="1">
      <c r="B27" s="386"/>
      <c r="C27" s="387" t="s">
        <v>262</v>
      </c>
      <c r="D27" s="388"/>
      <c r="E27" s="348">
        <v>95</v>
      </c>
      <c r="F27" s="348">
        <v>66</v>
      </c>
      <c r="G27" s="339">
        <v>62</v>
      </c>
      <c r="H27" s="339">
        <v>102</v>
      </c>
      <c r="I27" s="339">
        <v>85</v>
      </c>
      <c r="J27" s="339">
        <v>16</v>
      </c>
      <c r="K27" s="339">
        <v>55</v>
      </c>
      <c r="L27" s="339">
        <v>32</v>
      </c>
      <c r="M27" s="365">
        <v>48</v>
      </c>
      <c r="N27" s="365">
        <v>45</v>
      </c>
      <c r="O27" s="365">
        <v>125</v>
      </c>
      <c r="P27" s="365">
        <v>72</v>
      </c>
      <c r="Q27" s="365">
        <v>73</v>
      </c>
      <c r="R27" s="365">
        <v>83</v>
      </c>
      <c r="S27" s="384">
        <f t="shared" si="0"/>
        <v>959</v>
      </c>
    </row>
    <row r="28" spans="2:20" ht="24" customHeight="1" thickBot="1">
      <c r="B28" s="389"/>
      <c r="C28" s="390" t="s">
        <v>263</v>
      </c>
      <c r="D28" s="391"/>
      <c r="E28" s="392">
        <v>168</v>
      </c>
      <c r="F28" s="392">
        <v>118</v>
      </c>
      <c r="G28" s="392">
        <v>222</v>
      </c>
      <c r="H28" s="392">
        <v>243</v>
      </c>
      <c r="I28" s="392">
        <v>354</v>
      </c>
      <c r="J28" s="392">
        <v>41</v>
      </c>
      <c r="K28" s="392">
        <v>186</v>
      </c>
      <c r="L28" s="392">
        <v>59</v>
      </c>
      <c r="M28" s="392">
        <v>201</v>
      </c>
      <c r="N28" s="392">
        <v>93</v>
      </c>
      <c r="O28" s="392">
        <v>247</v>
      </c>
      <c r="P28" s="392">
        <v>288</v>
      </c>
      <c r="Q28" s="392">
        <v>177</v>
      </c>
      <c r="R28" s="393">
        <v>232</v>
      </c>
      <c r="S28" s="384">
        <f t="shared" si="0"/>
        <v>2629</v>
      </c>
    </row>
    <row r="29" spans="2:20" s="370" customFormat="1" ht="24" customHeight="1" thickBot="1">
      <c r="B29" s="359" t="s">
        <v>264</v>
      </c>
      <c r="C29" s="359"/>
      <c r="D29" s="359"/>
      <c r="E29" s="359"/>
      <c r="F29" s="359"/>
      <c r="G29" s="359"/>
      <c r="H29" s="359"/>
      <c r="I29" s="359"/>
      <c r="J29" s="359"/>
      <c r="K29" s="359"/>
      <c r="L29" s="359"/>
      <c r="M29" s="359"/>
      <c r="N29" s="359"/>
      <c r="O29" s="359"/>
      <c r="P29" s="359"/>
      <c r="Q29" s="359"/>
      <c r="R29" s="359"/>
      <c r="S29" s="360"/>
    </row>
    <row r="30" spans="2:20" s="370" customFormat="1" ht="24" customHeight="1" thickBot="1">
      <c r="B30" s="394" t="s">
        <v>31</v>
      </c>
      <c r="C30" s="395" t="s">
        <v>265</v>
      </c>
      <c r="D30" s="396"/>
      <c r="E30" s="396"/>
      <c r="F30" s="396"/>
      <c r="G30" s="396"/>
      <c r="H30" s="396"/>
      <c r="I30" s="396"/>
      <c r="J30" s="396"/>
      <c r="K30" s="396"/>
      <c r="L30" s="396"/>
      <c r="M30" s="396"/>
      <c r="N30" s="396"/>
      <c r="O30" s="396"/>
      <c r="P30" s="396"/>
      <c r="Q30" s="396"/>
      <c r="R30" s="396"/>
      <c r="S30" s="397"/>
    </row>
    <row r="31" spans="2:20" ht="24" customHeight="1" thickBot="1">
      <c r="B31" s="385"/>
      <c r="C31" s="347" t="s">
        <v>266</v>
      </c>
      <c r="D31" s="335"/>
      <c r="E31" s="398">
        <v>327</v>
      </c>
      <c r="F31" s="398">
        <v>160</v>
      </c>
      <c r="G31" s="398">
        <v>196</v>
      </c>
      <c r="H31" s="398">
        <v>254</v>
      </c>
      <c r="I31" s="398">
        <v>313</v>
      </c>
      <c r="J31" s="398">
        <v>65</v>
      </c>
      <c r="K31" s="398">
        <v>232</v>
      </c>
      <c r="L31" s="398">
        <v>106</v>
      </c>
      <c r="M31" s="398">
        <v>158</v>
      </c>
      <c r="N31" s="398">
        <v>126</v>
      </c>
      <c r="O31" s="398">
        <v>315</v>
      </c>
      <c r="P31" s="398">
        <v>205</v>
      </c>
      <c r="Q31" s="398">
        <v>271</v>
      </c>
      <c r="R31" s="399">
        <v>274</v>
      </c>
      <c r="S31" s="384">
        <f t="shared" ref="S31:S36" si="1">SUM(E31:R31)</f>
        <v>3002</v>
      </c>
    </row>
    <row r="32" spans="2:20" s="370" customFormat="1" ht="24" customHeight="1" thickBot="1">
      <c r="B32" s="386"/>
      <c r="C32" s="387" t="s">
        <v>267</v>
      </c>
      <c r="D32" s="388"/>
      <c r="E32" s="398">
        <v>344</v>
      </c>
      <c r="F32" s="349">
        <v>201</v>
      </c>
      <c r="G32" s="365">
        <v>263</v>
      </c>
      <c r="H32" s="365">
        <v>310</v>
      </c>
      <c r="I32" s="365">
        <v>333</v>
      </c>
      <c r="J32" s="365">
        <v>77</v>
      </c>
      <c r="K32" s="365">
        <v>309</v>
      </c>
      <c r="L32" s="365">
        <v>141</v>
      </c>
      <c r="M32" s="365">
        <v>198</v>
      </c>
      <c r="N32" s="365">
        <v>152</v>
      </c>
      <c r="O32" s="365">
        <v>380</v>
      </c>
      <c r="P32" s="365">
        <v>306</v>
      </c>
      <c r="Q32" s="365">
        <v>373</v>
      </c>
      <c r="R32" s="365">
        <v>339</v>
      </c>
      <c r="S32" s="384">
        <f t="shared" si="1"/>
        <v>3726</v>
      </c>
    </row>
    <row r="33" spans="1:19" ht="24" customHeight="1" thickBot="1">
      <c r="B33" s="385"/>
      <c r="C33" s="354" t="s">
        <v>268</v>
      </c>
      <c r="D33" s="355"/>
      <c r="E33" s="337">
        <v>314</v>
      </c>
      <c r="F33" s="356">
        <v>202</v>
      </c>
      <c r="G33" s="400">
        <v>288</v>
      </c>
      <c r="H33" s="400">
        <v>329</v>
      </c>
      <c r="I33" s="400">
        <v>323</v>
      </c>
      <c r="J33" s="400">
        <v>50</v>
      </c>
      <c r="K33" s="400">
        <v>298</v>
      </c>
      <c r="L33" s="400">
        <v>148</v>
      </c>
      <c r="M33" s="400">
        <v>175</v>
      </c>
      <c r="N33" s="400">
        <v>130</v>
      </c>
      <c r="O33" s="356">
        <v>431</v>
      </c>
      <c r="P33" s="400">
        <v>309</v>
      </c>
      <c r="Q33" s="400">
        <v>380</v>
      </c>
      <c r="R33" s="401">
        <v>305</v>
      </c>
      <c r="S33" s="384">
        <f t="shared" si="1"/>
        <v>3682</v>
      </c>
    </row>
    <row r="34" spans="1:19" ht="24" customHeight="1" thickBot="1">
      <c r="B34" s="385"/>
      <c r="C34" s="387" t="s">
        <v>269</v>
      </c>
      <c r="D34" s="388"/>
      <c r="E34" s="356">
        <v>190</v>
      </c>
      <c r="F34" s="337">
        <v>179</v>
      </c>
      <c r="G34" s="402">
        <v>302</v>
      </c>
      <c r="H34" s="402">
        <v>422</v>
      </c>
      <c r="I34" s="402">
        <v>451</v>
      </c>
      <c r="J34" s="402">
        <v>82</v>
      </c>
      <c r="K34" s="402">
        <v>330</v>
      </c>
      <c r="L34" s="402">
        <v>120</v>
      </c>
      <c r="M34" s="402">
        <v>191</v>
      </c>
      <c r="N34" s="402">
        <v>175</v>
      </c>
      <c r="O34" s="337">
        <v>437</v>
      </c>
      <c r="P34" s="402">
        <v>309</v>
      </c>
      <c r="Q34" s="402">
        <v>389</v>
      </c>
      <c r="R34" s="403">
        <v>311</v>
      </c>
      <c r="S34" s="384">
        <f t="shared" si="1"/>
        <v>3888</v>
      </c>
    </row>
    <row r="35" spans="1:19" ht="24" customHeight="1" thickBot="1">
      <c r="B35" s="385"/>
      <c r="C35" s="404" t="s">
        <v>270</v>
      </c>
      <c r="D35" s="405"/>
      <c r="E35" s="337">
        <v>133</v>
      </c>
      <c r="F35" s="406">
        <v>134</v>
      </c>
      <c r="G35" s="407">
        <v>340</v>
      </c>
      <c r="H35" s="407">
        <v>445</v>
      </c>
      <c r="I35" s="407">
        <v>525</v>
      </c>
      <c r="J35" s="407">
        <v>52</v>
      </c>
      <c r="K35" s="407">
        <v>255</v>
      </c>
      <c r="L35" s="407">
        <v>94</v>
      </c>
      <c r="M35" s="407">
        <v>188</v>
      </c>
      <c r="N35" s="407">
        <v>160</v>
      </c>
      <c r="O35" s="406">
        <v>364</v>
      </c>
      <c r="P35" s="407">
        <v>265</v>
      </c>
      <c r="Q35" s="407">
        <v>329</v>
      </c>
      <c r="R35" s="408">
        <v>378</v>
      </c>
      <c r="S35" s="384">
        <f t="shared" si="1"/>
        <v>3662</v>
      </c>
    </row>
    <row r="36" spans="1:19" ht="24" customHeight="1" thickBot="1">
      <c r="B36" s="409"/>
      <c r="C36" s="410" t="s">
        <v>271</v>
      </c>
      <c r="D36" s="411"/>
      <c r="E36" s="412">
        <v>111</v>
      </c>
      <c r="F36" s="412">
        <v>173</v>
      </c>
      <c r="G36" s="413">
        <v>356</v>
      </c>
      <c r="H36" s="413">
        <v>600</v>
      </c>
      <c r="I36" s="413">
        <v>567</v>
      </c>
      <c r="J36" s="413">
        <v>55</v>
      </c>
      <c r="K36" s="413">
        <v>298</v>
      </c>
      <c r="L36" s="413">
        <v>142</v>
      </c>
      <c r="M36" s="413">
        <v>190</v>
      </c>
      <c r="N36" s="413">
        <v>278</v>
      </c>
      <c r="O36" s="412">
        <v>214</v>
      </c>
      <c r="P36" s="413">
        <v>306</v>
      </c>
      <c r="Q36" s="413">
        <v>274</v>
      </c>
      <c r="R36" s="414">
        <v>344</v>
      </c>
      <c r="S36" s="384">
        <f t="shared" si="1"/>
        <v>3908</v>
      </c>
    </row>
    <row r="37" spans="1:19" ht="24" customHeight="1" thickBot="1">
      <c r="B37" s="415"/>
      <c r="C37" s="416"/>
      <c r="D37" s="416"/>
      <c r="E37" s="416"/>
      <c r="F37" s="416"/>
      <c r="G37" s="416"/>
      <c r="H37" s="416"/>
      <c r="I37" s="416"/>
      <c r="J37" s="416"/>
      <c r="K37" s="416"/>
      <c r="L37" s="416"/>
      <c r="M37" s="416"/>
      <c r="N37" s="416"/>
      <c r="O37" s="416"/>
      <c r="P37" s="416"/>
      <c r="Q37" s="416"/>
      <c r="R37" s="416"/>
      <c r="S37" s="416"/>
    </row>
    <row r="38" spans="1:19" ht="39" customHeight="1" thickBot="1">
      <c r="B38" s="417" t="s">
        <v>42</v>
      </c>
      <c r="C38" s="418" t="s">
        <v>272</v>
      </c>
      <c r="D38" s="419"/>
      <c r="E38" s="420">
        <v>1419</v>
      </c>
      <c r="F38" s="420">
        <v>1049</v>
      </c>
      <c r="G38" s="420">
        <v>1745</v>
      </c>
      <c r="H38" s="420">
        <v>2360</v>
      </c>
      <c r="I38" s="420">
        <v>2512</v>
      </c>
      <c r="J38" s="420">
        <v>381</v>
      </c>
      <c r="K38" s="420">
        <v>1722</v>
      </c>
      <c r="L38" s="420">
        <v>751</v>
      </c>
      <c r="M38" s="420">
        <v>1100</v>
      </c>
      <c r="N38" s="420">
        <v>1021</v>
      </c>
      <c r="O38" s="420">
        <v>2141</v>
      </c>
      <c r="P38" s="420">
        <v>1700</v>
      </c>
      <c r="Q38" s="420">
        <v>2016</v>
      </c>
      <c r="R38" s="421">
        <v>1951</v>
      </c>
      <c r="S38" s="422">
        <f>SUM(E38:R38)</f>
        <v>21868</v>
      </c>
    </row>
    <row r="39" spans="1:19" ht="15" customHeight="1">
      <c r="B39" s="423"/>
      <c r="C39" s="424"/>
      <c r="D39" s="424"/>
      <c r="E39" s="423"/>
      <c r="F39" s="423"/>
      <c r="G39" s="423"/>
      <c r="H39" s="423"/>
      <c r="I39" s="423"/>
      <c r="J39" s="423"/>
      <c r="K39" s="423"/>
      <c r="L39" s="423"/>
      <c r="M39" s="423"/>
      <c r="N39" s="423"/>
      <c r="O39" s="423"/>
      <c r="P39" s="423"/>
      <c r="Q39" s="423"/>
      <c r="R39" s="423"/>
      <c r="S39" s="423"/>
    </row>
    <row r="40" spans="1:19" ht="14.25" customHeight="1">
      <c r="B40" s="425"/>
      <c r="E40" s="426">
        <f t="shared" ref="E40:R40" si="2">E8+E9+E10+E11+E12</f>
        <v>1419</v>
      </c>
      <c r="F40" s="426">
        <f t="shared" si="2"/>
        <v>1049</v>
      </c>
      <c r="G40" s="426">
        <f t="shared" si="2"/>
        <v>1745</v>
      </c>
      <c r="H40" s="426">
        <f t="shared" si="2"/>
        <v>2360</v>
      </c>
      <c r="I40" s="426">
        <f t="shared" si="2"/>
        <v>2512</v>
      </c>
      <c r="J40" s="426">
        <f t="shared" si="2"/>
        <v>381</v>
      </c>
      <c r="K40" s="426">
        <f t="shared" si="2"/>
        <v>1722</v>
      </c>
      <c r="L40" s="426">
        <f t="shared" si="2"/>
        <v>751</v>
      </c>
      <c r="M40" s="426">
        <f t="shared" si="2"/>
        <v>1100</v>
      </c>
      <c r="N40" s="426">
        <f t="shared" si="2"/>
        <v>1021</v>
      </c>
      <c r="O40" s="426">
        <f t="shared" si="2"/>
        <v>2141</v>
      </c>
      <c r="P40" s="426">
        <f t="shared" si="2"/>
        <v>1700</v>
      </c>
      <c r="Q40" s="426">
        <f t="shared" si="2"/>
        <v>2016</v>
      </c>
      <c r="R40" s="426">
        <f t="shared" si="2"/>
        <v>1951</v>
      </c>
      <c r="S40" s="426">
        <f>SUM(E40:R40)</f>
        <v>21868</v>
      </c>
    </row>
    <row r="41" spans="1:19" ht="14.25" customHeight="1">
      <c r="B41" s="425"/>
      <c r="E41" s="426">
        <f t="shared" ref="E41:R41" si="3">E15+E16+E17+E18+E19</f>
        <v>1419</v>
      </c>
      <c r="F41" s="426">
        <f t="shared" si="3"/>
        <v>1049</v>
      </c>
      <c r="G41" s="426">
        <f t="shared" si="3"/>
        <v>1745</v>
      </c>
      <c r="H41" s="426">
        <f t="shared" si="3"/>
        <v>2360</v>
      </c>
      <c r="I41" s="426">
        <f t="shared" si="3"/>
        <v>2512</v>
      </c>
      <c r="J41" s="426">
        <f t="shared" si="3"/>
        <v>381</v>
      </c>
      <c r="K41" s="426">
        <f t="shared" si="3"/>
        <v>1722</v>
      </c>
      <c r="L41" s="426">
        <f t="shared" si="3"/>
        <v>751</v>
      </c>
      <c r="M41" s="426">
        <f t="shared" si="3"/>
        <v>1100</v>
      </c>
      <c r="N41" s="426">
        <f t="shared" si="3"/>
        <v>1021</v>
      </c>
      <c r="O41" s="426">
        <f t="shared" si="3"/>
        <v>2141</v>
      </c>
      <c r="P41" s="426">
        <f t="shared" si="3"/>
        <v>1700</v>
      </c>
      <c r="Q41" s="426">
        <f t="shared" si="3"/>
        <v>2016</v>
      </c>
      <c r="R41" s="426">
        <f t="shared" si="3"/>
        <v>1951</v>
      </c>
      <c r="S41" s="426">
        <f>SUM(E41:R41)</f>
        <v>21868</v>
      </c>
    </row>
    <row r="42" spans="1:19" ht="15.75">
      <c r="A42" s="102" t="s">
        <v>22</v>
      </c>
      <c r="B42" s="427"/>
      <c r="C42" s="428"/>
      <c r="D42" s="429"/>
      <c r="E42" s="430">
        <f t="shared" ref="E42:R42" si="4">E22+E23+E24+E25+E26+E27+E28</f>
        <v>1419</v>
      </c>
      <c r="F42" s="430">
        <f t="shared" si="4"/>
        <v>1049</v>
      </c>
      <c r="G42" s="430">
        <f t="shared" si="4"/>
        <v>1745</v>
      </c>
      <c r="H42" s="430">
        <f t="shared" si="4"/>
        <v>2360</v>
      </c>
      <c r="I42" s="430">
        <f t="shared" si="4"/>
        <v>2512</v>
      </c>
      <c r="J42" s="430">
        <f t="shared" si="4"/>
        <v>381</v>
      </c>
      <c r="K42" s="430">
        <f t="shared" si="4"/>
        <v>1722</v>
      </c>
      <c r="L42" s="430">
        <f t="shared" si="4"/>
        <v>751</v>
      </c>
      <c r="M42" s="430">
        <f t="shared" si="4"/>
        <v>1100</v>
      </c>
      <c r="N42" s="430">
        <f t="shared" si="4"/>
        <v>1021</v>
      </c>
      <c r="O42" s="430">
        <f t="shared" si="4"/>
        <v>2141</v>
      </c>
      <c r="P42" s="430">
        <f t="shared" si="4"/>
        <v>1700</v>
      </c>
      <c r="Q42" s="430">
        <f t="shared" si="4"/>
        <v>2016</v>
      </c>
      <c r="R42" s="430">
        <f t="shared" si="4"/>
        <v>1951</v>
      </c>
      <c r="S42" s="426">
        <f>SUM(E42:R42)</f>
        <v>21868</v>
      </c>
    </row>
    <row r="43" spans="1:19" ht="15.75">
      <c r="B43" s="427"/>
      <c r="C43" s="431"/>
      <c r="D43" s="432"/>
      <c r="E43" s="433">
        <f t="shared" ref="E43:R43" si="5">E31+E32+E33+E34+E35+E36</f>
        <v>1419</v>
      </c>
      <c r="F43" s="433">
        <f t="shared" si="5"/>
        <v>1049</v>
      </c>
      <c r="G43" s="433">
        <f t="shared" si="5"/>
        <v>1745</v>
      </c>
      <c r="H43" s="433">
        <f t="shared" si="5"/>
        <v>2360</v>
      </c>
      <c r="I43" s="433">
        <f t="shared" si="5"/>
        <v>2512</v>
      </c>
      <c r="J43" s="433">
        <f t="shared" si="5"/>
        <v>381</v>
      </c>
      <c r="K43" s="433">
        <f t="shared" si="5"/>
        <v>1722</v>
      </c>
      <c r="L43" s="433">
        <f t="shared" si="5"/>
        <v>751</v>
      </c>
      <c r="M43" s="433">
        <f t="shared" si="5"/>
        <v>1100</v>
      </c>
      <c r="N43" s="433">
        <f t="shared" si="5"/>
        <v>1021</v>
      </c>
      <c r="O43" s="433">
        <f t="shared" si="5"/>
        <v>2141</v>
      </c>
      <c r="P43" s="433">
        <f t="shared" si="5"/>
        <v>1700</v>
      </c>
      <c r="Q43" s="433">
        <f t="shared" si="5"/>
        <v>2016</v>
      </c>
      <c r="R43" s="433">
        <f t="shared" si="5"/>
        <v>1951</v>
      </c>
      <c r="S43" s="426">
        <f>SUM(E43:R43)</f>
        <v>21868</v>
      </c>
    </row>
    <row r="44" spans="1:19">
      <c r="B44" s="434"/>
    </row>
    <row r="45" spans="1:19">
      <c r="S45" s="436">
        <f>S8+S9+S10+S11+S12</f>
        <v>21868</v>
      </c>
    </row>
    <row r="46" spans="1:19">
      <c r="S46" s="436">
        <f>S15+S16+S17+S18+S19</f>
        <v>21868</v>
      </c>
    </row>
    <row r="47" spans="1:19">
      <c r="S47" s="437">
        <f>S22+S23+S24+S25+S26+S27+S28</f>
        <v>21868</v>
      </c>
    </row>
    <row r="48" spans="1:19">
      <c r="S48" s="438">
        <f>S31+S32+S33+S34+S35+S36</f>
        <v>21868</v>
      </c>
    </row>
  </sheetData>
  <mergeCells count="36">
    <mergeCell ref="C33:D33"/>
    <mergeCell ref="C34:D34"/>
    <mergeCell ref="C35:D35"/>
    <mergeCell ref="C36:D36"/>
    <mergeCell ref="B37:S37"/>
    <mergeCell ref="C38:D38"/>
    <mergeCell ref="C27:D27"/>
    <mergeCell ref="C28:D28"/>
    <mergeCell ref="B29:S29"/>
    <mergeCell ref="C30:S30"/>
    <mergeCell ref="C31:D31"/>
    <mergeCell ref="C32:D32"/>
    <mergeCell ref="C21:S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B20:S20"/>
    <mergeCell ref="C9:D9"/>
    <mergeCell ref="C10:D10"/>
    <mergeCell ref="C11:D11"/>
    <mergeCell ref="C12:D12"/>
    <mergeCell ref="B13:S13"/>
    <mergeCell ref="C14:S14"/>
    <mergeCell ref="E2:O2"/>
    <mergeCell ref="B3:S3"/>
    <mergeCell ref="B4:S4"/>
    <mergeCell ref="C6:S6"/>
    <mergeCell ref="C7:S7"/>
    <mergeCell ref="C8:D8"/>
  </mergeCells>
  <printOptions horizontalCentered="1" verticalCentered="1"/>
  <pageMargins left="0" right="0" top="0" bottom="0" header="0" footer="0"/>
  <pageSetup paperSize="9" scale="59" fitToHeight="0" orientation="landscape" verticalDpi="597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 Stan i struktura VI 18</vt:lpstr>
      <vt:lpstr>Gminy VI.18</vt:lpstr>
      <vt:lpstr>Wykresy VI 18</vt:lpstr>
      <vt:lpstr>Zał. II kw. 18</vt:lpstr>
      <vt:lpstr>' Stan i struktura VI 18'!Obszar_wydruku</vt:lpstr>
      <vt:lpstr>'Gminy VI.18'!Obszar_wydruku</vt:lpstr>
      <vt:lpstr>'Wykresy VI 18'!Obszar_wydruku</vt:lpstr>
      <vt:lpstr>'Zał. II kw. 18'!Obszar_wydruku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dcterms:created xsi:type="dcterms:W3CDTF">2018-07-09T08:02:00Z</dcterms:created>
  <dcterms:modified xsi:type="dcterms:W3CDTF">2018-07-11T10:23:19Z</dcterms:modified>
</cp:coreProperties>
</file>