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910"/>
  </bookViews>
  <sheets>
    <sheet name="Stan i struktura V 17" sheetId="3" r:id="rId1"/>
    <sheet name="Gminy V.17" sheetId="5" r:id="rId2"/>
    <sheet name="Wykresy V 17" sheetId="4" r:id="rId3"/>
  </sheets>
  <externalReferences>
    <externalReference r:id="rId4"/>
  </externalReferences>
  <definedNames>
    <definedName name="_xlnm.Print_Area" localSheetId="1">'Gminy V.17'!$B$1:$O$46</definedName>
    <definedName name="_xlnm.Print_Area" localSheetId="0">'Stan i struktura V 17'!$B$2:$S$68</definedName>
    <definedName name="_xlnm.Print_Area" localSheetId="2">'Wykresy V 17'!$N$1:$AB$41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5" l="1"/>
  <c r="E41" i="5"/>
  <c r="E34" i="5"/>
  <c r="E6" i="5" s="1"/>
  <c r="J33" i="5"/>
  <c r="O30" i="5"/>
  <c r="E27" i="5"/>
  <c r="J23" i="5"/>
  <c r="O19" i="5"/>
  <c r="E19" i="5"/>
  <c r="J14" i="5"/>
  <c r="J12" i="5"/>
  <c r="E8" i="5"/>
  <c r="O42" i="5" s="1"/>
  <c r="O6" i="5"/>
  <c r="N68" i="4" l="1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B38" i="4"/>
  <c r="L36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L27" i="4"/>
  <c r="K27" i="4"/>
  <c r="L26" i="4"/>
  <c r="K26" i="4"/>
  <c r="L25" i="4"/>
  <c r="K25" i="4"/>
  <c r="L24" i="4"/>
  <c r="K24" i="4"/>
  <c r="L23" i="4"/>
  <c r="K23" i="4"/>
  <c r="K19" i="4" s="1"/>
  <c r="L22" i="4"/>
  <c r="K22" i="4"/>
  <c r="J9" i="4"/>
  <c r="J8" i="4"/>
  <c r="J7" i="4"/>
  <c r="J6" i="4"/>
  <c r="J5" i="4"/>
  <c r="J4" i="4"/>
  <c r="S76" i="3" l="1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S66" i="3" s="1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U65" i="3" s="1"/>
  <c r="S64" i="3"/>
  <c r="S65" i="3" s="1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U63" i="3" s="1"/>
  <c r="F63" i="3"/>
  <c r="E63" i="3"/>
  <c r="V63" i="3" s="1"/>
  <c r="S62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U61" i="3" s="1"/>
  <c r="S60" i="3"/>
  <c r="S61" i="3" s="1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U59" i="3" s="1"/>
  <c r="F59" i="3"/>
  <c r="E59" i="3"/>
  <c r="V59" i="3" s="1"/>
  <c r="S58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U57" i="3" s="1"/>
  <c r="S56" i="3"/>
  <c r="S57" i="3" s="1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U55" i="3" s="1"/>
  <c r="F55" i="3"/>
  <c r="E55" i="3"/>
  <c r="V55" i="3" s="1"/>
  <c r="S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U53" i="3" s="1"/>
  <c r="S52" i="3"/>
  <c r="S53" i="3" s="1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U51" i="3" s="1"/>
  <c r="F51" i="3"/>
  <c r="E51" i="3"/>
  <c r="V51" i="3" s="1"/>
  <c r="S50" i="3"/>
  <c r="R49" i="3"/>
  <c r="R67" i="3" s="1"/>
  <c r="Q49" i="3"/>
  <c r="Q67" i="3" s="1"/>
  <c r="P49" i="3"/>
  <c r="P67" i="3" s="1"/>
  <c r="O49" i="3"/>
  <c r="O67" i="3" s="1"/>
  <c r="N49" i="3"/>
  <c r="N67" i="3" s="1"/>
  <c r="M49" i="3"/>
  <c r="M67" i="3" s="1"/>
  <c r="L49" i="3"/>
  <c r="L67" i="3" s="1"/>
  <c r="K49" i="3"/>
  <c r="K67" i="3" s="1"/>
  <c r="J49" i="3"/>
  <c r="J67" i="3" s="1"/>
  <c r="I49" i="3"/>
  <c r="I67" i="3" s="1"/>
  <c r="H49" i="3"/>
  <c r="H67" i="3" s="1"/>
  <c r="G49" i="3"/>
  <c r="G67" i="3" s="1"/>
  <c r="F49" i="3"/>
  <c r="F67" i="3" s="1"/>
  <c r="E49" i="3"/>
  <c r="U49" i="3" s="1"/>
  <c r="S48" i="3"/>
  <c r="S49" i="3" s="1"/>
  <c r="R46" i="3"/>
  <c r="Q46" i="3"/>
  <c r="P46" i="3"/>
  <c r="O46" i="3"/>
  <c r="N46" i="3"/>
  <c r="M46" i="3"/>
  <c r="L46" i="3"/>
  <c r="K46" i="3"/>
  <c r="J46" i="3"/>
  <c r="I46" i="3"/>
  <c r="H46" i="3"/>
  <c r="G46" i="3"/>
  <c r="U46" i="3" s="1"/>
  <c r="F46" i="3"/>
  <c r="E46" i="3"/>
  <c r="V46" i="3" s="1"/>
  <c r="S45" i="3"/>
  <c r="S44" i="3"/>
  <c r="S46" i="3" s="1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S38" i="3"/>
  <c r="S39" i="3" s="1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S36" i="3"/>
  <c r="S37" i="3" s="1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S34" i="3"/>
  <c r="S35" i="3" s="1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S32" i="3"/>
  <c r="S33" i="3" s="1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S30" i="3"/>
  <c r="S31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S27" i="3"/>
  <c r="S28" i="3" s="1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S25" i="3"/>
  <c r="S26" i="3" s="1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S23" i="3"/>
  <c r="S24" i="3" s="1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S21" i="3"/>
  <c r="S22" i="3" s="1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S19" i="3"/>
  <c r="S20" i="3" s="1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S17" i="3"/>
  <c r="S18" i="3" s="1"/>
  <c r="S15" i="3"/>
  <c r="S14" i="3"/>
  <c r="S13" i="3"/>
  <c r="S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S10" i="3"/>
  <c r="S11" i="3" s="1"/>
  <c r="Q9" i="3"/>
  <c r="P9" i="3"/>
  <c r="M9" i="3"/>
  <c r="L9" i="3"/>
  <c r="I9" i="3"/>
  <c r="H9" i="3"/>
  <c r="E9" i="3"/>
  <c r="S7" i="3"/>
  <c r="S8" i="3" s="1"/>
  <c r="R7" i="3"/>
  <c r="R8" i="3" s="1"/>
  <c r="Q7" i="3"/>
  <c r="Q8" i="3" s="1"/>
  <c r="P7" i="3"/>
  <c r="P8" i="3" s="1"/>
  <c r="O7" i="3"/>
  <c r="O9" i="3" s="1"/>
  <c r="N7" i="3"/>
  <c r="N8" i="3" s="1"/>
  <c r="M7" i="3"/>
  <c r="M8" i="3" s="1"/>
  <c r="L7" i="3"/>
  <c r="L8" i="3" s="1"/>
  <c r="K7" i="3"/>
  <c r="K9" i="3" s="1"/>
  <c r="J7" i="3"/>
  <c r="J8" i="3" s="1"/>
  <c r="I7" i="3"/>
  <c r="I8" i="3" s="1"/>
  <c r="H7" i="3"/>
  <c r="H8" i="3" s="1"/>
  <c r="G7" i="3"/>
  <c r="G9" i="3" s="1"/>
  <c r="F7" i="3"/>
  <c r="F8" i="3" s="1"/>
  <c r="E7" i="3"/>
  <c r="E8" i="3" s="1"/>
  <c r="S6" i="3"/>
  <c r="S9" i="3" s="1"/>
  <c r="K8" i="3" l="1"/>
  <c r="O8" i="3"/>
  <c r="V49" i="3"/>
  <c r="V53" i="3"/>
  <c r="V57" i="3"/>
  <c r="V61" i="3"/>
  <c r="V65" i="3"/>
  <c r="E67" i="3"/>
  <c r="S67" i="3" s="1"/>
  <c r="V7" i="3"/>
  <c r="F9" i="3"/>
  <c r="J9" i="3"/>
  <c r="N9" i="3"/>
  <c r="R9" i="3"/>
  <c r="G8" i="3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<sst xmlns="http://schemas.openxmlformats.org/spreadsheetml/2006/main" count="406" uniqueCount="234">
  <si>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MAJU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</si>
  <si>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</si>
  <si>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</si>
  <si>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</si>
  <si>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</si>
  <si>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</si>
  <si>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</si>
  <si>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</si>
  <si>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</si>
  <si>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</si>
  <si>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</si>
  <si>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</si>
  <si>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</si>
  <si>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</si>
  <si>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</si>
  <si>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</si>
  <si>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</si>
  <si>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</si>
  <si>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</si>
  <si>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</si>
  <si>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</si>
  <si>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</si>
  <si>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</si>
  <si>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</si>
  <si>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</si>
  <si>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</si>
  <si>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</si>
  <si>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</si>
  <si>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</si>
  <si>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</si>
  <si>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</si>
  <si>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</si>
  <si>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</si>
  <si>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</si>
  <si>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</si>
  <si>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</si>
  <si>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</si>
  <si>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</si>
  <si>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</si>
  <si>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</si>
  <si>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</si>
  <si>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</si>
  <si>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</si>
  <si>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</si>
  <si>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</si>
  <si>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</si>
  <si>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</si>
  <si>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</si>
  <si>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</si>
  <si>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</si>
  <si>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</si>
  <si>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</si>
  <si>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</si>
  <si>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</si>
  <si>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</si>
  <si>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</si>
  <si>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</si>
  <si>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</si>
  <si>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</si>
  <si>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</si>
  <si>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</si>
  <si>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</si>
  <si>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</si>
  <si>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</si>
  <si>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</si>
  <si>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</si>
  <si>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</si>
  <si>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</si>
  <si>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</si>
  <si>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</si>
  <si>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</si>
  <si>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</si>
  <si>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</si>
  <si>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</si>
  <si>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</si>
  <si>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</si>
  <si>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</si>
  <si>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</si>
  <si>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</si>
  <si>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</si>
  <si>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</si>
  <si>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</si>
  <si>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</si>
  <si>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</si>
  <si>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2017 r. jest podawany przez GUS z miesięcznym opóżnieniem</t>
  </si>
  <si>
    <t>lata</t>
  </si>
  <si>
    <t>liczba bezrobotnych</t>
  </si>
  <si>
    <t>V 2016r.</t>
  </si>
  <si>
    <t>VI 2016r.</t>
  </si>
  <si>
    <t>Podjęcia pracy poza miejscem zamieszkania w ramach bonu na zasiedlenie</t>
  </si>
  <si>
    <t>VII 2016r.</t>
  </si>
  <si>
    <t>oferty pracy</t>
  </si>
  <si>
    <t>Podjęcia pracy w ramach bonu zatrudnieniowego</t>
  </si>
  <si>
    <t>VIII 2016r.</t>
  </si>
  <si>
    <t>XII 2015r.</t>
  </si>
  <si>
    <t>Podjęcie pracy w ramach refundacji składek na ubezpieczenie społeczne</t>
  </si>
  <si>
    <t>IX 2016r.</t>
  </si>
  <si>
    <t>I 2016r.</t>
  </si>
  <si>
    <t>Podjęcia pracy w ramach dofinansowania wynagrodzenia za zatrudnienie skierowanego 
bezrobotnego powyżej 50 r. życia</t>
  </si>
  <si>
    <t>X 2016r.</t>
  </si>
  <si>
    <t>II 2016r.</t>
  </si>
  <si>
    <t>Rozpoczęcie szkolenia w ramach bonu szkoleniowego</t>
  </si>
  <si>
    <t>XI 2016r.</t>
  </si>
  <si>
    <t>III 2016r.</t>
  </si>
  <si>
    <t>Rozpoczęcie stażu w ramach bonu stażowego</t>
  </si>
  <si>
    <t>XII 2016r.</t>
  </si>
  <si>
    <t>IV 2016r.</t>
  </si>
  <si>
    <t>I 2017r.</t>
  </si>
  <si>
    <t>II 2017r.</t>
  </si>
  <si>
    <t>III 2017r.</t>
  </si>
  <si>
    <t>IV 2017r.</t>
  </si>
  <si>
    <t>V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</si>
  <si>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</si>
  <si>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</si>
  <si>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</si>
  <si>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</si>
  <si>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</si>
  <si>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</si>
  <si>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</si>
  <si>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</si>
  <si>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</si>
  <si>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</si>
  <si>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</si>
  <si>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</si>
  <si>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</si>
  <si>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</si>
  <si>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</si>
  <si>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maja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</si>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</sst>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 wrapText="1"/>
    </xf>
    <xf numFmtId="1" fontId="15" fillId="4" borderId="17" xfId="0" applyNumberFormat="1" applyFont="1" applyFill="1" applyBorder="1" applyAlignment="1">
      <alignment horizontal="center" vertical="center"/>
    </xf>
    <xf numFmtId="1" fontId="15" fillId="4" borderId="14" xfId="0" applyNumberFormat="1" applyFont="1" applyFill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/>
    </xf>
    <xf numFmtId="0" fontId="4" fillId="0" borderId="13" xfId="0" applyFont="1" applyFill="1" applyBorder="1"/>
    <xf numFmtId="0" fontId="15" fillId="5" borderId="19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0" xfId="0" applyNumberFormat="1" applyFont="1" applyFill="1" applyBorder="1" applyAlignment="1">
      <alignment horizontal="center"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5" fillId="0" borderId="0" xfId="0" applyFont="1" applyFill="1"/>
    <xf numFmtId="0" fontId="4" fillId="0" borderId="13" xfId="0" applyFont="1" applyBorder="1"/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25" xfId="0" applyFont="1" applyBorder="1"/>
    <xf numFmtId="164" fontId="20" fillId="0" borderId="22" xfId="0" applyNumberFormat="1" applyFont="1" applyFill="1" applyBorder="1" applyAlignment="1">
      <alignment horizontal="center" vertical="center" wrapText="1"/>
    </xf>
    <xf numFmtId="164" fontId="20" fillId="0" borderId="21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6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 wrapText="1"/>
    </xf>
    <xf numFmtId="1" fontId="22" fillId="0" borderId="22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164" fontId="26" fillId="0" borderId="22" xfId="0" applyNumberFormat="1" applyFont="1" applyFill="1" applyBorder="1" applyAlignment="1">
      <alignment horizontal="center" vertical="center" wrapText="1"/>
    </xf>
    <xf numFmtId="164" fontId="26" fillId="0" borderId="21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27" fillId="0" borderId="0" xfId="0" applyFont="1"/>
    <xf numFmtId="164" fontId="26" fillId="0" borderId="32" xfId="0" applyNumberFormat="1" applyFont="1" applyFill="1" applyBorder="1" applyAlignment="1">
      <alignment horizontal="center" vertical="center" wrapText="1"/>
    </xf>
    <xf numFmtId="164" fontId="26" fillId="0" borderId="31" xfId="0" applyNumberFormat="1" applyFont="1" applyFill="1" applyBorder="1" applyAlignment="1">
      <alignment horizontal="center" vertical="center" wrapText="1"/>
    </xf>
    <xf numFmtId="164" fontId="26" fillId="0" borderId="39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/>
    <xf numFmtId="0" fontId="7" fillId="0" borderId="3" xfId="0" applyFont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4" fillId="0" borderId="0" xfId="1" applyFont="1"/>
    <xf numFmtId="0" fontId="35" fillId="0" borderId="0" xfId="1" applyFont="1"/>
    <xf numFmtId="0" fontId="36" fillId="0" borderId="0" xfId="1" applyFont="1"/>
    <xf numFmtId="0" fontId="34" fillId="0" borderId="0" xfId="1" applyFont="1" applyAlignment="1"/>
    <xf numFmtId="10" fontId="34" fillId="0" borderId="0" xfId="1" applyNumberFormat="1" applyFont="1" applyBorder="1" applyAlignment="1">
      <alignment horizontal="right"/>
    </xf>
    <xf numFmtId="10" fontId="36" fillId="0" borderId="0" xfId="1" applyNumberFormat="1" applyFont="1"/>
    <xf numFmtId="0" fontId="34" fillId="0" borderId="0" xfId="1" applyFont="1" applyBorder="1" applyAlignment="1">
      <alignment horizontal="right"/>
    </xf>
    <xf numFmtId="0" fontId="34" fillId="0" borderId="0" xfId="1" applyFont="1" applyFill="1" applyBorder="1" applyAlignment="1">
      <alignment horizontal="right"/>
    </xf>
    <xf numFmtId="10" fontId="34" fillId="0" borderId="0" xfId="1" applyNumberFormat="1" applyFont="1"/>
    <xf numFmtId="0" fontId="33" fillId="0" borderId="0" xfId="1"/>
    <xf numFmtId="165" fontId="34" fillId="0" borderId="0" xfId="3" applyNumberFormat="1" applyFont="1" applyBorder="1" applyAlignment="1">
      <alignment horizontal="right"/>
    </xf>
    <xf numFmtId="165" fontId="38" fillId="0" borderId="0" xfId="3" applyNumberFormat="1" applyFont="1" applyBorder="1" applyAlignment="1">
      <alignment horizontal="right"/>
    </xf>
    <xf numFmtId="165" fontId="39" fillId="0" borderId="0" xfId="3" applyNumberFormat="1" applyFont="1" applyBorder="1" applyAlignment="1">
      <alignment horizontal="right"/>
    </xf>
    <xf numFmtId="0" fontId="10" fillId="0" borderId="0" xfId="0" applyFont="1"/>
    <xf numFmtId="0" fontId="5" fillId="0" borderId="25" xfId="0" applyFont="1" applyBorder="1" applyAlignment="1">
      <alignment horizontal="center"/>
    </xf>
    <xf numFmtId="0" fontId="5" fillId="0" borderId="44" xfId="0" applyFont="1" applyBorder="1" applyAlignment="1" applyProtection="1">
      <alignment horizontal="left"/>
    </xf>
    <xf numFmtId="166" fontId="5" fillId="0" borderId="44" xfId="0" applyNumberFormat="1" applyFont="1" applyBorder="1" applyProtection="1"/>
    <xf numFmtId="166" fontId="5" fillId="0" borderId="27" xfId="0" applyNumberFormat="1" applyFont="1" applyBorder="1" applyProtection="1"/>
    <xf numFmtId="0" fontId="4" fillId="7" borderId="25" xfId="0" applyFont="1" applyFill="1" applyBorder="1" applyAlignment="1">
      <alignment horizontal="center"/>
    </xf>
    <xf numFmtId="0" fontId="4" fillId="7" borderId="44" xfId="0" applyFont="1" applyFill="1" applyBorder="1" applyAlignment="1" applyProtection="1">
      <alignment horizontal="left"/>
    </xf>
    <xf numFmtId="166" fontId="4" fillId="7" borderId="62" xfId="0" applyNumberFormat="1" applyFont="1" applyFill="1" applyBorder="1" applyAlignment="1" applyProtection="1">
      <alignment horizontal="right"/>
    </xf>
    <xf numFmtId="0" fontId="5" fillId="0" borderId="45" xfId="0" applyFont="1" applyBorder="1" applyAlignment="1">
      <alignment horizontal="center"/>
    </xf>
    <xf numFmtId="0" fontId="5" fillId="0" borderId="27" xfId="0" applyFont="1" applyBorder="1" applyAlignment="1" applyProtection="1">
      <alignment horizontal="left"/>
    </xf>
    <xf numFmtId="166" fontId="5" fillId="0" borderId="27" xfId="0" applyNumberFormat="1" applyFont="1" applyBorder="1" applyAlignment="1"/>
    <xf numFmtId="0" fontId="4" fillId="7" borderId="44" xfId="0" applyFont="1" applyFill="1" applyBorder="1" applyAlignment="1" applyProtection="1">
      <alignment horizontal="center"/>
    </xf>
    <xf numFmtId="0" fontId="5" fillId="0" borderId="42" xfId="0" applyFont="1" applyBorder="1" applyAlignment="1">
      <alignment horizontal="center"/>
    </xf>
    <xf numFmtId="0" fontId="5" fillId="0" borderId="32" xfId="0" applyFont="1" applyBorder="1" applyAlignment="1" applyProtection="1">
      <alignment horizontal="left"/>
    </xf>
    <xf numFmtId="166" fontId="5" fillId="0" borderId="32" xfId="0" applyNumberFormat="1" applyFont="1" applyBorder="1" applyProtection="1"/>
    <xf numFmtId="166" fontId="5" fillId="0" borderId="66" xfId="0" applyNumberFormat="1" applyFont="1" applyBorder="1" applyProtection="1"/>
    <xf numFmtId="166" fontId="5" fillId="0" borderId="67" xfId="0" applyNumberFormat="1" applyFont="1" applyBorder="1" applyProtection="1"/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 applyProtection="1">
      <alignment horizontal="left"/>
    </xf>
    <xf numFmtId="166" fontId="5" fillId="0" borderId="34" xfId="0" applyNumberFormat="1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6" fontId="4" fillId="7" borderId="44" xfId="0" applyNumberFormat="1" applyFont="1" applyFill="1" applyBorder="1" applyProtection="1"/>
    <xf numFmtId="166" fontId="4" fillId="7" borderId="62" xfId="0" applyNumberFormat="1" applyFont="1" applyFill="1" applyBorder="1" applyProtection="1"/>
    <xf numFmtId="0" fontId="5" fillId="0" borderId="26" xfId="0" applyFont="1" applyBorder="1" applyAlignment="1">
      <alignment horizontal="center"/>
    </xf>
    <xf numFmtId="0" fontId="5" fillId="0" borderId="48" xfId="0" applyFont="1" applyBorder="1" applyAlignment="1" applyProtection="1">
      <alignment horizontal="left"/>
    </xf>
    <xf numFmtId="166" fontId="5" fillId="0" borderId="48" xfId="0" applyNumberFormat="1" applyFont="1" applyBorder="1" applyProtection="1"/>
    <xf numFmtId="166" fontId="5" fillId="0" borderId="73" xfId="0" applyNumberFormat="1" applyFont="1" applyBorder="1" applyProtection="1"/>
    <xf numFmtId="0" fontId="5" fillId="8" borderId="74" xfId="0" applyFont="1" applyFill="1" applyBorder="1" applyAlignment="1">
      <alignment horizontal="center"/>
    </xf>
    <xf numFmtId="0" fontId="5" fillId="8" borderId="7" xfId="0" applyFont="1" applyFill="1" applyBorder="1" applyAlignment="1" applyProtection="1">
      <alignment horizontal="left"/>
    </xf>
    <xf numFmtId="166" fontId="5" fillId="8" borderId="7" xfId="0" applyNumberFormat="1" applyFont="1" applyFill="1" applyBorder="1" applyProtection="1"/>
    <xf numFmtId="166" fontId="5" fillId="8" borderId="67" xfId="0" applyNumberFormat="1" applyFont="1" applyFill="1" applyBorder="1" applyProtection="1"/>
    <xf numFmtId="0" fontId="5" fillId="9" borderId="27" xfId="0" applyNumberFormat="1" applyFont="1" applyFill="1" applyBorder="1" applyAlignment="1">
      <alignment horizontal="right" vertical="center"/>
    </xf>
    <xf numFmtId="166" fontId="5" fillId="0" borderId="62" xfId="0" applyNumberFormat="1" applyFont="1" applyBorder="1" applyProtection="1"/>
    <xf numFmtId="0" fontId="42" fillId="0" borderId="0" xfId="0" applyFont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0" fontId="4" fillId="7" borderId="27" xfId="0" applyFont="1" applyFill="1" applyBorder="1" applyAlignment="1" applyProtection="1">
      <alignment horizontal="left"/>
    </xf>
    <xf numFmtId="166" fontId="4" fillId="7" borderId="27" xfId="0" applyNumberFormat="1" applyFont="1" applyFill="1" applyBorder="1" applyProtection="1"/>
    <xf numFmtId="166" fontId="4" fillId="7" borderId="73" xfId="0" applyNumberFormat="1" applyFont="1" applyFill="1" applyBorder="1" applyProtection="1"/>
    <xf numFmtId="166" fontId="4" fillId="7" borderId="67" xfId="0" applyNumberFormat="1" applyFont="1" applyFill="1" applyBorder="1" applyProtection="1"/>
    <xf numFmtId="166" fontId="5" fillId="0" borderId="28" xfId="0" applyNumberFormat="1" applyFont="1" applyBorder="1" applyProtection="1"/>
    <xf numFmtId="166" fontId="5" fillId="0" borderId="75" xfId="0" applyNumberFormat="1" applyFont="1" applyBorder="1" applyAlignment="1" applyProtection="1">
      <alignment horizontal="center"/>
    </xf>
    <xf numFmtId="166" fontId="5" fillId="0" borderId="76" xfId="0" applyNumberFormat="1" applyFont="1" applyBorder="1" applyProtection="1"/>
    <xf numFmtId="0" fontId="5" fillId="0" borderId="7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6" fontId="5" fillId="0" borderId="57" xfId="0" applyNumberFormat="1" applyFont="1" applyBorder="1" applyProtection="1"/>
    <xf numFmtId="166" fontId="5" fillId="0" borderId="58" xfId="0" applyNumberFormat="1" applyFont="1" applyBorder="1" applyProtection="1"/>
    <xf numFmtId="0" fontId="5" fillId="0" borderId="29" xfId="0" applyFont="1" applyBorder="1" applyAlignment="1">
      <alignment horizontal="center"/>
    </xf>
    <xf numFmtId="0" fontId="5" fillId="0" borderId="83" xfId="0" applyFont="1" applyBorder="1" applyAlignment="1" applyProtection="1">
      <alignment horizontal="left"/>
    </xf>
    <xf numFmtId="166" fontId="5" fillId="0" borderId="83" xfId="0" applyNumberFormat="1" applyFont="1" applyBorder="1" applyProtection="1"/>
    <xf numFmtId="0" fontId="3" fillId="0" borderId="3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166" fontId="3" fillId="0" borderId="0" xfId="0" applyNumberFormat="1" applyFont="1" applyBorder="1" applyProtection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 applyProtection="1">
      <alignment horizontal="left"/>
    </xf>
    <xf numFmtId="166" fontId="43" fillId="0" borderId="0" xfId="0" applyNumberFormat="1" applyFont="1" applyBorder="1" applyProtection="1"/>
    <xf numFmtId="0" fontId="0" fillId="0" borderId="0" xfId="0" applyBorder="1"/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25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6" fillId="0" borderId="28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 indent="1"/>
    </xf>
    <xf numFmtId="0" fontId="16" fillId="0" borderId="22" xfId="0" applyFont="1" applyBorder="1" applyAlignment="1">
      <alignment horizontal="left" vertical="center" wrapText="1" indent="1"/>
    </xf>
    <xf numFmtId="0" fontId="16" fillId="0" borderId="21" xfId="0" applyFont="1" applyFill="1" applyBorder="1" applyAlignment="1">
      <alignment horizontal="left" vertical="center" wrapText="1" indent="1"/>
    </xf>
    <xf numFmtId="0" fontId="16" fillId="0" borderId="22" xfId="0" applyFont="1" applyFill="1" applyBorder="1" applyAlignment="1">
      <alignment horizontal="left" vertical="center" wrapText="1" indent="1"/>
    </xf>
    <xf numFmtId="0" fontId="16" fillId="0" borderId="30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  <xf numFmtId="0" fontId="12" fillId="3" borderId="34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5" fillId="0" borderId="26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21" fillId="0" borderId="33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left" vertical="center" wrapText="1" indent="2"/>
    </xf>
    <xf numFmtId="0" fontId="17" fillId="0" borderId="22" xfId="0" applyFont="1" applyFill="1" applyBorder="1" applyAlignment="1">
      <alignment horizontal="left" vertical="center" wrapText="1" indent="2"/>
    </xf>
    <xf numFmtId="0" fontId="10" fillId="0" borderId="3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1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15" fillId="4" borderId="7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79" xfId="0" applyFont="1" applyFill="1" applyBorder="1" applyAlignment="1">
      <alignment horizontal="center" vertical="center" wrapText="1"/>
    </xf>
    <xf numFmtId="0" fontId="15" fillId="4" borderId="80" xfId="0" applyFont="1" applyFill="1" applyBorder="1" applyAlignment="1">
      <alignment horizontal="center" vertical="center" wrapText="1"/>
    </xf>
    <xf numFmtId="166" fontId="5" fillId="4" borderId="60" xfId="0" applyNumberFormat="1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>
      <alignment horizontal="center" vertical="center" wrapText="1"/>
    </xf>
    <xf numFmtId="166" fontId="31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82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8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166" fontId="29" fillId="0" borderId="72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166" fontId="29" fillId="0" borderId="61" xfId="0" applyNumberFormat="1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wrapText="1"/>
    </xf>
    <xf numFmtId="0" fontId="34" fillId="6" borderId="0" xfId="1" applyFont="1" applyFill="1" applyAlignment="1">
      <alignment vertical="center"/>
    </xf>
    <xf numFmtId="0" fontId="33" fillId="0" borderId="0" xfId="1" applyAlignment="1"/>
  </cellXfs>
  <cellStyles count="4">
    <cellStyle name="Dziesiętny 2" xfId="2"/>
    <cellStyle name="Dziesiętny 2 2" xfId="3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2016r. do V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17'!$B$3:$B$15</c:f>
              <c:strCache>
                <c:ptCount val="13"/>
                <c:pt idx="0">
                  <c:v>V 2016r.</c:v>
                </c:pt>
                <c:pt idx="1">
                  <c:v>VI 2016r.</c:v>
                </c:pt>
                <c:pt idx="2">
                  <c:v>VII 2016r.</c:v>
                </c:pt>
                <c:pt idx="3">
                  <c:v>VIII 2016r.</c:v>
                </c:pt>
                <c:pt idx="4">
                  <c:v>IX 2016r.</c:v>
                </c:pt>
                <c:pt idx="5">
                  <c:v>X 2016r.</c:v>
                </c:pt>
                <c:pt idx="6">
                  <c:v>XI 2016r.</c:v>
                </c:pt>
                <c:pt idx="7">
                  <c:v>XII 2016r.</c:v>
                </c:pt>
                <c:pt idx="8">
                  <c:v>I 2017r.</c:v>
                </c:pt>
                <c:pt idx="9">
                  <c:v>II 2017r.</c:v>
                </c:pt>
                <c:pt idx="10">
                  <c:v>III 2017r.</c:v>
                </c:pt>
                <c:pt idx="11">
                  <c:v>IV 2017r.</c:v>
                </c:pt>
                <c:pt idx="12">
                  <c:v>V 2017r.</c:v>
                </c:pt>
              </c:strCache>
            </c:strRef>
          </c:cat>
          <c:val>
            <c:numRef>
              <c:f>'Wykresy V 17'!$C$3:$C$15</c:f>
              <c:numCache>
                <c:formatCode>General</c:formatCode>
                <c:ptCount val="13"/>
                <c:pt idx="0">
                  <c:v>35170</c:v>
                </c:pt>
                <c:pt idx="1">
                  <c:v>33449</c:v>
                </c:pt>
                <c:pt idx="2">
                  <c:v>32659</c:v>
                </c:pt>
                <c:pt idx="3">
                  <c:v>32089</c:v>
                </c:pt>
                <c:pt idx="4">
                  <c:v>31253</c:v>
                </c:pt>
                <c:pt idx="5">
                  <c:v>31087</c:v>
                </c:pt>
                <c:pt idx="6">
                  <c:v>31221</c:v>
                </c:pt>
                <c:pt idx="7">
                  <c:v>32367</c:v>
                </c:pt>
                <c:pt idx="8">
                  <c:v>33819</c:v>
                </c:pt>
                <c:pt idx="9">
                  <c:v>32648</c:v>
                </c:pt>
                <c:pt idx="10">
                  <c:v>31038</c:v>
                </c:pt>
                <c:pt idx="11">
                  <c:v>29651</c:v>
                </c:pt>
                <c:pt idx="12">
                  <c:v>28277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20573344"/>
        <c:axId val="220573736"/>
      </c:barChart>
      <c:catAx>
        <c:axId val="2205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0573736"/>
        <c:crossesAt val="26000"/>
        <c:auto val="1"/>
        <c:lblAlgn val="ctr"/>
        <c:lblOffset val="100"/>
        <c:noMultiLvlLbl val="0"/>
      </c:catAx>
      <c:valAx>
        <c:axId val="220573736"/>
        <c:scaling>
          <c:orientation val="minMax"/>
          <c:max val="38000"/>
          <c:min val="2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05733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 17'!$I$4:$I$9</c:f>
              <c:numCache>
                <c:formatCode>General</c:formatCode>
                <c:ptCount val="6"/>
                <c:pt idx="0">
                  <c:v>112</c:v>
                </c:pt>
                <c:pt idx="1">
                  <c:v>9</c:v>
                </c:pt>
                <c:pt idx="2">
                  <c:v>0</c:v>
                </c:pt>
                <c:pt idx="3">
                  <c:v>103</c:v>
                </c:pt>
                <c:pt idx="4">
                  <c:v>55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0730560"/>
        <c:axId val="220730952"/>
      </c:barChart>
      <c:catAx>
        <c:axId val="220730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0730952"/>
        <c:crosses val="autoZero"/>
        <c:auto val="1"/>
        <c:lblAlgn val="ctr"/>
        <c:lblOffset val="100"/>
        <c:noMultiLvlLbl val="0"/>
      </c:catAx>
      <c:valAx>
        <c:axId val="220730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7305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2015r. do V 2016r. oraz od XII 2016r. do V 2017r.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17'!$E$6:$E$18</c:f>
              <c:strCache>
                <c:ptCount val="13"/>
                <c:pt idx="0">
                  <c:v>XII 2015r.</c:v>
                </c:pt>
                <c:pt idx="1">
                  <c:v>I 2016r.</c:v>
                </c:pt>
                <c:pt idx="2">
                  <c:v>II 2016r.</c:v>
                </c:pt>
                <c:pt idx="3">
                  <c:v>III 2016r.</c:v>
                </c:pt>
                <c:pt idx="4">
                  <c:v>IV 2016r.</c:v>
                </c:pt>
                <c:pt idx="5">
                  <c:v>V 2016r.</c:v>
                </c:pt>
                <c:pt idx="7">
                  <c:v>XII 2016r.</c:v>
                </c:pt>
                <c:pt idx="8">
                  <c:v>I 2017r.</c:v>
                </c:pt>
                <c:pt idx="9">
                  <c:v>II 2017r.</c:v>
                </c:pt>
                <c:pt idx="10">
                  <c:v>III 2017r.</c:v>
                </c:pt>
                <c:pt idx="11">
                  <c:v>IV 2017r.</c:v>
                </c:pt>
                <c:pt idx="12">
                  <c:v>V 2017r.</c:v>
                </c:pt>
              </c:strCache>
            </c:strRef>
          </c:cat>
          <c:val>
            <c:numRef>
              <c:f>'Wykresy V 17'!$F$6:$F$18</c:f>
              <c:numCache>
                <c:formatCode>General</c:formatCode>
                <c:ptCount val="13"/>
                <c:pt idx="0">
                  <c:v>2541</c:v>
                </c:pt>
                <c:pt idx="1">
                  <c:v>3069</c:v>
                </c:pt>
                <c:pt idx="2">
                  <c:v>4191</c:v>
                </c:pt>
                <c:pt idx="3">
                  <c:v>3925</c:v>
                </c:pt>
                <c:pt idx="4">
                  <c:v>4767</c:v>
                </c:pt>
                <c:pt idx="5">
                  <c:v>4278</c:v>
                </c:pt>
                <c:pt idx="7">
                  <c:v>3114</c:v>
                </c:pt>
                <c:pt idx="8">
                  <c:v>3508</c:v>
                </c:pt>
                <c:pt idx="9">
                  <c:v>5214</c:v>
                </c:pt>
                <c:pt idx="10">
                  <c:v>4895</c:v>
                </c:pt>
                <c:pt idx="11">
                  <c:v>4618</c:v>
                </c:pt>
                <c:pt idx="12">
                  <c:v>4812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20731736"/>
        <c:axId val="220732128"/>
        <c:axId val="0"/>
      </c:bar3DChart>
      <c:catAx>
        <c:axId val="22073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0732128"/>
        <c:crosses val="autoZero"/>
        <c:auto val="1"/>
        <c:lblAlgn val="ctr"/>
        <c:lblOffset val="100"/>
        <c:noMultiLvlLbl val="0"/>
      </c:catAx>
      <c:valAx>
        <c:axId val="22073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20731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1853543307086613"/>
          <c:w val="0.51773268726024635"/>
          <c:h val="0.4166666666666666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057383852659343E-2"/>
                  <c:y val="-0.191781332020997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0600982569486395E-2"/>
                  <c:y val="-2.9109416010498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494582407968225"/>
                  <c:y val="0.14251706036745407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0523812728536094E-3"/>
                  <c:y val="0.12862598425196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0078919622226709"/>
                  <c:y val="0.14534350393700787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6245821836373022E-2"/>
                  <c:y val="0.1195462598425195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6195796038315749E-2"/>
                  <c:y val="7.83979658792649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0612614128362159"/>
                  <c:y val="-3.86747047244094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2646768512910244E-2"/>
                  <c:y val="-5.7373195538057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858536913655024"/>
                  <c:y val="-9.05495406824150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1.493561702223117E-2"/>
                  <c:y val="-6.11459973753281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 17'!$K$22:$K$34</c:f>
              <c:numCache>
                <c:formatCode>0.00%</c:formatCode>
                <c:ptCount val="13"/>
                <c:pt idx="0">
                  <c:v>0.33639413738301255</c:v>
                </c:pt>
                <c:pt idx="1">
                  <c:v>4.9620342574607096E-2</c:v>
                </c:pt>
                <c:pt idx="2">
                  <c:v>2.1543351580434397E-2</c:v>
                </c:pt>
                <c:pt idx="3">
                  <c:v>2.7900406145152747E-2</c:v>
                </c:pt>
                <c:pt idx="4">
                  <c:v>1.253752428041674E-2</c:v>
                </c:pt>
                <c:pt idx="5">
                  <c:v>1.2890693978456649E-2</c:v>
                </c:pt>
                <c:pt idx="6">
                  <c:v>9.4700000000000006E-2</c:v>
                </c:pt>
                <c:pt idx="7">
                  <c:v>4.1497439519689212E-2</c:v>
                </c:pt>
                <c:pt idx="8">
                  <c:v>3.9025251633409856E-2</c:v>
                </c:pt>
                <c:pt idx="9">
                  <c:v>0.23026664312202014</c:v>
                </c:pt>
                <c:pt idx="10">
                  <c:v>8.5820236623697685E-2</c:v>
                </c:pt>
                <c:pt idx="11">
                  <c:v>4.7677909235387603E-3</c:v>
                </c:pt>
                <c:pt idx="12">
                  <c:v>4.3086703160868794E-2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  <sheetName val="Stan i struktura V 17"/>
    </sheetNames>
    <sheetDataSet>
      <sheetData sheetId="0" refreshError="1"/>
      <sheetData sheetId="1" refreshError="1"/>
      <sheetData sheetId="2" refreshError="1"/>
      <sheetData sheetId="3">
        <row r="6">
          <cell r="E6">
            <v>2228</v>
          </cell>
          <cell r="F6">
            <v>1609</v>
          </cell>
          <cell r="G6">
            <v>2183</v>
          </cell>
          <cell r="H6">
            <v>3055</v>
          </cell>
          <cell r="I6">
            <v>3497</v>
          </cell>
          <cell r="J6">
            <v>570</v>
          </cell>
          <cell r="K6">
            <v>2704</v>
          </cell>
          <cell r="L6">
            <v>992</v>
          </cell>
          <cell r="M6">
            <v>1475</v>
          </cell>
          <cell r="N6">
            <v>1390</v>
          </cell>
          <cell r="O6">
            <v>2605</v>
          </cell>
          <cell r="P6">
            <v>2166</v>
          </cell>
          <cell r="Q6">
            <v>2822</v>
          </cell>
          <cell r="R6">
            <v>2355</v>
          </cell>
          <cell r="S6">
            <v>29651</v>
          </cell>
        </row>
        <row r="46">
          <cell r="E46">
            <v>2362</v>
          </cell>
          <cell r="F46">
            <v>1049</v>
          </cell>
          <cell r="G46">
            <v>1024</v>
          </cell>
          <cell r="H46">
            <v>724</v>
          </cell>
          <cell r="I46">
            <v>1270</v>
          </cell>
          <cell r="J46">
            <v>917</v>
          </cell>
          <cell r="K46">
            <v>1232</v>
          </cell>
          <cell r="L46">
            <v>765</v>
          </cell>
          <cell r="M46">
            <v>1218</v>
          </cell>
          <cell r="N46">
            <v>770</v>
          </cell>
          <cell r="O46">
            <v>2703</v>
          </cell>
          <cell r="P46">
            <v>1085</v>
          </cell>
          <cell r="Q46">
            <v>1303</v>
          </cell>
          <cell r="R46">
            <v>1813</v>
          </cell>
          <cell r="S46">
            <v>18235</v>
          </cell>
        </row>
        <row r="49">
          <cell r="E49">
            <v>27</v>
          </cell>
          <cell r="F49">
            <v>14</v>
          </cell>
          <cell r="G49">
            <v>0</v>
          </cell>
          <cell r="H49">
            <v>25</v>
          </cell>
          <cell r="I49">
            <v>36</v>
          </cell>
          <cell r="J49">
            <v>10</v>
          </cell>
          <cell r="K49">
            <v>76</v>
          </cell>
          <cell r="L49">
            <v>28</v>
          </cell>
          <cell r="M49">
            <v>3</v>
          </cell>
          <cell r="N49">
            <v>11</v>
          </cell>
          <cell r="O49">
            <v>19</v>
          </cell>
          <cell r="P49">
            <v>8</v>
          </cell>
          <cell r="Q49">
            <v>114</v>
          </cell>
          <cell r="R49">
            <v>62</v>
          </cell>
          <cell r="S49">
            <v>433</v>
          </cell>
        </row>
        <row r="51">
          <cell r="E51">
            <v>18</v>
          </cell>
          <cell r="F51">
            <v>32</v>
          </cell>
          <cell r="G51">
            <v>40</v>
          </cell>
          <cell r="H51">
            <v>44</v>
          </cell>
          <cell r="I51">
            <v>84</v>
          </cell>
          <cell r="J51">
            <v>12</v>
          </cell>
          <cell r="K51">
            <v>28</v>
          </cell>
          <cell r="L51">
            <v>21</v>
          </cell>
          <cell r="M51">
            <v>21</v>
          </cell>
          <cell r="N51">
            <v>15</v>
          </cell>
          <cell r="O51">
            <v>4</v>
          </cell>
          <cell r="P51">
            <v>67</v>
          </cell>
          <cell r="Q51">
            <v>144</v>
          </cell>
          <cell r="R51">
            <v>5</v>
          </cell>
          <cell r="S51">
            <v>535</v>
          </cell>
        </row>
        <row r="53">
          <cell r="E53">
            <v>32</v>
          </cell>
          <cell r="F53">
            <v>18</v>
          </cell>
          <cell r="G53">
            <v>34</v>
          </cell>
          <cell r="H53">
            <v>49</v>
          </cell>
          <cell r="I53">
            <v>42</v>
          </cell>
          <cell r="J53">
            <v>24</v>
          </cell>
          <cell r="K53">
            <v>0</v>
          </cell>
          <cell r="L53">
            <v>10</v>
          </cell>
          <cell r="M53">
            <v>27</v>
          </cell>
          <cell r="N53">
            <v>45</v>
          </cell>
          <cell r="O53">
            <v>22</v>
          </cell>
          <cell r="P53">
            <v>6</v>
          </cell>
          <cell r="Q53">
            <v>22</v>
          </cell>
          <cell r="R53">
            <v>34</v>
          </cell>
          <cell r="S53">
            <v>365</v>
          </cell>
        </row>
        <row r="55">
          <cell r="E55">
            <v>30</v>
          </cell>
          <cell r="F55">
            <v>19</v>
          </cell>
          <cell r="G55">
            <v>39</v>
          </cell>
          <cell r="H55">
            <v>14</v>
          </cell>
          <cell r="I55">
            <v>26</v>
          </cell>
          <cell r="J55">
            <v>24</v>
          </cell>
          <cell r="K55">
            <v>8</v>
          </cell>
          <cell r="L55">
            <v>23</v>
          </cell>
          <cell r="M55">
            <v>9</v>
          </cell>
          <cell r="N55">
            <v>22</v>
          </cell>
          <cell r="O55">
            <v>23</v>
          </cell>
          <cell r="P55">
            <v>12</v>
          </cell>
          <cell r="Q55">
            <v>16</v>
          </cell>
          <cell r="R55">
            <v>18</v>
          </cell>
          <cell r="S55">
            <v>283</v>
          </cell>
        </row>
        <row r="57">
          <cell r="E57">
            <v>60</v>
          </cell>
          <cell r="F57">
            <v>34</v>
          </cell>
          <cell r="G57">
            <v>24</v>
          </cell>
          <cell r="H57">
            <v>57</v>
          </cell>
          <cell r="I57">
            <v>75</v>
          </cell>
          <cell r="J57">
            <v>28</v>
          </cell>
          <cell r="K57">
            <v>76</v>
          </cell>
          <cell r="L57">
            <v>24</v>
          </cell>
          <cell r="M57">
            <v>50</v>
          </cell>
          <cell r="N57">
            <v>38</v>
          </cell>
          <cell r="O57">
            <v>91</v>
          </cell>
          <cell r="P57">
            <v>43</v>
          </cell>
          <cell r="Q57">
            <v>110</v>
          </cell>
          <cell r="R57">
            <v>78</v>
          </cell>
          <cell r="S57">
            <v>788</v>
          </cell>
        </row>
        <row r="59">
          <cell r="E59">
            <v>14</v>
          </cell>
          <cell r="F59">
            <v>4</v>
          </cell>
          <cell r="G59">
            <v>26</v>
          </cell>
          <cell r="H59">
            <v>8</v>
          </cell>
          <cell r="I59">
            <v>36</v>
          </cell>
          <cell r="J59">
            <v>1</v>
          </cell>
          <cell r="K59">
            <v>14</v>
          </cell>
          <cell r="L59">
            <v>11</v>
          </cell>
          <cell r="M59">
            <v>17</v>
          </cell>
          <cell r="N59">
            <v>37</v>
          </cell>
          <cell r="O59">
            <v>15</v>
          </cell>
          <cell r="P59">
            <v>8</v>
          </cell>
          <cell r="Q59">
            <v>5</v>
          </cell>
          <cell r="R59">
            <v>14</v>
          </cell>
          <cell r="S59">
            <v>210</v>
          </cell>
        </row>
        <row r="61">
          <cell r="E61">
            <v>169</v>
          </cell>
          <cell r="F61">
            <v>98</v>
          </cell>
          <cell r="G61">
            <v>120</v>
          </cell>
          <cell r="H61">
            <v>148</v>
          </cell>
          <cell r="I61">
            <v>147</v>
          </cell>
          <cell r="J61">
            <v>67</v>
          </cell>
          <cell r="K61">
            <v>202</v>
          </cell>
          <cell r="L61">
            <v>68</v>
          </cell>
          <cell r="M61">
            <v>143</v>
          </cell>
          <cell r="N61">
            <v>32</v>
          </cell>
          <cell r="O61">
            <v>242</v>
          </cell>
          <cell r="P61">
            <v>103</v>
          </cell>
          <cell r="Q61">
            <v>126</v>
          </cell>
          <cell r="R61">
            <v>190</v>
          </cell>
          <cell r="S61">
            <v>1855</v>
          </cell>
        </row>
        <row r="63">
          <cell r="E63">
            <v>2</v>
          </cell>
          <cell r="F63">
            <v>18</v>
          </cell>
          <cell r="G63">
            <v>6</v>
          </cell>
          <cell r="H63">
            <v>0</v>
          </cell>
          <cell r="I63">
            <v>97</v>
          </cell>
          <cell r="J63">
            <v>55</v>
          </cell>
          <cell r="K63">
            <v>79</v>
          </cell>
          <cell r="L63">
            <v>15</v>
          </cell>
          <cell r="M63">
            <v>32</v>
          </cell>
          <cell r="N63">
            <v>54</v>
          </cell>
          <cell r="O63">
            <v>64</v>
          </cell>
          <cell r="P63">
            <v>13</v>
          </cell>
          <cell r="Q63">
            <v>126</v>
          </cell>
          <cell r="R63">
            <v>287</v>
          </cell>
          <cell r="S63">
            <v>848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80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81" t="s">
        <v>19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3"/>
    </row>
    <row r="5" spans="2:27" ht="29.1" customHeight="1" thickTop="1" thickBot="1">
      <c r="B5" s="14" t="s">
        <v>20</v>
      </c>
      <c r="C5" s="184" t="s">
        <v>21</v>
      </c>
      <c r="D5" s="185"/>
      <c r="E5" s="15">
        <v>3.8</v>
      </c>
      <c r="F5" s="15">
        <v>6.4</v>
      </c>
      <c r="G5" s="15">
        <v>12.9</v>
      </c>
      <c r="H5" s="15">
        <v>14.5</v>
      </c>
      <c r="I5" s="15">
        <v>12.7</v>
      </c>
      <c r="J5" s="15">
        <v>3.6</v>
      </c>
      <c r="K5" s="15">
        <v>15.3</v>
      </c>
      <c r="L5" s="15">
        <v>8.6999999999999993</v>
      </c>
      <c r="M5" s="15">
        <v>6.2</v>
      </c>
      <c r="N5" s="15">
        <v>10.3</v>
      </c>
      <c r="O5" s="15">
        <v>4.0999999999999996</v>
      </c>
      <c r="P5" s="15">
        <v>8.3000000000000007</v>
      </c>
      <c r="Q5" s="15">
        <v>13.4</v>
      </c>
      <c r="R5" s="16">
        <v>7.1</v>
      </c>
      <c r="S5" s="17">
        <v>7.9</v>
      </c>
      <c r="T5" s="1" t="s">
        <v>22</v>
      </c>
    </row>
    <row r="6" spans="2:27" s="4" customFormat="1" ht="28.5" customHeight="1" thickTop="1" thickBot="1">
      <c r="B6" s="18" t="s">
        <v>23</v>
      </c>
      <c r="C6" s="186" t="s">
        <v>24</v>
      </c>
      <c r="D6" s="187"/>
      <c r="E6" s="19">
        <v>2174</v>
      </c>
      <c r="F6" s="20">
        <v>1535</v>
      </c>
      <c r="G6" s="20">
        <v>2053</v>
      </c>
      <c r="H6" s="20">
        <v>2907</v>
      </c>
      <c r="I6" s="20">
        <v>3348</v>
      </c>
      <c r="J6" s="20">
        <v>555</v>
      </c>
      <c r="K6" s="20">
        <v>2420</v>
      </c>
      <c r="L6" s="20">
        <v>956</v>
      </c>
      <c r="M6" s="20">
        <v>1396</v>
      </c>
      <c r="N6" s="20">
        <v>1295</v>
      </c>
      <c r="O6" s="20">
        <v>2557</v>
      </c>
      <c r="P6" s="20">
        <v>2096</v>
      </c>
      <c r="Q6" s="20">
        <v>2715</v>
      </c>
      <c r="R6" s="21">
        <v>2270</v>
      </c>
      <c r="S6" s="22">
        <f>SUM(E6:R6)</f>
        <v>28277</v>
      </c>
    </row>
    <row r="7" spans="2:27" s="4" customFormat="1" ht="29.1" customHeight="1" thickTop="1" thickBot="1">
      <c r="B7" s="23"/>
      <c r="C7" s="188" t="s">
        <v>25</v>
      </c>
      <c r="D7" s="188"/>
      <c r="E7" s="24">
        <f>'[1]Stan i struktura IV 17'!E6</f>
        <v>2228</v>
      </c>
      <c r="F7" s="25">
        <f>'[1]Stan i struktura IV 17'!F6</f>
        <v>1609</v>
      </c>
      <c r="G7" s="25">
        <f>'[1]Stan i struktura IV 17'!G6</f>
        <v>2183</v>
      </c>
      <c r="H7" s="25">
        <f>'[1]Stan i struktura IV 17'!H6</f>
        <v>3055</v>
      </c>
      <c r="I7" s="25">
        <f>'[1]Stan i struktura IV 17'!I6</f>
        <v>3497</v>
      </c>
      <c r="J7" s="25">
        <f>'[1]Stan i struktura IV 17'!J6</f>
        <v>570</v>
      </c>
      <c r="K7" s="25">
        <f>'[1]Stan i struktura IV 17'!K6</f>
        <v>2704</v>
      </c>
      <c r="L7" s="25">
        <f>'[1]Stan i struktura IV 17'!L6</f>
        <v>992</v>
      </c>
      <c r="M7" s="25">
        <f>'[1]Stan i struktura IV 17'!M6</f>
        <v>1475</v>
      </c>
      <c r="N7" s="25">
        <f>'[1]Stan i struktura IV 17'!N6</f>
        <v>1390</v>
      </c>
      <c r="O7" s="25">
        <f>'[1]Stan i struktura IV 17'!O6</f>
        <v>2605</v>
      </c>
      <c r="P7" s="25">
        <f>'[1]Stan i struktura IV 17'!P6</f>
        <v>2166</v>
      </c>
      <c r="Q7" s="25">
        <f>'[1]Stan i struktura IV 17'!Q6</f>
        <v>2822</v>
      </c>
      <c r="R7" s="26">
        <f>'[1]Stan i struktura IV 17'!R6</f>
        <v>2355</v>
      </c>
      <c r="S7" s="27">
        <f>'[1]Stan i struktura IV 17'!S6</f>
        <v>29651</v>
      </c>
      <c r="T7" s="28"/>
      <c r="V7" s="29">
        <f>SUM(E7:R7)</f>
        <v>29651</v>
      </c>
    </row>
    <row r="8" spans="2:27" ht="29.1" customHeight="1" thickTop="1" thickBot="1">
      <c r="B8" s="30"/>
      <c r="C8" s="176" t="s">
        <v>26</v>
      </c>
      <c r="D8" s="177"/>
      <c r="E8" s="31">
        <f t="shared" ref="E8:S8" si="0">E6-E7</f>
        <v>-54</v>
      </c>
      <c r="F8" s="31">
        <f t="shared" si="0"/>
        <v>-74</v>
      </c>
      <c r="G8" s="31">
        <f t="shared" si="0"/>
        <v>-130</v>
      </c>
      <c r="H8" s="31">
        <f t="shared" si="0"/>
        <v>-148</v>
      </c>
      <c r="I8" s="31">
        <f t="shared" si="0"/>
        <v>-149</v>
      </c>
      <c r="J8" s="31">
        <f t="shared" si="0"/>
        <v>-15</v>
      </c>
      <c r="K8" s="31">
        <f t="shared" si="0"/>
        <v>-284</v>
      </c>
      <c r="L8" s="31">
        <f t="shared" si="0"/>
        <v>-36</v>
      </c>
      <c r="M8" s="31">
        <f t="shared" si="0"/>
        <v>-79</v>
      </c>
      <c r="N8" s="31">
        <f t="shared" si="0"/>
        <v>-95</v>
      </c>
      <c r="O8" s="31">
        <f t="shared" si="0"/>
        <v>-48</v>
      </c>
      <c r="P8" s="31">
        <f t="shared" si="0"/>
        <v>-70</v>
      </c>
      <c r="Q8" s="31">
        <f t="shared" si="0"/>
        <v>-107</v>
      </c>
      <c r="R8" s="32">
        <f t="shared" si="0"/>
        <v>-85</v>
      </c>
      <c r="S8" s="33">
        <f t="shared" si="0"/>
        <v>-1374</v>
      </c>
      <c r="T8" s="34"/>
    </row>
    <row r="9" spans="2:27" ht="29.1" customHeight="1" thickTop="1" thickBot="1">
      <c r="B9" s="35"/>
      <c r="C9" s="194" t="s">
        <v>27</v>
      </c>
      <c r="D9" s="195"/>
      <c r="E9" s="36">
        <f t="shared" ref="E9:S9" si="1">E6/E7*100</f>
        <v>97.576301615798926</v>
      </c>
      <c r="F9" s="36">
        <f t="shared" si="1"/>
        <v>95.400870105655684</v>
      </c>
      <c r="G9" s="36">
        <f t="shared" si="1"/>
        <v>94.04489234997709</v>
      </c>
      <c r="H9" s="36">
        <f t="shared" si="1"/>
        <v>95.155482815057283</v>
      </c>
      <c r="I9" s="36">
        <f t="shared" si="1"/>
        <v>95.739205032885337</v>
      </c>
      <c r="J9" s="36">
        <f t="shared" si="1"/>
        <v>97.368421052631575</v>
      </c>
      <c r="K9" s="36">
        <f t="shared" si="1"/>
        <v>89.497041420118336</v>
      </c>
      <c r="L9" s="36">
        <f t="shared" si="1"/>
        <v>96.370967741935488</v>
      </c>
      <c r="M9" s="36">
        <f t="shared" si="1"/>
        <v>94.644067796610159</v>
      </c>
      <c r="N9" s="36">
        <f t="shared" si="1"/>
        <v>93.165467625899282</v>
      </c>
      <c r="O9" s="36">
        <f t="shared" si="1"/>
        <v>98.15738963531669</v>
      </c>
      <c r="P9" s="36">
        <f t="shared" si="1"/>
        <v>96.768236380424739</v>
      </c>
      <c r="Q9" s="36">
        <f t="shared" si="1"/>
        <v>96.208362863217573</v>
      </c>
      <c r="R9" s="37">
        <f t="shared" si="1"/>
        <v>96.390658174097666</v>
      </c>
      <c r="S9" s="38">
        <f t="shared" si="1"/>
        <v>95.366092205996424</v>
      </c>
      <c r="T9" s="34"/>
      <c r="AA9" s="39"/>
    </row>
    <row r="10" spans="2:27" s="4" customFormat="1" ht="29.1" customHeight="1" thickTop="1" thickBot="1">
      <c r="B10" s="40" t="s">
        <v>28</v>
      </c>
      <c r="C10" s="196" t="s">
        <v>29</v>
      </c>
      <c r="D10" s="197"/>
      <c r="E10" s="41">
        <v>456</v>
      </c>
      <c r="F10" s="42">
        <v>248</v>
      </c>
      <c r="G10" s="43">
        <v>264</v>
      </c>
      <c r="H10" s="43">
        <v>300</v>
      </c>
      <c r="I10" s="43">
        <v>441</v>
      </c>
      <c r="J10" s="43">
        <v>132</v>
      </c>
      <c r="K10" s="43">
        <v>307</v>
      </c>
      <c r="L10" s="43">
        <v>149</v>
      </c>
      <c r="M10" s="44">
        <v>183</v>
      </c>
      <c r="N10" s="44">
        <v>148</v>
      </c>
      <c r="O10" s="44">
        <v>570</v>
      </c>
      <c r="P10" s="44">
        <v>276</v>
      </c>
      <c r="Q10" s="44">
        <v>415</v>
      </c>
      <c r="R10" s="44">
        <v>400</v>
      </c>
      <c r="S10" s="45">
        <f>SUM(E10:R10)</f>
        <v>4289</v>
      </c>
      <c r="T10" s="28"/>
    </row>
    <row r="11" spans="2:27" ht="29.1" customHeight="1" thickTop="1" thickBot="1">
      <c r="B11" s="46"/>
      <c r="C11" s="176" t="s">
        <v>30</v>
      </c>
      <c r="D11" s="177"/>
      <c r="E11" s="47">
        <f t="shared" ref="E11:S11" si="2">E76/E10*100</f>
        <v>20.833333333333336</v>
      </c>
      <c r="F11" s="47">
        <f t="shared" si="2"/>
        <v>27.419354838709676</v>
      </c>
      <c r="G11" s="47">
        <f t="shared" si="2"/>
        <v>18.560606060606062</v>
      </c>
      <c r="H11" s="47">
        <f t="shared" si="2"/>
        <v>20.333333333333332</v>
      </c>
      <c r="I11" s="47">
        <f t="shared" si="2"/>
        <v>13.605442176870749</v>
      </c>
      <c r="J11" s="47">
        <f t="shared" si="2"/>
        <v>15.151515151515152</v>
      </c>
      <c r="K11" s="47">
        <f t="shared" si="2"/>
        <v>11.074918566775244</v>
      </c>
      <c r="L11" s="47">
        <f t="shared" si="2"/>
        <v>22.14765100671141</v>
      </c>
      <c r="M11" s="47">
        <f t="shared" si="2"/>
        <v>20.21857923497268</v>
      </c>
      <c r="N11" s="47">
        <f t="shared" si="2"/>
        <v>20.27027027027027</v>
      </c>
      <c r="O11" s="47">
        <f t="shared" si="2"/>
        <v>15.263157894736842</v>
      </c>
      <c r="P11" s="47">
        <f t="shared" si="2"/>
        <v>14.855072463768115</v>
      </c>
      <c r="Q11" s="47">
        <f t="shared" si="2"/>
        <v>12.771084337349398</v>
      </c>
      <c r="R11" s="48">
        <f t="shared" si="2"/>
        <v>17</v>
      </c>
      <c r="S11" s="49">
        <f t="shared" si="2"/>
        <v>17.160177197481929</v>
      </c>
      <c r="T11" s="34"/>
    </row>
    <row r="12" spans="2:27" ht="29.1" customHeight="1" thickTop="1" thickBot="1">
      <c r="B12" s="50" t="s">
        <v>31</v>
      </c>
      <c r="C12" s="198" t="s">
        <v>32</v>
      </c>
      <c r="D12" s="199"/>
      <c r="E12" s="41">
        <v>510</v>
      </c>
      <c r="F12" s="43">
        <v>322</v>
      </c>
      <c r="G12" s="43">
        <v>394</v>
      </c>
      <c r="H12" s="43">
        <v>448</v>
      </c>
      <c r="I12" s="43">
        <v>590</v>
      </c>
      <c r="J12" s="43">
        <v>147</v>
      </c>
      <c r="K12" s="43">
        <v>591</v>
      </c>
      <c r="L12" s="43">
        <v>185</v>
      </c>
      <c r="M12" s="44">
        <v>262</v>
      </c>
      <c r="N12" s="44">
        <v>243</v>
      </c>
      <c r="O12" s="44">
        <v>618</v>
      </c>
      <c r="P12" s="44">
        <v>346</v>
      </c>
      <c r="Q12" s="44">
        <v>522</v>
      </c>
      <c r="R12" s="44">
        <v>485</v>
      </c>
      <c r="S12" s="45">
        <f>SUM(E12:R12)</f>
        <v>5663</v>
      </c>
      <c r="T12" s="34"/>
    </row>
    <row r="13" spans="2:27" ht="29.1" customHeight="1" thickTop="1" thickBot="1">
      <c r="B13" s="46" t="s">
        <v>22</v>
      </c>
      <c r="C13" s="200" t="s">
        <v>33</v>
      </c>
      <c r="D13" s="201"/>
      <c r="E13" s="51">
        <v>220</v>
      </c>
      <c r="F13" s="52">
        <v>135</v>
      </c>
      <c r="G13" s="52">
        <v>206</v>
      </c>
      <c r="H13" s="52">
        <v>239</v>
      </c>
      <c r="I13" s="52">
        <v>286</v>
      </c>
      <c r="J13" s="52">
        <v>62</v>
      </c>
      <c r="K13" s="52">
        <v>252</v>
      </c>
      <c r="L13" s="52">
        <v>96</v>
      </c>
      <c r="M13" s="53">
        <v>114</v>
      </c>
      <c r="N13" s="53">
        <v>104</v>
      </c>
      <c r="O13" s="53">
        <v>257</v>
      </c>
      <c r="P13" s="53">
        <v>146</v>
      </c>
      <c r="Q13" s="53">
        <v>260</v>
      </c>
      <c r="R13" s="53">
        <v>160</v>
      </c>
      <c r="S13" s="54">
        <f t="shared" ref="S13:S15" si="3">SUM(E13:R13)</f>
        <v>2537</v>
      </c>
      <c r="T13" s="34"/>
    </row>
    <row r="14" spans="2:27" s="4" customFormat="1" ht="29.1" customHeight="1" thickTop="1" thickBot="1">
      <c r="B14" s="18" t="s">
        <v>22</v>
      </c>
      <c r="C14" s="202" t="s">
        <v>34</v>
      </c>
      <c r="D14" s="203"/>
      <c r="E14" s="51">
        <v>172</v>
      </c>
      <c r="F14" s="52">
        <v>104</v>
      </c>
      <c r="G14" s="52">
        <v>152</v>
      </c>
      <c r="H14" s="52">
        <v>198</v>
      </c>
      <c r="I14" s="52">
        <v>232</v>
      </c>
      <c r="J14" s="52">
        <v>42</v>
      </c>
      <c r="K14" s="52">
        <v>203</v>
      </c>
      <c r="L14" s="52">
        <v>66</v>
      </c>
      <c r="M14" s="53">
        <v>89</v>
      </c>
      <c r="N14" s="53">
        <v>86</v>
      </c>
      <c r="O14" s="53">
        <v>163</v>
      </c>
      <c r="P14" s="53">
        <v>119</v>
      </c>
      <c r="Q14" s="53">
        <v>169</v>
      </c>
      <c r="R14" s="53">
        <v>110</v>
      </c>
      <c r="S14" s="54">
        <f t="shared" si="3"/>
        <v>1905</v>
      </c>
      <c r="T14" s="28"/>
    </row>
    <row r="15" spans="2:27" s="4" customFormat="1" ht="29.1" customHeight="1" thickTop="1" thickBot="1">
      <c r="B15" s="55" t="s">
        <v>22</v>
      </c>
      <c r="C15" s="204" t="s">
        <v>35</v>
      </c>
      <c r="D15" s="205"/>
      <c r="E15" s="56">
        <v>110</v>
      </c>
      <c r="F15" s="57">
        <v>80</v>
      </c>
      <c r="G15" s="57">
        <v>51</v>
      </c>
      <c r="H15" s="57">
        <v>82</v>
      </c>
      <c r="I15" s="57">
        <v>158</v>
      </c>
      <c r="J15" s="57">
        <v>51</v>
      </c>
      <c r="K15" s="57">
        <v>148</v>
      </c>
      <c r="L15" s="57">
        <v>53</v>
      </c>
      <c r="M15" s="58">
        <v>74</v>
      </c>
      <c r="N15" s="58">
        <v>70</v>
      </c>
      <c r="O15" s="58">
        <v>110</v>
      </c>
      <c r="P15" s="58">
        <v>99</v>
      </c>
      <c r="Q15" s="58">
        <v>97</v>
      </c>
      <c r="R15" s="58">
        <v>121</v>
      </c>
      <c r="S15" s="54">
        <f t="shared" si="3"/>
        <v>1304</v>
      </c>
      <c r="T15" s="28"/>
    </row>
    <row r="16" spans="2:27" ht="29.1" customHeight="1" thickBot="1">
      <c r="B16" s="181" t="s">
        <v>36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206"/>
    </row>
    <row r="17" spans="2:19" ht="29.1" customHeight="1" thickTop="1" thickBot="1">
      <c r="B17" s="207" t="s">
        <v>20</v>
      </c>
      <c r="C17" s="208" t="s">
        <v>37</v>
      </c>
      <c r="D17" s="209"/>
      <c r="E17" s="59">
        <v>1228</v>
      </c>
      <c r="F17" s="60">
        <v>867</v>
      </c>
      <c r="G17" s="60">
        <v>1192</v>
      </c>
      <c r="H17" s="60">
        <v>1646</v>
      </c>
      <c r="I17" s="60">
        <v>2055</v>
      </c>
      <c r="J17" s="60">
        <v>285</v>
      </c>
      <c r="K17" s="60">
        <v>1482</v>
      </c>
      <c r="L17" s="60">
        <v>478</v>
      </c>
      <c r="M17" s="61">
        <v>788</v>
      </c>
      <c r="N17" s="61">
        <v>783</v>
      </c>
      <c r="O17" s="61">
        <v>1385</v>
      </c>
      <c r="P17" s="61">
        <v>1214</v>
      </c>
      <c r="Q17" s="61">
        <v>1608</v>
      </c>
      <c r="R17" s="61">
        <v>1298</v>
      </c>
      <c r="S17" s="54">
        <f>SUM(E17:R17)</f>
        <v>16309</v>
      </c>
    </row>
    <row r="18" spans="2:19" ht="29.1" customHeight="1" thickTop="1" thickBot="1">
      <c r="B18" s="190"/>
      <c r="C18" s="192" t="s">
        <v>38</v>
      </c>
      <c r="D18" s="193"/>
      <c r="E18" s="62">
        <f t="shared" ref="E18:S18" si="4">E17/E6*100</f>
        <v>56.485740570377189</v>
      </c>
      <c r="F18" s="62">
        <f t="shared" si="4"/>
        <v>56.482084690553748</v>
      </c>
      <c r="G18" s="62">
        <f t="shared" si="4"/>
        <v>58.06137359961032</v>
      </c>
      <c r="H18" s="62">
        <f t="shared" si="4"/>
        <v>56.621947024423804</v>
      </c>
      <c r="I18" s="62">
        <f t="shared" si="4"/>
        <v>61.379928315412194</v>
      </c>
      <c r="J18" s="62">
        <f t="shared" si="4"/>
        <v>51.351351351351347</v>
      </c>
      <c r="K18" s="62">
        <f t="shared" si="4"/>
        <v>61.239669421487605</v>
      </c>
      <c r="L18" s="62">
        <f t="shared" si="4"/>
        <v>50</v>
      </c>
      <c r="M18" s="62">
        <f t="shared" si="4"/>
        <v>56.446991404011456</v>
      </c>
      <c r="N18" s="62">
        <f t="shared" si="4"/>
        <v>60.463320463320457</v>
      </c>
      <c r="O18" s="62">
        <f t="shared" si="4"/>
        <v>54.165037152913577</v>
      </c>
      <c r="P18" s="62">
        <f t="shared" si="4"/>
        <v>57.919847328244281</v>
      </c>
      <c r="Q18" s="62">
        <f t="shared" si="4"/>
        <v>59.226519337016569</v>
      </c>
      <c r="R18" s="63">
        <f t="shared" si="4"/>
        <v>57.180616740088105</v>
      </c>
      <c r="S18" s="64">
        <f t="shared" si="4"/>
        <v>57.675849630441704</v>
      </c>
    </row>
    <row r="19" spans="2:19" ht="29.1" customHeight="1" thickTop="1" thickBot="1">
      <c r="B19" s="189" t="s">
        <v>23</v>
      </c>
      <c r="C19" s="191" t="s">
        <v>39</v>
      </c>
      <c r="D19" s="177"/>
      <c r="E19" s="51">
        <v>0</v>
      </c>
      <c r="F19" s="52">
        <v>1003</v>
      </c>
      <c r="G19" s="52">
        <v>1025</v>
      </c>
      <c r="H19" s="52">
        <v>1537</v>
      </c>
      <c r="I19" s="52">
        <v>1404</v>
      </c>
      <c r="J19" s="52">
        <v>253</v>
      </c>
      <c r="K19" s="52">
        <v>1349</v>
      </c>
      <c r="L19" s="52">
        <v>556</v>
      </c>
      <c r="M19" s="53">
        <v>815</v>
      </c>
      <c r="N19" s="53">
        <v>613</v>
      </c>
      <c r="O19" s="53">
        <v>0</v>
      </c>
      <c r="P19" s="53">
        <v>1299</v>
      </c>
      <c r="Q19" s="53">
        <v>1310</v>
      </c>
      <c r="R19" s="53">
        <v>1084</v>
      </c>
      <c r="S19" s="65">
        <f>SUM(E19:R19)</f>
        <v>12248</v>
      </c>
    </row>
    <row r="20" spans="2:19" ht="29.1" customHeight="1" thickTop="1" thickBot="1">
      <c r="B20" s="190"/>
      <c r="C20" s="192" t="s">
        <v>38</v>
      </c>
      <c r="D20" s="193"/>
      <c r="E20" s="62">
        <f t="shared" ref="E20:S20" si="5">E19/E6*100</f>
        <v>0</v>
      </c>
      <c r="F20" s="62">
        <f t="shared" si="5"/>
        <v>65.342019543973933</v>
      </c>
      <c r="G20" s="62">
        <f t="shared" si="5"/>
        <v>49.926936190940083</v>
      </c>
      <c r="H20" s="62">
        <f t="shared" si="5"/>
        <v>52.872377020983826</v>
      </c>
      <c r="I20" s="62">
        <f t="shared" si="5"/>
        <v>41.935483870967744</v>
      </c>
      <c r="J20" s="62">
        <f t="shared" si="5"/>
        <v>45.585585585585584</v>
      </c>
      <c r="K20" s="62">
        <f t="shared" si="5"/>
        <v>55.743801652892564</v>
      </c>
      <c r="L20" s="62">
        <f t="shared" si="5"/>
        <v>58.158995815899587</v>
      </c>
      <c r="M20" s="62">
        <f t="shared" si="5"/>
        <v>58.381088825214903</v>
      </c>
      <c r="N20" s="62">
        <f t="shared" si="5"/>
        <v>47.335907335907336</v>
      </c>
      <c r="O20" s="62">
        <f t="shared" si="5"/>
        <v>0</v>
      </c>
      <c r="P20" s="62">
        <f t="shared" si="5"/>
        <v>61.975190839694662</v>
      </c>
      <c r="Q20" s="62">
        <f t="shared" si="5"/>
        <v>48.250460405156538</v>
      </c>
      <c r="R20" s="63">
        <f t="shared" si="5"/>
        <v>47.753303964757713</v>
      </c>
      <c r="S20" s="64">
        <f t="shared" si="5"/>
        <v>43.314354422322026</v>
      </c>
    </row>
    <row r="21" spans="2:19" s="4" customFormat="1" ht="29.1" customHeight="1" thickTop="1" thickBot="1">
      <c r="B21" s="210" t="s">
        <v>28</v>
      </c>
      <c r="C21" s="211" t="s">
        <v>40</v>
      </c>
      <c r="D21" s="212"/>
      <c r="E21" s="51">
        <v>580</v>
      </c>
      <c r="F21" s="52">
        <v>318</v>
      </c>
      <c r="G21" s="52">
        <v>373</v>
      </c>
      <c r="H21" s="52">
        <v>609</v>
      </c>
      <c r="I21" s="52">
        <v>608</v>
      </c>
      <c r="J21" s="52">
        <v>115</v>
      </c>
      <c r="K21" s="52">
        <v>527</v>
      </c>
      <c r="L21" s="52">
        <v>157</v>
      </c>
      <c r="M21" s="53">
        <v>237</v>
      </c>
      <c r="N21" s="53">
        <v>156</v>
      </c>
      <c r="O21" s="53">
        <v>463</v>
      </c>
      <c r="P21" s="53">
        <v>302</v>
      </c>
      <c r="Q21" s="53">
        <v>542</v>
      </c>
      <c r="R21" s="53">
        <v>310</v>
      </c>
      <c r="S21" s="54">
        <f>SUM(E21:R21)</f>
        <v>5297</v>
      </c>
    </row>
    <row r="22" spans="2:19" ht="29.1" customHeight="1" thickTop="1" thickBot="1">
      <c r="B22" s="190"/>
      <c r="C22" s="192" t="s">
        <v>38</v>
      </c>
      <c r="D22" s="193"/>
      <c r="E22" s="62">
        <f t="shared" ref="E22:S22" si="6">E21/E6*100</f>
        <v>26.678932842686294</v>
      </c>
      <c r="F22" s="62">
        <f t="shared" si="6"/>
        <v>20.716612377850161</v>
      </c>
      <c r="G22" s="62">
        <f t="shared" si="6"/>
        <v>18.168533852898197</v>
      </c>
      <c r="H22" s="62">
        <f t="shared" si="6"/>
        <v>20.949432404540762</v>
      </c>
      <c r="I22" s="62">
        <f t="shared" si="6"/>
        <v>18.16009557945042</v>
      </c>
      <c r="J22" s="62">
        <f t="shared" si="6"/>
        <v>20.72072072072072</v>
      </c>
      <c r="K22" s="62">
        <f t="shared" si="6"/>
        <v>21.776859504132233</v>
      </c>
      <c r="L22" s="62">
        <f t="shared" si="6"/>
        <v>16.422594142259413</v>
      </c>
      <c r="M22" s="62">
        <f t="shared" si="6"/>
        <v>16.977077363896846</v>
      </c>
      <c r="N22" s="62">
        <f t="shared" si="6"/>
        <v>12.046332046332047</v>
      </c>
      <c r="O22" s="62">
        <f t="shared" si="6"/>
        <v>18.107156824403596</v>
      </c>
      <c r="P22" s="62">
        <f t="shared" si="6"/>
        <v>14.408396946564887</v>
      </c>
      <c r="Q22" s="62">
        <f t="shared" si="6"/>
        <v>19.963167587476978</v>
      </c>
      <c r="R22" s="63">
        <f t="shared" si="6"/>
        <v>13.656387665198238</v>
      </c>
      <c r="S22" s="64">
        <f t="shared" si="6"/>
        <v>18.732538812462426</v>
      </c>
    </row>
    <row r="23" spans="2:19" s="4" customFormat="1" ht="29.1" customHeight="1" thickTop="1" thickBot="1">
      <c r="B23" s="210" t="s">
        <v>31</v>
      </c>
      <c r="C23" s="213" t="s">
        <v>41</v>
      </c>
      <c r="D23" s="214"/>
      <c r="E23" s="51">
        <v>215</v>
      </c>
      <c r="F23" s="52">
        <v>154</v>
      </c>
      <c r="G23" s="52">
        <v>131</v>
      </c>
      <c r="H23" s="52">
        <v>197</v>
      </c>
      <c r="I23" s="52">
        <v>41</v>
      </c>
      <c r="J23" s="52">
        <v>19</v>
      </c>
      <c r="K23" s="52">
        <v>131</v>
      </c>
      <c r="L23" s="52">
        <v>29</v>
      </c>
      <c r="M23" s="53">
        <v>132</v>
      </c>
      <c r="N23" s="53">
        <v>55</v>
      </c>
      <c r="O23" s="53">
        <v>178</v>
      </c>
      <c r="P23" s="53">
        <v>75</v>
      </c>
      <c r="Q23" s="53">
        <v>169</v>
      </c>
      <c r="R23" s="53">
        <v>100</v>
      </c>
      <c r="S23" s="54">
        <f>SUM(E23:R23)</f>
        <v>1626</v>
      </c>
    </row>
    <row r="24" spans="2:19" ht="29.1" customHeight="1" thickTop="1" thickBot="1">
      <c r="B24" s="190"/>
      <c r="C24" s="192" t="s">
        <v>38</v>
      </c>
      <c r="D24" s="193"/>
      <c r="E24" s="62">
        <f t="shared" ref="E24:S24" si="7">E23/E6*100</f>
        <v>9.8896044158233671</v>
      </c>
      <c r="F24" s="62">
        <f t="shared" si="7"/>
        <v>10.032573289902281</v>
      </c>
      <c r="G24" s="62">
        <f t="shared" si="7"/>
        <v>6.3809059912323427</v>
      </c>
      <c r="H24" s="62">
        <f t="shared" si="7"/>
        <v>6.7767457860337128</v>
      </c>
      <c r="I24" s="62">
        <f t="shared" si="7"/>
        <v>1.2246117084826762</v>
      </c>
      <c r="J24" s="62">
        <f t="shared" si="7"/>
        <v>3.4234234234234231</v>
      </c>
      <c r="K24" s="62">
        <f t="shared" si="7"/>
        <v>5.4132231404958677</v>
      </c>
      <c r="L24" s="62">
        <f t="shared" si="7"/>
        <v>3.0334728033472804</v>
      </c>
      <c r="M24" s="62">
        <f t="shared" si="7"/>
        <v>9.455587392550143</v>
      </c>
      <c r="N24" s="62">
        <f t="shared" si="7"/>
        <v>4.2471042471042466</v>
      </c>
      <c r="O24" s="62">
        <f t="shared" si="7"/>
        <v>6.9612827532264374</v>
      </c>
      <c r="P24" s="62">
        <f t="shared" si="7"/>
        <v>3.5782442748091601</v>
      </c>
      <c r="Q24" s="62">
        <f t="shared" si="7"/>
        <v>6.2246777163904232</v>
      </c>
      <c r="R24" s="63">
        <f t="shared" si="7"/>
        <v>4.4052863436123353</v>
      </c>
      <c r="S24" s="64">
        <f t="shared" si="7"/>
        <v>5.7502563921208045</v>
      </c>
    </row>
    <row r="25" spans="2:19" s="4" customFormat="1" ht="29.1" customHeight="1" thickTop="1" thickBot="1">
      <c r="B25" s="210" t="s">
        <v>42</v>
      </c>
      <c r="C25" s="211" t="s">
        <v>43</v>
      </c>
      <c r="D25" s="212"/>
      <c r="E25" s="66">
        <v>49</v>
      </c>
      <c r="F25" s="53">
        <v>37</v>
      </c>
      <c r="G25" s="53">
        <v>40</v>
      </c>
      <c r="H25" s="53">
        <v>54</v>
      </c>
      <c r="I25" s="53">
        <v>69</v>
      </c>
      <c r="J25" s="53">
        <v>14</v>
      </c>
      <c r="K25" s="53">
        <v>53</v>
      </c>
      <c r="L25" s="53">
        <v>20</v>
      </c>
      <c r="M25" s="53">
        <v>34</v>
      </c>
      <c r="N25" s="53">
        <v>39</v>
      </c>
      <c r="O25" s="53">
        <v>58</v>
      </c>
      <c r="P25" s="53">
        <v>51</v>
      </c>
      <c r="Q25" s="53">
        <v>57</v>
      </c>
      <c r="R25" s="53">
        <v>53</v>
      </c>
      <c r="S25" s="54">
        <f>SUM(E25:R25)</f>
        <v>628</v>
      </c>
    </row>
    <row r="26" spans="2:19" ht="29.1" customHeight="1" thickTop="1" thickBot="1">
      <c r="B26" s="190"/>
      <c r="C26" s="192" t="s">
        <v>38</v>
      </c>
      <c r="D26" s="193"/>
      <c r="E26" s="62">
        <f t="shared" ref="E26:S26" si="8">E25/E6*100</f>
        <v>2.2539098436062557</v>
      </c>
      <c r="F26" s="62">
        <f t="shared" si="8"/>
        <v>2.4104234527687294</v>
      </c>
      <c r="G26" s="62">
        <f t="shared" si="8"/>
        <v>1.948368241597662</v>
      </c>
      <c r="H26" s="62">
        <f t="shared" si="8"/>
        <v>1.8575851393188854</v>
      </c>
      <c r="I26" s="62">
        <f t="shared" si="8"/>
        <v>2.0609318996415773</v>
      </c>
      <c r="J26" s="62">
        <f t="shared" si="8"/>
        <v>2.5225225225225225</v>
      </c>
      <c r="K26" s="62">
        <f t="shared" si="8"/>
        <v>2.1900826446280992</v>
      </c>
      <c r="L26" s="62">
        <f t="shared" si="8"/>
        <v>2.0920502092050208</v>
      </c>
      <c r="M26" s="62">
        <f t="shared" si="8"/>
        <v>2.4355300859598854</v>
      </c>
      <c r="N26" s="62">
        <f t="shared" si="8"/>
        <v>3.0115830115830118</v>
      </c>
      <c r="O26" s="62">
        <f t="shared" si="8"/>
        <v>2.2682831443097378</v>
      </c>
      <c r="P26" s="62">
        <f t="shared" si="8"/>
        <v>2.4332061068702289</v>
      </c>
      <c r="Q26" s="62">
        <f t="shared" si="8"/>
        <v>2.0994475138121547</v>
      </c>
      <c r="R26" s="63">
        <f t="shared" si="8"/>
        <v>2.3348017621145374</v>
      </c>
      <c r="S26" s="64">
        <f t="shared" si="8"/>
        <v>2.2208862326272234</v>
      </c>
    </row>
    <row r="27" spans="2:19" ht="29.1" customHeight="1" thickTop="1" thickBot="1">
      <c r="B27" s="210" t="s">
        <v>44</v>
      </c>
      <c r="C27" s="216" t="s">
        <v>45</v>
      </c>
      <c r="D27" s="217"/>
      <c r="E27" s="66">
        <v>286</v>
      </c>
      <c r="F27" s="53">
        <v>255</v>
      </c>
      <c r="G27" s="53">
        <v>404</v>
      </c>
      <c r="H27" s="53">
        <v>453</v>
      </c>
      <c r="I27" s="53">
        <v>686</v>
      </c>
      <c r="J27" s="53">
        <v>100</v>
      </c>
      <c r="K27" s="53">
        <v>461</v>
      </c>
      <c r="L27" s="53">
        <v>109</v>
      </c>
      <c r="M27" s="53">
        <v>355</v>
      </c>
      <c r="N27" s="53">
        <v>190</v>
      </c>
      <c r="O27" s="53">
        <v>419</v>
      </c>
      <c r="P27" s="53">
        <v>494</v>
      </c>
      <c r="Q27" s="53">
        <v>418</v>
      </c>
      <c r="R27" s="53">
        <v>443</v>
      </c>
      <c r="S27" s="54">
        <f>SUM(E27:R27)</f>
        <v>5073</v>
      </c>
    </row>
    <row r="28" spans="2:19" ht="29.1" customHeight="1" thickTop="1" thickBot="1">
      <c r="B28" s="215"/>
      <c r="C28" s="192" t="s">
        <v>38</v>
      </c>
      <c r="D28" s="193"/>
      <c r="E28" s="62">
        <f>E27/E6*100</f>
        <v>13.155473781048757</v>
      </c>
      <c r="F28" s="62">
        <f t="shared" ref="F28:S28" si="9">F27/F6*100</f>
        <v>16.612377850162865</v>
      </c>
      <c r="G28" s="62">
        <f t="shared" si="9"/>
        <v>19.678519240136385</v>
      </c>
      <c r="H28" s="62">
        <f t="shared" si="9"/>
        <v>15.583075335397318</v>
      </c>
      <c r="I28" s="62">
        <f t="shared" si="9"/>
        <v>20.48984468339307</v>
      </c>
      <c r="J28" s="62">
        <f t="shared" si="9"/>
        <v>18.018018018018019</v>
      </c>
      <c r="K28" s="62">
        <f t="shared" si="9"/>
        <v>19.049586776859503</v>
      </c>
      <c r="L28" s="62">
        <f t="shared" si="9"/>
        <v>11.401673640167365</v>
      </c>
      <c r="M28" s="62">
        <f t="shared" si="9"/>
        <v>25.429799426934096</v>
      </c>
      <c r="N28" s="62">
        <f t="shared" si="9"/>
        <v>14.671814671814673</v>
      </c>
      <c r="O28" s="62">
        <f t="shared" si="9"/>
        <v>16.386390301134142</v>
      </c>
      <c r="P28" s="62">
        <f t="shared" si="9"/>
        <v>23.568702290076335</v>
      </c>
      <c r="Q28" s="62">
        <f t="shared" si="9"/>
        <v>15.395948434622467</v>
      </c>
      <c r="R28" s="63">
        <f t="shared" si="9"/>
        <v>19.515418502202646</v>
      </c>
      <c r="S28" s="64">
        <f t="shared" si="9"/>
        <v>17.94037557025144</v>
      </c>
    </row>
    <row r="29" spans="2:19" ht="29.1" customHeight="1" thickTop="1" thickBot="1">
      <c r="B29" s="181" t="s">
        <v>46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218"/>
    </row>
    <row r="30" spans="2:19" ht="29.1" customHeight="1" thickTop="1" thickBot="1">
      <c r="B30" s="189" t="s">
        <v>20</v>
      </c>
      <c r="C30" s="191" t="s">
        <v>47</v>
      </c>
      <c r="D30" s="177"/>
      <c r="E30" s="51">
        <v>432</v>
      </c>
      <c r="F30" s="52">
        <v>366</v>
      </c>
      <c r="G30" s="52">
        <v>555</v>
      </c>
      <c r="H30" s="52">
        <v>714</v>
      </c>
      <c r="I30" s="52">
        <v>757</v>
      </c>
      <c r="J30" s="52">
        <v>120</v>
      </c>
      <c r="K30" s="52">
        <v>612</v>
      </c>
      <c r="L30" s="52">
        <v>270</v>
      </c>
      <c r="M30" s="53">
        <v>402</v>
      </c>
      <c r="N30" s="53">
        <v>367</v>
      </c>
      <c r="O30" s="53">
        <v>524</v>
      </c>
      <c r="P30" s="53">
        <v>595</v>
      </c>
      <c r="Q30" s="53">
        <v>661</v>
      </c>
      <c r="R30" s="53">
        <v>573</v>
      </c>
      <c r="S30" s="54">
        <f>SUM(E30:R30)</f>
        <v>6948</v>
      </c>
    </row>
    <row r="31" spans="2:19" ht="29.1" customHeight="1" thickTop="1" thickBot="1">
      <c r="B31" s="190"/>
      <c r="C31" s="192" t="s">
        <v>38</v>
      </c>
      <c r="D31" s="193"/>
      <c r="E31" s="62">
        <f t="shared" ref="E31:S31" si="10">E30/E6*100</f>
        <v>19.871205151793927</v>
      </c>
      <c r="F31" s="62">
        <f t="shared" si="10"/>
        <v>23.843648208469055</v>
      </c>
      <c r="G31" s="62">
        <f t="shared" si="10"/>
        <v>27.033609352167559</v>
      </c>
      <c r="H31" s="62">
        <f t="shared" si="10"/>
        <v>24.561403508771928</v>
      </c>
      <c r="I31" s="62">
        <f t="shared" si="10"/>
        <v>22.610513739545997</v>
      </c>
      <c r="J31" s="62">
        <f t="shared" si="10"/>
        <v>21.621621621621621</v>
      </c>
      <c r="K31" s="62">
        <f t="shared" si="10"/>
        <v>25.289256198347111</v>
      </c>
      <c r="L31" s="62">
        <f t="shared" si="10"/>
        <v>28.24267782426778</v>
      </c>
      <c r="M31" s="62">
        <f t="shared" si="10"/>
        <v>28.796561604584525</v>
      </c>
      <c r="N31" s="62">
        <f t="shared" si="10"/>
        <v>28.339768339768341</v>
      </c>
      <c r="O31" s="62">
        <f t="shared" si="10"/>
        <v>20.492764958936252</v>
      </c>
      <c r="P31" s="62">
        <f t="shared" si="10"/>
        <v>28.387404580152669</v>
      </c>
      <c r="Q31" s="62">
        <f t="shared" si="10"/>
        <v>24.346224677716393</v>
      </c>
      <c r="R31" s="63">
        <f t="shared" si="10"/>
        <v>25.242290748898675</v>
      </c>
      <c r="S31" s="64">
        <f t="shared" si="10"/>
        <v>24.571206280722848</v>
      </c>
    </row>
    <row r="32" spans="2:19" ht="29.1" customHeight="1" thickTop="1" thickBot="1">
      <c r="B32" s="210" t="s">
        <v>23</v>
      </c>
      <c r="C32" s="211" t="s">
        <v>48</v>
      </c>
      <c r="D32" s="212"/>
      <c r="E32" s="51">
        <v>732</v>
      </c>
      <c r="F32" s="52">
        <v>551</v>
      </c>
      <c r="G32" s="52">
        <v>612</v>
      </c>
      <c r="H32" s="52">
        <v>890</v>
      </c>
      <c r="I32" s="52">
        <v>994</v>
      </c>
      <c r="J32" s="52">
        <v>212</v>
      </c>
      <c r="K32" s="52">
        <v>691</v>
      </c>
      <c r="L32" s="52">
        <v>328</v>
      </c>
      <c r="M32" s="53">
        <v>401</v>
      </c>
      <c r="N32" s="53">
        <v>359</v>
      </c>
      <c r="O32" s="53">
        <v>784</v>
      </c>
      <c r="P32" s="53">
        <v>621</v>
      </c>
      <c r="Q32" s="53">
        <v>787</v>
      </c>
      <c r="R32" s="53">
        <v>692</v>
      </c>
      <c r="S32" s="54">
        <f>SUM(E32:R32)</f>
        <v>8654</v>
      </c>
    </row>
    <row r="33" spans="2:22" ht="29.1" customHeight="1" thickTop="1" thickBot="1">
      <c r="B33" s="190"/>
      <c r="C33" s="192" t="s">
        <v>38</v>
      </c>
      <c r="D33" s="193"/>
      <c r="E33" s="62">
        <f t="shared" ref="E33:S33" si="11">E32/E6*100</f>
        <v>33.670653173873042</v>
      </c>
      <c r="F33" s="62">
        <f t="shared" si="11"/>
        <v>35.895765472312704</v>
      </c>
      <c r="G33" s="62">
        <f t="shared" si="11"/>
        <v>29.810034096444227</v>
      </c>
      <c r="H33" s="62">
        <f t="shared" si="11"/>
        <v>30.615755073959409</v>
      </c>
      <c r="I33" s="62">
        <f t="shared" si="11"/>
        <v>29.68936678614098</v>
      </c>
      <c r="J33" s="62">
        <f t="shared" si="11"/>
        <v>38.198198198198199</v>
      </c>
      <c r="K33" s="62">
        <f t="shared" si="11"/>
        <v>28.553719008264462</v>
      </c>
      <c r="L33" s="62">
        <f t="shared" si="11"/>
        <v>34.309623430962347</v>
      </c>
      <c r="M33" s="62">
        <f t="shared" si="11"/>
        <v>28.724928366762175</v>
      </c>
      <c r="N33" s="62">
        <f t="shared" si="11"/>
        <v>27.722007722007724</v>
      </c>
      <c r="O33" s="62">
        <f t="shared" si="11"/>
        <v>30.660930778255768</v>
      </c>
      <c r="P33" s="62">
        <f t="shared" si="11"/>
        <v>29.627862595419845</v>
      </c>
      <c r="Q33" s="62">
        <f t="shared" si="11"/>
        <v>28.987108655616943</v>
      </c>
      <c r="R33" s="63">
        <f t="shared" si="11"/>
        <v>30.484581497797357</v>
      </c>
      <c r="S33" s="64">
        <f t="shared" si="11"/>
        <v>30.604378116490434</v>
      </c>
    </row>
    <row r="34" spans="2:22" ht="29.1" customHeight="1" thickTop="1" thickBot="1">
      <c r="B34" s="210" t="s">
        <v>28</v>
      </c>
      <c r="C34" s="211" t="s">
        <v>49</v>
      </c>
      <c r="D34" s="212"/>
      <c r="E34" s="51">
        <v>692</v>
      </c>
      <c r="F34" s="52">
        <v>690</v>
      </c>
      <c r="G34" s="52">
        <v>1124</v>
      </c>
      <c r="H34" s="52">
        <v>1567</v>
      </c>
      <c r="I34" s="52">
        <v>1905</v>
      </c>
      <c r="J34" s="52">
        <v>192</v>
      </c>
      <c r="K34" s="52">
        <v>1310</v>
      </c>
      <c r="L34" s="52">
        <v>475</v>
      </c>
      <c r="M34" s="53">
        <v>672</v>
      </c>
      <c r="N34" s="53">
        <v>687</v>
      </c>
      <c r="O34" s="53">
        <v>1088</v>
      </c>
      <c r="P34" s="53">
        <v>1055</v>
      </c>
      <c r="Q34" s="53">
        <v>1373</v>
      </c>
      <c r="R34" s="53">
        <v>1142</v>
      </c>
      <c r="S34" s="54">
        <f>SUM(E34:R34)</f>
        <v>13972</v>
      </c>
    </row>
    <row r="35" spans="2:22" ht="29.1" customHeight="1" thickTop="1" thickBot="1">
      <c r="B35" s="190"/>
      <c r="C35" s="192" t="s">
        <v>38</v>
      </c>
      <c r="D35" s="193"/>
      <c r="E35" s="62">
        <f t="shared" ref="E35:S35" si="12">E34/E6*100</f>
        <v>31.830726770929164</v>
      </c>
      <c r="F35" s="62">
        <f t="shared" si="12"/>
        <v>44.951140065146575</v>
      </c>
      <c r="G35" s="62">
        <f t="shared" si="12"/>
        <v>54.749147588894296</v>
      </c>
      <c r="H35" s="62">
        <f t="shared" si="12"/>
        <v>53.904368765049881</v>
      </c>
      <c r="I35" s="62">
        <f t="shared" si="12"/>
        <v>56.899641577060933</v>
      </c>
      <c r="J35" s="62">
        <f t="shared" si="12"/>
        <v>34.594594594594597</v>
      </c>
      <c r="K35" s="62">
        <f t="shared" si="12"/>
        <v>54.132231404958674</v>
      </c>
      <c r="L35" s="62">
        <f t="shared" si="12"/>
        <v>49.686192468619247</v>
      </c>
      <c r="M35" s="62">
        <f t="shared" si="12"/>
        <v>48.137535816618907</v>
      </c>
      <c r="N35" s="62">
        <f t="shared" si="12"/>
        <v>53.050193050193052</v>
      </c>
      <c r="O35" s="62">
        <f t="shared" si="12"/>
        <v>42.549863120844741</v>
      </c>
      <c r="P35" s="62">
        <f t="shared" si="12"/>
        <v>50.333969465648856</v>
      </c>
      <c r="Q35" s="62">
        <f t="shared" si="12"/>
        <v>50.57090239410681</v>
      </c>
      <c r="R35" s="63">
        <f t="shared" si="12"/>
        <v>50.308370044052865</v>
      </c>
      <c r="S35" s="64">
        <f t="shared" si="12"/>
        <v>49.411182232910136</v>
      </c>
    </row>
    <row r="36" spans="2:22" ht="29.1" customHeight="1" thickTop="1" thickBot="1">
      <c r="B36" s="210" t="s">
        <v>31</v>
      </c>
      <c r="C36" s="216" t="s">
        <v>50</v>
      </c>
      <c r="D36" s="217"/>
      <c r="E36" s="66">
        <v>341</v>
      </c>
      <c r="F36" s="53">
        <v>296</v>
      </c>
      <c r="G36" s="53">
        <v>447</v>
      </c>
      <c r="H36" s="53">
        <v>429</v>
      </c>
      <c r="I36" s="53">
        <v>716</v>
      </c>
      <c r="J36" s="53">
        <v>93</v>
      </c>
      <c r="K36" s="53">
        <v>481</v>
      </c>
      <c r="L36" s="53">
        <v>175</v>
      </c>
      <c r="M36" s="53">
        <v>229</v>
      </c>
      <c r="N36" s="53">
        <v>224</v>
      </c>
      <c r="O36" s="53">
        <v>337</v>
      </c>
      <c r="P36" s="53">
        <v>364</v>
      </c>
      <c r="Q36" s="53">
        <v>629</v>
      </c>
      <c r="R36" s="53">
        <v>470</v>
      </c>
      <c r="S36" s="54">
        <f>SUM(E36:R36)</f>
        <v>5231</v>
      </c>
    </row>
    <row r="37" spans="2:22" ht="29.1" customHeight="1" thickTop="1" thickBot="1">
      <c r="B37" s="215"/>
      <c r="C37" s="192" t="s">
        <v>38</v>
      </c>
      <c r="D37" s="193"/>
      <c r="E37" s="62">
        <f t="shared" ref="E37:S37" si="13">E36/E6*100</f>
        <v>15.685372585096596</v>
      </c>
      <c r="F37" s="62">
        <f t="shared" si="13"/>
        <v>19.283387622149835</v>
      </c>
      <c r="G37" s="62">
        <f t="shared" si="13"/>
        <v>21.773015099853872</v>
      </c>
      <c r="H37" s="62">
        <f t="shared" si="13"/>
        <v>14.75748194014448</v>
      </c>
      <c r="I37" s="62">
        <f t="shared" si="13"/>
        <v>21.385902031063324</v>
      </c>
      <c r="J37" s="62">
        <f t="shared" si="13"/>
        <v>16.756756756756758</v>
      </c>
      <c r="K37" s="62">
        <f t="shared" si="13"/>
        <v>19.876033057851238</v>
      </c>
      <c r="L37" s="62">
        <f t="shared" si="13"/>
        <v>18.305439330543933</v>
      </c>
      <c r="M37" s="62">
        <f t="shared" si="13"/>
        <v>16.404011461318053</v>
      </c>
      <c r="N37" s="62">
        <f t="shared" si="13"/>
        <v>17.297297297297298</v>
      </c>
      <c r="O37" s="62">
        <f t="shared" si="13"/>
        <v>13.179507235041063</v>
      </c>
      <c r="P37" s="62">
        <f t="shared" si="13"/>
        <v>17.36641221374046</v>
      </c>
      <c r="Q37" s="62">
        <f t="shared" si="13"/>
        <v>23.167587476979744</v>
      </c>
      <c r="R37" s="63">
        <f t="shared" si="13"/>
        <v>20.704845814977972</v>
      </c>
      <c r="S37" s="64">
        <f t="shared" si="13"/>
        <v>18.499133571453832</v>
      </c>
    </row>
    <row r="38" spans="2:22" s="67" customFormat="1" ht="29.1" customHeight="1" thickTop="1" thickBot="1">
      <c r="B38" s="189" t="s">
        <v>42</v>
      </c>
      <c r="C38" s="222" t="s">
        <v>51</v>
      </c>
      <c r="D38" s="223"/>
      <c r="E38" s="66">
        <v>358</v>
      </c>
      <c r="F38" s="53">
        <v>170</v>
      </c>
      <c r="G38" s="53">
        <v>184</v>
      </c>
      <c r="H38" s="53">
        <v>171</v>
      </c>
      <c r="I38" s="53">
        <v>309</v>
      </c>
      <c r="J38" s="53">
        <v>44</v>
      </c>
      <c r="K38" s="53">
        <v>196</v>
      </c>
      <c r="L38" s="53">
        <v>98</v>
      </c>
      <c r="M38" s="53">
        <v>119</v>
      </c>
      <c r="N38" s="53">
        <v>101</v>
      </c>
      <c r="O38" s="53">
        <v>263</v>
      </c>
      <c r="P38" s="53">
        <v>213</v>
      </c>
      <c r="Q38" s="53">
        <v>222</v>
      </c>
      <c r="R38" s="53">
        <v>169</v>
      </c>
      <c r="S38" s="54">
        <f>SUM(E38:R38)</f>
        <v>2617</v>
      </c>
    </row>
    <row r="39" spans="2:22" s="4" customFormat="1" ht="29.1" customHeight="1" thickTop="1" thickBot="1">
      <c r="B39" s="221"/>
      <c r="C39" s="224" t="s">
        <v>38</v>
      </c>
      <c r="D39" s="225"/>
      <c r="E39" s="68">
        <f t="shared" ref="E39:S39" si="14">E38/E6*100</f>
        <v>16.467341306347745</v>
      </c>
      <c r="F39" s="69">
        <f t="shared" si="14"/>
        <v>11.074918566775244</v>
      </c>
      <c r="G39" s="69">
        <f t="shared" si="14"/>
        <v>8.9624939113492452</v>
      </c>
      <c r="H39" s="69">
        <f t="shared" si="14"/>
        <v>5.8823529411764701</v>
      </c>
      <c r="I39" s="69">
        <f t="shared" si="14"/>
        <v>9.2293906810035846</v>
      </c>
      <c r="J39" s="69">
        <f t="shared" si="14"/>
        <v>7.9279279279279278</v>
      </c>
      <c r="K39" s="69">
        <f t="shared" si="14"/>
        <v>8.0991735537190088</v>
      </c>
      <c r="L39" s="69">
        <f t="shared" si="14"/>
        <v>10.251046025104603</v>
      </c>
      <c r="M39" s="69">
        <f t="shared" si="14"/>
        <v>8.5243553008595985</v>
      </c>
      <c r="N39" s="69">
        <f t="shared" si="14"/>
        <v>7.7992277992277996</v>
      </c>
      <c r="O39" s="68">
        <f t="shared" si="14"/>
        <v>10.285490809542432</v>
      </c>
      <c r="P39" s="69">
        <f t="shared" si="14"/>
        <v>10.162213740458014</v>
      </c>
      <c r="Q39" s="69">
        <f t="shared" si="14"/>
        <v>8.1767955801104986</v>
      </c>
      <c r="R39" s="70">
        <f t="shared" si="14"/>
        <v>7.4449339207048464</v>
      </c>
      <c r="S39" s="64">
        <f t="shared" si="14"/>
        <v>9.254871450295294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26" t="s">
        <v>52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81" t="s">
        <v>55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8"/>
    </row>
    <row r="44" spans="2:22" s="4" customFormat="1" ht="42" customHeight="1" thickTop="1" thickBot="1">
      <c r="B44" s="78" t="s">
        <v>20</v>
      </c>
      <c r="C44" s="219" t="s">
        <v>56</v>
      </c>
      <c r="D44" s="220"/>
      <c r="E44" s="59">
        <v>481</v>
      </c>
      <c r="F44" s="59">
        <v>221</v>
      </c>
      <c r="G44" s="59">
        <v>287</v>
      </c>
      <c r="H44" s="59">
        <v>305</v>
      </c>
      <c r="I44" s="59">
        <v>328</v>
      </c>
      <c r="J44" s="59">
        <v>318</v>
      </c>
      <c r="K44" s="59">
        <v>240</v>
      </c>
      <c r="L44" s="59">
        <v>181</v>
      </c>
      <c r="M44" s="59">
        <v>359</v>
      </c>
      <c r="N44" s="59">
        <v>297</v>
      </c>
      <c r="O44" s="59">
        <v>823</v>
      </c>
      <c r="P44" s="59">
        <v>282</v>
      </c>
      <c r="Q44" s="59">
        <v>293</v>
      </c>
      <c r="R44" s="79">
        <v>397</v>
      </c>
      <c r="S44" s="80">
        <f>SUM(E44:R44)</f>
        <v>4812</v>
      </c>
    </row>
    <row r="45" spans="2:22" s="4" customFormat="1" ht="42" customHeight="1" thickTop="1" thickBot="1">
      <c r="B45" s="81"/>
      <c r="C45" s="229" t="s">
        <v>57</v>
      </c>
      <c r="D45" s="230"/>
      <c r="E45" s="82">
        <v>67</v>
      </c>
      <c r="F45" s="52">
        <v>35</v>
      </c>
      <c r="G45" s="52">
        <v>96</v>
      </c>
      <c r="H45" s="52">
        <v>98</v>
      </c>
      <c r="I45" s="52">
        <v>95</v>
      </c>
      <c r="J45" s="52">
        <v>46</v>
      </c>
      <c r="K45" s="52">
        <v>76</v>
      </c>
      <c r="L45" s="52">
        <v>66</v>
      </c>
      <c r="M45" s="53">
        <v>80</v>
      </c>
      <c r="N45" s="53">
        <v>14</v>
      </c>
      <c r="O45" s="53">
        <v>69</v>
      </c>
      <c r="P45" s="53">
        <v>35</v>
      </c>
      <c r="Q45" s="53">
        <v>122</v>
      </c>
      <c r="R45" s="53">
        <v>158</v>
      </c>
      <c r="S45" s="80">
        <f>SUM(E45:R45)</f>
        <v>1057</v>
      </c>
    </row>
    <row r="46" spans="2:22" s="4" customFormat="1" ht="42" customHeight="1" thickTop="1" thickBot="1">
      <c r="B46" s="83" t="s">
        <v>23</v>
      </c>
      <c r="C46" s="231" t="s">
        <v>58</v>
      </c>
      <c r="D46" s="232"/>
      <c r="E46" s="84">
        <f>E44+'[1]Stan i struktura IV 17'!E46</f>
        <v>2843</v>
      </c>
      <c r="F46" s="84">
        <f>F44+'[1]Stan i struktura IV 17'!F46</f>
        <v>1270</v>
      </c>
      <c r="G46" s="84">
        <f>G44+'[1]Stan i struktura IV 17'!G46</f>
        <v>1311</v>
      </c>
      <c r="H46" s="84">
        <f>H44+'[1]Stan i struktura IV 17'!H46</f>
        <v>1029</v>
      </c>
      <c r="I46" s="84">
        <f>I44+'[1]Stan i struktura IV 17'!I46</f>
        <v>1598</v>
      </c>
      <c r="J46" s="84">
        <f>J44+'[1]Stan i struktura IV 17'!J46</f>
        <v>1235</v>
      </c>
      <c r="K46" s="84">
        <f>K44+'[1]Stan i struktura IV 17'!K46</f>
        <v>1472</v>
      </c>
      <c r="L46" s="84">
        <f>L44+'[1]Stan i struktura IV 17'!L46</f>
        <v>946</v>
      </c>
      <c r="M46" s="84">
        <f>M44+'[1]Stan i struktura IV 17'!M46</f>
        <v>1577</v>
      </c>
      <c r="N46" s="84">
        <f>N44+'[1]Stan i struktura IV 17'!N46</f>
        <v>1067</v>
      </c>
      <c r="O46" s="84">
        <f>O44+'[1]Stan i struktura IV 17'!O46</f>
        <v>3526</v>
      </c>
      <c r="P46" s="84">
        <f>P44+'[1]Stan i struktura IV 17'!P46</f>
        <v>1367</v>
      </c>
      <c r="Q46" s="84">
        <f>Q44+'[1]Stan i struktura IV 17'!Q46</f>
        <v>1596</v>
      </c>
      <c r="R46" s="85">
        <f>R44+'[1]Stan i struktura IV 17'!R46</f>
        <v>2210</v>
      </c>
      <c r="S46" s="86">
        <f>S44+'[1]Stan i struktura IV 17'!S46</f>
        <v>23047</v>
      </c>
      <c r="U46" s="4">
        <f>SUM(E46:R46)</f>
        <v>23047</v>
      </c>
      <c r="V46" s="4">
        <f>SUM(E46:R46)</f>
        <v>23047</v>
      </c>
    </row>
    <row r="47" spans="2:22" s="4" customFormat="1" ht="42" customHeight="1" thickBot="1">
      <c r="B47" s="233" t="s">
        <v>59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8"/>
    </row>
    <row r="48" spans="2:22" s="4" customFormat="1" ht="42" customHeight="1" thickTop="1" thickBot="1">
      <c r="B48" s="235" t="s">
        <v>20</v>
      </c>
      <c r="C48" s="236" t="s">
        <v>60</v>
      </c>
      <c r="D48" s="237"/>
      <c r="E48" s="60">
        <v>10</v>
      </c>
      <c r="F48" s="60">
        <v>4</v>
      </c>
      <c r="G48" s="60">
        <v>0</v>
      </c>
      <c r="H48" s="60">
        <v>13</v>
      </c>
      <c r="I48" s="60">
        <v>4</v>
      </c>
      <c r="J48" s="60">
        <v>0</v>
      </c>
      <c r="K48" s="60">
        <v>10</v>
      </c>
      <c r="L48" s="60">
        <v>4</v>
      </c>
      <c r="M48" s="60">
        <v>0</v>
      </c>
      <c r="N48" s="60">
        <v>3</v>
      </c>
      <c r="O48" s="60">
        <v>72</v>
      </c>
      <c r="P48" s="60">
        <v>5</v>
      </c>
      <c r="Q48" s="60">
        <v>17</v>
      </c>
      <c r="R48" s="61">
        <v>16</v>
      </c>
      <c r="S48" s="87">
        <f>SUM(E48:R48)</f>
        <v>158</v>
      </c>
    </row>
    <row r="49" spans="2:22" ht="42" customHeight="1" thickTop="1" thickBot="1">
      <c r="B49" s="190"/>
      <c r="C49" s="238" t="s">
        <v>61</v>
      </c>
      <c r="D49" s="239"/>
      <c r="E49" s="88">
        <f>E48+'[1]Stan i struktura IV 17'!E49</f>
        <v>37</v>
      </c>
      <c r="F49" s="88">
        <f>F48+'[1]Stan i struktura IV 17'!F49</f>
        <v>18</v>
      </c>
      <c r="G49" s="88">
        <f>G48+'[1]Stan i struktura IV 17'!G49</f>
        <v>0</v>
      </c>
      <c r="H49" s="88">
        <f>H48+'[1]Stan i struktura IV 17'!H49</f>
        <v>38</v>
      </c>
      <c r="I49" s="88">
        <f>I48+'[1]Stan i struktura IV 17'!I49</f>
        <v>40</v>
      </c>
      <c r="J49" s="88">
        <f>J48+'[1]Stan i struktura IV 17'!J49</f>
        <v>10</v>
      </c>
      <c r="K49" s="88">
        <f>K48+'[1]Stan i struktura IV 17'!K49</f>
        <v>86</v>
      </c>
      <c r="L49" s="88">
        <f>L48+'[1]Stan i struktura IV 17'!L49</f>
        <v>32</v>
      </c>
      <c r="M49" s="88">
        <f>M48+'[1]Stan i struktura IV 17'!M49</f>
        <v>3</v>
      </c>
      <c r="N49" s="88">
        <f>N48+'[1]Stan i struktura IV 17'!N49</f>
        <v>14</v>
      </c>
      <c r="O49" s="88">
        <f>O48+'[1]Stan i struktura IV 17'!O49</f>
        <v>91</v>
      </c>
      <c r="P49" s="88">
        <f>P48+'[1]Stan i struktura IV 17'!P49</f>
        <v>13</v>
      </c>
      <c r="Q49" s="88">
        <f>Q48+'[1]Stan i struktura IV 17'!Q49</f>
        <v>131</v>
      </c>
      <c r="R49" s="89">
        <f>R48+'[1]Stan i struktura IV 17'!R49</f>
        <v>78</v>
      </c>
      <c r="S49" s="86">
        <f>S48+'[1]Stan i struktura IV 17'!S49</f>
        <v>591</v>
      </c>
      <c r="U49" s="1">
        <f>SUM(E49:R49)</f>
        <v>591</v>
      </c>
      <c r="V49" s="4">
        <f>SUM(E49:R49)</f>
        <v>591</v>
      </c>
    </row>
    <row r="50" spans="2:22" s="4" customFormat="1" ht="42" customHeight="1" thickTop="1" thickBot="1">
      <c r="B50" s="240" t="s">
        <v>23</v>
      </c>
      <c r="C50" s="241" t="s">
        <v>62</v>
      </c>
      <c r="D50" s="242"/>
      <c r="E50" s="90">
        <v>0</v>
      </c>
      <c r="F50" s="90">
        <v>2</v>
      </c>
      <c r="G50" s="90">
        <v>8</v>
      </c>
      <c r="H50" s="90">
        <v>1</v>
      </c>
      <c r="I50" s="90">
        <v>3</v>
      </c>
      <c r="J50" s="90">
        <v>0</v>
      </c>
      <c r="K50" s="90">
        <v>16</v>
      </c>
      <c r="L50" s="90">
        <v>6</v>
      </c>
      <c r="M50" s="90">
        <v>2</v>
      </c>
      <c r="N50" s="90">
        <v>0</v>
      </c>
      <c r="O50" s="90">
        <v>2</v>
      </c>
      <c r="P50" s="90">
        <v>10</v>
      </c>
      <c r="Q50" s="90">
        <v>19</v>
      </c>
      <c r="R50" s="91">
        <v>2</v>
      </c>
      <c r="S50" s="87">
        <f>SUM(E50:R50)</f>
        <v>71</v>
      </c>
    </row>
    <row r="51" spans="2:22" ht="42" customHeight="1" thickTop="1" thickBot="1">
      <c r="B51" s="190"/>
      <c r="C51" s="238" t="s">
        <v>63</v>
      </c>
      <c r="D51" s="239"/>
      <c r="E51" s="88">
        <f>E50+'[1]Stan i struktura IV 17'!E51</f>
        <v>18</v>
      </c>
      <c r="F51" s="88">
        <f>F50+'[1]Stan i struktura IV 17'!F51</f>
        <v>34</v>
      </c>
      <c r="G51" s="88">
        <f>G50+'[1]Stan i struktura IV 17'!G51</f>
        <v>48</v>
      </c>
      <c r="H51" s="88">
        <f>H50+'[1]Stan i struktura IV 17'!H51</f>
        <v>45</v>
      </c>
      <c r="I51" s="88">
        <f>I50+'[1]Stan i struktura IV 17'!I51</f>
        <v>87</v>
      </c>
      <c r="J51" s="88">
        <f>J50+'[1]Stan i struktura IV 17'!J51</f>
        <v>12</v>
      </c>
      <c r="K51" s="88">
        <f>K50+'[1]Stan i struktura IV 17'!K51</f>
        <v>44</v>
      </c>
      <c r="L51" s="88">
        <f>L50+'[1]Stan i struktura IV 17'!L51</f>
        <v>27</v>
      </c>
      <c r="M51" s="88">
        <f>M50+'[1]Stan i struktura IV 17'!M51</f>
        <v>23</v>
      </c>
      <c r="N51" s="88">
        <f>N50+'[1]Stan i struktura IV 17'!N51</f>
        <v>15</v>
      </c>
      <c r="O51" s="88">
        <f>O50+'[1]Stan i struktura IV 17'!O51</f>
        <v>6</v>
      </c>
      <c r="P51" s="88">
        <f>P50+'[1]Stan i struktura IV 17'!P51</f>
        <v>77</v>
      </c>
      <c r="Q51" s="88">
        <f>Q50+'[1]Stan i struktura IV 17'!Q51</f>
        <v>163</v>
      </c>
      <c r="R51" s="89">
        <f>R50+'[1]Stan i struktura IV 17'!R51</f>
        <v>7</v>
      </c>
      <c r="S51" s="86">
        <f>S50+'[1]Stan i struktura IV 17'!S51</f>
        <v>606</v>
      </c>
      <c r="U51" s="1">
        <f>SUM(E51:R51)</f>
        <v>606</v>
      </c>
      <c r="V51" s="4">
        <f>SUM(E51:R51)</f>
        <v>606</v>
      </c>
    </row>
    <row r="52" spans="2:22" s="4" customFormat="1" ht="42" customHeight="1" thickTop="1" thickBot="1">
      <c r="B52" s="243" t="s">
        <v>28</v>
      </c>
      <c r="C52" s="244" t="s">
        <v>64</v>
      </c>
      <c r="D52" s="245"/>
      <c r="E52" s="51">
        <v>19</v>
      </c>
      <c r="F52" s="52">
        <v>9</v>
      </c>
      <c r="G52" s="52">
        <v>19</v>
      </c>
      <c r="H52" s="52">
        <v>7</v>
      </c>
      <c r="I52" s="53">
        <v>12</v>
      </c>
      <c r="J52" s="52">
        <v>3</v>
      </c>
      <c r="K52" s="53">
        <v>0</v>
      </c>
      <c r="L52" s="52">
        <v>6</v>
      </c>
      <c r="M52" s="53">
        <v>9</v>
      </c>
      <c r="N52" s="53">
        <v>10</v>
      </c>
      <c r="O52" s="53">
        <v>6</v>
      </c>
      <c r="P52" s="52">
        <v>6</v>
      </c>
      <c r="Q52" s="92">
        <v>9</v>
      </c>
      <c r="R52" s="53">
        <v>12</v>
      </c>
      <c r="S52" s="87">
        <f>SUM(E52:R52)</f>
        <v>127</v>
      </c>
    </row>
    <row r="53" spans="2:22" ht="42" customHeight="1" thickTop="1" thickBot="1">
      <c r="B53" s="190"/>
      <c r="C53" s="238" t="s">
        <v>65</v>
      </c>
      <c r="D53" s="239"/>
      <c r="E53" s="88">
        <f>E52+'[1]Stan i struktura IV 17'!E53</f>
        <v>51</v>
      </c>
      <c r="F53" s="88">
        <f>F52+'[1]Stan i struktura IV 17'!F53</f>
        <v>27</v>
      </c>
      <c r="G53" s="88">
        <f>G52+'[1]Stan i struktura IV 17'!G53</f>
        <v>53</v>
      </c>
      <c r="H53" s="88">
        <f>H52+'[1]Stan i struktura IV 17'!H53</f>
        <v>56</v>
      </c>
      <c r="I53" s="88">
        <f>I52+'[1]Stan i struktura IV 17'!I53</f>
        <v>54</v>
      </c>
      <c r="J53" s="88">
        <f>J52+'[1]Stan i struktura IV 17'!J53</f>
        <v>27</v>
      </c>
      <c r="K53" s="88">
        <f>K52+'[1]Stan i struktura IV 17'!K53</f>
        <v>0</v>
      </c>
      <c r="L53" s="88">
        <f>L52+'[1]Stan i struktura IV 17'!L53</f>
        <v>16</v>
      </c>
      <c r="M53" s="88">
        <f>M52+'[1]Stan i struktura IV 17'!M53</f>
        <v>36</v>
      </c>
      <c r="N53" s="88">
        <f>N52+'[1]Stan i struktura IV 17'!N53</f>
        <v>55</v>
      </c>
      <c r="O53" s="88">
        <f>O52+'[1]Stan i struktura IV 17'!O53</f>
        <v>28</v>
      </c>
      <c r="P53" s="88">
        <f>P52+'[1]Stan i struktura IV 17'!P53</f>
        <v>12</v>
      </c>
      <c r="Q53" s="88">
        <f>Q52+'[1]Stan i struktura IV 17'!Q53</f>
        <v>31</v>
      </c>
      <c r="R53" s="89">
        <f>R52+'[1]Stan i struktura IV 17'!R53</f>
        <v>46</v>
      </c>
      <c r="S53" s="86">
        <f>S52+'[1]Stan i struktura IV 17'!S53</f>
        <v>492</v>
      </c>
      <c r="U53" s="1">
        <f>SUM(E53:R53)</f>
        <v>492</v>
      </c>
      <c r="V53" s="4">
        <f>SUM(E53:R53)</f>
        <v>492</v>
      </c>
    </row>
    <row r="54" spans="2:22" s="4" customFormat="1" ht="42" customHeight="1" thickTop="1" thickBot="1">
      <c r="B54" s="243" t="s">
        <v>31</v>
      </c>
      <c r="C54" s="244" t="s">
        <v>66</v>
      </c>
      <c r="D54" s="245"/>
      <c r="E54" s="51">
        <v>8</v>
      </c>
      <c r="F54" s="52">
        <v>8</v>
      </c>
      <c r="G54" s="52">
        <v>24</v>
      </c>
      <c r="H54" s="52">
        <v>10</v>
      </c>
      <c r="I54" s="53">
        <v>17</v>
      </c>
      <c r="J54" s="52">
        <v>8</v>
      </c>
      <c r="K54" s="53">
        <v>1</v>
      </c>
      <c r="L54" s="52">
        <v>9</v>
      </c>
      <c r="M54" s="53">
        <v>8</v>
      </c>
      <c r="N54" s="53">
        <v>1</v>
      </c>
      <c r="O54" s="53">
        <v>5</v>
      </c>
      <c r="P54" s="52">
        <v>4</v>
      </c>
      <c r="Q54" s="92">
        <v>10</v>
      </c>
      <c r="R54" s="53">
        <v>9</v>
      </c>
      <c r="S54" s="87">
        <f>SUM(E54:R54)</f>
        <v>122</v>
      </c>
    </row>
    <row r="55" spans="2:22" s="4" customFormat="1" ht="42" customHeight="1" thickTop="1" thickBot="1">
      <c r="B55" s="190"/>
      <c r="C55" s="246" t="s">
        <v>67</v>
      </c>
      <c r="D55" s="247"/>
      <c r="E55" s="88">
        <f>E54+'[1]Stan i struktura IV 17'!E55</f>
        <v>38</v>
      </c>
      <c r="F55" s="88">
        <f>F54+'[1]Stan i struktura IV 17'!F55</f>
        <v>27</v>
      </c>
      <c r="G55" s="88">
        <f>G54+'[1]Stan i struktura IV 17'!G55</f>
        <v>63</v>
      </c>
      <c r="H55" s="88">
        <f>H54+'[1]Stan i struktura IV 17'!H55</f>
        <v>24</v>
      </c>
      <c r="I55" s="88">
        <f>I54+'[1]Stan i struktura IV 17'!I55</f>
        <v>43</v>
      </c>
      <c r="J55" s="88">
        <f>J54+'[1]Stan i struktura IV 17'!J55</f>
        <v>32</v>
      </c>
      <c r="K55" s="88">
        <f>K54+'[1]Stan i struktura IV 17'!K55</f>
        <v>9</v>
      </c>
      <c r="L55" s="88">
        <f>L54+'[1]Stan i struktura IV 17'!L55</f>
        <v>32</v>
      </c>
      <c r="M55" s="88">
        <f>M54+'[1]Stan i struktura IV 17'!M55</f>
        <v>17</v>
      </c>
      <c r="N55" s="88">
        <f>N54+'[1]Stan i struktura IV 17'!N55</f>
        <v>23</v>
      </c>
      <c r="O55" s="88">
        <f>O54+'[1]Stan i struktura IV 17'!O55</f>
        <v>28</v>
      </c>
      <c r="P55" s="88">
        <f>P54+'[1]Stan i struktura IV 17'!P55</f>
        <v>16</v>
      </c>
      <c r="Q55" s="88">
        <f>Q54+'[1]Stan i struktura IV 17'!Q55</f>
        <v>26</v>
      </c>
      <c r="R55" s="89">
        <f>R54+'[1]Stan i struktura IV 17'!R55</f>
        <v>27</v>
      </c>
      <c r="S55" s="86">
        <f>S54+'[1]Stan i struktura IV 17'!S55</f>
        <v>405</v>
      </c>
      <c r="U55" s="4">
        <f>SUM(E55:R55)</f>
        <v>405</v>
      </c>
      <c r="V55" s="4">
        <f>SUM(E55:R55)</f>
        <v>405</v>
      </c>
    </row>
    <row r="56" spans="2:22" s="4" customFormat="1" ht="42" customHeight="1" thickTop="1" thickBot="1">
      <c r="B56" s="243" t="s">
        <v>42</v>
      </c>
      <c r="C56" s="249" t="s">
        <v>68</v>
      </c>
      <c r="D56" s="250"/>
      <c r="E56" s="93">
        <v>11</v>
      </c>
      <c r="F56" s="93">
        <v>8</v>
      </c>
      <c r="G56" s="93">
        <v>3</v>
      </c>
      <c r="H56" s="93">
        <v>10</v>
      </c>
      <c r="I56" s="93">
        <v>18</v>
      </c>
      <c r="J56" s="93">
        <v>9</v>
      </c>
      <c r="K56" s="93">
        <v>22</v>
      </c>
      <c r="L56" s="93">
        <v>5</v>
      </c>
      <c r="M56" s="93">
        <v>6</v>
      </c>
      <c r="N56" s="93">
        <v>4</v>
      </c>
      <c r="O56" s="93">
        <v>9</v>
      </c>
      <c r="P56" s="93">
        <v>2</v>
      </c>
      <c r="Q56" s="93">
        <v>36</v>
      </c>
      <c r="R56" s="94">
        <v>11</v>
      </c>
      <c r="S56" s="87">
        <f>SUM(E56:R56)</f>
        <v>154</v>
      </c>
    </row>
    <row r="57" spans="2:22" s="4" customFormat="1" ht="42" customHeight="1" thickTop="1" thickBot="1">
      <c r="B57" s="248"/>
      <c r="C57" s="251" t="s">
        <v>69</v>
      </c>
      <c r="D57" s="252"/>
      <c r="E57" s="88">
        <f>E56+'[1]Stan i struktura IV 17'!E57</f>
        <v>71</v>
      </c>
      <c r="F57" s="88">
        <f>F56+'[1]Stan i struktura IV 17'!F57</f>
        <v>42</v>
      </c>
      <c r="G57" s="88">
        <f>G56+'[1]Stan i struktura IV 17'!G57</f>
        <v>27</v>
      </c>
      <c r="H57" s="88">
        <f>H56+'[1]Stan i struktura IV 17'!H57</f>
        <v>67</v>
      </c>
      <c r="I57" s="88">
        <f>I56+'[1]Stan i struktura IV 17'!I57</f>
        <v>93</v>
      </c>
      <c r="J57" s="88">
        <f>J56+'[1]Stan i struktura IV 17'!J57</f>
        <v>37</v>
      </c>
      <c r="K57" s="88">
        <f>K56+'[1]Stan i struktura IV 17'!K57</f>
        <v>98</v>
      </c>
      <c r="L57" s="88">
        <f>L56+'[1]Stan i struktura IV 17'!L57</f>
        <v>29</v>
      </c>
      <c r="M57" s="88">
        <f>M56+'[1]Stan i struktura IV 17'!M57</f>
        <v>56</v>
      </c>
      <c r="N57" s="88">
        <f>N56+'[1]Stan i struktura IV 17'!N57</f>
        <v>42</v>
      </c>
      <c r="O57" s="88">
        <f>O56+'[1]Stan i struktura IV 17'!O57</f>
        <v>100</v>
      </c>
      <c r="P57" s="88">
        <f>P56+'[1]Stan i struktura IV 17'!P57</f>
        <v>45</v>
      </c>
      <c r="Q57" s="88">
        <f>Q56+'[1]Stan i struktura IV 17'!Q57</f>
        <v>146</v>
      </c>
      <c r="R57" s="89">
        <f>R56+'[1]Stan i struktura IV 17'!R57</f>
        <v>89</v>
      </c>
      <c r="S57" s="86">
        <f>S56+'[1]Stan i struktura IV 17'!S57</f>
        <v>942</v>
      </c>
      <c r="U57" s="4">
        <f>SUM(E57:R57)</f>
        <v>942</v>
      </c>
      <c r="V57" s="4">
        <f>SUM(E57:R57)</f>
        <v>942</v>
      </c>
    </row>
    <row r="58" spans="2:22" s="4" customFormat="1" ht="42" customHeight="1" thickTop="1" thickBot="1">
      <c r="B58" s="243" t="s">
        <v>44</v>
      </c>
      <c r="C58" s="249" t="s">
        <v>70</v>
      </c>
      <c r="D58" s="250"/>
      <c r="E58" s="93">
        <v>2</v>
      </c>
      <c r="F58" s="93">
        <v>3</v>
      </c>
      <c r="G58" s="93">
        <v>9</v>
      </c>
      <c r="H58" s="93">
        <v>6</v>
      </c>
      <c r="I58" s="93">
        <v>2</v>
      </c>
      <c r="J58" s="93">
        <v>0</v>
      </c>
      <c r="K58" s="93">
        <v>3</v>
      </c>
      <c r="L58" s="93">
        <v>1</v>
      </c>
      <c r="M58" s="93">
        <v>6</v>
      </c>
      <c r="N58" s="93">
        <v>14</v>
      </c>
      <c r="O58" s="93">
        <v>3</v>
      </c>
      <c r="P58" s="93">
        <v>2</v>
      </c>
      <c r="Q58" s="93">
        <v>15</v>
      </c>
      <c r="R58" s="94">
        <v>7</v>
      </c>
      <c r="S58" s="87">
        <f>SUM(E58:R58)</f>
        <v>73</v>
      </c>
    </row>
    <row r="59" spans="2:22" s="4" customFormat="1" ht="42" customHeight="1" thickTop="1" thickBot="1">
      <c r="B59" s="240"/>
      <c r="C59" s="253" t="s">
        <v>71</v>
      </c>
      <c r="D59" s="254"/>
      <c r="E59" s="88">
        <f>E58+'[1]Stan i struktura IV 17'!E59</f>
        <v>16</v>
      </c>
      <c r="F59" s="88">
        <f>F58+'[1]Stan i struktura IV 17'!F59</f>
        <v>7</v>
      </c>
      <c r="G59" s="88">
        <f>G58+'[1]Stan i struktura IV 17'!G59</f>
        <v>35</v>
      </c>
      <c r="H59" s="88">
        <f>H58+'[1]Stan i struktura IV 17'!H59</f>
        <v>14</v>
      </c>
      <c r="I59" s="88">
        <f>I58+'[1]Stan i struktura IV 17'!I59</f>
        <v>38</v>
      </c>
      <c r="J59" s="88">
        <f>J58+'[1]Stan i struktura IV 17'!J59</f>
        <v>1</v>
      </c>
      <c r="K59" s="88">
        <f>K58+'[1]Stan i struktura IV 17'!K59</f>
        <v>17</v>
      </c>
      <c r="L59" s="88">
        <f>L58+'[1]Stan i struktura IV 17'!L59</f>
        <v>12</v>
      </c>
      <c r="M59" s="88">
        <f>M58+'[1]Stan i struktura IV 17'!M59</f>
        <v>23</v>
      </c>
      <c r="N59" s="88">
        <f>N58+'[1]Stan i struktura IV 17'!N59</f>
        <v>51</v>
      </c>
      <c r="O59" s="88">
        <f>O58+'[1]Stan i struktura IV 17'!O59</f>
        <v>18</v>
      </c>
      <c r="P59" s="88">
        <f>P58+'[1]Stan i struktura IV 17'!P59</f>
        <v>10</v>
      </c>
      <c r="Q59" s="88">
        <f>Q58+'[1]Stan i struktura IV 17'!Q59</f>
        <v>20</v>
      </c>
      <c r="R59" s="89">
        <f>R58+'[1]Stan i struktura IV 17'!R59</f>
        <v>21</v>
      </c>
      <c r="S59" s="86">
        <f>S58+'[1]Stan i struktura IV 17'!S59</f>
        <v>283</v>
      </c>
      <c r="U59" s="4">
        <f>SUM(E59:R59)</f>
        <v>283</v>
      </c>
      <c r="V59" s="4">
        <f>SUM(E59:R59)</f>
        <v>283</v>
      </c>
    </row>
    <row r="60" spans="2:22" s="4" customFormat="1" ht="42" customHeight="1" thickTop="1" thickBot="1">
      <c r="B60" s="255" t="s">
        <v>72</v>
      </c>
      <c r="C60" s="249" t="s">
        <v>73</v>
      </c>
      <c r="D60" s="250"/>
      <c r="E60" s="93">
        <v>28</v>
      </c>
      <c r="F60" s="93">
        <v>26</v>
      </c>
      <c r="G60" s="93">
        <v>36</v>
      </c>
      <c r="H60" s="93">
        <v>47</v>
      </c>
      <c r="I60" s="93">
        <v>41</v>
      </c>
      <c r="J60" s="93">
        <v>9</v>
      </c>
      <c r="K60" s="93">
        <v>115</v>
      </c>
      <c r="L60" s="93">
        <v>17</v>
      </c>
      <c r="M60" s="93">
        <v>38</v>
      </c>
      <c r="N60" s="93">
        <v>7</v>
      </c>
      <c r="O60" s="93">
        <v>62</v>
      </c>
      <c r="P60" s="93">
        <v>33</v>
      </c>
      <c r="Q60" s="93">
        <v>34</v>
      </c>
      <c r="R60" s="94">
        <v>43</v>
      </c>
      <c r="S60" s="87">
        <f>SUM(E60:R60)</f>
        <v>536</v>
      </c>
    </row>
    <row r="61" spans="2:22" s="4" customFormat="1" ht="42" customHeight="1" thickTop="1" thickBot="1">
      <c r="B61" s="255"/>
      <c r="C61" s="256" t="s">
        <v>74</v>
      </c>
      <c r="D61" s="257"/>
      <c r="E61" s="95">
        <f>E60+'[1]Stan i struktura IV 17'!E61</f>
        <v>197</v>
      </c>
      <c r="F61" s="95">
        <f>F60+'[1]Stan i struktura IV 17'!F61</f>
        <v>124</v>
      </c>
      <c r="G61" s="95">
        <f>G60+'[1]Stan i struktura IV 17'!G61</f>
        <v>156</v>
      </c>
      <c r="H61" s="95">
        <f>H60+'[1]Stan i struktura IV 17'!H61</f>
        <v>195</v>
      </c>
      <c r="I61" s="95">
        <f>I60+'[1]Stan i struktura IV 17'!I61</f>
        <v>188</v>
      </c>
      <c r="J61" s="95">
        <f>J60+'[1]Stan i struktura IV 17'!J61</f>
        <v>76</v>
      </c>
      <c r="K61" s="95">
        <f>K60+'[1]Stan i struktura IV 17'!K61</f>
        <v>317</v>
      </c>
      <c r="L61" s="95">
        <f>L60+'[1]Stan i struktura IV 17'!L61</f>
        <v>85</v>
      </c>
      <c r="M61" s="95">
        <f>M60+'[1]Stan i struktura IV 17'!M61</f>
        <v>181</v>
      </c>
      <c r="N61" s="95">
        <f>N60+'[1]Stan i struktura IV 17'!N61</f>
        <v>39</v>
      </c>
      <c r="O61" s="95">
        <f>O60+'[1]Stan i struktura IV 17'!O61</f>
        <v>304</v>
      </c>
      <c r="P61" s="95">
        <f>P60+'[1]Stan i struktura IV 17'!P61</f>
        <v>136</v>
      </c>
      <c r="Q61" s="95">
        <f>Q60+'[1]Stan i struktura IV 17'!Q61</f>
        <v>160</v>
      </c>
      <c r="R61" s="96">
        <f>R60+'[1]Stan i struktura IV 17'!R61</f>
        <v>233</v>
      </c>
      <c r="S61" s="86">
        <f>S60+'[1]Stan i struktura IV 17'!S61</f>
        <v>2391</v>
      </c>
      <c r="U61" s="4">
        <f>SUM(E61:R61)</f>
        <v>2391</v>
      </c>
      <c r="V61" s="4">
        <f>SUM(E61:R61)</f>
        <v>2391</v>
      </c>
    </row>
    <row r="62" spans="2:22" s="4" customFormat="1" ht="42" customHeight="1" thickTop="1" thickBot="1">
      <c r="B62" s="255" t="s">
        <v>75</v>
      </c>
      <c r="C62" s="249" t="s">
        <v>76</v>
      </c>
      <c r="D62" s="250"/>
      <c r="E62" s="93">
        <v>0</v>
      </c>
      <c r="F62" s="93">
        <v>9</v>
      </c>
      <c r="G62" s="93">
        <v>34</v>
      </c>
      <c r="H62" s="93">
        <v>27</v>
      </c>
      <c r="I62" s="93">
        <v>13</v>
      </c>
      <c r="J62" s="93">
        <v>1</v>
      </c>
      <c r="K62" s="93">
        <v>2</v>
      </c>
      <c r="L62" s="93">
        <v>0</v>
      </c>
      <c r="M62" s="93">
        <v>1</v>
      </c>
      <c r="N62" s="93">
        <v>1</v>
      </c>
      <c r="O62" s="93">
        <v>62</v>
      </c>
      <c r="P62" s="93">
        <v>0</v>
      </c>
      <c r="Q62" s="93">
        <v>15</v>
      </c>
      <c r="R62" s="94">
        <v>70</v>
      </c>
      <c r="S62" s="87">
        <f>SUM(E62:R62)</f>
        <v>235</v>
      </c>
    </row>
    <row r="63" spans="2:22" s="4" customFormat="1" ht="42" customHeight="1" thickTop="1" thickBot="1">
      <c r="B63" s="243"/>
      <c r="C63" s="258" t="s">
        <v>77</v>
      </c>
      <c r="D63" s="259"/>
      <c r="E63" s="88">
        <f>E62+'[1]Stan i struktura IV 17'!E63</f>
        <v>2</v>
      </c>
      <c r="F63" s="88">
        <f>F62+'[1]Stan i struktura IV 17'!F63</f>
        <v>27</v>
      </c>
      <c r="G63" s="88">
        <f>G62+'[1]Stan i struktura IV 17'!G63</f>
        <v>40</v>
      </c>
      <c r="H63" s="88">
        <f>H62+'[1]Stan i struktura IV 17'!H63</f>
        <v>27</v>
      </c>
      <c r="I63" s="88">
        <f>I62+'[1]Stan i struktura IV 17'!I63</f>
        <v>110</v>
      </c>
      <c r="J63" s="88">
        <f>J62+'[1]Stan i struktura IV 17'!J63</f>
        <v>56</v>
      </c>
      <c r="K63" s="88">
        <f>K62+'[1]Stan i struktura IV 17'!K63</f>
        <v>81</v>
      </c>
      <c r="L63" s="88">
        <f>L62+'[1]Stan i struktura IV 17'!L63</f>
        <v>15</v>
      </c>
      <c r="M63" s="88">
        <f>M62+'[1]Stan i struktura IV 17'!M63</f>
        <v>33</v>
      </c>
      <c r="N63" s="88">
        <f>N62+'[1]Stan i struktura IV 17'!N63</f>
        <v>55</v>
      </c>
      <c r="O63" s="88">
        <f>O62+'[1]Stan i struktura IV 17'!O63</f>
        <v>126</v>
      </c>
      <c r="P63" s="88">
        <f>P62+'[1]Stan i struktura IV 17'!P63</f>
        <v>13</v>
      </c>
      <c r="Q63" s="88">
        <f>Q62+'[1]Stan i struktura IV 17'!Q63</f>
        <v>141</v>
      </c>
      <c r="R63" s="89">
        <f>R62+'[1]Stan i struktura IV 17'!R63</f>
        <v>357</v>
      </c>
      <c r="S63" s="86">
        <f>S62+'[1]Stan i struktura IV 17'!S63</f>
        <v>1083</v>
      </c>
      <c r="U63" s="4">
        <f>SUM(E63:R63)</f>
        <v>1083</v>
      </c>
      <c r="V63" s="4">
        <f>SUM(E63:R63)</f>
        <v>1083</v>
      </c>
    </row>
    <row r="64" spans="2:22" s="4" customFormat="1" ht="42" customHeight="1" thickTop="1" thickBot="1">
      <c r="B64" s="255" t="s">
        <v>78</v>
      </c>
      <c r="C64" s="249" t="s">
        <v>79</v>
      </c>
      <c r="D64" s="250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60"/>
      <c r="C65" s="261" t="s">
        <v>80</v>
      </c>
      <c r="D65" s="262"/>
      <c r="E65" s="88">
        <f>E64+'[1]Stan i struktura IV 17'!E65</f>
        <v>0</v>
      </c>
      <c r="F65" s="88">
        <f>F64+'[1]Stan i struktura IV 17'!F65</f>
        <v>0</v>
      </c>
      <c r="G65" s="88">
        <f>G64+'[1]Stan i struktura IV 17'!G65</f>
        <v>0</v>
      </c>
      <c r="H65" s="88">
        <f>H64+'[1]Stan i struktura IV 17'!H65</f>
        <v>0</v>
      </c>
      <c r="I65" s="88">
        <f>I64+'[1]Stan i struktura IV 17'!I65</f>
        <v>0</v>
      </c>
      <c r="J65" s="88">
        <f>J64+'[1]Stan i struktura IV 17'!J65</f>
        <v>0</v>
      </c>
      <c r="K65" s="88">
        <f>K64+'[1]Stan i struktura IV 17'!K65</f>
        <v>0</v>
      </c>
      <c r="L65" s="88">
        <f>L64+'[1]Stan i struktura IV 17'!L65</f>
        <v>0</v>
      </c>
      <c r="M65" s="88">
        <f>M64+'[1]Stan i struktura IV 17'!M65</f>
        <v>0</v>
      </c>
      <c r="N65" s="88">
        <f>N64+'[1]Stan i struktura IV 17'!N65</f>
        <v>0</v>
      </c>
      <c r="O65" s="88">
        <f>O64+'[1]Stan i struktura IV 17'!O65</f>
        <v>0</v>
      </c>
      <c r="P65" s="88">
        <f>P64+'[1]Stan i struktura IV 17'!P65</f>
        <v>0</v>
      </c>
      <c r="Q65" s="88">
        <f>Q64+'[1]Stan i struktura IV 17'!Q65</f>
        <v>0</v>
      </c>
      <c r="R65" s="89">
        <f>R64+'[1]Stan i struktura IV 17'!R65</f>
        <v>0</v>
      </c>
      <c r="S65" s="86">
        <f>S64+'[1]Stan i struktura IV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63" t="s">
        <v>81</v>
      </c>
      <c r="C66" s="265" t="s">
        <v>82</v>
      </c>
      <c r="D66" s="266"/>
      <c r="E66" s="97">
        <f t="shared" ref="E66:R67" si="15">E48+E50+E52+E54+E56+E58+E60+E62+E64</f>
        <v>78</v>
      </c>
      <c r="F66" s="97">
        <f t="shared" si="15"/>
        <v>69</v>
      </c>
      <c r="G66" s="97">
        <f t="shared" si="15"/>
        <v>133</v>
      </c>
      <c r="H66" s="97">
        <f t="shared" si="15"/>
        <v>121</v>
      </c>
      <c r="I66" s="97">
        <f t="shared" si="15"/>
        <v>110</v>
      </c>
      <c r="J66" s="97">
        <f t="shared" si="15"/>
        <v>30</v>
      </c>
      <c r="K66" s="97">
        <f t="shared" si="15"/>
        <v>169</v>
      </c>
      <c r="L66" s="97">
        <f t="shared" si="15"/>
        <v>48</v>
      </c>
      <c r="M66" s="97">
        <f t="shared" si="15"/>
        <v>70</v>
      </c>
      <c r="N66" s="97">
        <f t="shared" si="15"/>
        <v>40</v>
      </c>
      <c r="O66" s="97">
        <f t="shared" si="15"/>
        <v>221</v>
      </c>
      <c r="P66" s="97">
        <f t="shared" si="15"/>
        <v>62</v>
      </c>
      <c r="Q66" s="97">
        <f t="shared" si="15"/>
        <v>155</v>
      </c>
      <c r="R66" s="98">
        <f t="shared" si="15"/>
        <v>170</v>
      </c>
      <c r="S66" s="99">
        <f>SUM(E66:R66)</f>
        <v>1476</v>
      </c>
      <c r="V66" s="4"/>
    </row>
    <row r="67" spans="2:22" ht="45" customHeight="1" thickTop="1" thickBot="1">
      <c r="B67" s="264"/>
      <c r="C67" s="265" t="s">
        <v>83</v>
      </c>
      <c r="D67" s="266"/>
      <c r="E67" s="100">
        <f t="shared" si="15"/>
        <v>430</v>
      </c>
      <c r="F67" s="100">
        <f>F49+F51+F53+F55+F57+F59+F61+F63+F65</f>
        <v>306</v>
      </c>
      <c r="G67" s="100">
        <f t="shared" si="15"/>
        <v>422</v>
      </c>
      <c r="H67" s="100">
        <f t="shared" si="15"/>
        <v>466</v>
      </c>
      <c r="I67" s="100">
        <f t="shared" si="15"/>
        <v>653</v>
      </c>
      <c r="J67" s="100">
        <f t="shared" si="15"/>
        <v>251</v>
      </c>
      <c r="K67" s="100">
        <f t="shared" si="15"/>
        <v>652</v>
      </c>
      <c r="L67" s="100">
        <f t="shared" si="15"/>
        <v>248</v>
      </c>
      <c r="M67" s="100">
        <f t="shared" si="15"/>
        <v>372</v>
      </c>
      <c r="N67" s="100">
        <f t="shared" si="15"/>
        <v>294</v>
      </c>
      <c r="O67" s="100">
        <f t="shared" si="15"/>
        <v>701</v>
      </c>
      <c r="P67" s="100">
        <f t="shared" si="15"/>
        <v>322</v>
      </c>
      <c r="Q67" s="100">
        <f t="shared" si="15"/>
        <v>818</v>
      </c>
      <c r="R67" s="101">
        <f t="shared" si="15"/>
        <v>858</v>
      </c>
      <c r="S67" s="99">
        <f>SUM(E67:R67)</f>
        <v>6793</v>
      </c>
      <c r="V67" s="4"/>
    </row>
    <row r="68" spans="2:22" ht="14.25" customHeight="1">
      <c r="B68" s="267" t="s">
        <v>84</v>
      </c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</row>
    <row r="69" spans="2:22" ht="14.25" customHeight="1">
      <c r="B69" s="268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</row>
    <row r="75" spans="2:22" ht="13.5" thickBot="1"/>
    <row r="76" spans="2:22" ht="26.25" customHeight="1" thickTop="1" thickBot="1">
      <c r="E76" s="102">
        <v>95</v>
      </c>
      <c r="F76" s="102">
        <v>68</v>
      </c>
      <c r="G76" s="102">
        <v>49</v>
      </c>
      <c r="H76" s="102">
        <v>61</v>
      </c>
      <c r="I76" s="102">
        <v>60</v>
      </c>
      <c r="J76" s="102">
        <v>20</v>
      </c>
      <c r="K76" s="102">
        <v>34</v>
      </c>
      <c r="L76" s="102">
        <v>33</v>
      </c>
      <c r="M76" s="102">
        <v>37</v>
      </c>
      <c r="N76" s="102">
        <v>30</v>
      </c>
      <c r="O76" s="102">
        <v>87</v>
      </c>
      <c r="P76" s="102">
        <v>41</v>
      </c>
      <c r="Q76" s="102">
        <v>53</v>
      </c>
      <c r="R76" s="102">
        <v>68</v>
      </c>
      <c r="S76" s="80">
        <f>SUM(E76:R76)</f>
        <v>736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425781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302" t="s">
        <v>126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2:15" ht="24.75" customHeight="1">
      <c r="B2" s="302" t="s">
        <v>127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</row>
    <row r="3" spans="2:15" ht="18.75" thickBot="1">
      <c r="B3" s="1"/>
      <c r="C3" s="116"/>
      <c r="D3" s="116"/>
      <c r="E3" s="116"/>
      <c r="F3" s="116"/>
      <c r="G3" s="116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8" t="s">
        <v>128</v>
      </c>
      <c r="C4" s="305" t="s">
        <v>129</v>
      </c>
      <c r="D4" s="282" t="s">
        <v>130</v>
      </c>
      <c r="E4" s="284" t="s">
        <v>131</v>
      </c>
      <c r="F4" s="116"/>
      <c r="G4" s="278" t="s">
        <v>128</v>
      </c>
      <c r="H4" s="280" t="s">
        <v>132</v>
      </c>
      <c r="I4" s="282" t="s">
        <v>130</v>
      </c>
      <c r="J4" s="284" t="s">
        <v>131</v>
      </c>
      <c r="K4" s="34"/>
      <c r="L4" s="278" t="s">
        <v>128</v>
      </c>
      <c r="M4" s="293" t="s">
        <v>129</v>
      </c>
      <c r="N4" s="282" t="s">
        <v>130</v>
      </c>
      <c r="O4" s="296" t="s">
        <v>131</v>
      </c>
    </row>
    <row r="5" spans="2:15" ht="18.75" customHeight="1" thickTop="1" thickBot="1">
      <c r="B5" s="292"/>
      <c r="C5" s="306"/>
      <c r="D5" s="295"/>
      <c r="E5" s="307"/>
      <c r="F5" s="116"/>
      <c r="G5" s="292"/>
      <c r="H5" s="308"/>
      <c r="I5" s="295"/>
      <c r="J5" s="307"/>
      <c r="K5" s="34"/>
      <c r="L5" s="292"/>
      <c r="M5" s="294"/>
      <c r="N5" s="295"/>
      <c r="O5" s="297"/>
    </row>
    <row r="6" spans="2:15" ht="17.100000000000001" customHeight="1" thickTop="1">
      <c r="B6" s="298" t="s">
        <v>133</v>
      </c>
      <c r="C6" s="299"/>
      <c r="D6" s="299"/>
      <c r="E6" s="300">
        <f>SUM(E8+E19+E27+E34+E41)</f>
        <v>10547</v>
      </c>
      <c r="F6" s="116"/>
      <c r="G6" s="117">
        <v>4</v>
      </c>
      <c r="H6" s="118" t="s">
        <v>134</v>
      </c>
      <c r="I6" s="119" t="s">
        <v>135</v>
      </c>
      <c r="J6" s="120">
        <v>425</v>
      </c>
      <c r="K6" s="34"/>
      <c r="L6" s="121" t="s">
        <v>136</v>
      </c>
      <c r="M6" s="122" t="s">
        <v>137</v>
      </c>
      <c r="N6" s="122" t="s">
        <v>138</v>
      </c>
      <c r="O6" s="123">
        <f>SUM(O7:O17)</f>
        <v>4653</v>
      </c>
    </row>
    <row r="7" spans="2:15" ht="17.100000000000001" customHeight="1" thickBot="1">
      <c r="B7" s="288"/>
      <c r="C7" s="289"/>
      <c r="D7" s="289"/>
      <c r="E7" s="301"/>
      <c r="F7" s="1"/>
      <c r="G7" s="124">
        <v>5</v>
      </c>
      <c r="H7" s="125" t="s">
        <v>139</v>
      </c>
      <c r="I7" s="120" t="s">
        <v>135</v>
      </c>
      <c r="J7" s="120">
        <v>213</v>
      </c>
      <c r="K7" s="1"/>
      <c r="L7" s="124">
        <v>1</v>
      </c>
      <c r="M7" s="125" t="s">
        <v>140</v>
      </c>
      <c r="N7" s="120" t="s">
        <v>135</v>
      </c>
      <c r="O7" s="126">
        <v>119</v>
      </c>
    </row>
    <row r="8" spans="2:15" ht="17.100000000000001" customHeight="1" thickTop="1" thickBot="1">
      <c r="B8" s="121" t="s">
        <v>141</v>
      </c>
      <c r="C8" s="122" t="s">
        <v>142</v>
      </c>
      <c r="D8" s="127" t="s">
        <v>138</v>
      </c>
      <c r="E8" s="123">
        <f>SUM(E9:E17)</f>
        <v>3709</v>
      </c>
      <c r="F8" s="1"/>
      <c r="G8" s="128"/>
      <c r="H8" s="129"/>
      <c r="I8" s="130"/>
      <c r="J8" s="131"/>
      <c r="K8" s="1"/>
      <c r="L8" s="124">
        <v>2</v>
      </c>
      <c r="M8" s="125" t="s">
        <v>143</v>
      </c>
      <c r="N8" s="120" t="s">
        <v>144</v>
      </c>
      <c r="O8" s="120">
        <v>118</v>
      </c>
    </row>
    <row r="9" spans="2:15" ht="17.100000000000001" customHeight="1" thickBot="1">
      <c r="B9" s="124">
        <v>1</v>
      </c>
      <c r="C9" s="125" t="s">
        <v>145</v>
      </c>
      <c r="D9" s="120" t="s">
        <v>144</v>
      </c>
      <c r="E9" s="132">
        <v>105</v>
      </c>
      <c r="F9" s="1"/>
      <c r="G9" s="133"/>
      <c r="H9" s="134"/>
      <c r="I9" s="135"/>
      <c r="J9" s="135"/>
      <c r="K9" s="1"/>
      <c r="L9" s="124">
        <v>3</v>
      </c>
      <c r="M9" s="125" t="s">
        <v>146</v>
      </c>
      <c r="N9" s="120" t="s">
        <v>135</v>
      </c>
      <c r="O9" s="120">
        <v>309</v>
      </c>
    </row>
    <row r="10" spans="2:15" ht="17.100000000000001" customHeight="1">
      <c r="B10" s="124">
        <v>2</v>
      </c>
      <c r="C10" s="125" t="s">
        <v>147</v>
      </c>
      <c r="D10" s="120" t="s">
        <v>144</v>
      </c>
      <c r="E10" s="132">
        <v>167</v>
      </c>
      <c r="F10" s="1"/>
      <c r="G10" s="278" t="s">
        <v>128</v>
      </c>
      <c r="H10" s="280" t="s">
        <v>132</v>
      </c>
      <c r="I10" s="282" t="s">
        <v>130</v>
      </c>
      <c r="J10" s="284" t="s">
        <v>131</v>
      </c>
      <c r="K10" s="1"/>
      <c r="L10" s="124">
        <v>4</v>
      </c>
      <c r="M10" s="125" t="s">
        <v>148</v>
      </c>
      <c r="N10" s="120" t="s">
        <v>135</v>
      </c>
      <c r="O10" s="120">
        <v>154</v>
      </c>
    </row>
    <row r="11" spans="2:15" ht="17.100000000000001" customHeight="1" thickBot="1">
      <c r="B11" s="124">
        <v>3</v>
      </c>
      <c r="C11" s="125" t="s">
        <v>149</v>
      </c>
      <c r="D11" s="120" t="s">
        <v>144</v>
      </c>
      <c r="E11" s="132">
        <v>98</v>
      </c>
      <c r="F11" s="1"/>
      <c r="G11" s="279"/>
      <c r="H11" s="281"/>
      <c r="I11" s="283"/>
      <c r="J11" s="285"/>
      <c r="K11" s="1"/>
      <c r="L11" s="124">
        <v>5</v>
      </c>
      <c r="M11" s="125" t="s">
        <v>150</v>
      </c>
      <c r="N11" s="120" t="s">
        <v>135</v>
      </c>
      <c r="O11" s="120">
        <v>319</v>
      </c>
    </row>
    <row r="12" spans="2:15" ht="17.100000000000001" customHeight="1">
      <c r="B12" s="124">
        <v>4</v>
      </c>
      <c r="C12" s="125" t="s">
        <v>151</v>
      </c>
      <c r="D12" s="120" t="s">
        <v>152</v>
      </c>
      <c r="E12" s="132">
        <v>210</v>
      </c>
      <c r="F12" s="1"/>
      <c r="G12" s="286" t="s">
        <v>153</v>
      </c>
      <c r="H12" s="287"/>
      <c r="I12" s="287"/>
      <c r="J12" s="290">
        <f>SUM(J14+J23+J33+J41+O6+O19+O30)</f>
        <v>17730</v>
      </c>
      <c r="K12" s="1"/>
      <c r="L12" s="124" t="s">
        <v>44</v>
      </c>
      <c r="M12" s="125" t="s">
        <v>154</v>
      </c>
      <c r="N12" s="120" t="s">
        <v>135</v>
      </c>
      <c r="O12" s="120">
        <v>713</v>
      </c>
    </row>
    <row r="13" spans="2:15" ht="17.100000000000001" customHeight="1" thickBot="1">
      <c r="B13" s="124">
        <v>5</v>
      </c>
      <c r="C13" s="125" t="s">
        <v>155</v>
      </c>
      <c r="D13" s="120" t="s">
        <v>144</v>
      </c>
      <c r="E13" s="132">
        <v>171</v>
      </c>
      <c r="F13" s="136"/>
      <c r="G13" s="288"/>
      <c r="H13" s="289"/>
      <c r="I13" s="289"/>
      <c r="J13" s="291"/>
      <c r="K13" s="136"/>
      <c r="L13" s="124">
        <v>7</v>
      </c>
      <c r="M13" s="125" t="s">
        <v>156</v>
      </c>
      <c r="N13" s="120" t="s">
        <v>144</v>
      </c>
      <c r="O13" s="120">
        <v>153</v>
      </c>
    </row>
    <row r="14" spans="2:15" ht="17.100000000000001" customHeight="1" thickTop="1">
      <c r="B14" s="124">
        <v>6</v>
      </c>
      <c r="C14" s="125" t="s">
        <v>157</v>
      </c>
      <c r="D14" s="120" t="s">
        <v>144</v>
      </c>
      <c r="E14" s="132">
        <v>245</v>
      </c>
      <c r="F14" s="137"/>
      <c r="G14" s="121" t="s">
        <v>141</v>
      </c>
      <c r="H14" s="122" t="s">
        <v>158</v>
      </c>
      <c r="I14" s="138" t="s">
        <v>138</v>
      </c>
      <c r="J14" s="139">
        <f>SUM(J15:J21)</f>
        <v>2053</v>
      </c>
      <c r="K14" s="1"/>
      <c r="L14" s="124">
        <v>8</v>
      </c>
      <c r="M14" s="125" t="s">
        <v>159</v>
      </c>
      <c r="N14" s="120" t="s">
        <v>144</v>
      </c>
      <c r="O14" s="120">
        <v>101</v>
      </c>
    </row>
    <row r="15" spans="2:15" ht="17.100000000000001" customHeight="1">
      <c r="B15" s="124">
        <v>7</v>
      </c>
      <c r="C15" s="125" t="s">
        <v>160</v>
      </c>
      <c r="D15" s="120" t="s">
        <v>135</v>
      </c>
      <c r="E15" s="132">
        <v>539</v>
      </c>
      <c r="F15" s="137"/>
      <c r="G15" s="124">
        <v>1</v>
      </c>
      <c r="H15" s="125" t="s">
        <v>161</v>
      </c>
      <c r="I15" s="120" t="s">
        <v>144</v>
      </c>
      <c r="J15" s="132">
        <v>98</v>
      </c>
      <c r="K15" s="1"/>
      <c r="L15" s="124">
        <v>9</v>
      </c>
      <c r="M15" s="125" t="s">
        <v>162</v>
      </c>
      <c r="N15" s="120" t="s">
        <v>144</v>
      </c>
      <c r="O15" s="120">
        <v>110</v>
      </c>
    </row>
    <row r="16" spans="2:15" ht="17.100000000000001" customHeight="1" thickBot="1">
      <c r="B16" s="140"/>
      <c r="C16" s="141"/>
      <c r="D16" s="142"/>
      <c r="E16" s="143"/>
      <c r="F16" s="137"/>
      <c r="G16" s="124">
        <v>2</v>
      </c>
      <c r="H16" s="125" t="s">
        <v>163</v>
      </c>
      <c r="I16" s="120" t="s">
        <v>144</v>
      </c>
      <c r="J16" s="132">
        <v>64</v>
      </c>
      <c r="K16" s="1"/>
      <c r="L16" s="140"/>
      <c r="M16" s="141"/>
      <c r="N16" s="142"/>
      <c r="O16" s="143"/>
    </row>
    <row r="17" spans="2:15" ht="17.100000000000001" customHeight="1" thickTop="1" thickBot="1">
      <c r="B17" s="144">
        <v>8</v>
      </c>
      <c r="C17" s="145" t="s">
        <v>164</v>
      </c>
      <c r="D17" s="146" t="s">
        <v>165</v>
      </c>
      <c r="E17" s="147">
        <v>2174</v>
      </c>
      <c r="F17" s="137"/>
      <c r="G17" s="124">
        <v>3</v>
      </c>
      <c r="H17" s="125" t="s">
        <v>166</v>
      </c>
      <c r="I17" s="120" t="s">
        <v>144</v>
      </c>
      <c r="J17" s="132">
        <v>180</v>
      </c>
      <c r="K17" s="1"/>
      <c r="L17" s="144">
        <v>10</v>
      </c>
      <c r="M17" s="145" t="s">
        <v>167</v>
      </c>
      <c r="N17" s="146" t="s">
        <v>165</v>
      </c>
      <c r="O17" s="148">
        <v>2557</v>
      </c>
    </row>
    <row r="18" spans="2:15" ht="17.100000000000001" customHeight="1" thickTop="1">
      <c r="B18" s="117"/>
      <c r="C18" s="118"/>
      <c r="D18" s="119"/>
      <c r="E18" s="149" t="s">
        <v>22</v>
      </c>
      <c r="F18" s="150"/>
      <c r="G18" s="124">
        <v>4</v>
      </c>
      <c r="H18" s="125" t="s">
        <v>168</v>
      </c>
      <c r="I18" s="120" t="s">
        <v>144</v>
      </c>
      <c r="J18" s="132">
        <v>427</v>
      </c>
      <c r="K18" s="1"/>
      <c r="L18" s="117"/>
      <c r="M18" s="118"/>
      <c r="N18" s="119"/>
      <c r="O18" s="149" t="s">
        <v>22</v>
      </c>
    </row>
    <row r="19" spans="2:15" ht="17.100000000000001" customHeight="1">
      <c r="B19" s="151" t="s">
        <v>169</v>
      </c>
      <c r="C19" s="152" t="s">
        <v>7</v>
      </c>
      <c r="D19" s="153" t="s">
        <v>138</v>
      </c>
      <c r="E19" s="154">
        <f>SUM(E20:E25)</f>
        <v>2907</v>
      </c>
      <c r="F19" s="137"/>
      <c r="G19" s="124">
        <v>5</v>
      </c>
      <c r="H19" s="125" t="s">
        <v>168</v>
      </c>
      <c r="I19" s="120" t="s">
        <v>152</v>
      </c>
      <c r="J19" s="132">
        <v>738</v>
      </c>
      <c r="K19" s="1"/>
      <c r="L19" s="151" t="s">
        <v>170</v>
      </c>
      <c r="M19" s="152" t="s">
        <v>16</v>
      </c>
      <c r="N19" s="153" t="s">
        <v>138</v>
      </c>
      <c r="O19" s="155">
        <f>SUM(O20:O28)</f>
        <v>2715</v>
      </c>
    </row>
    <row r="20" spans="2:15" ht="17.100000000000001" customHeight="1">
      <c r="B20" s="124">
        <v>1</v>
      </c>
      <c r="C20" s="125" t="s">
        <v>171</v>
      </c>
      <c r="D20" s="156" t="s">
        <v>144</v>
      </c>
      <c r="E20" s="132">
        <v>285</v>
      </c>
      <c r="F20" s="137"/>
      <c r="G20" s="124">
        <v>6</v>
      </c>
      <c r="H20" s="125" t="s">
        <v>172</v>
      </c>
      <c r="I20" s="120" t="s">
        <v>135</v>
      </c>
      <c r="J20" s="132">
        <v>462</v>
      </c>
      <c r="K20" s="1"/>
      <c r="L20" s="124">
        <v>1</v>
      </c>
      <c r="M20" s="125" t="s">
        <v>173</v>
      </c>
      <c r="N20" s="120" t="s">
        <v>144</v>
      </c>
      <c r="O20" s="120">
        <v>157</v>
      </c>
    </row>
    <row r="21" spans="2:15" ht="17.100000000000001" customHeight="1">
      <c r="B21" s="124">
        <v>2</v>
      </c>
      <c r="C21" s="125" t="s">
        <v>174</v>
      </c>
      <c r="D21" s="156" t="s">
        <v>135</v>
      </c>
      <c r="E21" s="132">
        <v>1113</v>
      </c>
      <c r="F21" s="137"/>
      <c r="G21" s="124">
        <v>7</v>
      </c>
      <c r="H21" s="125" t="s">
        <v>175</v>
      </c>
      <c r="I21" s="120" t="s">
        <v>144</v>
      </c>
      <c r="J21" s="132">
        <v>84</v>
      </c>
      <c r="K21" s="1"/>
      <c r="L21" s="124">
        <v>2</v>
      </c>
      <c r="M21" s="125" t="s">
        <v>176</v>
      </c>
      <c r="N21" s="120" t="s">
        <v>152</v>
      </c>
      <c r="O21" s="120">
        <v>90</v>
      </c>
    </row>
    <row r="22" spans="2:15" ht="17.100000000000001" customHeight="1">
      <c r="B22" s="124">
        <v>3</v>
      </c>
      <c r="C22" s="125" t="s">
        <v>177</v>
      </c>
      <c r="D22" s="156" t="s">
        <v>144</v>
      </c>
      <c r="E22" s="132">
        <v>320</v>
      </c>
      <c r="F22" s="137"/>
      <c r="G22" s="124"/>
      <c r="H22" s="125"/>
      <c r="I22" s="120"/>
      <c r="J22" s="132" t="s">
        <v>178</v>
      </c>
      <c r="K22" s="1"/>
      <c r="L22" s="124">
        <v>3</v>
      </c>
      <c r="M22" s="125" t="s">
        <v>179</v>
      </c>
      <c r="N22" s="120" t="s">
        <v>135</v>
      </c>
      <c r="O22" s="120">
        <v>198</v>
      </c>
    </row>
    <row r="23" spans="2:15" ht="17.100000000000001" customHeight="1">
      <c r="B23" s="124">
        <v>4</v>
      </c>
      <c r="C23" s="125" t="s">
        <v>180</v>
      </c>
      <c r="D23" s="156" t="s">
        <v>144</v>
      </c>
      <c r="E23" s="132">
        <v>221</v>
      </c>
      <c r="F23" s="137"/>
      <c r="G23" s="151" t="s">
        <v>169</v>
      </c>
      <c r="H23" s="152" t="s">
        <v>181</v>
      </c>
      <c r="I23" s="153" t="s">
        <v>138</v>
      </c>
      <c r="J23" s="155">
        <f>SUM(J24:J31)</f>
        <v>3348</v>
      </c>
      <c r="K23" s="1"/>
      <c r="L23" s="124">
        <v>4</v>
      </c>
      <c r="M23" s="125" t="s">
        <v>182</v>
      </c>
      <c r="N23" s="120" t="s">
        <v>135</v>
      </c>
      <c r="O23" s="120">
        <v>252</v>
      </c>
    </row>
    <row r="24" spans="2:15" ht="17.100000000000001" customHeight="1">
      <c r="B24" s="124">
        <v>5</v>
      </c>
      <c r="C24" s="125" t="s">
        <v>183</v>
      </c>
      <c r="D24" s="156" t="s">
        <v>135</v>
      </c>
      <c r="E24" s="132">
        <v>692</v>
      </c>
      <c r="F24" s="137"/>
      <c r="G24" s="124">
        <v>1</v>
      </c>
      <c r="H24" s="125" t="s">
        <v>184</v>
      </c>
      <c r="I24" s="120" t="s">
        <v>135</v>
      </c>
      <c r="J24" s="132">
        <v>169</v>
      </c>
      <c r="K24" s="1"/>
      <c r="L24" s="124">
        <v>5</v>
      </c>
      <c r="M24" s="125" t="s">
        <v>185</v>
      </c>
      <c r="N24" s="120" t="s">
        <v>144</v>
      </c>
      <c r="O24" s="120">
        <v>241</v>
      </c>
    </row>
    <row r="25" spans="2:15" ht="17.100000000000001" customHeight="1">
      <c r="B25" s="124">
        <v>6</v>
      </c>
      <c r="C25" s="125" t="s">
        <v>186</v>
      </c>
      <c r="D25" s="156" t="s">
        <v>135</v>
      </c>
      <c r="E25" s="132">
        <v>276</v>
      </c>
      <c r="F25" s="137"/>
      <c r="G25" s="124">
        <v>2</v>
      </c>
      <c r="H25" s="125" t="s">
        <v>187</v>
      </c>
      <c r="I25" s="120" t="s">
        <v>144</v>
      </c>
      <c r="J25" s="132">
        <v>136</v>
      </c>
      <c r="K25" s="1"/>
      <c r="L25" s="124">
        <v>6</v>
      </c>
      <c r="M25" s="125" t="s">
        <v>188</v>
      </c>
      <c r="N25" s="120" t="s">
        <v>135</v>
      </c>
      <c r="O25" s="120">
        <v>897</v>
      </c>
    </row>
    <row r="26" spans="2:15" ht="17.100000000000001" customHeight="1">
      <c r="B26" s="124"/>
      <c r="C26" s="125"/>
      <c r="D26" s="120"/>
      <c r="E26" s="149"/>
      <c r="F26" s="150"/>
      <c r="G26" s="124">
        <v>3</v>
      </c>
      <c r="H26" s="125" t="s">
        <v>189</v>
      </c>
      <c r="I26" s="120" t="s">
        <v>135</v>
      </c>
      <c r="J26" s="132">
        <v>872</v>
      </c>
      <c r="K26" s="1"/>
      <c r="L26" s="124">
        <v>7</v>
      </c>
      <c r="M26" s="125" t="s">
        <v>190</v>
      </c>
      <c r="N26" s="120" t="s">
        <v>144</v>
      </c>
      <c r="O26" s="120">
        <v>93</v>
      </c>
    </row>
    <row r="27" spans="2:15" ht="17.100000000000001" customHeight="1">
      <c r="B27" s="151" t="s">
        <v>191</v>
      </c>
      <c r="C27" s="152" t="s">
        <v>9</v>
      </c>
      <c r="D27" s="153" t="s">
        <v>138</v>
      </c>
      <c r="E27" s="155">
        <f>SUM(E28:E32)</f>
        <v>555</v>
      </c>
      <c r="F27" s="137"/>
      <c r="G27" s="124">
        <v>4</v>
      </c>
      <c r="H27" s="125" t="s">
        <v>192</v>
      </c>
      <c r="I27" s="120" t="s">
        <v>144</v>
      </c>
      <c r="J27" s="132">
        <v>298</v>
      </c>
      <c r="K27" s="1"/>
      <c r="L27" s="124">
        <v>8</v>
      </c>
      <c r="M27" s="125" t="s">
        <v>193</v>
      </c>
      <c r="N27" s="120" t="s">
        <v>144</v>
      </c>
      <c r="O27" s="120">
        <v>220</v>
      </c>
    </row>
    <row r="28" spans="2:15" ht="17.100000000000001" customHeight="1">
      <c r="B28" s="124">
        <v>1</v>
      </c>
      <c r="C28" s="125" t="s">
        <v>194</v>
      </c>
      <c r="D28" s="120" t="s">
        <v>135</v>
      </c>
      <c r="E28" s="132">
        <v>97</v>
      </c>
      <c r="F28" s="137"/>
      <c r="G28" s="124">
        <v>5</v>
      </c>
      <c r="H28" s="125" t="s">
        <v>192</v>
      </c>
      <c r="I28" s="120" t="s">
        <v>152</v>
      </c>
      <c r="J28" s="132">
        <v>1252</v>
      </c>
      <c r="K28" s="1"/>
      <c r="L28" s="124">
        <v>9</v>
      </c>
      <c r="M28" s="125" t="s">
        <v>193</v>
      </c>
      <c r="N28" s="120" t="s">
        <v>152</v>
      </c>
      <c r="O28" s="120">
        <v>567</v>
      </c>
    </row>
    <row r="29" spans="2:15" ht="17.100000000000001" customHeight="1">
      <c r="B29" s="124">
        <v>2</v>
      </c>
      <c r="C29" s="125" t="s">
        <v>195</v>
      </c>
      <c r="D29" s="120" t="s">
        <v>144</v>
      </c>
      <c r="E29" s="132">
        <v>57</v>
      </c>
      <c r="F29" s="137"/>
      <c r="G29" s="124">
        <v>6</v>
      </c>
      <c r="H29" s="125" t="s">
        <v>196</v>
      </c>
      <c r="I29" s="120" t="s">
        <v>135</v>
      </c>
      <c r="J29" s="132">
        <v>229</v>
      </c>
      <c r="K29" s="1"/>
      <c r="L29" s="124"/>
      <c r="M29" s="125"/>
      <c r="N29" s="120"/>
      <c r="O29" s="132"/>
    </row>
    <row r="30" spans="2:15" ht="17.100000000000001" customHeight="1">
      <c r="B30" s="124">
        <v>3</v>
      </c>
      <c r="C30" s="125" t="s">
        <v>197</v>
      </c>
      <c r="D30" s="120" t="s">
        <v>135</v>
      </c>
      <c r="E30" s="132">
        <v>71</v>
      </c>
      <c r="F30" s="137"/>
      <c r="G30" s="124">
        <v>7</v>
      </c>
      <c r="H30" s="125" t="s">
        <v>198</v>
      </c>
      <c r="I30" s="120" t="s">
        <v>144</v>
      </c>
      <c r="J30" s="132">
        <v>229</v>
      </c>
      <c r="K30" s="1"/>
      <c r="L30" s="151" t="s">
        <v>199</v>
      </c>
      <c r="M30" s="152" t="s">
        <v>17</v>
      </c>
      <c r="N30" s="153" t="s">
        <v>138</v>
      </c>
      <c r="O30" s="155">
        <f>SUM(O31:O40)</f>
        <v>2270</v>
      </c>
    </row>
    <row r="31" spans="2:15" ht="17.100000000000001" customHeight="1">
      <c r="B31" s="124">
        <v>4</v>
      </c>
      <c r="C31" s="125" t="s">
        <v>200</v>
      </c>
      <c r="D31" s="120" t="s">
        <v>135</v>
      </c>
      <c r="E31" s="132">
        <v>124</v>
      </c>
      <c r="F31" s="137"/>
      <c r="G31" s="124">
        <v>8</v>
      </c>
      <c r="H31" s="125" t="s">
        <v>201</v>
      </c>
      <c r="I31" s="120" t="s">
        <v>144</v>
      </c>
      <c r="J31" s="132">
        <v>163</v>
      </c>
      <c r="K31" s="1"/>
      <c r="L31" s="124">
        <v>1</v>
      </c>
      <c r="M31" s="125" t="s">
        <v>202</v>
      </c>
      <c r="N31" s="120" t="s">
        <v>144</v>
      </c>
      <c r="O31" s="120">
        <v>178</v>
      </c>
    </row>
    <row r="32" spans="2:15" ht="17.100000000000001" customHeight="1">
      <c r="B32" s="124">
        <v>5</v>
      </c>
      <c r="C32" s="125" t="s">
        <v>203</v>
      </c>
      <c r="D32" s="120" t="s">
        <v>135</v>
      </c>
      <c r="E32" s="132">
        <v>206</v>
      </c>
      <c r="F32" s="150"/>
      <c r="G32" s="124"/>
      <c r="H32" s="125"/>
      <c r="I32" s="120"/>
      <c r="J32" s="132"/>
      <c r="K32" s="1"/>
      <c r="L32" s="124">
        <v>2</v>
      </c>
      <c r="M32" s="125" t="s">
        <v>204</v>
      </c>
      <c r="N32" s="120" t="s">
        <v>135</v>
      </c>
      <c r="O32" s="120">
        <v>247</v>
      </c>
    </row>
    <row r="33" spans="2:15" ht="17.100000000000001" customHeight="1">
      <c r="B33" s="124"/>
      <c r="C33" s="125"/>
      <c r="D33" s="120"/>
      <c r="E33" s="132"/>
      <c r="F33" s="137"/>
      <c r="G33" s="151" t="s">
        <v>191</v>
      </c>
      <c r="H33" s="152" t="s">
        <v>12</v>
      </c>
      <c r="I33" s="153" t="s">
        <v>138</v>
      </c>
      <c r="J33" s="155">
        <f>SUM(J34:J39)</f>
        <v>1396</v>
      </c>
      <c r="K33" s="1"/>
      <c r="L33" s="124">
        <v>3</v>
      </c>
      <c r="M33" s="125" t="s">
        <v>205</v>
      </c>
      <c r="N33" s="120" t="s">
        <v>144</v>
      </c>
      <c r="O33" s="120">
        <v>67</v>
      </c>
    </row>
    <row r="34" spans="2:15" ht="17.100000000000001" customHeight="1">
      <c r="B34" s="151" t="s">
        <v>206</v>
      </c>
      <c r="C34" s="152" t="s">
        <v>207</v>
      </c>
      <c r="D34" s="153" t="s">
        <v>138</v>
      </c>
      <c r="E34" s="155">
        <f>SUM(E35:E39)</f>
        <v>2420</v>
      </c>
      <c r="F34" s="137"/>
      <c r="G34" s="124">
        <v>1</v>
      </c>
      <c r="H34" s="125" t="s">
        <v>208</v>
      </c>
      <c r="I34" s="120" t="s">
        <v>144</v>
      </c>
      <c r="J34" s="132">
        <v>108</v>
      </c>
      <c r="K34" s="1"/>
      <c r="L34" s="124">
        <v>4</v>
      </c>
      <c r="M34" s="125" t="s">
        <v>209</v>
      </c>
      <c r="N34" s="120" t="s">
        <v>135</v>
      </c>
      <c r="O34" s="120">
        <v>758</v>
      </c>
    </row>
    <row r="35" spans="2:15" ht="17.100000000000001" customHeight="1">
      <c r="B35" s="124">
        <v>1</v>
      </c>
      <c r="C35" s="125" t="s">
        <v>210</v>
      </c>
      <c r="D35" s="120" t="s">
        <v>135</v>
      </c>
      <c r="E35" s="132">
        <v>491</v>
      </c>
      <c r="F35" s="137"/>
      <c r="G35" s="124">
        <v>2</v>
      </c>
      <c r="H35" s="125" t="s">
        <v>211</v>
      </c>
      <c r="I35" s="120" t="s">
        <v>144</v>
      </c>
      <c r="J35" s="132">
        <v>187</v>
      </c>
      <c r="K35" s="1"/>
      <c r="L35" s="124">
        <v>5</v>
      </c>
      <c r="M35" s="125" t="s">
        <v>212</v>
      </c>
      <c r="N35" s="120" t="s">
        <v>152</v>
      </c>
      <c r="O35" s="120">
        <v>33</v>
      </c>
    </row>
    <row r="36" spans="2:15" ht="17.100000000000001" customHeight="1">
      <c r="B36" s="124">
        <v>2</v>
      </c>
      <c r="C36" s="125" t="s">
        <v>213</v>
      </c>
      <c r="D36" s="120" t="s">
        <v>135</v>
      </c>
      <c r="E36" s="132">
        <v>896</v>
      </c>
      <c r="F36" s="137"/>
      <c r="G36" s="124">
        <v>3</v>
      </c>
      <c r="H36" s="125" t="s">
        <v>214</v>
      </c>
      <c r="I36" s="120" t="s">
        <v>144</v>
      </c>
      <c r="J36" s="132">
        <v>118</v>
      </c>
      <c r="K36" s="1"/>
      <c r="L36" s="124">
        <v>6</v>
      </c>
      <c r="M36" s="125" t="s">
        <v>215</v>
      </c>
      <c r="N36" s="120" t="s">
        <v>144</v>
      </c>
      <c r="O36" s="120">
        <v>74</v>
      </c>
    </row>
    <row r="37" spans="2:15" ht="17.100000000000001" customHeight="1">
      <c r="B37" s="124">
        <v>3</v>
      </c>
      <c r="C37" s="125" t="s">
        <v>216</v>
      </c>
      <c r="D37" s="120" t="s">
        <v>144</v>
      </c>
      <c r="E37" s="132">
        <v>188</v>
      </c>
      <c r="F37" s="137"/>
      <c r="G37" s="124">
        <v>4</v>
      </c>
      <c r="H37" s="125" t="s">
        <v>217</v>
      </c>
      <c r="I37" s="120" t="s">
        <v>144</v>
      </c>
      <c r="J37" s="132">
        <v>97</v>
      </c>
      <c r="K37" s="1"/>
      <c r="L37" s="124">
        <v>7</v>
      </c>
      <c r="M37" s="125" t="s">
        <v>218</v>
      </c>
      <c r="N37" s="120" t="s">
        <v>144</v>
      </c>
      <c r="O37" s="120">
        <v>105</v>
      </c>
    </row>
    <row r="38" spans="2:15" ht="17.100000000000001" customHeight="1">
      <c r="B38" s="124">
        <v>4</v>
      </c>
      <c r="C38" s="125" t="s">
        <v>219</v>
      </c>
      <c r="D38" s="120" t="s">
        <v>135</v>
      </c>
      <c r="E38" s="132">
        <v>678</v>
      </c>
      <c r="F38" s="137"/>
      <c r="G38" s="124">
        <v>5</v>
      </c>
      <c r="H38" s="125" t="s">
        <v>220</v>
      </c>
      <c r="I38" s="120" t="s">
        <v>135</v>
      </c>
      <c r="J38" s="132">
        <v>771</v>
      </c>
      <c r="K38" s="1"/>
      <c r="L38" s="124">
        <v>8</v>
      </c>
      <c r="M38" s="125" t="s">
        <v>221</v>
      </c>
      <c r="N38" s="120" t="s">
        <v>144</v>
      </c>
      <c r="O38" s="120">
        <v>140</v>
      </c>
    </row>
    <row r="39" spans="2:15" ht="17.100000000000001" customHeight="1">
      <c r="B39" s="124">
        <v>5</v>
      </c>
      <c r="C39" s="125" t="s">
        <v>222</v>
      </c>
      <c r="D39" s="120" t="s">
        <v>144</v>
      </c>
      <c r="E39" s="132">
        <v>167</v>
      </c>
      <c r="F39" s="137"/>
      <c r="G39" s="124">
        <v>6</v>
      </c>
      <c r="H39" s="125" t="s">
        <v>223</v>
      </c>
      <c r="I39" s="120" t="s">
        <v>135</v>
      </c>
      <c r="J39" s="132">
        <v>115</v>
      </c>
      <c r="K39" s="1"/>
      <c r="L39" s="124">
        <v>9</v>
      </c>
      <c r="M39" s="125" t="s">
        <v>224</v>
      </c>
      <c r="N39" s="120" t="s">
        <v>144</v>
      </c>
      <c r="O39" s="120">
        <v>180</v>
      </c>
    </row>
    <row r="40" spans="2:15" ht="17.100000000000001" customHeight="1">
      <c r="B40" s="124"/>
      <c r="C40" s="125"/>
      <c r="D40" s="120"/>
      <c r="E40" s="132"/>
      <c r="F40" s="137"/>
      <c r="G40" s="124"/>
      <c r="H40" s="125"/>
      <c r="I40" s="120"/>
      <c r="J40" s="132"/>
      <c r="K40" s="1"/>
      <c r="L40" s="157">
        <v>10</v>
      </c>
      <c r="M40" s="142" t="s">
        <v>224</v>
      </c>
      <c r="N40" s="158" t="s">
        <v>152</v>
      </c>
      <c r="O40" s="120">
        <v>488</v>
      </c>
    </row>
    <row r="41" spans="2:15" ht="17.100000000000001" customHeight="1" thickBot="1">
      <c r="B41" s="151" t="s">
        <v>136</v>
      </c>
      <c r="C41" s="152" t="s">
        <v>11</v>
      </c>
      <c r="D41" s="153" t="s">
        <v>138</v>
      </c>
      <c r="E41" s="155">
        <f>SUM(E42+E43+E44+J6+J7)</f>
        <v>956</v>
      </c>
      <c r="F41" s="137"/>
      <c r="G41" s="121" t="s">
        <v>206</v>
      </c>
      <c r="H41" s="122" t="s">
        <v>13</v>
      </c>
      <c r="I41" s="138" t="s">
        <v>138</v>
      </c>
      <c r="J41" s="155">
        <f>SUM(J42:J44)</f>
        <v>1295</v>
      </c>
      <c r="K41" s="1"/>
      <c r="L41" s="159"/>
      <c r="M41" s="160"/>
      <c r="N41" s="161"/>
      <c r="O41" s="162"/>
    </row>
    <row r="42" spans="2:15" ht="17.100000000000001" customHeight="1" thickTop="1" thickBot="1">
      <c r="B42" s="124">
        <v>1</v>
      </c>
      <c r="C42" s="125" t="s">
        <v>225</v>
      </c>
      <c r="D42" s="120" t="s">
        <v>144</v>
      </c>
      <c r="E42" s="132">
        <v>114</v>
      </c>
      <c r="F42" s="137"/>
      <c r="G42" s="124">
        <v>1</v>
      </c>
      <c r="H42" s="125" t="s">
        <v>226</v>
      </c>
      <c r="I42" s="120" t="s">
        <v>135</v>
      </c>
      <c r="J42" s="132">
        <v>377</v>
      </c>
      <c r="K42" s="1"/>
      <c r="L42" s="270" t="s">
        <v>227</v>
      </c>
      <c r="M42" s="271"/>
      <c r="N42" s="274" t="s">
        <v>228</v>
      </c>
      <c r="O42" s="276">
        <f>SUM(E8+E19+E27+E34+E41+J14+J23+J33+J41+O6+O19+O30)</f>
        <v>28277</v>
      </c>
    </row>
    <row r="43" spans="2:15" ht="17.100000000000001" customHeight="1" thickTop="1" thickBot="1">
      <c r="B43" s="124">
        <v>2</v>
      </c>
      <c r="C43" s="125" t="s">
        <v>229</v>
      </c>
      <c r="D43" s="120" t="s">
        <v>135</v>
      </c>
      <c r="E43" s="132">
        <v>106</v>
      </c>
      <c r="F43" s="137"/>
      <c r="G43" s="124">
        <v>2</v>
      </c>
      <c r="H43" s="125" t="s">
        <v>230</v>
      </c>
      <c r="I43" s="120" t="s">
        <v>135</v>
      </c>
      <c r="J43" s="132">
        <v>184</v>
      </c>
      <c r="K43" s="1"/>
      <c r="L43" s="272"/>
      <c r="M43" s="273"/>
      <c r="N43" s="275"/>
      <c r="O43" s="277"/>
    </row>
    <row r="44" spans="2:15" ht="17.100000000000001" customHeight="1" thickBot="1">
      <c r="B44" s="128">
        <v>3</v>
      </c>
      <c r="C44" s="129" t="s">
        <v>231</v>
      </c>
      <c r="D44" s="130" t="s">
        <v>144</v>
      </c>
      <c r="E44" s="131">
        <v>98</v>
      </c>
      <c r="F44" s="137"/>
      <c r="G44" s="163">
        <v>3</v>
      </c>
      <c r="H44" s="164" t="s">
        <v>232</v>
      </c>
      <c r="I44" s="165" t="s">
        <v>135</v>
      </c>
      <c r="J44" s="131">
        <v>734</v>
      </c>
      <c r="K44" s="1"/>
      <c r="L44" s="166"/>
      <c r="M44" s="166"/>
      <c r="N44" s="166"/>
      <c r="O44" s="166"/>
    </row>
    <row r="45" spans="2:15" ht="15" customHeight="1">
      <c r="B45" s="137"/>
      <c r="C45" s="167"/>
      <c r="D45" s="168"/>
      <c r="E45" s="169"/>
      <c r="F45" s="170"/>
      <c r="G45" s="167"/>
      <c r="H45" s="170"/>
      <c r="I45" s="171"/>
      <c r="J45" s="1"/>
      <c r="K45" s="1"/>
      <c r="L45" s="1"/>
      <c r="M45" s="1"/>
      <c r="N45" s="1"/>
      <c r="O45" s="1"/>
    </row>
    <row r="46" spans="2:15" ht="15" customHeight="1">
      <c r="B46" s="137"/>
      <c r="C46" s="167" t="s">
        <v>233</v>
      </c>
      <c r="D46" s="168"/>
      <c r="E46" s="169"/>
      <c r="F46" s="170"/>
      <c r="G46" s="167"/>
      <c r="H46" s="170"/>
      <c r="I46" s="3"/>
      <c r="J46" s="3"/>
      <c r="K46" s="1"/>
    </row>
    <row r="47" spans="2:15" ht="15" customHeight="1"/>
    <row r="48" spans="2:15" ht="15" customHeight="1"/>
    <row r="49" spans="2:15" ht="15" customHeight="1">
      <c r="L49" s="172"/>
      <c r="M49" s="173"/>
      <c r="N49" s="174"/>
      <c r="O49" s="174"/>
    </row>
    <row r="50" spans="2:15" ht="15" customHeight="1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2"/>
      <c r="M50" s="173"/>
      <c r="N50" s="174"/>
      <c r="O50" s="174"/>
    </row>
    <row r="51" spans="2:15" ht="15" customHeight="1">
      <c r="B51" s="175"/>
      <c r="C51" s="175"/>
      <c r="D51" s="175"/>
      <c r="E51" s="175"/>
      <c r="F51" s="175"/>
      <c r="G51" s="175"/>
      <c r="H51" s="175"/>
      <c r="I51" s="175"/>
      <c r="J51" s="175"/>
      <c r="K51" s="175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103" customWidth="1"/>
    <col min="2" max="3" width="9.140625" style="103" customWidth="1"/>
    <col min="4" max="4" width="4.85546875" style="103" customWidth="1"/>
    <col min="5" max="6" width="9.140625" style="103" customWidth="1"/>
    <col min="7" max="7" width="7.140625" style="103" customWidth="1"/>
    <col min="8" max="8" width="25" style="103" customWidth="1"/>
    <col min="9" max="9" width="7.5703125" style="103" customWidth="1"/>
    <col min="10" max="10" width="6.5703125" style="103" customWidth="1"/>
    <col min="11" max="11" width="8.7109375" style="103" customWidth="1"/>
    <col min="12" max="12" width="11.5703125" style="103" customWidth="1"/>
    <col min="13" max="28" width="9.140625" style="103" customWidth="1"/>
    <col min="29" max="16384" width="9.140625" style="112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85</v>
      </c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87</v>
      </c>
      <c r="C3" s="103">
        <v>35170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88</v>
      </c>
      <c r="C4" s="103">
        <v>33449</v>
      </c>
      <c r="D4" s="103"/>
      <c r="H4" s="103" t="s">
        <v>89</v>
      </c>
      <c r="I4" s="105">
        <v>112</v>
      </c>
      <c r="J4" s="105">
        <f t="shared" ref="J4:J9" si="0">K4+K10</f>
        <v>112</v>
      </c>
      <c r="K4" s="103">
        <v>21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90</v>
      </c>
      <c r="C5" s="103">
        <v>32659</v>
      </c>
      <c r="D5" s="103"/>
      <c r="E5" s="103"/>
      <c r="F5" s="103" t="s">
        <v>91</v>
      </c>
      <c r="H5" s="103" t="s">
        <v>92</v>
      </c>
      <c r="I5" s="105">
        <v>9</v>
      </c>
      <c r="J5" s="105">
        <f t="shared" si="0"/>
        <v>9</v>
      </c>
      <c r="K5" s="103">
        <v>3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93</v>
      </c>
      <c r="C6" s="103">
        <v>32089</v>
      </c>
      <c r="D6" s="103"/>
      <c r="E6" s="103" t="s">
        <v>94</v>
      </c>
      <c r="F6" s="103">
        <v>2541</v>
      </c>
      <c r="H6" s="105" t="s">
        <v>95</v>
      </c>
      <c r="I6" s="105">
        <v>0</v>
      </c>
      <c r="J6" s="105">
        <f t="shared" si="0"/>
        <v>0</v>
      </c>
      <c r="K6" s="105">
        <v>0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96</v>
      </c>
      <c r="C7" s="103">
        <v>31253</v>
      </c>
      <c r="D7" s="103"/>
      <c r="E7" s="103" t="s">
        <v>97</v>
      </c>
      <c r="F7" s="103">
        <v>3069</v>
      </c>
      <c r="H7" s="106" t="s">
        <v>98</v>
      </c>
      <c r="I7" s="105">
        <v>103</v>
      </c>
      <c r="J7" s="105">
        <f t="shared" si="0"/>
        <v>103</v>
      </c>
      <c r="K7" s="103">
        <v>20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99</v>
      </c>
      <c r="C8" s="103">
        <v>31087</v>
      </c>
      <c r="D8" s="103"/>
      <c r="E8" s="103" t="s">
        <v>100</v>
      </c>
      <c r="F8" s="103">
        <v>4191</v>
      </c>
      <c r="H8" s="105" t="s">
        <v>101</v>
      </c>
      <c r="I8" s="105">
        <v>55</v>
      </c>
      <c r="J8" s="105">
        <f t="shared" si="0"/>
        <v>55</v>
      </c>
      <c r="K8" s="103">
        <v>12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102</v>
      </c>
      <c r="C9" s="103">
        <v>31221</v>
      </c>
      <c r="D9" s="103"/>
      <c r="E9" s="103" t="s">
        <v>103</v>
      </c>
      <c r="F9" s="103">
        <v>3925</v>
      </c>
      <c r="H9" s="105" t="s">
        <v>104</v>
      </c>
      <c r="I9" s="105">
        <v>14</v>
      </c>
      <c r="J9" s="105">
        <f t="shared" si="0"/>
        <v>14</v>
      </c>
      <c r="K9" s="103">
        <v>2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105</v>
      </c>
      <c r="C10" s="103">
        <v>32367</v>
      </c>
      <c r="D10" s="103"/>
      <c r="E10" s="103" t="s">
        <v>106</v>
      </c>
      <c r="F10" s="103">
        <v>4767</v>
      </c>
      <c r="K10" s="105">
        <v>91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107</v>
      </c>
      <c r="C11" s="103">
        <v>33819</v>
      </c>
      <c r="D11" s="103"/>
      <c r="E11" s="103" t="s">
        <v>87</v>
      </c>
      <c r="F11" s="103">
        <v>4278</v>
      </c>
      <c r="K11" s="105">
        <v>6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108</v>
      </c>
      <c r="C12" s="103">
        <v>32648</v>
      </c>
      <c r="D12" s="103"/>
      <c r="E12" s="103"/>
      <c r="F12" s="103"/>
      <c r="K12" s="105">
        <v>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109</v>
      </c>
      <c r="C13" s="103">
        <v>31038</v>
      </c>
      <c r="D13" s="103"/>
      <c r="E13" s="103" t="s">
        <v>105</v>
      </c>
      <c r="F13" s="103">
        <v>3114</v>
      </c>
      <c r="K13" s="105">
        <v>83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110</v>
      </c>
      <c r="C14" s="103">
        <v>29651</v>
      </c>
      <c r="D14" s="103"/>
      <c r="E14" s="103" t="s">
        <v>107</v>
      </c>
      <c r="F14" s="103">
        <v>3508</v>
      </c>
      <c r="K14" s="105">
        <v>43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111</v>
      </c>
      <c r="C15" s="103">
        <v>28277</v>
      </c>
      <c r="D15" s="103"/>
      <c r="E15" s="103" t="s">
        <v>108</v>
      </c>
      <c r="F15" s="103">
        <v>5214</v>
      </c>
      <c r="J15" s="103"/>
      <c r="K15" s="105">
        <v>12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109</v>
      </c>
      <c r="F16" s="103">
        <v>4895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7"/>
    </row>
    <row r="17" spans="1:32" s="105" customFormat="1" ht="12.75">
      <c r="A17" s="103"/>
      <c r="B17" s="103"/>
      <c r="C17" s="103"/>
      <c r="D17" s="103"/>
      <c r="E17" s="103" t="s">
        <v>110</v>
      </c>
      <c r="F17" s="103">
        <v>4618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7"/>
    </row>
    <row r="18" spans="1:32" s="105" customFormat="1" ht="12.75">
      <c r="A18" s="103"/>
      <c r="B18" s="103"/>
      <c r="C18" s="103"/>
      <c r="D18" s="103"/>
      <c r="E18" s="103" t="s">
        <v>111</v>
      </c>
      <c r="F18" s="103">
        <v>4812</v>
      </c>
      <c r="H18" s="103"/>
      <c r="I18" s="103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7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K19" s="108">
        <f>K22+K23+K24+K25+K26+K27+K28+K29+K30+K31+K32+K33+K34</f>
        <v>1.0000505209253046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7"/>
    </row>
    <row r="20" spans="1:32" s="105" customFormat="1" ht="12.75">
      <c r="A20" s="103"/>
      <c r="B20" s="103"/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7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7"/>
    </row>
    <row r="22" spans="1:32" s="105" customFormat="1" ht="12.75">
      <c r="A22" s="103"/>
      <c r="B22" s="103">
        <v>1905</v>
      </c>
      <c r="C22" s="103"/>
      <c r="D22" s="103"/>
      <c r="E22" s="103"/>
      <c r="F22" s="103"/>
      <c r="G22" s="103"/>
      <c r="H22" s="103"/>
      <c r="I22" s="103"/>
      <c r="J22" s="109" t="s">
        <v>112</v>
      </c>
      <c r="K22" s="107">
        <f t="shared" ref="K22:K34" si="1">B22/B$36</f>
        <v>0.33639413738301255</v>
      </c>
      <c r="L22" s="113">
        <f t="shared" ref="L22:L34" si="2">B22/B$36</f>
        <v>0.33639413738301255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7"/>
    </row>
    <row r="23" spans="1:32" s="105" customFormat="1" ht="12.75">
      <c r="A23" s="103"/>
      <c r="B23" s="103">
        <v>281</v>
      </c>
      <c r="C23" s="103"/>
      <c r="D23" s="103"/>
      <c r="E23" s="103"/>
      <c r="F23" s="103"/>
      <c r="G23" s="103"/>
      <c r="H23" s="103"/>
      <c r="I23" s="103"/>
      <c r="J23" s="109" t="s">
        <v>113</v>
      </c>
      <c r="K23" s="107">
        <f t="shared" si="1"/>
        <v>4.9620342574607096E-2</v>
      </c>
      <c r="L23" s="113">
        <f t="shared" si="2"/>
        <v>4.9620342574607096E-2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7"/>
    </row>
    <row r="24" spans="1:32" s="105" customFormat="1" ht="12.75">
      <c r="A24" s="103"/>
      <c r="B24" s="103">
        <v>122</v>
      </c>
      <c r="C24" s="103"/>
      <c r="D24" s="103"/>
      <c r="E24" s="103"/>
      <c r="F24" s="103"/>
      <c r="G24" s="103"/>
      <c r="H24" s="103"/>
      <c r="I24" s="103"/>
      <c r="J24" s="109" t="s">
        <v>114</v>
      </c>
      <c r="K24" s="107">
        <f t="shared" si="1"/>
        <v>2.1543351580434397E-2</v>
      </c>
      <c r="L24" s="113">
        <f t="shared" si="2"/>
        <v>2.1543351580434397E-2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7"/>
    </row>
    <row r="25" spans="1:32" s="105" customFormat="1" ht="12.75" customHeight="1">
      <c r="A25" s="103"/>
      <c r="B25" s="103">
        <v>158</v>
      </c>
      <c r="C25" s="103"/>
      <c r="D25" s="103"/>
      <c r="E25" s="103"/>
      <c r="F25" s="103"/>
      <c r="G25" s="103"/>
      <c r="H25" s="103"/>
      <c r="J25" s="110" t="s">
        <v>115</v>
      </c>
      <c r="K25" s="107">
        <f t="shared" si="1"/>
        <v>2.7900406145152747E-2</v>
      </c>
      <c r="L25" s="113">
        <f t="shared" si="2"/>
        <v>2.7900406145152747E-2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7"/>
    </row>
    <row r="26" spans="1:32" s="105" customFormat="1" ht="12.75" customHeight="1">
      <c r="A26" s="103"/>
      <c r="B26" s="103">
        <v>71</v>
      </c>
      <c r="C26" s="103"/>
      <c r="D26" s="103"/>
      <c r="E26" s="103"/>
      <c r="F26" s="103"/>
      <c r="G26" s="103"/>
      <c r="H26" s="103"/>
      <c r="I26" s="103"/>
      <c r="J26" s="109" t="s">
        <v>116</v>
      </c>
      <c r="K26" s="107">
        <f t="shared" si="1"/>
        <v>1.253752428041674E-2</v>
      </c>
      <c r="L26" s="113">
        <f t="shared" si="2"/>
        <v>1.253752428041674E-2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7"/>
    </row>
    <row r="27" spans="1:32" s="105" customFormat="1" ht="12.75">
      <c r="A27" s="103"/>
      <c r="B27" s="103">
        <v>73</v>
      </c>
      <c r="C27" s="103"/>
      <c r="D27" s="103"/>
      <c r="E27" s="103"/>
      <c r="F27" s="103"/>
      <c r="G27" s="103"/>
      <c r="H27" s="103"/>
      <c r="I27" s="103"/>
      <c r="J27" s="110" t="s">
        <v>117</v>
      </c>
      <c r="K27" s="107">
        <f t="shared" si="1"/>
        <v>1.2890693978456649E-2</v>
      </c>
      <c r="L27" s="113">
        <f t="shared" si="2"/>
        <v>1.2890693978456649E-2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7"/>
    </row>
    <row r="28" spans="1:32" s="105" customFormat="1" ht="12.75">
      <c r="A28" s="103"/>
      <c r="B28" s="103">
        <v>536</v>
      </c>
      <c r="C28" s="103"/>
      <c r="D28" s="103"/>
      <c r="E28" s="103"/>
      <c r="F28" s="103"/>
      <c r="G28" s="103"/>
      <c r="H28" s="103"/>
      <c r="I28" s="103"/>
      <c r="J28" s="110" t="s">
        <v>118</v>
      </c>
      <c r="K28" s="107">
        <v>9.4700000000000006E-2</v>
      </c>
      <c r="L28" s="113">
        <f t="shared" si="2"/>
        <v>9.4649479074695397E-2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7"/>
    </row>
    <row r="29" spans="1:32" s="105" customFormat="1" ht="12.75">
      <c r="A29" s="103"/>
      <c r="B29" s="103">
        <v>235</v>
      </c>
      <c r="C29" s="103"/>
      <c r="D29" s="103"/>
      <c r="E29" s="103"/>
      <c r="F29" s="103"/>
      <c r="G29" s="103"/>
      <c r="H29" s="103"/>
      <c r="I29" s="103"/>
      <c r="J29" s="110" t="s">
        <v>119</v>
      </c>
      <c r="K29" s="107">
        <f t="shared" si="1"/>
        <v>4.1497439519689212E-2</v>
      </c>
      <c r="L29" s="113">
        <f t="shared" si="2"/>
        <v>4.1497439519689212E-2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07"/>
    </row>
    <row r="30" spans="1:32" s="105" customFormat="1" ht="12.75">
      <c r="A30" s="103"/>
      <c r="B30" s="103">
        <v>221</v>
      </c>
      <c r="C30" s="103"/>
      <c r="D30" s="103"/>
      <c r="E30" s="103"/>
      <c r="F30" s="103"/>
      <c r="G30" s="103"/>
      <c r="H30" s="103"/>
      <c r="I30" s="103"/>
      <c r="J30" s="110" t="s">
        <v>120</v>
      </c>
      <c r="K30" s="107">
        <f t="shared" si="1"/>
        <v>3.9025251633409856E-2</v>
      </c>
      <c r="L30" s="113">
        <f t="shared" si="2"/>
        <v>3.9025251633409856E-2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1304</v>
      </c>
      <c r="C31" s="103"/>
      <c r="D31" s="103"/>
      <c r="E31" s="103"/>
      <c r="F31" s="103"/>
      <c r="G31" s="103"/>
      <c r="H31" s="103"/>
      <c r="I31" s="103"/>
      <c r="J31" s="110" t="s">
        <v>121</v>
      </c>
      <c r="K31" s="107">
        <f t="shared" si="1"/>
        <v>0.23026664312202014</v>
      </c>
      <c r="L31" s="113">
        <f t="shared" si="2"/>
        <v>0.23026664312202014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486</v>
      </c>
      <c r="C32" s="103"/>
      <c r="D32" s="103"/>
      <c r="E32" s="103"/>
      <c r="F32" s="103"/>
      <c r="G32" s="103"/>
      <c r="H32" s="103"/>
      <c r="I32" s="103"/>
      <c r="J32" s="110" t="s">
        <v>122</v>
      </c>
      <c r="K32" s="107">
        <f t="shared" si="1"/>
        <v>8.5820236623697685E-2</v>
      </c>
      <c r="L32" s="113">
        <f t="shared" si="2"/>
        <v>8.5820236623697685E-2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27</v>
      </c>
      <c r="C33" s="103"/>
      <c r="D33" s="103"/>
      <c r="E33" s="103"/>
      <c r="F33" s="103"/>
      <c r="G33" s="103"/>
      <c r="H33" s="103"/>
      <c r="I33" s="103"/>
      <c r="J33" s="110" t="s">
        <v>123</v>
      </c>
      <c r="K33" s="107">
        <f t="shared" si="1"/>
        <v>4.7677909235387603E-3</v>
      </c>
      <c r="L33" s="113">
        <f t="shared" si="2"/>
        <v>4.7677909235387603E-3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244</v>
      </c>
      <c r="C34" s="103"/>
      <c r="D34" s="103"/>
      <c r="E34" s="103"/>
      <c r="F34" s="103"/>
      <c r="G34" s="103"/>
      <c r="H34" s="103"/>
      <c r="I34" s="103"/>
      <c r="J34" s="110" t="s">
        <v>124</v>
      </c>
      <c r="K34" s="107">
        <f t="shared" si="1"/>
        <v>4.3086703160868794E-2</v>
      </c>
      <c r="L34" s="113">
        <f t="shared" si="2"/>
        <v>4.3086703160868794E-2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0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5663</v>
      </c>
      <c r="C36" s="103"/>
      <c r="D36" s="103"/>
      <c r="E36" s="103"/>
      <c r="F36" s="103"/>
      <c r="G36" s="103"/>
      <c r="H36" s="103"/>
      <c r="I36" s="103"/>
      <c r="J36" s="110"/>
      <c r="K36" s="107">
        <v>1</v>
      </c>
      <c r="L36" s="113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1"/>
      <c r="L37" s="111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5663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7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7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12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7"/>
      <c r="N40" s="309" t="s">
        <v>125</v>
      </c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</row>
    <row r="41" spans="1:28" s="105" customFormat="1" ht="12.75" customHeight="1">
      <c r="M41" s="107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</row>
    <row r="42" spans="1:28" s="105" customFormat="1" ht="12.75">
      <c r="M42" s="107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7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7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7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7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7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7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7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1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>
        <v>36.57</v>
      </c>
      <c r="O55" s="103"/>
      <c r="P55" s="113" t="e">
        <f t="shared" ref="P55:P67" si="3">F55/F$36</f>
        <v>#DIV/0!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>
        <v>3.78</v>
      </c>
      <c r="O56" s="103"/>
      <c r="P56" s="114" t="e">
        <f t="shared" si="3"/>
        <v>#DIV/0!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>
        <v>1.38</v>
      </c>
      <c r="O57" s="103"/>
      <c r="P57" s="113" t="e">
        <f t="shared" si="3"/>
        <v>#DIV/0!</v>
      </c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>
        <v>0.95</v>
      </c>
      <c r="O58" s="103"/>
      <c r="P58" s="113" t="e">
        <f t="shared" si="3"/>
        <v>#DIV/0!</v>
      </c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>
        <v>1.78</v>
      </c>
      <c r="O59" s="103"/>
      <c r="P59" s="114" t="e">
        <f t="shared" si="3"/>
        <v>#DIV/0!</v>
      </c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>
        <v>0.84</v>
      </c>
      <c r="O60" s="103"/>
      <c r="P60" s="115" t="e">
        <f t="shared" si="3"/>
        <v>#DIV/0!</v>
      </c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>
        <v>6.43</v>
      </c>
      <c r="O61" s="103"/>
      <c r="P61" s="113" t="e">
        <f t="shared" si="3"/>
        <v>#DIV/0!</v>
      </c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>
      <c r="N62" s="103">
        <v>2.88</v>
      </c>
      <c r="P62" s="113" t="e">
        <f t="shared" si="3"/>
        <v>#DIV/0!</v>
      </c>
    </row>
    <row r="63" spans="1:28">
      <c r="N63" s="103">
        <v>4.4000000000000004</v>
      </c>
      <c r="P63" s="113" t="e">
        <f t="shared" si="3"/>
        <v>#DIV/0!</v>
      </c>
    </row>
    <row r="64" spans="1:28">
      <c r="N64" s="103">
        <v>25.6</v>
      </c>
      <c r="P64" s="113" t="e">
        <f t="shared" si="3"/>
        <v>#DIV/0!</v>
      </c>
    </row>
    <row r="65" spans="14:16">
      <c r="N65" s="103">
        <v>8.41</v>
      </c>
      <c r="P65" s="113" t="e">
        <f t="shared" si="3"/>
        <v>#DIV/0!</v>
      </c>
    </row>
    <row r="66" spans="14:16">
      <c r="N66" s="103">
        <v>0.59</v>
      </c>
      <c r="P66" s="114" t="e">
        <f t="shared" si="3"/>
        <v>#DIV/0!</v>
      </c>
    </row>
    <row r="67" spans="14:16">
      <c r="N67" s="103">
        <v>6.4</v>
      </c>
      <c r="P67" s="113" t="e">
        <f t="shared" si="3"/>
        <v>#DIV/0!</v>
      </c>
    </row>
    <row r="68" spans="14:16">
      <c r="N68" s="103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 17</vt:lpstr>
      <vt:lpstr>Gminy V.17</vt:lpstr>
      <vt:lpstr>Wykresy V 17</vt:lpstr>
      <vt:lpstr>'Gminy V.17'!Obszar_wydruku</vt:lpstr>
      <vt:lpstr>'Stan i struktura V 17'!Obszar_wydruku</vt:lpstr>
      <vt:lpstr>'Wykresy V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2017-06-07T10:01:33Z</dcterms:created>
  <dcterms:modified xsi:type="dcterms:W3CDTF">2017-06-08T11:15:20Z</dcterms:modified>
</cp:coreProperties>
</file>