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.WUP\Documents\MELDUNEK\Miesięczna\"/>
    </mc:Choice>
  </mc:AlternateContent>
  <bookViews>
    <workbookView xWindow="0" yWindow="0" windowWidth="25200" windowHeight="11385"/>
  </bookViews>
  <sheets>
    <sheet name="Stan i struktura IX 16" sheetId="1" r:id="rId1"/>
    <sheet name="Gminy IX.16" sheetId="2" r:id="rId2"/>
    <sheet name="Wykresy IX 16" sheetId="3" r:id="rId3"/>
    <sheet name="Zał. III kw. 16" sheetId="4" r:id="rId4"/>
  </sheets>
  <externalReferences>
    <externalReference r:id="rId5"/>
  </externalReferences>
  <definedNames>
    <definedName name="_xlnm.Print_Area" localSheetId="1">'Gminy IX.16'!$B$1:$O$46</definedName>
    <definedName name="_xlnm.Print_Area" localSheetId="0">'Stan i struktura IX 16'!$B$2:$S$68</definedName>
    <definedName name="_xlnm.Print_Area" localSheetId="2">'Wykresy IX 16'!$N$1:$AB$41</definedName>
    <definedName name="_xlnm.Print_Area" localSheetId="3">'Zał. III kw. 16'!$B$2:$S$39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S43" i="4" s="1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S40" i="4" s="1"/>
  <c r="F40" i="4"/>
  <c r="E40" i="4"/>
  <c r="S38" i="4"/>
  <c r="S36" i="4"/>
  <c r="S35" i="4"/>
  <c r="S34" i="4"/>
  <c r="S33" i="4"/>
  <c r="S32" i="4"/>
  <c r="S48" i="4" s="1"/>
  <c r="S31" i="4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N68" i="3" l="1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B38" i="3"/>
  <c r="L36" i="3"/>
  <c r="L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U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P9" i="1"/>
  <c r="N9" i="1"/>
  <c r="L9" i="1"/>
  <c r="J9" i="1"/>
  <c r="H9" i="1"/>
  <c r="F9" i="1"/>
  <c r="S7" i="1"/>
  <c r="S8" i="1" s="1"/>
  <c r="R7" i="1"/>
  <c r="R8" i="1" s="1"/>
  <c r="Q7" i="1"/>
  <c r="Q9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9" i="1" s="1"/>
  <c r="H7" i="1"/>
  <c r="H8" i="1" s="1"/>
  <c r="G7" i="1"/>
  <c r="G8" i="1" s="1"/>
  <c r="F7" i="1"/>
  <c r="F8" i="1" s="1"/>
  <c r="E7" i="1"/>
  <c r="E8" i="1" s="1"/>
  <c r="S6" i="1"/>
  <c r="I8" i="1" l="1"/>
  <c r="Q8" i="1"/>
  <c r="V46" i="1"/>
  <c r="K8" i="1"/>
  <c r="O8" i="1"/>
  <c r="V7" i="1"/>
  <c r="E9" i="1"/>
  <c r="M9" i="1"/>
  <c r="V49" i="1"/>
  <c r="V53" i="1"/>
  <c r="V57" i="1"/>
  <c r="V61" i="1"/>
  <c r="V65" i="1"/>
  <c r="F67" i="1"/>
  <c r="S67" i="1" s="1"/>
  <c r="G9" i="1"/>
  <c r="S9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<sst xmlns="http://schemas.openxmlformats.org/spreadsheetml/2006/main" count="465" uniqueCount="273">
  <si>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WE WRZEŚNIU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</si>
  <si>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</si>
  <si>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</si>
  <si>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</si>
  <si>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</si>
  <si>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</si>
  <si>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</si>
  <si>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</si>
  <si>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</si>
  <si>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</si>
  <si>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</si>
  <si>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</si>
  <si>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</si>
  <si>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</si>
  <si>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</si>
  <si>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</si>
  <si>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</si>
  <si>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</si>
  <si>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</si>
  <si>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</si>
  <si>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</si>
  <si>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sierpień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</si>
  <si>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</si>
  <si>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</si>
  <si>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</si>
  <si>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</si>
  <si>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</si>
  <si>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</si>
  <si>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</si>
  <si>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</si>
  <si>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</si>
  <si>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</si>
  <si>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</si>
  <si>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</si>
  <si>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</si>
  <si>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</si>
  <si>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</si>
  <si>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</si>
  <si>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</si>
  <si>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</si>
  <si>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</si>
  <si>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</si>
  <si>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</si>
  <si>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</si>
  <si>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</si>
  <si>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</si>
  <si>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</si>
  <si>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</si>
  <si>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</si>
  <si>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</si>
  <si>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</si>
  <si>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</si>
  <si>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</si>
  <si>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</si>
  <si>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</si>
  <si>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</si>
  <si>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</si>
  <si>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</si>
  <si>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</si>
  <si>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</si>
  <si>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</si>
  <si>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</si>
  <si>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</si>
  <si>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</si>
  <si>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</si>
  <si>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</si>
  <si>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</si>
  <si>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</si>
  <si>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</si>
  <si>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</si>
  <si>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</si>
  <si>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</si>
  <si>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</si>
  <si>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</si>
  <si>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</si>
  <si>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</si>
  <si>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</si>
  <si>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</si>
  <si>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</si>
  <si>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</si>
  <si>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</si>
  <si>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</si>
  <si>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</si>
  <si>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</si>
  <si>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sierpień 2016 r. jest podawany przez GUS z miesięcznym opóżnieniem</t>
  </si>
  <si>
    <t>Liczba  bezrobotnych w układzie powiatowych urzędów pracy i gmin woj. lubuskiego zarejestrowanych</t>
  </si>
  <si>
    <t>na koniec września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</si>
  <si>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</si>
  <si>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</si>
  <si>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</si>
  <si>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</si>
  <si>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</si>
  <si>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</si>
  <si>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</si>
  <si>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</si>
  <si>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</si>
  <si>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</si>
  <si>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</si>
  <si>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</si>
  <si>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</si>
  <si>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</si>
  <si>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</si>
  <si>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</si>
  <si>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</si>
  <si>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</si>
  <si>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</si>
  <si>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</si>
  <si>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</si>
  <si>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</si>
  <si>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</si>
  <si>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</si>
  <si>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</si>
  <si>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</si>
  <si>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</si>
  <si>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</si>
  <si>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</si>
  <si>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</si>
  <si>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</si>
  <si>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</si>
  <si>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</si>
  <si>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</si>
  <si>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</si>
  <si>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</si>
  <si>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</si>
  <si>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</si>
  <si>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</si>
  <si>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</si>
  <si>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</si>
  <si>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</si>
  <si>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</si>
  <si>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</si>
  <si>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</si>
  <si>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</si>
  <si>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</si>
  <si>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</si>
  <si>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</si>
  <si>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</si>
  <si>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</si>
  <si>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</si>
  <si>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</si>
  <si>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</si>
  <si>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</si>
  <si>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</si>
  <si>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</si>
  <si>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</si>
  <si>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</si>
  <si>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</si>
  <si>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</si>
  <si>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</si>
  <si>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</si>
  <si>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</si>
  <si>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</si>
  <si>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</si>
  <si>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</si>
  <si>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</si>
  <si>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</si>
  <si>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</si>
  <si>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</si>
  <si>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</si>
  <si>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</si>
  <si>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</si>
  <si>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</si>
  <si>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</si>
  <si>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</si>
  <si>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</si>
  <si>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</si>
  <si>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</si>
  <si>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</si>
  <si>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</si>
  <si>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</si>
  <si>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</si>
  <si>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</si>
  <si>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</si>
  <si>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</si>
  <si>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</si>
  <si>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</si>
  <si>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</si>
  <si>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</si>
  <si>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</si>
  <si>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</si>
  <si>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</si>
  <si>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</si>
  <si>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</si>
  <si>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</si>
  <si>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</si>
  <si>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</si>
  <si>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</si>
  <si>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</si>
  <si>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</si>
  <si>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</si>
  <si>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</si>
  <si>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</si>
  <si>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</si>
  <si>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</si>
  <si>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</si>
  <si>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IX 2015r.</t>
  </si>
  <si>
    <t>X 2015r.</t>
  </si>
  <si>
    <t>Podjęcia pracy poza miejscem zamieszkania w ramach bonu na zasiedlenie</t>
  </si>
  <si>
    <t>XI 2015r.</t>
  </si>
  <si>
    <t>oferty pracy</t>
  </si>
  <si>
    <t>Podjęcia pracy w ramach bonu zatrudnieniowego</t>
  </si>
  <si>
    <t>XII 2015r.</t>
  </si>
  <si>
    <t>IV 2015r.</t>
  </si>
  <si>
    <t>Podjęcie pracy w ramach refundacji składek na ubezpieczenie społeczne</t>
  </si>
  <si>
    <t>I 2016r.</t>
  </si>
  <si>
    <t>V 2015r.</t>
  </si>
  <si>
    <t>Podjęcia pracy w ramach dofinansowania wynagrodzenia za zatrudnienie skierowanego 
bezrobotnego powyżej 50 r. życia</t>
  </si>
  <si>
    <t>II 2016r.</t>
  </si>
  <si>
    <t>VI 2015r.</t>
  </si>
  <si>
    <t>Rozpoczęcie szkolenia w ramach bonu szkoleniowego</t>
  </si>
  <si>
    <t>III 2016r.</t>
  </si>
  <si>
    <t>VII 2015r.</t>
  </si>
  <si>
    <t>Rozpoczęcie stażu w ramach bonu stażowego</t>
  </si>
  <si>
    <t>IV 2016r.</t>
  </si>
  <si>
    <t>VIII 2015r.</t>
  </si>
  <si>
    <t>V 2016r.</t>
  </si>
  <si>
    <t>VI 2016r.</t>
  </si>
  <si>
    <t>VII 2016r.</t>
  </si>
  <si>
    <t>VIII 2016r.</t>
  </si>
  <si>
    <t>IX 2016r.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</si>
  <si>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</si>
  <si>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</si>
  <si>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</si>
  <si>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</si>
  <si>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</si>
  <si>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</si>
  <si>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</si>
  <si>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</si>
  <si>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</si>
  <si>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</si>
  <si>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</si>
  <si>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</si>
  <si>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</si>
  <si>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</si>
  <si>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</si>
  <si>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</si>
  <si>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30.09.2016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</si>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</sst>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0" fillId="0" borderId="0" xfId="0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166" fontId="40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0" fontId="37" fillId="0" borderId="0" xfId="1" applyNumberFormat="1" applyFont="1"/>
    <xf numFmtId="0" fontId="36" fillId="0" borderId="0" xfId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84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/>
    </xf>
    <xf numFmtId="0" fontId="58" fillId="0" borderId="13" xfId="0" applyFont="1" applyBorder="1"/>
    <xf numFmtId="0" fontId="60" fillId="0" borderId="27" xfId="0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1" fontId="60" fillId="0" borderId="28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3" fillId="0" borderId="0" xfId="0" applyFont="1"/>
    <xf numFmtId="0" fontId="60" fillId="0" borderId="22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1" fontId="60" fillId="0" borderId="22" xfId="0" applyNumberFormat="1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 wrapText="1"/>
    </xf>
    <xf numFmtId="0" fontId="58" fillId="0" borderId="13" xfId="0" applyFont="1" applyBorder="1" applyAlignment="1">
      <alignment horizontal="center"/>
    </xf>
    <xf numFmtId="0" fontId="60" fillId="0" borderId="47" xfId="0" applyFont="1" applyFill="1" applyBorder="1" applyAlignment="1">
      <alignment horizontal="center" vertical="center" wrapText="1"/>
    </xf>
    <xf numFmtId="0" fontId="60" fillId="0" borderId="32" xfId="0" applyFont="1" applyFill="1" applyBorder="1" applyAlignment="1">
      <alignment horizontal="center" vertical="center"/>
    </xf>
    <xf numFmtId="0" fontId="60" fillId="0" borderId="46" xfId="0" applyFont="1" applyFill="1" applyBorder="1" applyAlignment="1">
      <alignment horizontal="center" vertical="center"/>
    </xf>
    <xf numFmtId="0" fontId="56" fillId="0" borderId="87" xfId="0" applyFont="1" applyBorder="1" applyAlignment="1">
      <alignment horizontal="center"/>
    </xf>
    <xf numFmtId="0" fontId="58" fillId="0" borderId="88" xfId="0" applyFont="1" applyBorder="1" applyAlignment="1">
      <alignment horizontal="center"/>
    </xf>
    <xf numFmtId="0" fontId="60" fillId="0" borderId="28" xfId="0" applyFont="1" applyFill="1" applyBorder="1" applyAlignment="1">
      <alignment horizontal="center" vertical="center"/>
    </xf>
    <xf numFmtId="0" fontId="58" fillId="0" borderId="88" xfId="0" applyFont="1" applyFill="1" applyBorder="1" applyAlignment="1">
      <alignment horizontal="center"/>
    </xf>
    <xf numFmtId="0" fontId="63" fillId="0" borderId="0" xfId="0" applyFont="1" applyFill="1"/>
    <xf numFmtId="0" fontId="0" fillId="0" borderId="0" xfId="0" applyFill="1"/>
    <xf numFmtId="0" fontId="58" fillId="0" borderId="90" xfId="0" applyFont="1" applyFill="1" applyBorder="1" applyAlignment="1">
      <alignment horizontal="center"/>
    </xf>
    <xf numFmtId="0" fontId="60" fillId="0" borderId="31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/>
    </xf>
    <xf numFmtId="0" fontId="64" fillId="0" borderId="13" xfId="0" applyFont="1" applyBorder="1"/>
    <xf numFmtId="1" fontId="61" fillId="0" borderId="2" xfId="0" applyNumberFormat="1" applyFont="1" applyFill="1" applyBorder="1" applyAlignment="1">
      <alignment horizontal="center" vertical="center" wrapText="1"/>
    </xf>
    <xf numFmtId="0" fontId="64" fillId="0" borderId="13" xfId="0" applyFont="1" applyBorder="1" applyAlignment="1">
      <alignment horizontal="center"/>
    </xf>
    <xf numFmtId="0" fontId="64" fillId="0" borderId="13" xfId="0" applyFont="1" applyFill="1" applyBorder="1" applyAlignment="1">
      <alignment horizontal="center"/>
    </xf>
    <xf numFmtId="0" fontId="64" fillId="0" borderId="29" xfId="0" applyFont="1" applyBorder="1"/>
    <xf numFmtId="1" fontId="60" fillId="0" borderId="31" xfId="0" applyNumberFormat="1" applyFont="1" applyFill="1" applyBorder="1" applyAlignment="1">
      <alignment horizontal="center" vertical="center" wrapText="1"/>
    </xf>
    <xf numFmtId="1" fontId="60" fillId="0" borderId="30" xfId="0" applyNumberFormat="1" applyFont="1" applyFill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/>
    </xf>
    <xf numFmtId="1" fontId="65" fillId="0" borderId="27" xfId="0" applyNumberFormat="1" applyFont="1" applyFill="1" applyBorder="1" applyAlignment="1">
      <alignment horizontal="center" vertical="center" wrapText="1"/>
    </xf>
    <xf numFmtId="1" fontId="65" fillId="0" borderId="28" xfId="0" applyNumberFormat="1" applyFont="1" applyFill="1" applyBorder="1" applyAlignment="1">
      <alignment horizontal="center" vertical="center" wrapText="1"/>
    </xf>
    <xf numFmtId="1" fontId="60" fillId="0" borderId="47" xfId="0" applyNumberFormat="1" applyFont="1" applyFill="1" applyBorder="1" applyAlignment="1">
      <alignment horizontal="center" vertical="center" wrapText="1"/>
    </xf>
    <xf numFmtId="1" fontId="60" fillId="0" borderId="76" xfId="0" applyNumberFormat="1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 wrapText="1"/>
    </xf>
    <xf numFmtId="1" fontId="60" fillId="0" borderId="28" xfId="0" applyNumberFormat="1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1" fontId="60" fillId="0" borderId="48" xfId="0" applyNumberFormat="1" applyFont="1" applyFill="1" applyBorder="1" applyAlignment="1">
      <alignment horizontal="center" vertical="center" wrapText="1"/>
    </xf>
    <xf numFmtId="1" fontId="60" fillId="0" borderId="46" xfId="0" applyNumberFormat="1" applyFont="1" applyFill="1" applyBorder="1" applyAlignment="1">
      <alignment horizontal="center" vertical="center" wrapText="1"/>
    </xf>
    <xf numFmtId="0" fontId="64" fillId="0" borderId="29" xfId="0" applyFont="1" applyBorder="1" applyAlignment="1">
      <alignment horizontal="center"/>
    </xf>
    <xf numFmtId="0" fontId="60" fillId="0" borderId="32" xfId="0" applyFont="1" applyFill="1" applyBorder="1" applyAlignment="1">
      <alignment horizontal="center" vertical="center" wrapText="1"/>
    </xf>
    <xf numFmtId="1" fontId="60" fillId="0" borderId="32" xfId="0" applyNumberFormat="1" applyFont="1" applyFill="1" applyBorder="1" applyAlignment="1">
      <alignment horizontal="center" vertical="center" wrapText="1"/>
    </xf>
    <xf numFmtId="1" fontId="60" fillId="0" borderId="33" xfId="0" applyNumberFormat="1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66" fillId="0" borderId="0" xfId="0" applyFont="1"/>
    <xf numFmtId="0" fontId="67" fillId="0" borderId="0" xfId="0" applyFont="1" applyFill="1" applyBorder="1" applyAlignment="1">
      <alignment horizontal="right" vertical="center"/>
    </xf>
    <xf numFmtId="0" fontId="44" fillId="0" borderId="0" xfId="0" applyFont="1" applyBorder="1"/>
    <xf numFmtId="0" fontId="46" fillId="0" borderId="0" xfId="0" applyFont="1" applyBorder="1" applyAlignment="1"/>
    <xf numFmtId="0" fontId="67" fillId="0" borderId="0" xfId="0" applyFont="1" applyBorder="1" applyAlignment="1"/>
    <xf numFmtId="1" fontId="67" fillId="0" borderId="0" xfId="0" applyNumberFormat="1" applyFont="1" applyFill="1" applyBorder="1"/>
    <xf numFmtId="0" fontId="46" fillId="0" borderId="0" xfId="0" applyFont="1" applyBorder="1"/>
    <xf numFmtId="0" fontId="67" fillId="0" borderId="0" xfId="0" applyFont="1" applyBorder="1"/>
    <xf numFmtId="1" fontId="67" fillId="0" borderId="0" xfId="0" applyNumberFormat="1" applyFont="1" applyFill="1" applyBorder="1" applyAlignment="1">
      <alignment horizontal="right" vertical="center"/>
    </xf>
    <xf numFmtId="0" fontId="68" fillId="0" borderId="0" xfId="0" applyFont="1"/>
    <xf numFmtId="0" fontId="43" fillId="0" borderId="0" xfId="0" applyFont="1" applyFill="1"/>
    <xf numFmtId="0" fontId="44" fillId="0" borderId="0" xfId="0" applyFont="1" applyFill="1" applyBorder="1" applyAlignment="1">
      <alignment horizontal="right" vertical="center"/>
    </xf>
    <xf numFmtId="1" fontId="44" fillId="0" borderId="0" xfId="0" applyNumberFormat="1" applyFont="1" applyFill="1" applyBorder="1"/>
    <xf numFmtId="1" fontId="44" fillId="0" borderId="0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56" fillId="0" borderId="40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9" fillId="0" borderId="21" xfId="0" applyFont="1" applyFill="1" applyBorder="1" applyAlignment="1">
      <alignment vertical="center" wrapText="1"/>
    </xf>
    <xf numFmtId="0" fontId="59" fillId="0" borderId="22" xfId="0" applyFont="1" applyFill="1" applyBorder="1" applyAlignment="1">
      <alignment vertical="center" wrapText="1"/>
    </xf>
    <xf numFmtId="0" fontId="59" fillId="0" borderId="30" xfId="0" applyFont="1" applyBorder="1" applyAlignment="1">
      <alignment vertical="center" wrapText="1"/>
    </xf>
    <xf numFmtId="0" fontId="59" fillId="0" borderId="31" xfId="0" applyFont="1" applyBorder="1" applyAlignment="1">
      <alignment vertical="center" wrapText="1"/>
    </xf>
    <xf numFmtId="0" fontId="56" fillId="3" borderId="3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0" borderId="85" xfId="0" applyFont="1" applyFill="1" applyBorder="1" applyAlignment="1">
      <alignment horizontal="left"/>
    </xf>
    <xf numFmtId="0" fontId="56" fillId="0" borderId="34" xfId="0" applyFont="1" applyFill="1" applyBorder="1" applyAlignment="1">
      <alignment horizontal="left"/>
    </xf>
    <xf numFmtId="0" fontId="56" fillId="0" borderId="86" xfId="0" applyFont="1" applyFill="1" applyBorder="1" applyAlignment="1">
      <alignment horizontal="left"/>
    </xf>
    <xf numFmtId="0" fontId="59" fillId="0" borderId="21" xfId="0" applyFont="1" applyBorder="1" applyAlignment="1">
      <alignment vertical="center" wrapText="1"/>
    </xf>
    <xf numFmtId="0" fontId="59" fillId="0" borderId="22" xfId="0" applyFont="1" applyBorder="1" applyAlignment="1">
      <alignment vertical="center" wrapText="1"/>
    </xf>
    <xf numFmtId="0" fontId="59" fillId="0" borderId="76" xfId="0" applyFont="1" applyBorder="1" applyAlignment="1">
      <alignment vertical="center" wrapText="1"/>
    </xf>
    <xf numFmtId="0" fontId="59" fillId="0" borderId="47" xfId="0" applyFont="1" applyBorder="1" applyAlignment="1">
      <alignment vertical="center" wrapText="1"/>
    </xf>
    <xf numFmtId="0" fontId="59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9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4" fillId="3" borderId="0" xfId="0" applyFont="1" applyFill="1" applyBorder="1" applyAlignment="1">
      <alignment horizontal="center"/>
    </xf>
    <xf numFmtId="0" fontId="0" fillId="3" borderId="0" xfId="0" applyFill="1" applyAlignment="1"/>
    <xf numFmtId="0" fontId="59" fillId="0" borderId="89" xfId="0" applyFont="1" applyBorder="1" applyAlignment="1">
      <alignment vertical="center" wrapText="1"/>
    </xf>
    <xf numFmtId="0" fontId="59" fillId="0" borderId="89" xfId="0" applyFont="1" applyFill="1" applyBorder="1" applyAlignment="1">
      <alignment horizontal="left" vertical="center" wrapText="1"/>
    </xf>
    <xf numFmtId="0" fontId="59" fillId="0" borderId="22" xfId="0" applyFont="1" applyFill="1" applyBorder="1" applyAlignment="1">
      <alignment horizontal="left" vertical="center" wrapText="1"/>
    </xf>
    <xf numFmtId="0" fontId="59" fillId="0" borderId="75" xfId="0" applyFont="1" applyFill="1" applyBorder="1" applyAlignment="1">
      <alignment horizontal="left" vertical="center" wrapText="1"/>
    </xf>
    <xf numFmtId="0" fontId="59" fillId="0" borderId="47" xfId="0" applyFont="1" applyFill="1" applyBorder="1" applyAlignment="1">
      <alignment horizontal="left" vertical="center" wrapText="1"/>
    </xf>
    <xf numFmtId="0" fontId="59" fillId="0" borderId="91" xfId="0" applyFont="1" applyFill="1" applyBorder="1" applyAlignment="1">
      <alignment horizontal="left" vertical="center" wrapText="1"/>
    </xf>
    <xf numFmtId="0" fontId="59" fillId="0" borderId="31" xfId="0" applyFont="1" applyFill="1" applyBorder="1" applyAlignment="1">
      <alignment horizontal="left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6" fillId="0" borderId="85" xfId="0" applyFont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0" borderId="86" xfId="0" applyFont="1" applyBorder="1" applyAlignment="1">
      <alignment horizontal="left" vertical="center" wrapText="1"/>
    </xf>
    <xf numFmtId="0" fontId="57" fillId="0" borderId="87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86" xfId="0" applyFont="1" applyBorder="1" applyAlignment="1">
      <alignment horizontal="left" vertical="center" wrapText="1"/>
    </xf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6" fillId="3" borderId="34" xfId="0" applyFont="1" applyFill="1" applyBorder="1" applyAlignment="1">
      <alignment horizontal="center" vertical="center"/>
    </xf>
    <xf numFmtId="0" fontId="57" fillId="0" borderId="85" xfId="0" applyFont="1" applyBorder="1" applyAlignment="1">
      <alignment horizontal="left" vertical="center" wrapText="1"/>
    </xf>
    <xf numFmtId="0" fontId="59" fillId="0" borderId="27" xfId="0" applyFont="1" applyBorder="1" applyAlignment="1">
      <alignment vertical="center" wrapText="1"/>
    </xf>
    <xf numFmtId="0" fontId="59" fillId="0" borderId="24" xfId="0" applyFont="1" applyBorder="1" applyAlignment="1">
      <alignment vertical="center" wrapText="1"/>
    </xf>
    <xf numFmtId="0" fontId="59" fillId="0" borderId="23" xfId="0" applyFont="1" applyBorder="1" applyAlignment="1">
      <alignment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IX 2015r. do IX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16'!$B$3:$B$15</c:f>
              <c:strCache>
                <c:ptCount val="13"/>
                <c:pt idx="0">
                  <c:v>IX 2015r.</c:v>
                </c:pt>
                <c:pt idx="1">
                  <c:v>X 2015r.</c:v>
                </c:pt>
                <c:pt idx="2">
                  <c:v>XI 2015r.</c:v>
                </c:pt>
                <c:pt idx="3">
                  <c:v>XII 2015r.</c:v>
                </c:pt>
                <c:pt idx="4">
                  <c:v>I 2016r.</c:v>
                </c:pt>
                <c:pt idx="5">
                  <c:v>II 2016r.</c:v>
                </c:pt>
                <c:pt idx="6">
                  <c:v>III 2016r.</c:v>
                </c:pt>
                <c:pt idx="7">
                  <c:v>IV 2016r.</c:v>
                </c:pt>
                <c:pt idx="8">
                  <c:v>V 2016r.</c:v>
                </c:pt>
                <c:pt idx="9">
                  <c:v>VI 2016r.</c:v>
                </c:pt>
                <c:pt idx="10">
                  <c:v>VII 2016r.</c:v>
                </c:pt>
                <c:pt idx="11">
                  <c:v>VIII 2016r.</c:v>
                </c:pt>
                <c:pt idx="12">
                  <c:v>IX 2016r.</c:v>
                </c:pt>
              </c:strCache>
            </c:strRef>
          </c:cat>
          <c:val>
            <c:numRef>
              <c:f>'Wykresy IX 16'!$C$3:$C$15</c:f>
              <c:numCache>
                <c:formatCode>General</c:formatCode>
                <c:ptCount val="13"/>
                <c:pt idx="0">
                  <c:v>38557</c:v>
                </c:pt>
                <c:pt idx="1">
                  <c:v>37860</c:v>
                </c:pt>
                <c:pt idx="2">
                  <c:v>38029</c:v>
                </c:pt>
                <c:pt idx="3">
                  <c:v>39348</c:v>
                </c:pt>
                <c:pt idx="4">
                  <c:v>42271</c:v>
                </c:pt>
                <c:pt idx="5">
                  <c:v>41720</c:v>
                </c:pt>
                <c:pt idx="6">
                  <c:v>39423</c:v>
                </c:pt>
                <c:pt idx="7">
                  <c:v>36968</c:v>
                </c:pt>
                <c:pt idx="8">
                  <c:v>35170</c:v>
                </c:pt>
                <c:pt idx="9">
                  <c:v>33449</c:v>
                </c:pt>
                <c:pt idx="10">
                  <c:v>32659</c:v>
                </c:pt>
                <c:pt idx="11">
                  <c:v>32089</c:v>
                </c:pt>
                <c:pt idx="12">
                  <c:v>31253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5225336"/>
        <c:axId val="245225720"/>
      </c:barChart>
      <c:catAx>
        <c:axId val="24522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5225720"/>
        <c:crossesAt val="30000"/>
        <c:auto val="1"/>
        <c:lblAlgn val="ctr"/>
        <c:lblOffset val="100"/>
        <c:noMultiLvlLbl val="0"/>
      </c:catAx>
      <c:valAx>
        <c:axId val="245225720"/>
        <c:scaling>
          <c:orientation val="minMax"/>
          <c:max val="44000"/>
          <c:min val="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52253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IX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IX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IX 16'!$I$4:$I$9</c:f>
              <c:numCache>
                <c:formatCode>General</c:formatCode>
                <c:ptCount val="6"/>
                <c:pt idx="0">
                  <c:v>138</c:v>
                </c:pt>
                <c:pt idx="1">
                  <c:v>19</c:v>
                </c:pt>
                <c:pt idx="2">
                  <c:v>3</c:v>
                </c:pt>
                <c:pt idx="3">
                  <c:v>171</c:v>
                </c:pt>
                <c:pt idx="4">
                  <c:v>141</c:v>
                </c:pt>
                <c:pt idx="5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5315368"/>
        <c:axId val="245315760"/>
      </c:barChart>
      <c:catAx>
        <c:axId val="245315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5315760"/>
        <c:crosses val="autoZero"/>
        <c:auto val="1"/>
        <c:lblAlgn val="ctr"/>
        <c:lblOffset val="100"/>
        <c:noMultiLvlLbl val="0"/>
      </c:catAx>
      <c:valAx>
        <c:axId val="24531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53153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IV 2015r. do IX 2015r. oraz od IV 2016r. do IX 2016r.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16'!$E$6:$E$18</c:f>
              <c:strCache>
                <c:ptCount val="13"/>
                <c:pt idx="0">
                  <c:v>IV 2015r.</c:v>
                </c:pt>
                <c:pt idx="1">
                  <c:v>V 2015r.</c:v>
                </c:pt>
                <c:pt idx="2">
                  <c:v>VI 2015r.</c:v>
                </c:pt>
                <c:pt idx="3">
                  <c:v>VII 2015r.</c:v>
                </c:pt>
                <c:pt idx="4">
                  <c:v>VIII 2015r.</c:v>
                </c:pt>
                <c:pt idx="5">
                  <c:v>IX 2015r.</c:v>
                </c:pt>
                <c:pt idx="7">
                  <c:v>IV 2016r.</c:v>
                </c:pt>
                <c:pt idx="8">
                  <c:v>V 2016r.</c:v>
                </c:pt>
                <c:pt idx="9">
                  <c:v>VI 2016r.</c:v>
                </c:pt>
                <c:pt idx="10">
                  <c:v>VII 2016r.</c:v>
                </c:pt>
                <c:pt idx="11">
                  <c:v>VIII 2016r.</c:v>
                </c:pt>
                <c:pt idx="12">
                  <c:v>IX 2016r.</c:v>
                </c:pt>
              </c:strCache>
            </c:strRef>
          </c:cat>
          <c:val>
            <c:numRef>
              <c:f>'Wykresy IX 16'!$F$6:$F$18</c:f>
              <c:numCache>
                <c:formatCode>General</c:formatCode>
                <c:ptCount val="13"/>
                <c:pt idx="0">
                  <c:v>4294</c:v>
                </c:pt>
                <c:pt idx="1">
                  <c:v>3345</c:v>
                </c:pt>
                <c:pt idx="2">
                  <c:v>3566</c:v>
                </c:pt>
                <c:pt idx="3">
                  <c:v>3759</c:v>
                </c:pt>
                <c:pt idx="4">
                  <c:v>4336</c:v>
                </c:pt>
                <c:pt idx="5">
                  <c:v>4276</c:v>
                </c:pt>
                <c:pt idx="7">
                  <c:v>4767</c:v>
                </c:pt>
                <c:pt idx="8">
                  <c:v>4278</c:v>
                </c:pt>
                <c:pt idx="9">
                  <c:v>4827</c:v>
                </c:pt>
                <c:pt idx="10">
                  <c:v>4184</c:v>
                </c:pt>
                <c:pt idx="11">
                  <c:v>4421</c:v>
                </c:pt>
                <c:pt idx="12">
                  <c:v>4939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5316544"/>
        <c:axId val="245316936"/>
        <c:axId val="0"/>
      </c:bar3DChart>
      <c:catAx>
        <c:axId val="24531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5316936"/>
        <c:crosses val="autoZero"/>
        <c:auto val="1"/>
        <c:lblAlgn val="ctr"/>
        <c:lblOffset val="100"/>
        <c:noMultiLvlLbl val="0"/>
      </c:catAx>
      <c:valAx>
        <c:axId val="245316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531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we wrześniu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3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710972025932652"/>
          <c:y val="0.28936876640419945"/>
          <c:w val="0.55192072144828053"/>
          <c:h val="0.4458333333333333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7206855553312244E-2"/>
                  <c:y val="-7.22621391076115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31989591044606E-2"/>
                  <c:y val="-0.154281332020997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5191017789443"/>
                  <c:y val="5.7250656167979004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43585256971084"/>
                  <c:y val="0.15501706036745408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0750386970859413E-2"/>
                  <c:y val="0.141125984251968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5091190524261501E-2"/>
                  <c:y val="0.1578435039370078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479283038338162"/>
                  <c:y val="0.1403795931758528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4.7591807434327123E-2"/>
                  <c:y val="7.8397965879265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5713271417995828"/>
                  <c:y val="-3.45080380577428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5.5476927563541736E-2"/>
                  <c:y val="-7.40398622047244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8.5012674697714063E-2"/>
                  <c:y val="-4.88828740157480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6.3886084752226482E-3"/>
                  <c:y val="-6.94793307086614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3353971779169"/>
                  <c:y val="-9.4940288713910762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IX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IX 16'!$K$22:$K$34</c:f>
              <c:numCache>
                <c:formatCode>0.00%</c:formatCode>
                <c:ptCount val="13"/>
                <c:pt idx="0">
                  <c:v>0.42046890355187422</c:v>
                </c:pt>
                <c:pt idx="1">
                  <c:v>5.1944405447143058E-2</c:v>
                </c:pt>
                <c:pt idx="2">
                  <c:v>1.1371613084374562E-2</c:v>
                </c:pt>
                <c:pt idx="3">
                  <c:v>1.4179418784220132E-2</c:v>
                </c:pt>
                <c:pt idx="4">
                  <c:v>1.1933174224343675E-2</c:v>
                </c:pt>
                <c:pt idx="5">
                  <c:v>1.446019935420469E-2</c:v>
                </c:pt>
                <c:pt idx="6">
                  <c:v>8.6480415555243578E-2</c:v>
                </c:pt>
                <c:pt idx="7">
                  <c:v>3.0324301558332163E-2</c:v>
                </c:pt>
                <c:pt idx="8">
                  <c:v>3.6782254667976973E-2</c:v>
                </c:pt>
                <c:pt idx="9">
                  <c:v>0.1818054190650007</c:v>
                </c:pt>
                <c:pt idx="10">
                  <c:v>7.791660817071458E-2</c:v>
                </c:pt>
                <c:pt idx="11">
                  <c:v>6.8791239646216482E-3</c:v>
                </c:pt>
                <c:pt idx="12">
                  <c:v>5.5399999999999998E-2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  <sheetName val="Stan i struktura VI 16"/>
      <sheetName val="Stan i struktura VII 16"/>
      <sheetName val="Stan i struktura VIII 16"/>
      <sheetName val="Stan i struktura IX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2364</v>
          </cell>
          <cell r="F6">
            <v>1824</v>
          </cell>
          <cell r="G6">
            <v>2398</v>
          </cell>
          <cell r="H6">
            <v>3058</v>
          </cell>
          <cell r="I6">
            <v>3745</v>
          </cell>
          <cell r="J6">
            <v>625</v>
          </cell>
          <cell r="K6">
            <v>2528</v>
          </cell>
          <cell r="L6">
            <v>1102</v>
          </cell>
          <cell r="M6">
            <v>1781</v>
          </cell>
          <cell r="N6">
            <v>1395</v>
          </cell>
          <cell r="O6">
            <v>3103</v>
          </cell>
          <cell r="P6">
            <v>2422</v>
          </cell>
          <cell r="Q6">
            <v>3121</v>
          </cell>
          <cell r="R6">
            <v>2623</v>
          </cell>
          <cell r="S6">
            <v>32089</v>
          </cell>
        </row>
        <row r="46">
          <cell r="E46">
            <v>4060</v>
          </cell>
          <cell r="F46">
            <v>2013</v>
          </cell>
          <cell r="G46">
            <v>1828</v>
          </cell>
          <cell r="H46">
            <v>1546</v>
          </cell>
          <cell r="I46">
            <v>2339</v>
          </cell>
          <cell r="J46">
            <v>1567</v>
          </cell>
          <cell r="K46">
            <v>2295</v>
          </cell>
          <cell r="L46">
            <v>1225</v>
          </cell>
          <cell r="M46">
            <v>1604</v>
          </cell>
          <cell r="N46">
            <v>1439</v>
          </cell>
          <cell r="O46">
            <v>5677</v>
          </cell>
          <cell r="P46">
            <v>1634</v>
          </cell>
          <cell r="Q46">
            <v>2464</v>
          </cell>
          <cell r="R46">
            <v>3971</v>
          </cell>
          <cell r="S46">
            <v>33662</v>
          </cell>
        </row>
        <row r="49">
          <cell r="E49">
            <v>76</v>
          </cell>
          <cell r="F49">
            <v>28</v>
          </cell>
          <cell r="G49">
            <v>0</v>
          </cell>
          <cell r="H49">
            <v>22</v>
          </cell>
          <cell r="I49">
            <v>50</v>
          </cell>
          <cell r="J49">
            <v>15</v>
          </cell>
          <cell r="K49">
            <v>89</v>
          </cell>
          <cell r="L49">
            <v>55</v>
          </cell>
          <cell r="M49">
            <v>12</v>
          </cell>
          <cell r="N49">
            <v>27</v>
          </cell>
          <cell r="O49">
            <v>105</v>
          </cell>
          <cell r="P49">
            <v>17</v>
          </cell>
          <cell r="Q49">
            <v>111</v>
          </cell>
          <cell r="R49">
            <v>176</v>
          </cell>
          <cell r="S49">
            <v>783</v>
          </cell>
        </row>
        <row r="51">
          <cell r="E51">
            <v>23</v>
          </cell>
          <cell r="F51">
            <v>42</v>
          </cell>
          <cell r="G51">
            <v>72</v>
          </cell>
          <cell r="H51">
            <v>56</v>
          </cell>
          <cell r="I51">
            <v>137</v>
          </cell>
          <cell r="J51">
            <v>24</v>
          </cell>
          <cell r="K51">
            <v>65</v>
          </cell>
          <cell r="L51">
            <v>38</v>
          </cell>
          <cell r="M51">
            <v>44</v>
          </cell>
          <cell r="N51">
            <v>20</v>
          </cell>
          <cell r="O51">
            <v>3</v>
          </cell>
          <cell r="P51">
            <v>56</v>
          </cell>
          <cell r="Q51">
            <v>261</v>
          </cell>
          <cell r="R51">
            <v>18</v>
          </cell>
          <cell r="S51">
            <v>859</v>
          </cell>
        </row>
        <row r="53">
          <cell r="E53">
            <v>66</v>
          </cell>
          <cell r="F53">
            <v>37</v>
          </cell>
          <cell r="G53">
            <v>76</v>
          </cell>
          <cell r="H53">
            <v>68</v>
          </cell>
          <cell r="I53">
            <v>47</v>
          </cell>
          <cell r="J53">
            <v>51</v>
          </cell>
          <cell r="K53">
            <v>43</v>
          </cell>
          <cell r="L53">
            <v>24</v>
          </cell>
          <cell r="M53">
            <v>24</v>
          </cell>
          <cell r="N53">
            <v>46</v>
          </cell>
          <cell r="O53">
            <v>63</v>
          </cell>
          <cell r="P53">
            <v>27</v>
          </cell>
          <cell r="Q53">
            <v>51</v>
          </cell>
          <cell r="R53">
            <v>66</v>
          </cell>
          <cell r="S53">
            <v>689</v>
          </cell>
        </row>
        <row r="55">
          <cell r="E55">
            <v>72</v>
          </cell>
          <cell r="F55">
            <v>43</v>
          </cell>
          <cell r="G55">
            <v>64</v>
          </cell>
          <cell r="H55">
            <v>40</v>
          </cell>
          <cell r="I55">
            <v>54</v>
          </cell>
          <cell r="J55">
            <v>63</v>
          </cell>
          <cell r="K55">
            <v>15</v>
          </cell>
          <cell r="L55">
            <v>56</v>
          </cell>
          <cell r="M55">
            <v>31</v>
          </cell>
          <cell r="N55">
            <v>32</v>
          </cell>
          <cell r="O55">
            <v>62</v>
          </cell>
          <cell r="P55">
            <v>20</v>
          </cell>
          <cell r="Q55">
            <v>85</v>
          </cell>
          <cell r="R55">
            <v>55</v>
          </cell>
          <cell r="S55">
            <v>692</v>
          </cell>
        </row>
        <row r="57">
          <cell r="E57">
            <v>104</v>
          </cell>
          <cell r="F57">
            <v>73</v>
          </cell>
          <cell r="G57">
            <v>70</v>
          </cell>
          <cell r="H57">
            <v>130</v>
          </cell>
          <cell r="I57">
            <v>128</v>
          </cell>
          <cell r="J57">
            <v>59</v>
          </cell>
          <cell r="K57">
            <v>234</v>
          </cell>
          <cell r="L57">
            <v>34</v>
          </cell>
          <cell r="M57">
            <v>97</v>
          </cell>
          <cell r="N57">
            <v>75</v>
          </cell>
          <cell r="O57">
            <v>166</v>
          </cell>
          <cell r="P57">
            <v>107</v>
          </cell>
          <cell r="Q57">
            <v>201</v>
          </cell>
          <cell r="R57">
            <v>160</v>
          </cell>
          <cell r="S57">
            <v>1638</v>
          </cell>
        </row>
        <row r="59">
          <cell r="E59">
            <v>33</v>
          </cell>
          <cell r="F59">
            <v>18</v>
          </cell>
          <cell r="G59">
            <v>78</v>
          </cell>
          <cell r="H59">
            <v>35</v>
          </cell>
          <cell r="I59">
            <v>93</v>
          </cell>
          <cell r="J59">
            <v>3</v>
          </cell>
          <cell r="K59">
            <v>32</v>
          </cell>
          <cell r="L59">
            <v>26</v>
          </cell>
          <cell r="M59">
            <v>44</v>
          </cell>
          <cell r="N59">
            <v>68</v>
          </cell>
          <cell r="O59">
            <v>23</v>
          </cell>
          <cell r="P59">
            <v>13</v>
          </cell>
          <cell r="Q59">
            <v>41</v>
          </cell>
          <cell r="R59">
            <v>41</v>
          </cell>
          <cell r="S59">
            <v>548</v>
          </cell>
        </row>
        <row r="61">
          <cell r="E61">
            <v>348</v>
          </cell>
          <cell r="F61">
            <v>201</v>
          </cell>
          <cell r="G61">
            <v>275</v>
          </cell>
          <cell r="H61">
            <v>302</v>
          </cell>
          <cell r="I61">
            <v>451</v>
          </cell>
          <cell r="J61">
            <v>107</v>
          </cell>
          <cell r="K61">
            <v>418</v>
          </cell>
          <cell r="L61">
            <v>162</v>
          </cell>
          <cell r="M61">
            <v>285</v>
          </cell>
          <cell r="N61">
            <v>80</v>
          </cell>
          <cell r="O61">
            <v>450</v>
          </cell>
          <cell r="P61">
            <v>323</v>
          </cell>
          <cell r="Q61">
            <v>256</v>
          </cell>
          <cell r="R61">
            <v>413</v>
          </cell>
          <cell r="S61">
            <v>4071</v>
          </cell>
        </row>
        <row r="63">
          <cell r="E63">
            <v>0</v>
          </cell>
          <cell r="F63">
            <v>36</v>
          </cell>
          <cell r="G63">
            <v>52</v>
          </cell>
          <cell r="H63">
            <v>40</v>
          </cell>
          <cell r="I63">
            <v>147</v>
          </cell>
          <cell r="J63">
            <v>68</v>
          </cell>
          <cell r="K63">
            <v>100</v>
          </cell>
          <cell r="L63">
            <v>23</v>
          </cell>
          <cell r="M63">
            <v>51</v>
          </cell>
          <cell r="N63">
            <v>83</v>
          </cell>
          <cell r="O63">
            <v>172</v>
          </cell>
          <cell r="P63">
            <v>34</v>
          </cell>
          <cell r="Q63">
            <v>231</v>
          </cell>
          <cell r="R63">
            <v>793</v>
          </cell>
          <cell r="S63">
            <v>1830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>
      <selection activeCell="U5" sqref="U5"/>
    </sheetView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344" t="s">
        <v>0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6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319" t="s">
        <v>19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47"/>
    </row>
    <row r="5" spans="2:27" ht="29.1" customHeight="1" thickTop="1" thickBot="1">
      <c r="B5" s="14" t="s">
        <v>20</v>
      </c>
      <c r="C5" s="348" t="s">
        <v>21</v>
      </c>
      <c r="D5" s="349"/>
      <c r="E5" s="15">
        <v>4.0999999999999996</v>
      </c>
      <c r="F5" s="15">
        <v>7.4</v>
      </c>
      <c r="G5" s="15">
        <v>14.2</v>
      </c>
      <c r="H5" s="15">
        <v>14.8</v>
      </c>
      <c r="I5" s="15">
        <v>13.8</v>
      </c>
      <c r="J5" s="15">
        <v>4</v>
      </c>
      <c r="K5" s="15">
        <v>14.7</v>
      </c>
      <c r="L5" s="15">
        <v>9.8000000000000007</v>
      </c>
      <c r="M5" s="15">
        <v>7.5</v>
      </c>
      <c r="N5" s="15">
        <v>10.5</v>
      </c>
      <c r="O5" s="15">
        <v>4.9000000000000004</v>
      </c>
      <c r="P5" s="15">
        <v>9.4</v>
      </c>
      <c r="Q5" s="15">
        <v>14.9</v>
      </c>
      <c r="R5" s="16">
        <v>8</v>
      </c>
      <c r="S5" s="17">
        <v>8.6999999999999993</v>
      </c>
      <c r="T5" s="1" t="s">
        <v>22</v>
      </c>
    </row>
    <row r="6" spans="2:27" s="4" customFormat="1" ht="28.5" customHeight="1" thickTop="1" thickBot="1">
      <c r="B6" s="18" t="s">
        <v>23</v>
      </c>
      <c r="C6" s="350" t="s">
        <v>24</v>
      </c>
      <c r="D6" s="351"/>
      <c r="E6" s="19">
        <v>2249</v>
      </c>
      <c r="F6" s="20">
        <v>1737</v>
      </c>
      <c r="G6" s="20">
        <v>2315</v>
      </c>
      <c r="H6" s="20">
        <v>3027</v>
      </c>
      <c r="I6" s="20">
        <v>3647</v>
      </c>
      <c r="J6" s="20">
        <v>626</v>
      </c>
      <c r="K6" s="20">
        <v>2553</v>
      </c>
      <c r="L6" s="20">
        <v>1106</v>
      </c>
      <c r="M6" s="20">
        <v>1697</v>
      </c>
      <c r="N6" s="20">
        <v>1399</v>
      </c>
      <c r="O6" s="20">
        <v>3027</v>
      </c>
      <c r="P6" s="20">
        <v>2432</v>
      </c>
      <c r="Q6" s="20">
        <v>2853</v>
      </c>
      <c r="R6" s="21">
        <v>2585</v>
      </c>
      <c r="S6" s="22">
        <f>SUM(E6:R6)</f>
        <v>31253</v>
      </c>
    </row>
    <row r="7" spans="2:27" s="4" customFormat="1" ht="29.1" customHeight="1" thickTop="1" thickBot="1">
      <c r="B7" s="23"/>
      <c r="C7" s="352" t="s">
        <v>25</v>
      </c>
      <c r="D7" s="352"/>
      <c r="E7" s="24">
        <f>'[1]Stan i struktura VIII 16'!E6</f>
        <v>2364</v>
      </c>
      <c r="F7" s="25">
        <f>'[1]Stan i struktura VIII 16'!F6</f>
        <v>1824</v>
      </c>
      <c r="G7" s="25">
        <f>'[1]Stan i struktura VIII 16'!G6</f>
        <v>2398</v>
      </c>
      <c r="H7" s="25">
        <f>'[1]Stan i struktura VIII 16'!H6</f>
        <v>3058</v>
      </c>
      <c r="I7" s="25">
        <f>'[1]Stan i struktura VIII 16'!I6</f>
        <v>3745</v>
      </c>
      <c r="J7" s="25">
        <f>'[1]Stan i struktura VIII 16'!J6</f>
        <v>625</v>
      </c>
      <c r="K7" s="25">
        <f>'[1]Stan i struktura VIII 16'!K6</f>
        <v>2528</v>
      </c>
      <c r="L7" s="25">
        <f>'[1]Stan i struktura VIII 16'!L6</f>
        <v>1102</v>
      </c>
      <c r="M7" s="25">
        <f>'[1]Stan i struktura VIII 16'!M6</f>
        <v>1781</v>
      </c>
      <c r="N7" s="25">
        <f>'[1]Stan i struktura VIII 16'!N6</f>
        <v>1395</v>
      </c>
      <c r="O7" s="25">
        <f>'[1]Stan i struktura VIII 16'!O6</f>
        <v>3103</v>
      </c>
      <c r="P7" s="25">
        <f>'[1]Stan i struktura VIII 16'!P6</f>
        <v>2422</v>
      </c>
      <c r="Q7" s="25">
        <f>'[1]Stan i struktura VIII 16'!Q6</f>
        <v>3121</v>
      </c>
      <c r="R7" s="26">
        <f>'[1]Stan i struktura VIII 16'!R6</f>
        <v>2623</v>
      </c>
      <c r="S7" s="27">
        <f>'[1]Stan i struktura VIII 16'!S6</f>
        <v>32089</v>
      </c>
      <c r="T7" s="28"/>
      <c r="V7" s="29">
        <f>SUM(E7:R7)</f>
        <v>32089</v>
      </c>
    </row>
    <row r="8" spans="2:27" ht="29.1" customHeight="1" thickTop="1" thickBot="1">
      <c r="B8" s="30"/>
      <c r="C8" s="330" t="s">
        <v>26</v>
      </c>
      <c r="D8" s="323"/>
      <c r="E8" s="31">
        <f t="shared" ref="E8:S8" si="0">E6-E7</f>
        <v>-115</v>
      </c>
      <c r="F8" s="31">
        <f t="shared" si="0"/>
        <v>-87</v>
      </c>
      <c r="G8" s="31">
        <f t="shared" si="0"/>
        <v>-83</v>
      </c>
      <c r="H8" s="31">
        <f t="shared" si="0"/>
        <v>-31</v>
      </c>
      <c r="I8" s="31">
        <f t="shared" si="0"/>
        <v>-98</v>
      </c>
      <c r="J8" s="31">
        <f t="shared" si="0"/>
        <v>1</v>
      </c>
      <c r="K8" s="31">
        <f t="shared" si="0"/>
        <v>25</v>
      </c>
      <c r="L8" s="31">
        <f t="shared" si="0"/>
        <v>4</v>
      </c>
      <c r="M8" s="31">
        <f t="shared" si="0"/>
        <v>-84</v>
      </c>
      <c r="N8" s="31">
        <f t="shared" si="0"/>
        <v>4</v>
      </c>
      <c r="O8" s="31">
        <f t="shared" si="0"/>
        <v>-76</v>
      </c>
      <c r="P8" s="31">
        <f t="shared" si="0"/>
        <v>10</v>
      </c>
      <c r="Q8" s="31">
        <f t="shared" si="0"/>
        <v>-268</v>
      </c>
      <c r="R8" s="32">
        <f t="shared" si="0"/>
        <v>-38</v>
      </c>
      <c r="S8" s="33">
        <f t="shared" si="0"/>
        <v>-836</v>
      </c>
      <c r="T8" s="34"/>
    </row>
    <row r="9" spans="2:27" ht="29.1" customHeight="1" thickTop="1" thickBot="1">
      <c r="B9" s="35"/>
      <c r="C9" s="326" t="s">
        <v>27</v>
      </c>
      <c r="D9" s="327"/>
      <c r="E9" s="36">
        <f t="shared" ref="E9:S9" si="1">E6/E7*100</f>
        <v>95.135363790186119</v>
      </c>
      <c r="F9" s="36">
        <f t="shared" si="1"/>
        <v>95.23026315789474</v>
      </c>
      <c r="G9" s="36">
        <f t="shared" si="1"/>
        <v>96.538782318598834</v>
      </c>
      <c r="H9" s="36">
        <f t="shared" si="1"/>
        <v>98.986265533028131</v>
      </c>
      <c r="I9" s="36">
        <f t="shared" si="1"/>
        <v>97.383177570093466</v>
      </c>
      <c r="J9" s="36">
        <f t="shared" si="1"/>
        <v>100.16000000000001</v>
      </c>
      <c r="K9" s="36">
        <f t="shared" si="1"/>
        <v>100.98892405063292</v>
      </c>
      <c r="L9" s="36">
        <f t="shared" si="1"/>
        <v>100.36297640653358</v>
      </c>
      <c r="M9" s="36">
        <f t="shared" si="1"/>
        <v>95.283548568220098</v>
      </c>
      <c r="N9" s="36">
        <f t="shared" si="1"/>
        <v>100.28673835125448</v>
      </c>
      <c r="O9" s="36">
        <f t="shared" si="1"/>
        <v>97.550757331614562</v>
      </c>
      <c r="P9" s="36">
        <f t="shared" si="1"/>
        <v>100.41288191577209</v>
      </c>
      <c r="Q9" s="36">
        <f t="shared" si="1"/>
        <v>91.413008651073369</v>
      </c>
      <c r="R9" s="37">
        <f t="shared" si="1"/>
        <v>98.551277163553181</v>
      </c>
      <c r="S9" s="38">
        <f t="shared" si="1"/>
        <v>97.394745863068337</v>
      </c>
      <c r="T9" s="34"/>
      <c r="AA9" s="39"/>
    </row>
    <row r="10" spans="2:27" s="4" customFormat="1" ht="29.1" customHeight="1" thickTop="1" thickBot="1">
      <c r="B10" s="40" t="s">
        <v>28</v>
      </c>
      <c r="C10" s="328" t="s">
        <v>29</v>
      </c>
      <c r="D10" s="329"/>
      <c r="E10" s="41">
        <v>638</v>
      </c>
      <c r="F10" s="42">
        <v>325</v>
      </c>
      <c r="G10" s="43">
        <v>438</v>
      </c>
      <c r="H10" s="43">
        <v>497</v>
      </c>
      <c r="I10" s="43">
        <v>673</v>
      </c>
      <c r="J10" s="43">
        <v>186</v>
      </c>
      <c r="K10" s="43">
        <v>577</v>
      </c>
      <c r="L10" s="43">
        <v>227</v>
      </c>
      <c r="M10" s="44">
        <v>294</v>
      </c>
      <c r="N10" s="44">
        <v>250</v>
      </c>
      <c r="O10" s="44">
        <v>678</v>
      </c>
      <c r="P10" s="44">
        <v>426</v>
      </c>
      <c r="Q10" s="44">
        <v>518</v>
      </c>
      <c r="R10" s="44">
        <v>560</v>
      </c>
      <c r="S10" s="45">
        <f>SUM(E10:R10)</f>
        <v>6287</v>
      </c>
      <c r="T10" s="28"/>
    </row>
    <row r="11" spans="2:27" ht="29.1" customHeight="1" thickTop="1" thickBot="1">
      <c r="B11" s="46"/>
      <c r="C11" s="330" t="s">
        <v>30</v>
      </c>
      <c r="D11" s="323"/>
      <c r="E11" s="47">
        <f t="shared" ref="E11:S11" si="2">E76/E10*100</f>
        <v>17.554858934169278</v>
      </c>
      <c r="F11" s="47">
        <f t="shared" si="2"/>
        <v>26.461538461538463</v>
      </c>
      <c r="G11" s="47">
        <f t="shared" si="2"/>
        <v>27.853881278538811</v>
      </c>
      <c r="H11" s="47">
        <f t="shared" si="2"/>
        <v>20.52313883299799</v>
      </c>
      <c r="I11" s="47">
        <f t="shared" si="2"/>
        <v>19.465081723625559</v>
      </c>
      <c r="J11" s="47">
        <f t="shared" si="2"/>
        <v>20.967741935483872</v>
      </c>
      <c r="K11" s="47">
        <f t="shared" si="2"/>
        <v>18.717504332755635</v>
      </c>
      <c r="L11" s="47">
        <f t="shared" si="2"/>
        <v>21.58590308370044</v>
      </c>
      <c r="M11" s="47">
        <f t="shared" si="2"/>
        <v>22.789115646258505</v>
      </c>
      <c r="N11" s="47">
        <f t="shared" si="2"/>
        <v>28.000000000000004</v>
      </c>
      <c r="O11" s="47">
        <f t="shared" si="2"/>
        <v>18.436578171091444</v>
      </c>
      <c r="P11" s="47">
        <f t="shared" si="2"/>
        <v>22.300469483568076</v>
      </c>
      <c r="Q11" s="47">
        <f t="shared" si="2"/>
        <v>22.586872586872587</v>
      </c>
      <c r="R11" s="48">
        <f t="shared" si="2"/>
        <v>16.071428571428573</v>
      </c>
      <c r="S11" s="49">
        <f t="shared" si="2"/>
        <v>20.884364561794179</v>
      </c>
      <c r="T11" s="34"/>
    </row>
    <row r="12" spans="2:27" ht="29.1" customHeight="1" thickTop="1" thickBot="1">
      <c r="B12" s="50" t="s">
        <v>31</v>
      </c>
      <c r="C12" s="331" t="s">
        <v>32</v>
      </c>
      <c r="D12" s="332"/>
      <c r="E12" s="41">
        <v>753</v>
      </c>
      <c r="F12" s="43">
        <v>412</v>
      </c>
      <c r="G12" s="43">
        <v>521</v>
      </c>
      <c r="H12" s="43">
        <v>528</v>
      </c>
      <c r="I12" s="43">
        <v>771</v>
      </c>
      <c r="J12" s="43">
        <v>185</v>
      </c>
      <c r="K12" s="43">
        <v>552</v>
      </c>
      <c r="L12" s="43">
        <v>223</v>
      </c>
      <c r="M12" s="44">
        <v>378</v>
      </c>
      <c r="N12" s="44">
        <v>246</v>
      </c>
      <c r="O12" s="44">
        <v>754</v>
      </c>
      <c r="P12" s="44">
        <v>416</v>
      </c>
      <c r="Q12" s="44">
        <v>786</v>
      </c>
      <c r="R12" s="44">
        <v>598</v>
      </c>
      <c r="S12" s="45">
        <f>SUM(E12:R12)</f>
        <v>7123</v>
      </c>
      <c r="T12" s="34"/>
    </row>
    <row r="13" spans="2:27" ht="29.1" customHeight="1" thickTop="1" thickBot="1">
      <c r="B13" s="46" t="s">
        <v>22</v>
      </c>
      <c r="C13" s="333" t="s">
        <v>33</v>
      </c>
      <c r="D13" s="334"/>
      <c r="E13" s="51">
        <v>346</v>
      </c>
      <c r="F13" s="52">
        <v>198</v>
      </c>
      <c r="G13" s="52">
        <v>263</v>
      </c>
      <c r="H13" s="52">
        <v>307</v>
      </c>
      <c r="I13" s="52">
        <v>421</v>
      </c>
      <c r="J13" s="52">
        <v>67</v>
      </c>
      <c r="K13" s="52">
        <v>335</v>
      </c>
      <c r="L13" s="52">
        <v>119</v>
      </c>
      <c r="M13" s="53">
        <v>200</v>
      </c>
      <c r="N13" s="53">
        <v>148</v>
      </c>
      <c r="O13" s="53">
        <v>330</v>
      </c>
      <c r="P13" s="53">
        <v>209</v>
      </c>
      <c r="Q13" s="53">
        <v>410</v>
      </c>
      <c r="R13" s="53">
        <v>279</v>
      </c>
      <c r="S13" s="54">
        <f t="shared" ref="S13:S15" si="3">SUM(E13:R13)</f>
        <v>3632</v>
      </c>
      <c r="T13" s="34"/>
    </row>
    <row r="14" spans="2:27" s="4" customFormat="1" ht="29.1" customHeight="1" thickTop="1" thickBot="1">
      <c r="B14" s="18" t="s">
        <v>22</v>
      </c>
      <c r="C14" s="335" t="s">
        <v>34</v>
      </c>
      <c r="D14" s="336"/>
      <c r="E14" s="51">
        <v>276</v>
      </c>
      <c r="F14" s="52">
        <v>169</v>
      </c>
      <c r="G14" s="52">
        <v>226</v>
      </c>
      <c r="H14" s="52">
        <v>257</v>
      </c>
      <c r="I14" s="52">
        <v>336</v>
      </c>
      <c r="J14" s="52">
        <v>50</v>
      </c>
      <c r="K14" s="52">
        <v>303</v>
      </c>
      <c r="L14" s="52">
        <v>76</v>
      </c>
      <c r="M14" s="53">
        <v>184</v>
      </c>
      <c r="N14" s="53">
        <v>126</v>
      </c>
      <c r="O14" s="53">
        <v>280</v>
      </c>
      <c r="P14" s="53">
        <v>189</v>
      </c>
      <c r="Q14" s="53">
        <v>308</v>
      </c>
      <c r="R14" s="53">
        <v>215</v>
      </c>
      <c r="S14" s="54">
        <f t="shared" si="3"/>
        <v>2995</v>
      </c>
      <c r="T14" s="28"/>
    </row>
    <row r="15" spans="2:27" s="4" customFormat="1" ht="29.1" customHeight="1" thickTop="1" thickBot="1">
      <c r="B15" s="55" t="s">
        <v>22</v>
      </c>
      <c r="C15" s="337" t="s">
        <v>35</v>
      </c>
      <c r="D15" s="338"/>
      <c r="E15" s="56">
        <v>141</v>
      </c>
      <c r="F15" s="57">
        <v>87</v>
      </c>
      <c r="G15" s="57">
        <v>74</v>
      </c>
      <c r="H15" s="57">
        <v>67</v>
      </c>
      <c r="I15" s="57">
        <v>159</v>
      </c>
      <c r="J15" s="57">
        <v>47</v>
      </c>
      <c r="K15" s="57">
        <v>73</v>
      </c>
      <c r="L15" s="57">
        <v>31</v>
      </c>
      <c r="M15" s="58">
        <v>91</v>
      </c>
      <c r="N15" s="58">
        <v>49</v>
      </c>
      <c r="O15" s="58">
        <v>170</v>
      </c>
      <c r="P15" s="58">
        <v>114</v>
      </c>
      <c r="Q15" s="58">
        <v>120</v>
      </c>
      <c r="R15" s="58">
        <v>72</v>
      </c>
      <c r="S15" s="54">
        <f t="shared" si="3"/>
        <v>1295</v>
      </c>
      <c r="T15" s="28"/>
    </row>
    <row r="16" spans="2:27" ht="29.1" customHeight="1" thickBot="1">
      <c r="B16" s="319" t="s">
        <v>36</v>
      </c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40"/>
    </row>
    <row r="17" spans="2:19" ht="29.1" customHeight="1" thickTop="1" thickBot="1">
      <c r="B17" s="341" t="s">
        <v>20</v>
      </c>
      <c r="C17" s="342" t="s">
        <v>37</v>
      </c>
      <c r="D17" s="343"/>
      <c r="E17" s="59">
        <v>1271</v>
      </c>
      <c r="F17" s="60">
        <v>968</v>
      </c>
      <c r="G17" s="60">
        <v>1326</v>
      </c>
      <c r="H17" s="60">
        <v>1654</v>
      </c>
      <c r="I17" s="60">
        <v>2166</v>
      </c>
      <c r="J17" s="60">
        <v>300</v>
      </c>
      <c r="K17" s="60">
        <v>1520</v>
      </c>
      <c r="L17" s="60">
        <v>534</v>
      </c>
      <c r="M17" s="61">
        <v>911</v>
      </c>
      <c r="N17" s="61">
        <v>841</v>
      </c>
      <c r="O17" s="61">
        <v>1724</v>
      </c>
      <c r="P17" s="61">
        <v>1369</v>
      </c>
      <c r="Q17" s="61">
        <v>1655</v>
      </c>
      <c r="R17" s="61">
        <v>1476</v>
      </c>
      <c r="S17" s="54">
        <f>SUM(E17:R17)</f>
        <v>17715</v>
      </c>
    </row>
    <row r="18" spans="2:19" ht="29.1" customHeight="1" thickTop="1" thickBot="1">
      <c r="B18" s="280"/>
      <c r="C18" s="307" t="s">
        <v>38</v>
      </c>
      <c r="D18" s="308"/>
      <c r="E18" s="62">
        <f t="shared" ref="E18:S18" si="4">E17/E6*100</f>
        <v>56.51400622498889</v>
      </c>
      <c r="F18" s="62">
        <f t="shared" si="4"/>
        <v>55.728267127230858</v>
      </c>
      <c r="G18" s="62">
        <f t="shared" si="4"/>
        <v>57.278617710583156</v>
      </c>
      <c r="H18" s="62">
        <f t="shared" si="4"/>
        <v>54.641559299636597</v>
      </c>
      <c r="I18" s="62">
        <f t="shared" si="4"/>
        <v>59.391280504524268</v>
      </c>
      <c r="J18" s="62">
        <f t="shared" si="4"/>
        <v>47.923322683706068</v>
      </c>
      <c r="K18" s="62">
        <f t="shared" si="4"/>
        <v>59.537798668233457</v>
      </c>
      <c r="L18" s="62">
        <f t="shared" si="4"/>
        <v>48.282097649186255</v>
      </c>
      <c r="M18" s="62">
        <f t="shared" si="4"/>
        <v>53.68296994696523</v>
      </c>
      <c r="N18" s="62">
        <f t="shared" si="4"/>
        <v>60.114367405289492</v>
      </c>
      <c r="O18" s="62">
        <f t="shared" si="4"/>
        <v>56.95407994714239</v>
      </c>
      <c r="P18" s="62">
        <f t="shared" si="4"/>
        <v>56.29111842105263</v>
      </c>
      <c r="Q18" s="62">
        <f t="shared" si="4"/>
        <v>58.009113214160536</v>
      </c>
      <c r="R18" s="63">
        <f t="shared" si="4"/>
        <v>57.098646034816248</v>
      </c>
      <c r="S18" s="64">
        <f t="shared" si="4"/>
        <v>56.682558474386454</v>
      </c>
    </row>
    <row r="19" spans="2:19" ht="29.1" customHeight="1" thickTop="1" thickBot="1">
      <c r="B19" s="312" t="s">
        <v>23</v>
      </c>
      <c r="C19" s="322" t="s">
        <v>39</v>
      </c>
      <c r="D19" s="323"/>
      <c r="E19" s="51">
        <v>0</v>
      </c>
      <c r="F19" s="52">
        <v>1092</v>
      </c>
      <c r="G19" s="52">
        <v>1166</v>
      </c>
      <c r="H19" s="52">
        <v>1666</v>
      </c>
      <c r="I19" s="52">
        <v>1553</v>
      </c>
      <c r="J19" s="52">
        <v>302</v>
      </c>
      <c r="K19" s="52">
        <v>1416</v>
      </c>
      <c r="L19" s="52">
        <v>657</v>
      </c>
      <c r="M19" s="53">
        <v>973</v>
      </c>
      <c r="N19" s="53">
        <v>671</v>
      </c>
      <c r="O19" s="53">
        <v>0</v>
      </c>
      <c r="P19" s="53">
        <v>1482</v>
      </c>
      <c r="Q19" s="53">
        <v>1341</v>
      </c>
      <c r="R19" s="53">
        <v>1205</v>
      </c>
      <c r="S19" s="65">
        <f>SUM(E19:R19)</f>
        <v>13524</v>
      </c>
    </row>
    <row r="20" spans="2:19" ht="29.1" customHeight="1" thickTop="1" thickBot="1">
      <c r="B20" s="280"/>
      <c r="C20" s="307" t="s">
        <v>38</v>
      </c>
      <c r="D20" s="308"/>
      <c r="E20" s="62">
        <f t="shared" ref="E20:S20" si="5">E19/E6*100</f>
        <v>0</v>
      </c>
      <c r="F20" s="62">
        <f t="shared" si="5"/>
        <v>62.867012089810018</v>
      </c>
      <c r="G20" s="62">
        <f t="shared" si="5"/>
        <v>50.367170626349889</v>
      </c>
      <c r="H20" s="62">
        <f t="shared" si="5"/>
        <v>55.037991410637602</v>
      </c>
      <c r="I20" s="62">
        <f t="shared" si="5"/>
        <v>42.582944886207841</v>
      </c>
      <c r="J20" s="62">
        <f t="shared" si="5"/>
        <v>48.242811501597444</v>
      </c>
      <c r="K20" s="62">
        <f t="shared" si="5"/>
        <v>55.464159811985901</v>
      </c>
      <c r="L20" s="62">
        <f t="shared" si="5"/>
        <v>59.403254972875231</v>
      </c>
      <c r="M20" s="62">
        <f t="shared" si="5"/>
        <v>57.33647613435474</v>
      </c>
      <c r="N20" s="62">
        <f t="shared" si="5"/>
        <v>47.962830593280913</v>
      </c>
      <c r="O20" s="62">
        <f t="shared" si="5"/>
        <v>0</v>
      </c>
      <c r="P20" s="62">
        <f t="shared" si="5"/>
        <v>60.9375</v>
      </c>
      <c r="Q20" s="62">
        <f t="shared" si="5"/>
        <v>47.003154574132495</v>
      </c>
      <c r="R20" s="63">
        <f t="shared" si="5"/>
        <v>46.61508704061896</v>
      </c>
      <c r="S20" s="64">
        <f t="shared" si="5"/>
        <v>43.272645826000705</v>
      </c>
    </row>
    <row r="21" spans="2:19" s="4" customFormat="1" ht="29.1" customHeight="1" thickTop="1" thickBot="1">
      <c r="B21" s="304" t="s">
        <v>28</v>
      </c>
      <c r="C21" s="305" t="s">
        <v>40</v>
      </c>
      <c r="D21" s="306"/>
      <c r="E21" s="51">
        <v>510</v>
      </c>
      <c r="F21" s="52">
        <v>302</v>
      </c>
      <c r="G21" s="52">
        <v>437</v>
      </c>
      <c r="H21" s="52">
        <v>647</v>
      </c>
      <c r="I21" s="52">
        <v>641</v>
      </c>
      <c r="J21" s="52">
        <v>88</v>
      </c>
      <c r="K21" s="52">
        <v>481</v>
      </c>
      <c r="L21" s="52">
        <v>161</v>
      </c>
      <c r="M21" s="53">
        <v>306</v>
      </c>
      <c r="N21" s="53">
        <v>152</v>
      </c>
      <c r="O21" s="53">
        <v>458</v>
      </c>
      <c r="P21" s="53">
        <v>316</v>
      </c>
      <c r="Q21" s="53">
        <v>566</v>
      </c>
      <c r="R21" s="53">
        <v>344</v>
      </c>
      <c r="S21" s="54">
        <f>SUM(E21:R21)</f>
        <v>5409</v>
      </c>
    </row>
    <row r="22" spans="2:19" ht="29.1" customHeight="1" thickTop="1" thickBot="1">
      <c r="B22" s="280"/>
      <c r="C22" s="307" t="s">
        <v>38</v>
      </c>
      <c r="D22" s="308"/>
      <c r="E22" s="62">
        <f t="shared" ref="E22:S22" si="6">E21/E6*100</f>
        <v>22.676745220097821</v>
      </c>
      <c r="F22" s="62">
        <f t="shared" si="6"/>
        <v>17.386298215313758</v>
      </c>
      <c r="G22" s="62">
        <f t="shared" si="6"/>
        <v>18.876889848812095</v>
      </c>
      <c r="H22" s="62">
        <f t="shared" si="6"/>
        <v>21.374297984803437</v>
      </c>
      <c r="I22" s="62">
        <f t="shared" si="6"/>
        <v>17.576089936934466</v>
      </c>
      <c r="J22" s="62">
        <f t="shared" si="6"/>
        <v>14.057507987220447</v>
      </c>
      <c r="K22" s="62">
        <f t="shared" si="6"/>
        <v>18.840579710144929</v>
      </c>
      <c r="L22" s="62">
        <f t="shared" si="6"/>
        <v>14.556962025316455</v>
      </c>
      <c r="M22" s="62">
        <f t="shared" si="6"/>
        <v>18.031820860341778</v>
      </c>
      <c r="N22" s="62">
        <f t="shared" si="6"/>
        <v>10.864903502501786</v>
      </c>
      <c r="O22" s="62">
        <f t="shared" si="6"/>
        <v>15.130492236537826</v>
      </c>
      <c r="P22" s="62">
        <f t="shared" si="6"/>
        <v>12.993421052631579</v>
      </c>
      <c r="Q22" s="62">
        <f t="shared" si="6"/>
        <v>19.838766211005961</v>
      </c>
      <c r="R22" s="63">
        <f t="shared" si="6"/>
        <v>13.307543520309478</v>
      </c>
      <c r="S22" s="64">
        <f t="shared" si="6"/>
        <v>17.30713851470259</v>
      </c>
    </row>
    <row r="23" spans="2:19" s="4" customFormat="1" ht="29.1" customHeight="1" thickTop="1" thickBot="1">
      <c r="B23" s="304" t="s">
        <v>31</v>
      </c>
      <c r="C23" s="324" t="s">
        <v>41</v>
      </c>
      <c r="D23" s="325"/>
      <c r="E23" s="51">
        <v>199</v>
      </c>
      <c r="F23" s="52">
        <v>152</v>
      </c>
      <c r="G23" s="52">
        <v>150</v>
      </c>
      <c r="H23" s="52">
        <v>213</v>
      </c>
      <c r="I23" s="52">
        <v>69</v>
      </c>
      <c r="J23" s="52">
        <v>26</v>
      </c>
      <c r="K23" s="52">
        <v>91</v>
      </c>
      <c r="L23" s="52">
        <v>32</v>
      </c>
      <c r="M23" s="53">
        <v>166</v>
      </c>
      <c r="N23" s="53">
        <v>68</v>
      </c>
      <c r="O23" s="53">
        <v>239</v>
      </c>
      <c r="P23" s="53">
        <v>103</v>
      </c>
      <c r="Q23" s="53">
        <v>172</v>
      </c>
      <c r="R23" s="53">
        <v>96</v>
      </c>
      <c r="S23" s="54">
        <f>SUM(E23:R23)</f>
        <v>1776</v>
      </c>
    </row>
    <row r="24" spans="2:19" ht="29.1" customHeight="1" thickTop="1" thickBot="1">
      <c r="B24" s="280"/>
      <c r="C24" s="307" t="s">
        <v>38</v>
      </c>
      <c r="D24" s="308"/>
      <c r="E24" s="62">
        <f t="shared" ref="E24:S24" si="7">E23/E6*100</f>
        <v>8.8483770564695412</v>
      </c>
      <c r="F24" s="62">
        <f t="shared" si="7"/>
        <v>8.7507196315486464</v>
      </c>
      <c r="G24" s="62">
        <f t="shared" si="7"/>
        <v>6.4794816414686833</v>
      </c>
      <c r="H24" s="62">
        <f t="shared" si="7"/>
        <v>7.0366699702675923</v>
      </c>
      <c r="I24" s="62">
        <f t="shared" si="7"/>
        <v>1.891965999451604</v>
      </c>
      <c r="J24" s="62">
        <f t="shared" si="7"/>
        <v>4.1533546325878596</v>
      </c>
      <c r="K24" s="62">
        <f t="shared" si="7"/>
        <v>3.5644339992166083</v>
      </c>
      <c r="L24" s="62">
        <f t="shared" si="7"/>
        <v>2.8933092224231465</v>
      </c>
      <c r="M24" s="62">
        <f t="shared" si="7"/>
        <v>9.7819681791396587</v>
      </c>
      <c r="N24" s="62">
        <f t="shared" si="7"/>
        <v>4.8606147248034315</v>
      </c>
      <c r="O24" s="62">
        <f t="shared" si="7"/>
        <v>7.8956062107697385</v>
      </c>
      <c r="P24" s="62">
        <f t="shared" si="7"/>
        <v>4.2351973684210531</v>
      </c>
      <c r="Q24" s="62">
        <f t="shared" si="7"/>
        <v>6.028741675429373</v>
      </c>
      <c r="R24" s="63">
        <f t="shared" si="7"/>
        <v>3.7137330754352029</v>
      </c>
      <c r="S24" s="64">
        <f t="shared" si="7"/>
        <v>5.6826544651713435</v>
      </c>
    </row>
    <row r="25" spans="2:19" s="4" customFormat="1" ht="29.1" customHeight="1" thickTop="1" thickBot="1">
      <c r="B25" s="304" t="s">
        <v>42</v>
      </c>
      <c r="C25" s="305" t="s">
        <v>43</v>
      </c>
      <c r="D25" s="306"/>
      <c r="E25" s="66">
        <v>57</v>
      </c>
      <c r="F25" s="53">
        <v>54</v>
      </c>
      <c r="G25" s="53">
        <v>102</v>
      </c>
      <c r="H25" s="53">
        <v>81</v>
      </c>
      <c r="I25" s="53">
        <v>95</v>
      </c>
      <c r="J25" s="53">
        <v>14</v>
      </c>
      <c r="K25" s="53">
        <v>90</v>
      </c>
      <c r="L25" s="53">
        <v>52</v>
      </c>
      <c r="M25" s="53">
        <v>50</v>
      </c>
      <c r="N25" s="53">
        <v>79</v>
      </c>
      <c r="O25" s="53">
        <v>98</v>
      </c>
      <c r="P25" s="53">
        <v>94</v>
      </c>
      <c r="Q25" s="53">
        <v>91</v>
      </c>
      <c r="R25" s="53">
        <v>91</v>
      </c>
      <c r="S25" s="54">
        <f>SUM(E25:R25)</f>
        <v>1048</v>
      </c>
    </row>
    <row r="26" spans="2:19" ht="29.1" customHeight="1" thickTop="1" thickBot="1">
      <c r="B26" s="280"/>
      <c r="C26" s="307" t="s">
        <v>38</v>
      </c>
      <c r="D26" s="308"/>
      <c r="E26" s="62">
        <f t="shared" ref="E26:S26" si="8">E25/E6*100</f>
        <v>2.5344597598932856</v>
      </c>
      <c r="F26" s="62">
        <f t="shared" si="8"/>
        <v>3.1088082901554404</v>
      </c>
      <c r="G26" s="62">
        <f t="shared" si="8"/>
        <v>4.4060475161987043</v>
      </c>
      <c r="H26" s="62">
        <f t="shared" si="8"/>
        <v>2.6759167492566895</v>
      </c>
      <c r="I26" s="62">
        <f t="shared" si="8"/>
        <v>2.6048807238826432</v>
      </c>
      <c r="J26" s="62">
        <f t="shared" si="8"/>
        <v>2.2364217252396164</v>
      </c>
      <c r="K26" s="62">
        <f t="shared" si="8"/>
        <v>3.5252643948296121</v>
      </c>
      <c r="L26" s="62">
        <f t="shared" si="8"/>
        <v>4.7016274864376131</v>
      </c>
      <c r="M26" s="62">
        <f t="shared" si="8"/>
        <v>2.9463759575721862</v>
      </c>
      <c r="N26" s="62">
        <f t="shared" si="8"/>
        <v>5.6468906361686919</v>
      </c>
      <c r="O26" s="62">
        <f t="shared" si="8"/>
        <v>3.2375289065080937</v>
      </c>
      <c r="P26" s="62">
        <f t="shared" si="8"/>
        <v>3.8651315789473686</v>
      </c>
      <c r="Q26" s="62">
        <f t="shared" si="8"/>
        <v>3.1896249561864702</v>
      </c>
      <c r="R26" s="63">
        <f t="shared" si="8"/>
        <v>3.5203094777562867</v>
      </c>
      <c r="S26" s="64">
        <f t="shared" si="8"/>
        <v>3.3532780853038111</v>
      </c>
    </row>
    <row r="27" spans="2:19" ht="29.1" customHeight="1" thickTop="1" thickBot="1">
      <c r="B27" s="304" t="s">
        <v>44</v>
      </c>
      <c r="C27" s="310" t="s">
        <v>45</v>
      </c>
      <c r="D27" s="311"/>
      <c r="E27" s="66">
        <v>330</v>
      </c>
      <c r="F27" s="53">
        <v>329</v>
      </c>
      <c r="G27" s="53">
        <v>503</v>
      </c>
      <c r="H27" s="53">
        <v>511</v>
      </c>
      <c r="I27" s="53">
        <v>740</v>
      </c>
      <c r="J27" s="53">
        <v>113</v>
      </c>
      <c r="K27" s="53">
        <v>521</v>
      </c>
      <c r="L27" s="53">
        <v>161</v>
      </c>
      <c r="M27" s="53">
        <v>390</v>
      </c>
      <c r="N27" s="53">
        <v>225</v>
      </c>
      <c r="O27" s="53">
        <v>538</v>
      </c>
      <c r="P27" s="53">
        <v>611</v>
      </c>
      <c r="Q27" s="53">
        <v>467</v>
      </c>
      <c r="R27" s="53">
        <v>506</v>
      </c>
      <c r="S27" s="54">
        <f>SUM(E27:R27)</f>
        <v>5945</v>
      </c>
    </row>
    <row r="28" spans="2:19" ht="29.1" customHeight="1" thickTop="1" thickBot="1">
      <c r="B28" s="309"/>
      <c r="C28" s="307" t="s">
        <v>38</v>
      </c>
      <c r="D28" s="308"/>
      <c r="E28" s="62">
        <f>E27/E6*100</f>
        <v>14.673188083592709</v>
      </c>
      <c r="F28" s="62">
        <f t="shared" ref="F28:S28" si="9">F27/F6*100</f>
        <v>18.94070236039148</v>
      </c>
      <c r="G28" s="62">
        <f t="shared" si="9"/>
        <v>21.727861771058315</v>
      </c>
      <c r="H28" s="62">
        <f t="shared" si="9"/>
        <v>16.881400726792204</v>
      </c>
      <c r="I28" s="62">
        <f t="shared" si="9"/>
        <v>20.290649849191116</v>
      </c>
      <c r="J28" s="62">
        <f t="shared" si="9"/>
        <v>18.051118210862622</v>
      </c>
      <c r="K28" s="62">
        <f t="shared" si="9"/>
        <v>20.407363885624754</v>
      </c>
      <c r="L28" s="62">
        <f t="shared" si="9"/>
        <v>14.556962025316455</v>
      </c>
      <c r="M28" s="62">
        <f t="shared" si="9"/>
        <v>22.981732469063051</v>
      </c>
      <c r="N28" s="62">
        <f t="shared" si="9"/>
        <v>16.082916368834884</v>
      </c>
      <c r="O28" s="62">
        <f t="shared" si="9"/>
        <v>17.773372976544433</v>
      </c>
      <c r="P28" s="62">
        <f t="shared" si="9"/>
        <v>25.123355263157894</v>
      </c>
      <c r="Q28" s="62">
        <f t="shared" si="9"/>
        <v>16.368734665264633</v>
      </c>
      <c r="R28" s="63">
        <f t="shared" si="9"/>
        <v>19.574468085106382</v>
      </c>
      <c r="S28" s="64">
        <f t="shared" si="9"/>
        <v>19.022173871308354</v>
      </c>
    </row>
    <row r="29" spans="2:19" ht="29.1" customHeight="1" thickTop="1" thickBot="1">
      <c r="B29" s="319" t="s">
        <v>46</v>
      </c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21"/>
    </row>
    <row r="30" spans="2:19" ht="29.1" customHeight="1" thickTop="1" thickBot="1">
      <c r="B30" s="312" t="s">
        <v>20</v>
      </c>
      <c r="C30" s="322" t="s">
        <v>47</v>
      </c>
      <c r="D30" s="323"/>
      <c r="E30" s="51">
        <v>453</v>
      </c>
      <c r="F30" s="52">
        <v>447</v>
      </c>
      <c r="G30" s="52">
        <v>689</v>
      </c>
      <c r="H30" s="52">
        <v>821</v>
      </c>
      <c r="I30" s="52">
        <v>861</v>
      </c>
      <c r="J30" s="52">
        <v>126</v>
      </c>
      <c r="K30" s="52">
        <v>743</v>
      </c>
      <c r="L30" s="52">
        <v>321</v>
      </c>
      <c r="M30" s="53">
        <v>483</v>
      </c>
      <c r="N30" s="53">
        <v>438</v>
      </c>
      <c r="O30" s="53">
        <v>636</v>
      </c>
      <c r="P30" s="53">
        <v>685</v>
      </c>
      <c r="Q30" s="53">
        <v>700</v>
      </c>
      <c r="R30" s="53">
        <v>697</v>
      </c>
      <c r="S30" s="54">
        <f>SUM(E30:R30)</f>
        <v>8100</v>
      </c>
    </row>
    <row r="31" spans="2:19" ht="29.1" customHeight="1" thickTop="1" thickBot="1">
      <c r="B31" s="280"/>
      <c r="C31" s="307" t="s">
        <v>38</v>
      </c>
      <c r="D31" s="308"/>
      <c r="E31" s="62">
        <f t="shared" ref="E31:S31" si="10">E30/E6*100</f>
        <v>20.142285460204533</v>
      </c>
      <c r="F31" s="62">
        <f t="shared" si="10"/>
        <v>25.734024179620036</v>
      </c>
      <c r="G31" s="62">
        <f t="shared" si="10"/>
        <v>29.76241900647948</v>
      </c>
      <c r="H31" s="62">
        <f t="shared" si="10"/>
        <v>27.122563594317807</v>
      </c>
      <c r="I31" s="62">
        <f t="shared" si="10"/>
        <v>23.608445297504797</v>
      </c>
      <c r="J31" s="62">
        <f t="shared" si="10"/>
        <v>20.12779552715655</v>
      </c>
      <c r="K31" s="62">
        <f t="shared" si="10"/>
        <v>29.103016059537801</v>
      </c>
      <c r="L31" s="62">
        <f t="shared" si="10"/>
        <v>29.023508137432184</v>
      </c>
      <c r="M31" s="62">
        <f t="shared" si="10"/>
        <v>28.46199175014732</v>
      </c>
      <c r="N31" s="62">
        <f t="shared" si="10"/>
        <v>31.308077197998568</v>
      </c>
      <c r="O31" s="62">
        <f t="shared" si="10"/>
        <v>21.010901883052526</v>
      </c>
      <c r="P31" s="62">
        <f t="shared" si="10"/>
        <v>28.166118421052634</v>
      </c>
      <c r="Q31" s="62">
        <f t="shared" si="10"/>
        <v>24.535576586049775</v>
      </c>
      <c r="R31" s="63">
        <f t="shared" si="10"/>
        <v>26.963249516441007</v>
      </c>
      <c r="S31" s="64">
        <f t="shared" si="10"/>
        <v>25.917511918855791</v>
      </c>
    </row>
    <row r="32" spans="2:19" ht="29.1" customHeight="1" thickTop="1" thickBot="1">
      <c r="B32" s="304" t="s">
        <v>23</v>
      </c>
      <c r="C32" s="305" t="s">
        <v>48</v>
      </c>
      <c r="D32" s="306"/>
      <c r="E32" s="51">
        <v>800</v>
      </c>
      <c r="F32" s="52">
        <v>592</v>
      </c>
      <c r="G32" s="52">
        <v>657</v>
      </c>
      <c r="H32" s="52">
        <v>874</v>
      </c>
      <c r="I32" s="52">
        <v>1061</v>
      </c>
      <c r="J32" s="52">
        <v>238</v>
      </c>
      <c r="K32" s="52">
        <v>671</v>
      </c>
      <c r="L32" s="52">
        <v>365</v>
      </c>
      <c r="M32" s="53">
        <v>477</v>
      </c>
      <c r="N32" s="53">
        <v>373</v>
      </c>
      <c r="O32" s="53">
        <v>894</v>
      </c>
      <c r="P32" s="53">
        <v>655</v>
      </c>
      <c r="Q32" s="53">
        <v>816</v>
      </c>
      <c r="R32" s="53">
        <v>729</v>
      </c>
      <c r="S32" s="54">
        <f>SUM(E32:R32)</f>
        <v>9202</v>
      </c>
    </row>
    <row r="33" spans="2:29" ht="29.1" customHeight="1" thickTop="1" thickBot="1">
      <c r="B33" s="280"/>
      <c r="C33" s="307" t="s">
        <v>38</v>
      </c>
      <c r="D33" s="308"/>
      <c r="E33" s="62">
        <f t="shared" ref="E33:S33" si="11">E32/E6*100</f>
        <v>35.571365051133839</v>
      </c>
      <c r="F33" s="62">
        <f t="shared" si="11"/>
        <v>34.081750143926307</v>
      </c>
      <c r="G33" s="62">
        <f t="shared" si="11"/>
        <v>28.38012958963283</v>
      </c>
      <c r="H33" s="62">
        <f t="shared" si="11"/>
        <v>28.873472084572182</v>
      </c>
      <c r="I33" s="62">
        <f t="shared" si="11"/>
        <v>29.092404716205099</v>
      </c>
      <c r="J33" s="62">
        <f t="shared" si="11"/>
        <v>38.019169329073485</v>
      </c>
      <c r="K33" s="62">
        <f t="shared" si="11"/>
        <v>26.282804543674111</v>
      </c>
      <c r="L33" s="62">
        <f t="shared" si="11"/>
        <v>33.001808318264011</v>
      </c>
      <c r="M33" s="62">
        <f t="shared" si="11"/>
        <v>28.108426635238658</v>
      </c>
      <c r="N33" s="62">
        <f t="shared" si="11"/>
        <v>26.661901358112939</v>
      </c>
      <c r="O33" s="62">
        <f t="shared" si="11"/>
        <v>29.534192269573833</v>
      </c>
      <c r="P33" s="62">
        <f t="shared" si="11"/>
        <v>26.932565789473685</v>
      </c>
      <c r="Q33" s="62">
        <f t="shared" si="11"/>
        <v>28.601472134595163</v>
      </c>
      <c r="R33" s="63">
        <f t="shared" si="11"/>
        <v>28.201160541586074</v>
      </c>
      <c r="S33" s="64">
        <f t="shared" si="11"/>
        <v>29.443573416951974</v>
      </c>
    </row>
    <row r="34" spans="2:29" ht="29.1" customHeight="1" thickTop="1" thickBot="1">
      <c r="B34" s="304" t="s">
        <v>28</v>
      </c>
      <c r="C34" s="305" t="s">
        <v>49</v>
      </c>
      <c r="D34" s="306"/>
      <c r="E34" s="51">
        <v>804</v>
      </c>
      <c r="F34" s="52">
        <v>794</v>
      </c>
      <c r="G34" s="52">
        <v>1210</v>
      </c>
      <c r="H34" s="52">
        <v>1580</v>
      </c>
      <c r="I34" s="52">
        <v>2120</v>
      </c>
      <c r="J34" s="52">
        <v>237</v>
      </c>
      <c r="K34" s="52">
        <v>1330</v>
      </c>
      <c r="L34" s="52">
        <v>543</v>
      </c>
      <c r="M34" s="53">
        <v>787</v>
      </c>
      <c r="N34" s="53">
        <v>715</v>
      </c>
      <c r="O34" s="53">
        <v>1445</v>
      </c>
      <c r="P34" s="53">
        <v>1226</v>
      </c>
      <c r="Q34" s="53">
        <v>1491</v>
      </c>
      <c r="R34" s="53">
        <v>1316</v>
      </c>
      <c r="S34" s="54">
        <f>SUM(E34:R34)</f>
        <v>15598</v>
      </c>
    </row>
    <row r="35" spans="2:29" ht="29.1" customHeight="1" thickTop="1" thickBot="1">
      <c r="B35" s="280"/>
      <c r="C35" s="307" t="s">
        <v>38</v>
      </c>
      <c r="D35" s="308"/>
      <c r="E35" s="62">
        <f t="shared" ref="E35:S35" si="12">E34/E6*100</f>
        <v>35.749221876389505</v>
      </c>
      <c r="F35" s="62">
        <f t="shared" si="12"/>
        <v>45.71099597006333</v>
      </c>
      <c r="G35" s="62">
        <f t="shared" si="12"/>
        <v>52.267818574514038</v>
      </c>
      <c r="H35" s="62">
        <f t="shared" si="12"/>
        <v>52.196894615130496</v>
      </c>
      <c r="I35" s="62">
        <f t="shared" si="12"/>
        <v>58.129969838223197</v>
      </c>
      <c r="J35" s="62">
        <f t="shared" si="12"/>
        <v>37.859424920127793</v>
      </c>
      <c r="K35" s="62">
        <f t="shared" si="12"/>
        <v>52.095573834704268</v>
      </c>
      <c r="L35" s="62">
        <f t="shared" si="12"/>
        <v>49.09584086799277</v>
      </c>
      <c r="M35" s="62">
        <f t="shared" si="12"/>
        <v>46.375957572186209</v>
      </c>
      <c r="N35" s="62">
        <f t="shared" si="12"/>
        <v>51.107934238741962</v>
      </c>
      <c r="O35" s="62">
        <f t="shared" si="12"/>
        <v>47.737033366369339</v>
      </c>
      <c r="P35" s="62">
        <f t="shared" si="12"/>
        <v>50.411184210526315</v>
      </c>
      <c r="Q35" s="62">
        <f t="shared" si="12"/>
        <v>52.260778128286013</v>
      </c>
      <c r="R35" s="63">
        <f t="shared" si="12"/>
        <v>50.909090909090907</v>
      </c>
      <c r="S35" s="64">
        <f t="shared" si="12"/>
        <v>49.908808754359576</v>
      </c>
    </row>
    <row r="36" spans="2:29" ht="29.1" customHeight="1" thickTop="1" thickBot="1">
      <c r="B36" s="304" t="s">
        <v>31</v>
      </c>
      <c r="C36" s="310" t="s">
        <v>50</v>
      </c>
      <c r="D36" s="311"/>
      <c r="E36" s="66">
        <v>338</v>
      </c>
      <c r="F36" s="53">
        <v>300</v>
      </c>
      <c r="G36" s="53">
        <v>455</v>
      </c>
      <c r="H36" s="53">
        <v>420</v>
      </c>
      <c r="I36" s="53">
        <v>747</v>
      </c>
      <c r="J36" s="53">
        <v>87</v>
      </c>
      <c r="K36" s="53">
        <v>478</v>
      </c>
      <c r="L36" s="53">
        <v>186</v>
      </c>
      <c r="M36" s="53">
        <v>255</v>
      </c>
      <c r="N36" s="53">
        <v>229</v>
      </c>
      <c r="O36" s="53">
        <v>406</v>
      </c>
      <c r="P36" s="53">
        <v>401</v>
      </c>
      <c r="Q36" s="53">
        <v>594</v>
      </c>
      <c r="R36" s="53">
        <v>501</v>
      </c>
      <c r="S36" s="54">
        <f>SUM(E36:R36)</f>
        <v>5397</v>
      </c>
    </row>
    <row r="37" spans="2:29" ht="29.1" customHeight="1" thickTop="1" thickBot="1">
      <c r="B37" s="309"/>
      <c r="C37" s="307" t="s">
        <v>38</v>
      </c>
      <c r="D37" s="308"/>
      <c r="E37" s="62">
        <f t="shared" ref="E37:S37" si="13">E36/E6*100</f>
        <v>15.028901734104046</v>
      </c>
      <c r="F37" s="62">
        <f t="shared" si="13"/>
        <v>17.271157167530223</v>
      </c>
      <c r="G37" s="62">
        <f t="shared" si="13"/>
        <v>19.654427645788335</v>
      </c>
      <c r="H37" s="62">
        <f t="shared" si="13"/>
        <v>13.875123885034688</v>
      </c>
      <c r="I37" s="62">
        <f t="shared" si="13"/>
        <v>20.482588428845627</v>
      </c>
      <c r="J37" s="62">
        <f t="shared" si="13"/>
        <v>13.897763578274761</v>
      </c>
      <c r="K37" s="62">
        <f t="shared" si="13"/>
        <v>18.723070896983941</v>
      </c>
      <c r="L37" s="62">
        <f t="shared" si="13"/>
        <v>16.817359855334537</v>
      </c>
      <c r="M37" s="62">
        <f t="shared" si="13"/>
        <v>15.026517383618149</v>
      </c>
      <c r="N37" s="62">
        <f t="shared" si="13"/>
        <v>16.368834882058614</v>
      </c>
      <c r="O37" s="62">
        <f t="shared" si="13"/>
        <v>13.41261975553353</v>
      </c>
      <c r="P37" s="62">
        <f t="shared" si="13"/>
        <v>16.488486842105264</v>
      </c>
      <c r="Q37" s="62">
        <f t="shared" si="13"/>
        <v>20.820189274447952</v>
      </c>
      <c r="R37" s="63">
        <f t="shared" si="13"/>
        <v>19.381044487427467</v>
      </c>
      <c r="S37" s="64">
        <f t="shared" si="13"/>
        <v>17.268742200748726</v>
      </c>
    </row>
    <row r="38" spans="2:29" s="67" customFormat="1" ht="29.1" customHeight="1" thickTop="1" thickBot="1">
      <c r="B38" s="312" t="s">
        <v>42</v>
      </c>
      <c r="C38" s="314" t="s">
        <v>51</v>
      </c>
      <c r="D38" s="315"/>
      <c r="E38" s="66">
        <v>368</v>
      </c>
      <c r="F38" s="53">
        <v>178</v>
      </c>
      <c r="G38" s="53">
        <v>192</v>
      </c>
      <c r="H38" s="53">
        <v>143</v>
      </c>
      <c r="I38" s="53">
        <v>314</v>
      </c>
      <c r="J38" s="53">
        <v>51</v>
      </c>
      <c r="K38" s="53">
        <v>188</v>
      </c>
      <c r="L38" s="53">
        <v>103</v>
      </c>
      <c r="M38" s="53">
        <v>156</v>
      </c>
      <c r="N38" s="53">
        <v>110</v>
      </c>
      <c r="O38" s="53">
        <v>329</v>
      </c>
      <c r="P38" s="53">
        <v>220</v>
      </c>
      <c r="Q38" s="53">
        <v>228</v>
      </c>
      <c r="R38" s="53">
        <v>180</v>
      </c>
      <c r="S38" s="54">
        <f>SUM(E38:R38)</f>
        <v>2760</v>
      </c>
    </row>
    <row r="39" spans="2:29" s="4" customFormat="1" ht="29.1" customHeight="1" thickTop="1" thickBot="1">
      <c r="B39" s="313"/>
      <c r="C39" s="316" t="s">
        <v>38</v>
      </c>
      <c r="D39" s="317"/>
      <c r="E39" s="68">
        <f t="shared" ref="E39:S39" si="14">E38/E6*100</f>
        <v>16.362827923521564</v>
      </c>
      <c r="F39" s="69">
        <f t="shared" si="14"/>
        <v>10.247553252734599</v>
      </c>
      <c r="G39" s="69">
        <f t="shared" si="14"/>
        <v>8.2937365010799144</v>
      </c>
      <c r="H39" s="69">
        <f t="shared" si="14"/>
        <v>4.7241493227618099</v>
      </c>
      <c r="I39" s="69">
        <f t="shared" si="14"/>
        <v>8.6098162873594735</v>
      </c>
      <c r="J39" s="69">
        <f t="shared" si="14"/>
        <v>8.1469648562300314</v>
      </c>
      <c r="K39" s="69">
        <f t="shared" si="14"/>
        <v>7.3638856247551896</v>
      </c>
      <c r="L39" s="69">
        <f t="shared" si="14"/>
        <v>9.3128390596745039</v>
      </c>
      <c r="M39" s="69">
        <f t="shared" si="14"/>
        <v>9.1926929876252217</v>
      </c>
      <c r="N39" s="69">
        <f t="shared" si="14"/>
        <v>7.8627591136526096</v>
      </c>
      <c r="O39" s="68">
        <f t="shared" si="14"/>
        <v>10.868847043277171</v>
      </c>
      <c r="P39" s="69">
        <f t="shared" si="14"/>
        <v>9.0460526315789469</v>
      </c>
      <c r="Q39" s="69">
        <f t="shared" si="14"/>
        <v>7.9915878023133544</v>
      </c>
      <c r="R39" s="70">
        <f t="shared" si="14"/>
        <v>6.9632495164410058</v>
      </c>
      <c r="S39" s="64">
        <f t="shared" si="14"/>
        <v>8.8311522093878985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318" t="s">
        <v>52</v>
      </c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319" t="s">
        <v>55</v>
      </c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298"/>
    </row>
    <row r="44" spans="2:29" s="4" customFormat="1" ht="42" customHeight="1" thickTop="1" thickBot="1">
      <c r="B44" s="78" t="s">
        <v>20</v>
      </c>
      <c r="C44" s="302" t="s">
        <v>56</v>
      </c>
      <c r="D44" s="303"/>
      <c r="E44" s="59">
        <v>639</v>
      </c>
      <c r="F44" s="59">
        <v>285</v>
      </c>
      <c r="G44" s="59">
        <v>239</v>
      </c>
      <c r="H44" s="59">
        <v>266</v>
      </c>
      <c r="I44" s="59">
        <v>314</v>
      </c>
      <c r="J44" s="59">
        <v>264</v>
      </c>
      <c r="K44" s="59">
        <v>203</v>
      </c>
      <c r="L44" s="59">
        <v>176</v>
      </c>
      <c r="M44" s="59">
        <v>297</v>
      </c>
      <c r="N44" s="59">
        <v>495</v>
      </c>
      <c r="O44" s="59">
        <v>736</v>
      </c>
      <c r="P44" s="59">
        <v>210</v>
      </c>
      <c r="Q44" s="59">
        <v>280</v>
      </c>
      <c r="R44" s="79">
        <v>535</v>
      </c>
      <c r="S44" s="80">
        <f>SUM(E44:R44)</f>
        <v>4939</v>
      </c>
    </row>
    <row r="45" spans="2:29" s="4" customFormat="1" ht="42" customHeight="1" thickTop="1" thickBot="1">
      <c r="B45" s="81"/>
      <c r="C45" s="292" t="s">
        <v>57</v>
      </c>
      <c r="D45" s="293"/>
      <c r="E45" s="82">
        <v>92</v>
      </c>
      <c r="F45" s="52">
        <v>32</v>
      </c>
      <c r="G45" s="52">
        <v>87</v>
      </c>
      <c r="H45" s="52">
        <v>90</v>
      </c>
      <c r="I45" s="52">
        <v>97</v>
      </c>
      <c r="J45" s="52">
        <v>22</v>
      </c>
      <c r="K45" s="52">
        <v>77</v>
      </c>
      <c r="L45" s="52">
        <v>63</v>
      </c>
      <c r="M45" s="53">
        <v>47</v>
      </c>
      <c r="N45" s="53">
        <v>35</v>
      </c>
      <c r="O45" s="53">
        <v>130</v>
      </c>
      <c r="P45" s="53">
        <v>26</v>
      </c>
      <c r="Q45" s="53">
        <v>115</v>
      </c>
      <c r="R45" s="53">
        <v>250</v>
      </c>
      <c r="S45" s="80">
        <f>SUM(E45:R45)</f>
        <v>1163</v>
      </c>
    </row>
    <row r="46" spans="2:29" s="4" customFormat="1" ht="42" customHeight="1" thickTop="1" thickBot="1">
      <c r="B46" s="83" t="s">
        <v>23</v>
      </c>
      <c r="C46" s="294" t="s">
        <v>58</v>
      </c>
      <c r="D46" s="295"/>
      <c r="E46" s="84">
        <f>E44+'[1]Stan i struktura VIII 16'!E46</f>
        <v>4699</v>
      </c>
      <c r="F46" s="84">
        <f>F44+'[1]Stan i struktura VIII 16'!F46</f>
        <v>2298</v>
      </c>
      <c r="G46" s="84">
        <f>G44+'[1]Stan i struktura VIII 16'!G46</f>
        <v>2067</v>
      </c>
      <c r="H46" s="84">
        <f>H44+'[1]Stan i struktura VIII 16'!H46</f>
        <v>1812</v>
      </c>
      <c r="I46" s="84">
        <f>I44+'[1]Stan i struktura VIII 16'!I46</f>
        <v>2653</v>
      </c>
      <c r="J46" s="84">
        <f>J44+'[1]Stan i struktura VIII 16'!J46</f>
        <v>1831</v>
      </c>
      <c r="K46" s="84">
        <f>K44+'[1]Stan i struktura VIII 16'!K46</f>
        <v>2498</v>
      </c>
      <c r="L46" s="84">
        <f>L44+'[1]Stan i struktura VIII 16'!L46</f>
        <v>1401</v>
      </c>
      <c r="M46" s="84">
        <f>M44+'[1]Stan i struktura VIII 16'!M46</f>
        <v>1901</v>
      </c>
      <c r="N46" s="84">
        <f>N44+'[1]Stan i struktura VIII 16'!N46</f>
        <v>1934</v>
      </c>
      <c r="O46" s="84">
        <f>O44+'[1]Stan i struktura VIII 16'!O46</f>
        <v>6413</v>
      </c>
      <c r="P46" s="84">
        <f>P44+'[1]Stan i struktura VIII 16'!P46</f>
        <v>1844</v>
      </c>
      <c r="Q46" s="84">
        <f>Q44+'[1]Stan i struktura VIII 16'!Q46</f>
        <v>2744</v>
      </c>
      <c r="R46" s="85">
        <f>R44+'[1]Stan i struktura VIII 16'!R46</f>
        <v>4506</v>
      </c>
      <c r="S46" s="86">
        <f>S44+'[1]Stan i struktura VIII 16'!S46</f>
        <v>38601</v>
      </c>
      <c r="U46" s="4">
        <f>SUM(E46:R46)</f>
        <v>38601</v>
      </c>
      <c r="V46" s="4">
        <f>SUM(E46:R46)</f>
        <v>38601</v>
      </c>
    </row>
    <row r="47" spans="2:29" s="4" customFormat="1" ht="42" customHeight="1" thickBot="1">
      <c r="B47" s="296" t="s">
        <v>59</v>
      </c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8"/>
    </row>
    <row r="48" spans="2:29" s="4" customFormat="1" ht="42" customHeight="1" thickTop="1" thickBot="1">
      <c r="B48" s="299" t="s">
        <v>20</v>
      </c>
      <c r="C48" s="300" t="s">
        <v>60</v>
      </c>
      <c r="D48" s="301"/>
      <c r="E48" s="60">
        <v>8</v>
      </c>
      <c r="F48" s="60">
        <v>1</v>
      </c>
      <c r="G48" s="60">
        <v>0</v>
      </c>
      <c r="H48" s="60">
        <v>6</v>
      </c>
      <c r="I48" s="60">
        <v>8</v>
      </c>
      <c r="J48" s="60">
        <v>0</v>
      </c>
      <c r="K48" s="60">
        <v>5</v>
      </c>
      <c r="L48" s="60">
        <v>14</v>
      </c>
      <c r="M48" s="60">
        <v>1</v>
      </c>
      <c r="N48" s="60">
        <v>1</v>
      </c>
      <c r="O48" s="60">
        <v>7</v>
      </c>
      <c r="P48" s="60">
        <v>0</v>
      </c>
      <c r="Q48" s="60">
        <v>14</v>
      </c>
      <c r="R48" s="61">
        <v>36</v>
      </c>
      <c r="S48" s="87">
        <f>SUM(E48:R48)</f>
        <v>101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280"/>
      <c r="C49" s="290" t="s">
        <v>61</v>
      </c>
      <c r="D49" s="291"/>
      <c r="E49" s="88">
        <f>E48+'[1]Stan i struktura VIII 16'!E49</f>
        <v>84</v>
      </c>
      <c r="F49" s="88">
        <f>F48+'[1]Stan i struktura VIII 16'!F49</f>
        <v>29</v>
      </c>
      <c r="G49" s="88">
        <f>G48+'[1]Stan i struktura VIII 16'!G49</f>
        <v>0</v>
      </c>
      <c r="H49" s="88">
        <f>H48+'[1]Stan i struktura VIII 16'!H49</f>
        <v>28</v>
      </c>
      <c r="I49" s="88">
        <f>I48+'[1]Stan i struktura VIII 16'!I49</f>
        <v>58</v>
      </c>
      <c r="J49" s="88">
        <f>J48+'[1]Stan i struktura VIII 16'!J49</f>
        <v>15</v>
      </c>
      <c r="K49" s="88">
        <f>K48+'[1]Stan i struktura VIII 16'!K49</f>
        <v>94</v>
      </c>
      <c r="L49" s="88">
        <f>L48+'[1]Stan i struktura VIII 16'!L49</f>
        <v>69</v>
      </c>
      <c r="M49" s="88">
        <f>M48+'[1]Stan i struktura VIII 16'!M49</f>
        <v>13</v>
      </c>
      <c r="N49" s="88">
        <f>N48+'[1]Stan i struktura VIII 16'!N49</f>
        <v>28</v>
      </c>
      <c r="O49" s="88">
        <f>O48+'[1]Stan i struktura VIII 16'!O49</f>
        <v>112</v>
      </c>
      <c r="P49" s="88">
        <f>P48+'[1]Stan i struktura VIII 16'!P49</f>
        <v>17</v>
      </c>
      <c r="Q49" s="88">
        <f>Q48+'[1]Stan i struktura VIII 16'!Q49</f>
        <v>125</v>
      </c>
      <c r="R49" s="89">
        <f>R48+'[1]Stan i struktura VIII 16'!R49</f>
        <v>212</v>
      </c>
      <c r="S49" s="86">
        <f>S48+'[1]Stan i struktura VIII 16'!S49</f>
        <v>884</v>
      </c>
      <c r="U49" s="1">
        <f>SUM(E49:R49)</f>
        <v>884</v>
      </c>
      <c r="V49" s="4">
        <f t="shared" ref="V49" si="15">SUM(E49:R49)</f>
        <v>884</v>
      </c>
    </row>
    <row r="50" spans="2:22" s="4" customFormat="1" ht="42" customHeight="1" thickTop="1" thickBot="1">
      <c r="B50" s="275" t="s">
        <v>23</v>
      </c>
      <c r="C50" s="288" t="s">
        <v>62</v>
      </c>
      <c r="D50" s="289"/>
      <c r="E50" s="90">
        <v>2</v>
      </c>
      <c r="F50" s="90">
        <v>7</v>
      </c>
      <c r="G50" s="90">
        <v>7</v>
      </c>
      <c r="H50" s="90">
        <v>16</v>
      </c>
      <c r="I50" s="90">
        <v>7</v>
      </c>
      <c r="J50" s="90">
        <v>0</v>
      </c>
      <c r="K50" s="90">
        <v>2</v>
      </c>
      <c r="L50" s="90">
        <v>4</v>
      </c>
      <c r="M50" s="90">
        <v>5</v>
      </c>
      <c r="N50" s="90">
        <v>0</v>
      </c>
      <c r="O50" s="90">
        <v>0</v>
      </c>
      <c r="P50" s="90">
        <v>0</v>
      </c>
      <c r="Q50" s="90">
        <v>34</v>
      </c>
      <c r="R50" s="91">
        <v>1</v>
      </c>
      <c r="S50" s="87">
        <f>SUM(E50:R50)</f>
        <v>85</v>
      </c>
    </row>
    <row r="51" spans="2:22" ht="42" customHeight="1" thickTop="1" thickBot="1">
      <c r="B51" s="280"/>
      <c r="C51" s="290" t="s">
        <v>63</v>
      </c>
      <c r="D51" s="291"/>
      <c r="E51" s="88">
        <f>E50+'[1]Stan i struktura VIII 16'!E51</f>
        <v>25</v>
      </c>
      <c r="F51" s="88">
        <f>F50+'[1]Stan i struktura VIII 16'!F51</f>
        <v>49</v>
      </c>
      <c r="G51" s="88">
        <f>G50+'[1]Stan i struktura VIII 16'!G51</f>
        <v>79</v>
      </c>
      <c r="H51" s="88">
        <f>H50+'[1]Stan i struktura VIII 16'!H51</f>
        <v>72</v>
      </c>
      <c r="I51" s="88">
        <f>I50+'[1]Stan i struktura VIII 16'!I51</f>
        <v>144</v>
      </c>
      <c r="J51" s="88">
        <f>J50+'[1]Stan i struktura VIII 16'!J51</f>
        <v>24</v>
      </c>
      <c r="K51" s="88">
        <f>K50+'[1]Stan i struktura VIII 16'!K51</f>
        <v>67</v>
      </c>
      <c r="L51" s="88">
        <f>L50+'[1]Stan i struktura VIII 16'!L51</f>
        <v>42</v>
      </c>
      <c r="M51" s="88">
        <f>M50+'[1]Stan i struktura VIII 16'!M51</f>
        <v>49</v>
      </c>
      <c r="N51" s="88">
        <f>N50+'[1]Stan i struktura VIII 16'!N51</f>
        <v>20</v>
      </c>
      <c r="O51" s="88">
        <f>O50+'[1]Stan i struktura VIII 16'!O51</f>
        <v>3</v>
      </c>
      <c r="P51" s="88">
        <f>P50+'[1]Stan i struktura VIII 16'!P51</f>
        <v>56</v>
      </c>
      <c r="Q51" s="88">
        <f>Q50+'[1]Stan i struktura VIII 16'!Q51</f>
        <v>295</v>
      </c>
      <c r="R51" s="89">
        <f>R50+'[1]Stan i struktura VIII 16'!R51</f>
        <v>19</v>
      </c>
      <c r="S51" s="86">
        <f>S50+'[1]Stan i struktura VIII 16'!S51</f>
        <v>944</v>
      </c>
      <c r="U51" s="1">
        <f>SUM(E51:R51)</f>
        <v>944</v>
      </c>
      <c r="V51" s="4">
        <f>SUM(E51:R51)</f>
        <v>944</v>
      </c>
    </row>
    <row r="52" spans="2:22" s="4" customFormat="1" ht="42" customHeight="1" thickTop="1" thickBot="1">
      <c r="B52" s="267" t="s">
        <v>28</v>
      </c>
      <c r="C52" s="281" t="s">
        <v>64</v>
      </c>
      <c r="D52" s="282"/>
      <c r="E52" s="51">
        <v>7</v>
      </c>
      <c r="F52" s="52">
        <v>1</v>
      </c>
      <c r="G52" s="52">
        <v>1</v>
      </c>
      <c r="H52" s="52">
        <v>9</v>
      </c>
      <c r="I52" s="53">
        <v>22</v>
      </c>
      <c r="J52" s="52">
        <v>4</v>
      </c>
      <c r="K52" s="53">
        <v>1</v>
      </c>
      <c r="L52" s="52">
        <v>6</v>
      </c>
      <c r="M52" s="53">
        <v>0</v>
      </c>
      <c r="N52" s="53">
        <v>9</v>
      </c>
      <c r="O52" s="53">
        <v>7</v>
      </c>
      <c r="P52" s="52">
        <v>1</v>
      </c>
      <c r="Q52" s="92">
        <v>5</v>
      </c>
      <c r="R52" s="53">
        <v>1</v>
      </c>
      <c r="S52" s="87">
        <f>SUM(E52:R52)</f>
        <v>74</v>
      </c>
    </row>
    <row r="53" spans="2:22" ht="42" customHeight="1" thickTop="1" thickBot="1">
      <c r="B53" s="280"/>
      <c r="C53" s="290" t="s">
        <v>65</v>
      </c>
      <c r="D53" s="291"/>
      <c r="E53" s="88">
        <f>E52+'[1]Stan i struktura VIII 16'!E53</f>
        <v>73</v>
      </c>
      <c r="F53" s="88">
        <f>F52+'[1]Stan i struktura VIII 16'!F53</f>
        <v>38</v>
      </c>
      <c r="G53" s="88">
        <f>G52+'[1]Stan i struktura VIII 16'!G53</f>
        <v>77</v>
      </c>
      <c r="H53" s="88">
        <f>H52+'[1]Stan i struktura VIII 16'!H53</f>
        <v>77</v>
      </c>
      <c r="I53" s="88">
        <f>I52+'[1]Stan i struktura VIII 16'!I53</f>
        <v>69</v>
      </c>
      <c r="J53" s="88">
        <f>J52+'[1]Stan i struktura VIII 16'!J53</f>
        <v>55</v>
      </c>
      <c r="K53" s="88">
        <f>K52+'[1]Stan i struktura VIII 16'!K53</f>
        <v>44</v>
      </c>
      <c r="L53" s="88">
        <f>L52+'[1]Stan i struktura VIII 16'!L53</f>
        <v>30</v>
      </c>
      <c r="M53" s="88">
        <f>M52+'[1]Stan i struktura VIII 16'!M53</f>
        <v>24</v>
      </c>
      <c r="N53" s="88">
        <f>N52+'[1]Stan i struktura VIII 16'!N53</f>
        <v>55</v>
      </c>
      <c r="O53" s="88">
        <f>O52+'[1]Stan i struktura VIII 16'!O53</f>
        <v>70</v>
      </c>
      <c r="P53" s="88">
        <f>P52+'[1]Stan i struktura VIII 16'!P53</f>
        <v>28</v>
      </c>
      <c r="Q53" s="88">
        <f>Q52+'[1]Stan i struktura VIII 16'!Q53</f>
        <v>56</v>
      </c>
      <c r="R53" s="89">
        <f>R52+'[1]Stan i struktura VIII 16'!R53</f>
        <v>67</v>
      </c>
      <c r="S53" s="86">
        <f>S52+'[1]Stan i struktura VIII 16'!S53</f>
        <v>763</v>
      </c>
      <c r="U53" s="1">
        <f>SUM(E53:R53)</f>
        <v>763</v>
      </c>
      <c r="V53" s="4">
        <f>SUM(E53:R53)</f>
        <v>763</v>
      </c>
    </row>
    <row r="54" spans="2:22" s="4" customFormat="1" ht="42" customHeight="1" thickTop="1" thickBot="1">
      <c r="B54" s="267" t="s">
        <v>31</v>
      </c>
      <c r="C54" s="281" t="s">
        <v>66</v>
      </c>
      <c r="D54" s="282"/>
      <c r="E54" s="51">
        <v>6</v>
      </c>
      <c r="F54" s="52">
        <v>5</v>
      </c>
      <c r="G54" s="52">
        <v>3</v>
      </c>
      <c r="H54" s="52">
        <v>5</v>
      </c>
      <c r="I54" s="53">
        <v>7</v>
      </c>
      <c r="J54" s="52">
        <v>6</v>
      </c>
      <c r="K54" s="53">
        <v>0</v>
      </c>
      <c r="L54" s="52">
        <v>8</v>
      </c>
      <c r="M54" s="53">
        <v>4</v>
      </c>
      <c r="N54" s="53">
        <v>1</v>
      </c>
      <c r="O54" s="53">
        <v>12</v>
      </c>
      <c r="P54" s="52">
        <v>5</v>
      </c>
      <c r="Q54" s="92">
        <v>13</v>
      </c>
      <c r="R54" s="53">
        <v>6</v>
      </c>
      <c r="S54" s="87">
        <f>SUM(E54:R54)</f>
        <v>81</v>
      </c>
    </row>
    <row r="55" spans="2:22" s="4" customFormat="1" ht="42" customHeight="1" thickTop="1" thickBot="1">
      <c r="B55" s="280"/>
      <c r="C55" s="283" t="s">
        <v>67</v>
      </c>
      <c r="D55" s="284"/>
      <c r="E55" s="88">
        <f>E54+'[1]Stan i struktura VIII 16'!E55</f>
        <v>78</v>
      </c>
      <c r="F55" s="88">
        <f>F54+'[1]Stan i struktura VIII 16'!F55</f>
        <v>48</v>
      </c>
      <c r="G55" s="88">
        <f>G54+'[1]Stan i struktura VIII 16'!G55</f>
        <v>67</v>
      </c>
      <c r="H55" s="88">
        <f>H54+'[1]Stan i struktura VIII 16'!H55</f>
        <v>45</v>
      </c>
      <c r="I55" s="88">
        <f>I54+'[1]Stan i struktura VIII 16'!I55</f>
        <v>61</v>
      </c>
      <c r="J55" s="88">
        <f>J54+'[1]Stan i struktura VIII 16'!J55</f>
        <v>69</v>
      </c>
      <c r="K55" s="88">
        <f>K54+'[1]Stan i struktura VIII 16'!K55</f>
        <v>15</v>
      </c>
      <c r="L55" s="88">
        <f>L54+'[1]Stan i struktura VIII 16'!L55</f>
        <v>64</v>
      </c>
      <c r="M55" s="88">
        <f>M54+'[1]Stan i struktura VIII 16'!M55</f>
        <v>35</v>
      </c>
      <c r="N55" s="88">
        <f>N54+'[1]Stan i struktura VIII 16'!N55</f>
        <v>33</v>
      </c>
      <c r="O55" s="88">
        <f>O54+'[1]Stan i struktura VIII 16'!O55</f>
        <v>74</v>
      </c>
      <c r="P55" s="88">
        <f>P54+'[1]Stan i struktura VIII 16'!P55</f>
        <v>25</v>
      </c>
      <c r="Q55" s="88">
        <f>Q54+'[1]Stan i struktura VIII 16'!Q55</f>
        <v>98</v>
      </c>
      <c r="R55" s="89">
        <f>R54+'[1]Stan i struktura VIII 16'!R55</f>
        <v>61</v>
      </c>
      <c r="S55" s="86">
        <f>S54+'[1]Stan i struktura VIII 16'!S55</f>
        <v>773</v>
      </c>
      <c r="U55" s="4">
        <f>SUM(E55:R55)</f>
        <v>773</v>
      </c>
      <c r="V55" s="4">
        <f>SUM(E55:R55)</f>
        <v>773</v>
      </c>
    </row>
    <row r="56" spans="2:22" s="4" customFormat="1" ht="42" customHeight="1" thickTop="1" thickBot="1">
      <c r="B56" s="267" t="s">
        <v>42</v>
      </c>
      <c r="C56" s="268" t="s">
        <v>68</v>
      </c>
      <c r="D56" s="269"/>
      <c r="E56" s="93">
        <v>47</v>
      </c>
      <c r="F56" s="93">
        <v>15</v>
      </c>
      <c r="G56" s="93">
        <v>26</v>
      </c>
      <c r="H56" s="93">
        <v>14</v>
      </c>
      <c r="I56" s="93">
        <v>41</v>
      </c>
      <c r="J56" s="93">
        <v>7</v>
      </c>
      <c r="K56" s="93">
        <v>24</v>
      </c>
      <c r="L56" s="93">
        <v>11</v>
      </c>
      <c r="M56" s="93">
        <v>6</v>
      </c>
      <c r="N56" s="93">
        <v>11</v>
      </c>
      <c r="O56" s="93">
        <v>24</v>
      </c>
      <c r="P56" s="93">
        <v>14</v>
      </c>
      <c r="Q56" s="93">
        <v>36</v>
      </c>
      <c r="R56" s="94">
        <v>20</v>
      </c>
      <c r="S56" s="87">
        <f>SUM(E56:R56)</f>
        <v>296</v>
      </c>
    </row>
    <row r="57" spans="2:22" s="4" customFormat="1" ht="42" customHeight="1" thickTop="1" thickBot="1">
      <c r="B57" s="285"/>
      <c r="C57" s="286" t="s">
        <v>69</v>
      </c>
      <c r="D57" s="287"/>
      <c r="E57" s="88">
        <f>E56+'[1]Stan i struktura VIII 16'!E57</f>
        <v>151</v>
      </c>
      <c r="F57" s="88">
        <f>F56+'[1]Stan i struktura VIII 16'!F57</f>
        <v>88</v>
      </c>
      <c r="G57" s="88">
        <f>G56+'[1]Stan i struktura VIII 16'!G57</f>
        <v>96</v>
      </c>
      <c r="H57" s="88">
        <f>H56+'[1]Stan i struktura VIII 16'!H57</f>
        <v>144</v>
      </c>
      <c r="I57" s="88">
        <f>I56+'[1]Stan i struktura VIII 16'!I57</f>
        <v>169</v>
      </c>
      <c r="J57" s="88">
        <f>J56+'[1]Stan i struktura VIII 16'!J57</f>
        <v>66</v>
      </c>
      <c r="K57" s="88">
        <f>K56+'[1]Stan i struktura VIII 16'!K57</f>
        <v>258</v>
      </c>
      <c r="L57" s="88">
        <f>L56+'[1]Stan i struktura VIII 16'!L57</f>
        <v>45</v>
      </c>
      <c r="M57" s="88">
        <f>M56+'[1]Stan i struktura VIII 16'!M57</f>
        <v>103</v>
      </c>
      <c r="N57" s="88">
        <f>N56+'[1]Stan i struktura VIII 16'!N57</f>
        <v>86</v>
      </c>
      <c r="O57" s="88">
        <f>O56+'[1]Stan i struktura VIII 16'!O57</f>
        <v>190</v>
      </c>
      <c r="P57" s="88">
        <f>P56+'[1]Stan i struktura VIII 16'!P57</f>
        <v>121</v>
      </c>
      <c r="Q57" s="88">
        <f>Q56+'[1]Stan i struktura VIII 16'!Q57</f>
        <v>237</v>
      </c>
      <c r="R57" s="89">
        <f>R56+'[1]Stan i struktura VIII 16'!R57</f>
        <v>180</v>
      </c>
      <c r="S57" s="86">
        <f>S56+'[1]Stan i struktura VIII 16'!S57</f>
        <v>1934</v>
      </c>
      <c r="U57" s="4">
        <f>SUM(E57:R57)</f>
        <v>1934</v>
      </c>
      <c r="V57" s="4">
        <f>SUM(E57:R57)</f>
        <v>1934</v>
      </c>
    </row>
    <row r="58" spans="2:22" s="4" customFormat="1" ht="42" customHeight="1" thickTop="1" thickBot="1">
      <c r="B58" s="267" t="s">
        <v>44</v>
      </c>
      <c r="C58" s="268" t="s">
        <v>70</v>
      </c>
      <c r="D58" s="269"/>
      <c r="E58" s="93">
        <v>18</v>
      </c>
      <c r="F58" s="93">
        <v>11</v>
      </c>
      <c r="G58" s="93">
        <v>9</v>
      </c>
      <c r="H58" s="93">
        <v>6</v>
      </c>
      <c r="I58" s="93">
        <v>23</v>
      </c>
      <c r="J58" s="93">
        <v>0</v>
      </c>
      <c r="K58" s="93">
        <v>10</v>
      </c>
      <c r="L58" s="93">
        <v>5</v>
      </c>
      <c r="M58" s="93">
        <v>6</v>
      </c>
      <c r="N58" s="93">
        <v>2</v>
      </c>
      <c r="O58" s="93">
        <v>4</v>
      </c>
      <c r="P58" s="93">
        <v>2</v>
      </c>
      <c r="Q58" s="93">
        <v>1</v>
      </c>
      <c r="R58" s="94">
        <v>6</v>
      </c>
      <c r="S58" s="87">
        <f>SUM(E58:R58)</f>
        <v>103</v>
      </c>
    </row>
    <row r="59" spans="2:22" s="4" customFormat="1" ht="42" customHeight="1" thickTop="1" thickBot="1">
      <c r="B59" s="275"/>
      <c r="C59" s="276" t="s">
        <v>71</v>
      </c>
      <c r="D59" s="277"/>
      <c r="E59" s="88">
        <f>E58+'[1]Stan i struktura VIII 16'!E59</f>
        <v>51</v>
      </c>
      <c r="F59" s="88">
        <f>F58+'[1]Stan i struktura VIII 16'!F59</f>
        <v>29</v>
      </c>
      <c r="G59" s="88">
        <f>G58+'[1]Stan i struktura VIII 16'!G59</f>
        <v>87</v>
      </c>
      <c r="H59" s="88">
        <f>H58+'[1]Stan i struktura VIII 16'!H59</f>
        <v>41</v>
      </c>
      <c r="I59" s="88">
        <f>I58+'[1]Stan i struktura VIII 16'!I59</f>
        <v>116</v>
      </c>
      <c r="J59" s="88">
        <f>J58+'[1]Stan i struktura VIII 16'!J59</f>
        <v>3</v>
      </c>
      <c r="K59" s="88">
        <f>K58+'[1]Stan i struktura VIII 16'!K59</f>
        <v>42</v>
      </c>
      <c r="L59" s="88">
        <f>L58+'[1]Stan i struktura VIII 16'!L59</f>
        <v>31</v>
      </c>
      <c r="M59" s="88">
        <f>M58+'[1]Stan i struktura VIII 16'!M59</f>
        <v>50</v>
      </c>
      <c r="N59" s="88">
        <f>N58+'[1]Stan i struktura VIII 16'!N59</f>
        <v>70</v>
      </c>
      <c r="O59" s="88">
        <f>O58+'[1]Stan i struktura VIII 16'!O59</f>
        <v>27</v>
      </c>
      <c r="P59" s="88">
        <f>P58+'[1]Stan i struktura VIII 16'!P59</f>
        <v>15</v>
      </c>
      <c r="Q59" s="88">
        <f>Q58+'[1]Stan i struktura VIII 16'!Q59</f>
        <v>42</v>
      </c>
      <c r="R59" s="89">
        <f>R58+'[1]Stan i struktura VIII 16'!R59</f>
        <v>47</v>
      </c>
      <c r="S59" s="86">
        <f>S58+'[1]Stan i struktura VIII 16'!S59</f>
        <v>651</v>
      </c>
      <c r="U59" s="4">
        <f>SUM(E59:R59)</f>
        <v>651</v>
      </c>
      <c r="V59" s="4">
        <f>SUM(E59:R59)</f>
        <v>651</v>
      </c>
    </row>
    <row r="60" spans="2:22" s="4" customFormat="1" ht="42" customHeight="1" thickTop="1" thickBot="1">
      <c r="B60" s="266" t="s">
        <v>72</v>
      </c>
      <c r="C60" s="268" t="s">
        <v>73</v>
      </c>
      <c r="D60" s="269"/>
      <c r="E60" s="93">
        <v>60</v>
      </c>
      <c r="F60" s="93">
        <v>37</v>
      </c>
      <c r="G60" s="93">
        <v>80</v>
      </c>
      <c r="H60" s="93">
        <v>53</v>
      </c>
      <c r="I60" s="93">
        <v>64</v>
      </c>
      <c r="J60" s="93">
        <v>22</v>
      </c>
      <c r="K60" s="93">
        <v>38</v>
      </c>
      <c r="L60" s="93">
        <v>25</v>
      </c>
      <c r="M60" s="93">
        <v>35</v>
      </c>
      <c r="N60" s="93">
        <v>5</v>
      </c>
      <c r="O60" s="93">
        <v>49</v>
      </c>
      <c r="P60" s="93">
        <v>22</v>
      </c>
      <c r="Q60" s="93">
        <v>71</v>
      </c>
      <c r="R60" s="94">
        <v>55</v>
      </c>
      <c r="S60" s="87">
        <f>SUM(E60:R60)</f>
        <v>616</v>
      </c>
    </row>
    <row r="61" spans="2:22" s="4" customFormat="1" ht="42" customHeight="1" thickTop="1" thickBot="1">
      <c r="B61" s="266"/>
      <c r="C61" s="278" t="s">
        <v>74</v>
      </c>
      <c r="D61" s="279"/>
      <c r="E61" s="95">
        <f>E60+'[1]Stan i struktura VIII 16'!E61</f>
        <v>408</v>
      </c>
      <c r="F61" s="95">
        <f>F60+'[1]Stan i struktura VIII 16'!F61</f>
        <v>238</v>
      </c>
      <c r="G61" s="95">
        <f>G60+'[1]Stan i struktura VIII 16'!G61</f>
        <v>355</v>
      </c>
      <c r="H61" s="95">
        <f>H60+'[1]Stan i struktura VIII 16'!H61</f>
        <v>355</v>
      </c>
      <c r="I61" s="95">
        <f>I60+'[1]Stan i struktura VIII 16'!I61</f>
        <v>515</v>
      </c>
      <c r="J61" s="95">
        <f>J60+'[1]Stan i struktura VIII 16'!J61</f>
        <v>129</v>
      </c>
      <c r="K61" s="95">
        <f>K60+'[1]Stan i struktura VIII 16'!K61</f>
        <v>456</v>
      </c>
      <c r="L61" s="95">
        <f>L60+'[1]Stan i struktura VIII 16'!L61</f>
        <v>187</v>
      </c>
      <c r="M61" s="95">
        <f>M60+'[1]Stan i struktura VIII 16'!M61</f>
        <v>320</v>
      </c>
      <c r="N61" s="95">
        <f>N60+'[1]Stan i struktura VIII 16'!N61</f>
        <v>85</v>
      </c>
      <c r="O61" s="95">
        <f>O60+'[1]Stan i struktura VIII 16'!O61</f>
        <v>499</v>
      </c>
      <c r="P61" s="95">
        <f>P60+'[1]Stan i struktura VIII 16'!P61</f>
        <v>345</v>
      </c>
      <c r="Q61" s="95">
        <f>Q60+'[1]Stan i struktura VIII 16'!Q61</f>
        <v>327</v>
      </c>
      <c r="R61" s="96">
        <f>R60+'[1]Stan i struktura VIII 16'!R61</f>
        <v>468</v>
      </c>
      <c r="S61" s="86">
        <f>S60+'[1]Stan i struktura VIII 16'!S61</f>
        <v>4687</v>
      </c>
      <c r="U61" s="4">
        <f>SUM(E61:R61)</f>
        <v>4687</v>
      </c>
      <c r="V61" s="4">
        <f>SUM(E61:R61)</f>
        <v>4687</v>
      </c>
    </row>
    <row r="62" spans="2:22" s="4" customFormat="1" ht="42" customHeight="1" thickTop="1" thickBot="1">
      <c r="B62" s="266" t="s">
        <v>75</v>
      </c>
      <c r="C62" s="268" t="s">
        <v>76</v>
      </c>
      <c r="D62" s="269"/>
      <c r="E62" s="93">
        <v>0</v>
      </c>
      <c r="F62" s="93">
        <v>0</v>
      </c>
      <c r="G62" s="93">
        <v>2</v>
      </c>
      <c r="H62" s="93">
        <v>10</v>
      </c>
      <c r="I62" s="93">
        <v>7</v>
      </c>
      <c r="J62" s="93">
        <v>5</v>
      </c>
      <c r="K62" s="93">
        <v>5</v>
      </c>
      <c r="L62" s="93">
        <v>0</v>
      </c>
      <c r="M62" s="93">
        <v>2</v>
      </c>
      <c r="N62" s="93">
        <v>2</v>
      </c>
      <c r="O62" s="93">
        <v>66</v>
      </c>
      <c r="P62" s="93">
        <v>1</v>
      </c>
      <c r="Q62" s="93">
        <v>26</v>
      </c>
      <c r="R62" s="94">
        <v>90</v>
      </c>
      <c r="S62" s="87">
        <f>SUM(E62:R62)</f>
        <v>216</v>
      </c>
    </row>
    <row r="63" spans="2:22" s="4" customFormat="1" ht="42" customHeight="1" thickTop="1" thickBot="1">
      <c r="B63" s="267"/>
      <c r="C63" s="270" t="s">
        <v>77</v>
      </c>
      <c r="D63" s="271"/>
      <c r="E63" s="88">
        <f>E62+'[1]Stan i struktura VIII 16'!E63</f>
        <v>0</v>
      </c>
      <c r="F63" s="88">
        <f>F62+'[1]Stan i struktura VIII 16'!F63</f>
        <v>36</v>
      </c>
      <c r="G63" s="88">
        <f>G62+'[1]Stan i struktura VIII 16'!G63</f>
        <v>54</v>
      </c>
      <c r="H63" s="88">
        <f>H62+'[1]Stan i struktura VIII 16'!H63</f>
        <v>50</v>
      </c>
      <c r="I63" s="88">
        <f>I62+'[1]Stan i struktura VIII 16'!I63</f>
        <v>154</v>
      </c>
      <c r="J63" s="88">
        <f>J62+'[1]Stan i struktura VIII 16'!J63</f>
        <v>73</v>
      </c>
      <c r="K63" s="88">
        <f>K62+'[1]Stan i struktura VIII 16'!K63</f>
        <v>105</v>
      </c>
      <c r="L63" s="88">
        <f>L62+'[1]Stan i struktura VIII 16'!L63</f>
        <v>23</v>
      </c>
      <c r="M63" s="88">
        <f>M62+'[1]Stan i struktura VIII 16'!M63</f>
        <v>53</v>
      </c>
      <c r="N63" s="88">
        <f>N62+'[1]Stan i struktura VIII 16'!N63</f>
        <v>85</v>
      </c>
      <c r="O63" s="88">
        <f>O62+'[1]Stan i struktura VIII 16'!O63</f>
        <v>238</v>
      </c>
      <c r="P63" s="88">
        <f>P62+'[1]Stan i struktura VIII 16'!P63</f>
        <v>35</v>
      </c>
      <c r="Q63" s="88">
        <f>Q62+'[1]Stan i struktura VIII 16'!Q63</f>
        <v>257</v>
      </c>
      <c r="R63" s="89">
        <f>R62+'[1]Stan i struktura VIII 16'!R63</f>
        <v>883</v>
      </c>
      <c r="S63" s="86">
        <f>S62+'[1]Stan i struktura VIII 16'!S63</f>
        <v>2046</v>
      </c>
      <c r="U63" s="4">
        <f>SUM(E63:R63)</f>
        <v>2046</v>
      </c>
      <c r="V63" s="4">
        <f>SUM(E63:R63)</f>
        <v>2046</v>
      </c>
    </row>
    <row r="64" spans="2:22" s="4" customFormat="1" ht="42" customHeight="1" thickTop="1" thickBot="1">
      <c r="B64" s="266" t="s">
        <v>78</v>
      </c>
      <c r="C64" s="268" t="s">
        <v>79</v>
      </c>
      <c r="D64" s="269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72"/>
      <c r="C65" s="273" t="s">
        <v>80</v>
      </c>
      <c r="D65" s="274"/>
      <c r="E65" s="88">
        <f>E64+'[1]Stan i struktura VIII 16'!E65</f>
        <v>0</v>
      </c>
      <c r="F65" s="88">
        <f>F64+'[1]Stan i struktura VIII 16'!F65</f>
        <v>0</v>
      </c>
      <c r="G65" s="88">
        <f>G64+'[1]Stan i struktura VIII 16'!G65</f>
        <v>0</v>
      </c>
      <c r="H65" s="88">
        <f>H64+'[1]Stan i struktura VIII 16'!H65</f>
        <v>0</v>
      </c>
      <c r="I65" s="88">
        <f>I64+'[1]Stan i struktura VIII 16'!I65</f>
        <v>0</v>
      </c>
      <c r="J65" s="88">
        <f>J64+'[1]Stan i struktura VIII 16'!J65</f>
        <v>0</v>
      </c>
      <c r="K65" s="88">
        <f>K64+'[1]Stan i struktura VIII 16'!K65</f>
        <v>0</v>
      </c>
      <c r="L65" s="88">
        <f>L64+'[1]Stan i struktura VIII 16'!L65</f>
        <v>0</v>
      </c>
      <c r="M65" s="88">
        <f>M64+'[1]Stan i struktura VIII 16'!M65</f>
        <v>0</v>
      </c>
      <c r="N65" s="88">
        <f>N64+'[1]Stan i struktura VIII 16'!N65</f>
        <v>0</v>
      </c>
      <c r="O65" s="88">
        <f>O64+'[1]Stan i struktura VIII 16'!O65</f>
        <v>0</v>
      </c>
      <c r="P65" s="88">
        <f>P64+'[1]Stan i struktura VIII 16'!P65</f>
        <v>0</v>
      </c>
      <c r="Q65" s="88">
        <f>Q64+'[1]Stan i struktura VIII 16'!Q65</f>
        <v>0</v>
      </c>
      <c r="R65" s="89">
        <f>R64+'[1]Stan i struktura VIII 16'!R65</f>
        <v>1</v>
      </c>
      <c r="S65" s="86">
        <f>S64+'[1]Stan i struktura VIII 16'!S65</f>
        <v>1</v>
      </c>
      <c r="U65" s="1">
        <f>SUM(E65:R65)</f>
        <v>1</v>
      </c>
      <c r="V65" s="4">
        <f>SUM(E65:R65)</f>
        <v>1</v>
      </c>
    </row>
    <row r="66" spans="2:22" ht="45" customHeight="1" thickTop="1" thickBot="1">
      <c r="B66" s="259" t="s">
        <v>81</v>
      </c>
      <c r="C66" s="261" t="s">
        <v>82</v>
      </c>
      <c r="D66" s="262"/>
      <c r="E66" s="97">
        <f t="shared" ref="E66:R67" si="16">E48+E50+E52+E54+E56+E58+E60+E62+E64</f>
        <v>148</v>
      </c>
      <c r="F66" s="97">
        <f t="shared" si="16"/>
        <v>77</v>
      </c>
      <c r="G66" s="97">
        <f t="shared" si="16"/>
        <v>128</v>
      </c>
      <c r="H66" s="97">
        <f t="shared" si="16"/>
        <v>119</v>
      </c>
      <c r="I66" s="97">
        <f t="shared" si="16"/>
        <v>179</v>
      </c>
      <c r="J66" s="97">
        <f t="shared" si="16"/>
        <v>44</v>
      </c>
      <c r="K66" s="97">
        <f t="shared" si="16"/>
        <v>85</v>
      </c>
      <c r="L66" s="97">
        <f t="shared" si="16"/>
        <v>73</v>
      </c>
      <c r="M66" s="97">
        <f t="shared" si="16"/>
        <v>59</v>
      </c>
      <c r="N66" s="97">
        <f t="shared" si="16"/>
        <v>31</v>
      </c>
      <c r="O66" s="97">
        <f t="shared" si="16"/>
        <v>169</v>
      </c>
      <c r="P66" s="97">
        <f t="shared" si="16"/>
        <v>45</v>
      </c>
      <c r="Q66" s="97">
        <f t="shared" si="16"/>
        <v>200</v>
      </c>
      <c r="R66" s="98">
        <f t="shared" si="16"/>
        <v>215</v>
      </c>
      <c r="S66" s="99">
        <f>SUM(E66:R66)</f>
        <v>1572</v>
      </c>
      <c r="V66" s="4"/>
    </row>
    <row r="67" spans="2:22" ht="45" customHeight="1" thickTop="1" thickBot="1">
      <c r="B67" s="260"/>
      <c r="C67" s="261" t="s">
        <v>83</v>
      </c>
      <c r="D67" s="262"/>
      <c r="E67" s="100">
        <f t="shared" si="16"/>
        <v>870</v>
      </c>
      <c r="F67" s="100">
        <f>F49+F51+F53+F55+F57+F59+F61+F63+F65</f>
        <v>555</v>
      </c>
      <c r="G67" s="100">
        <f t="shared" si="16"/>
        <v>815</v>
      </c>
      <c r="H67" s="100">
        <f t="shared" si="16"/>
        <v>812</v>
      </c>
      <c r="I67" s="100">
        <f t="shared" si="16"/>
        <v>1286</v>
      </c>
      <c r="J67" s="100">
        <f t="shared" si="16"/>
        <v>434</v>
      </c>
      <c r="K67" s="100">
        <f t="shared" si="16"/>
        <v>1081</v>
      </c>
      <c r="L67" s="100">
        <f t="shared" si="16"/>
        <v>491</v>
      </c>
      <c r="M67" s="100">
        <f t="shared" si="16"/>
        <v>647</v>
      </c>
      <c r="N67" s="100">
        <f t="shared" si="16"/>
        <v>462</v>
      </c>
      <c r="O67" s="100">
        <f t="shared" si="16"/>
        <v>1213</v>
      </c>
      <c r="P67" s="100">
        <f t="shared" si="16"/>
        <v>642</v>
      </c>
      <c r="Q67" s="100">
        <f t="shared" si="16"/>
        <v>1437</v>
      </c>
      <c r="R67" s="101">
        <f t="shared" si="16"/>
        <v>1938</v>
      </c>
      <c r="S67" s="99">
        <f>SUM(E67:R67)</f>
        <v>12683</v>
      </c>
      <c r="V67" s="4"/>
    </row>
    <row r="68" spans="2:22" ht="14.25" customHeight="1">
      <c r="B68" s="263" t="s">
        <v>84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</row>
    <row r="69" spans="2:22" ht="14.25" customHeight="1">
      <c r="B69" s="264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</row>
    <row r="75" spans="2:22" ht="13.5" thickBot="1"/>
    <row r="76" spans="2:22" ht="26.25" customHeight="1" thickTop="1" thickBot="1">
      <c r="E76" s="102">
        <v>112</v>
      </c>
      <c r="F76" s="102">
        <v>86</v>
      </c>
      <c r="G76" s="102">
        <v>122</v>
      </c>
      <c r="H76" s="102">
        <v>102</v>
      </c>
      <c r="I76" s="102">
        <v>131</v>
      </c>
      <c r="J76" s="102">
        <v>39</v>
      </c>
      <c r="K76" s="102">
        <v>108</v>
      </c>
      <c r="L76" s="102">
        <v>49</v>
      </c>
      <c r="M76" s="102">
        <v>67</v>
      </c>
      <c r="N76" s="102">
        <v>70</v>
      </c>
      <c r="O76" s="102">
        <v>125</v>
      </c>
      <c r="P76" s="102">
        <v>95</v>
      </c>
      <c r="Q76" s="102">
        <v>117</v>
      </c>
      <c r="R76" s="102">
        <v>90</v>
      </c>
      <c r="S76" s="80">
        <f>SUM(E76:R76)</f>
        <v>1313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353" t="s">
        <v>85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2:15" ht="24.75" customHeight="1">
      <c r="B2" s="353" t="s">
        <v>86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2:15" ht="18.75" thickBot="1">
      <c r="B3" s="1"/>
      <c r="C3" s="104"/>
      <c r="D3" s="104"/>
      <c r="E3" s="104"/>
      <c r="F3" s="104"/>
      <c r="G3" s="10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356" t="s">
        <v>87</v>
      </c>
      <c r="C4" s="358" t="s">
        <v>88</v>
      </c>
      <c r="D4" s="360" t="s">
        <v>89</v>
      </c>
      <c r="E4" s="362" t="s">
        <v>90</v>
      </c>
      <c r="F4" s="104"/>
      <c r="G4" s="356" t="s">
        <v>87</v>
      </c>
      <c r="H4" s="364" t="s">
        <v>91</v>
      </c>
      <c r="I4" s="360" t="s">
        <v>89</v>
      </c>
      <c r="J4" s="362" t="s">
        <v>90</v>
      </c>
      <c r="K4" s="34"/>
      <c r="L4" s="356" t="s">
        <v>87</v>
      </c>
      <c r="M4" s="366" t="s">
        <v>88</v>
      </c>
      <c r="N4" s="360" t="s">
        <v>89</v>
      </c>
      <c r="O4" s="368" t="s">
        <v>90</v>
      </c>
    </row>
    <row r="5" spans="2:15" ht="18.75" customHeight="1" thickTop="1" thickBot="1">
      <c r="B5" s="357"/>
      <c r="C5" s="359"/>
      <c r="D5" s="361"/>
      <c r="E5" s="363"/>
      <c r="F5" s="104"/>
      <c r="G5" s="357"/>
      <c r="H5" s="365"/>
      <c r="I5" s="361"/>
      <c r="J5" s="363"/>
      <c r="K5" s="34"/>
      <c r="L5" s="357"/>
      <c r="M5" s="367"/>
      <c r="N5" s="361"/>
      <c r="O5" s="369"/>
    </row>
    <row r="6" spans="2:15" ht="17.100000000000001" customHeight="1" thickTop="1">
      <c r="B6" s="370" t="s">
        <v>92</v>
      </c>
      <c r="C6" s="371"/>
      <c r="D6" s="371"/>
      <c r="E6" s="374">
        <f>SUM(E8+E19+E27+E34+E41)</f>
        <v>11298</v>
      </c>
      <c r="F6" s="104"/>
      <c r="G6" s="105">
        <v>4</v>
      </c>
      <c r="H6" s="106" t="s">
        <v>93</v>
      </c>
      <c r="I6" s="107" t="s">
        <v>94</v>
      </c>
      <c r="J6" s="108">
        <v>515</v>
      </c>
      <c r="K6" s="34"/>
      <c r="L6" s="109" t="s">
        <v>95</v>
      </c>
      <c r="M6" s="110" t="s">
        <v>96</v>
      </c>
      <c r="N6" s="110" t="s">
        <v>97</v>
      </c>
      <c r="O6" s="111">
        <f>SUM(O7:O17)</f>
        <v>5459</v>
      </c>
    </row>
    <row r="7" spans="2:15" ht="17.100000000000001" customHeight="1" thickBot="1">
      <c r="B7" s="372"/>
      <c r="C7" s="373"/>
      <c r="D7" s="373"/>
      <c r="E7" s="375"/>
      <c r="F7" s="1"/>
      <c r="G7" s="112">
        <v>5</v>
      </c>
      <c r="H7" s="113" t="s">
        <v>98</v>
      </c>
      <c r="I7" s="108" t="s">
        <v>94</v>
      </c>
      <c r="J7" s="108">
        <v>253</v>
      </c>
      <c r="K7" s="1"/>
      <c r="L7" s="112">
        <v>1</v>
      </c>
      <c r="M7" s="113" t="s">
        <v>99</v>
      </c>
      <c r="N7" s="108" t="s">
        <v>94</v>
      </c>
      <c r="O7" s="114">
        <v>128</v>
      </c>
    </row>
    <row r="8" spans="2:15" ht="17.100000000000001" customHeight="1" thickTop="1" thickBot="1">
      <c r="B8" s="109" t="s">
        <v>100</v>
      </c>
      <c r="C8" s="110" t="s">
        <v>101</v>
      </c>
      <c r="D8" s="115" t="s">
        <v>97</v>
      </c>
      <c r="E8" s="111">
        <f>SUM(E9:E17)</f>
        <v>3986</v>
      </c>
      <c r="F8" s="1"/>
      <c r="G8" s="116"/>
      <c r="H8" s="117"/>
      <c r="I8" s="118"/>
      <c r="J8" s="119"/>
      <c r="K8" s="1"/>
      <c r="L8" s="112">
        <v>2</v>
      </c>
      <c r="M8" s="113" t="s">
        <v>102</v>
      </c>
      <c r="N8" s="108" t="s">
        <v>103</v>
      </c>
      <c r="O8" s="108">
        <v>152</v>
      </c>
    </row>
    <row r="9" spans="2:15" ht="17.100000000000001" customHeight="1" thickBot="1">
      <c r="B9" s="112">
        <v>1</v>
      </c>
      <c r="C9" s="113" t="s">
        <v>104</v>
      </c>
      <c r="D9" s="108" t="s">
        <v>103</v>
      </c>
      <c r="E9" s="120">
        <v>124</v>
      </c>
      <c r="F9" s="1"/>
      <c r="G9" s="121"/>
      <c r="H9" s="122"/>
      <c r="I9" s="123"/>
      <c r="J9" s="123"/>
      <c r="K9" s="1"/>
      <c r="L9" s="112">
        <v>3</v>
      </c>
      <c r="M9" s="113" t="s">
        <v>105</v>
      </c>
      <c r="N9" s="108" t="s">
        <v>94</v>
      </c>
      <c r="O9" s="108">
        <v>343</v>
      </c>
    </row>
    <row r="10" spans="2:15" ht="17.100000000000001" customHeight="1">
      <c r="B10" s="112">
        <v>2</v>
      </c>
      <c r="C10" s="113" t="s">
        <v>106</v>
      </c>
      <c r="D10" s="108" t="s">
        <v>103</v>
      </c>
      <c r="E10" s="120">
        <v>163</v>
      </c>
      <c r="F10" s="1"/>
      <c r="G10" s="356" t="s">
        <v>87</v>
      </c>
      <c r="H10" s="364" t="s">
        <v>91</v>
      </c>
      <c r="I10" s="360" t="s">
        <v>89</v>
      </c>
      <c r="J10" s="362" t="s">
        <v>90</v>
      </c>
      <c r="K10" s="1"/>
      <c r="L10" s="112">
        <v>4</v>
      </c>
      <c r="M10" s="113" t="s">
        <v>107</v>
      </c>
      <c r="N10" s="108" t="s">
        <v>94</v>
      </c>
      <c r="O10" s="108">
        <v>179</v>
      </c>
    </row>
    <row r="11" spans="2:15" ht="17.100000000000001" customHeight="1" thickBot="1">
      <c r="B11" s="112">
        <v>3</v>
      </c>
      <c r="C11" s="113" t="s">
        <v>108</v>
      </c>
      <c r="D11" s="108" t="s">
        <v>103</v>
      </c>
      <c r="E11" s="120">
        <v>120</v>
      </c>
      <c r="F11" s="1"/>
      <c r="G11" s="384"/>
      <c r="H11" s="385"/>
      <c r="I11" s="386"/>
      <c r="J11" s="387"/>
      <c r="K11" s="1"/>
      <c r="L11" s="112">
        <v>5</v>
      </c>
      <c r="M11" s="113" t="s">
        <v>109</v>
      </c>
      <c r="N11" s="108" t="s">
        <v>94</v>
      </c>
      <c r="O11" s="108">
        <v>334</v>
      </c>
    </row>
    <row r="12" spans="2:15" ht="17.100000000000001" customHeight="1">
      <c r="B12" s="112">
        <v>4</v>
      </c>
      <c r="C12" s="113" t="s">
        <v>110</v>
      </c>
      <c r="D12" s="108" t="s">
        <v>111</v>
      </c>
      <c r="E12" s="120">
        <v>251</v>
      </c>
      <c r="F12" s="1"/>
      <c r="G12" s="388" t="s">
        <v>112</v>
      </c>
      <c r="H12" s="389"/>
      <c r="I12" s="389"/>
      <c r="J12" s="390">
        <f>SUM(J14+J23+J33+J41+O6+O19+O30)</f>
        <v>19955</v>
      </c>
      <c r="K12" s="1"/>
      <c r="L12" s="112" t="s">
        <v>44</v>
      </c>
      <c r="M12" s="113" t="s">
        <v>113</v>
      </c>
      <c r="N12" s="108" t="s">
        <v>94</v>
      </c>
      <c r="O12" s="108">
        <v>874</v>
      </c>
    </row>
    <row r="13" spans="2:15" ht="17.100000000000001" customHeight="1" thickBot="1">
      <c r="B13" s="112">
        <v>5</v>
      </c>
      <c r="C13" s="113" t="s">
        <v>114</v>
      </c>
      <c r="D13" s="108" t="s">
        <v>103</v>
      </c>
      <c r="E13" s="120">
        <v>187</v>
      </c>
      <c r="F13" s="124"/>
      <c r="G13" s="372"/>
      <c r="H13" s="373"/>
      <c r="I13" s="373"/>
      <c r="J13" s="391"/>
      <c r="K13" s="124"/>
      <c r="L13" s="112">
        <v>7</v>
      </c>
      <c r="M13" s="113" t="s">
        <v>115</v>
      </c>
      <c r="N13" s="108" t="s">
        <v>103</v>
      </c>
      <c r="O13" s="108">
        <v>174</v>
      </c>
    </row>
    <row r="14" spans="2:15" ht="17.100000000000001" customHeight="1" thickTop="1">
      <c r="B14" s="112">
        <v>6</v>
      </c>
      <c r="C14" s="113" t="s">
        <v>116</v>
      </c>
      <c r="D14" s="108" t="s">
        <v>103</v>
      </c>
      <c r="E14" s="120">
        <v>215</v>
      </c>
      <c r="F14" s="125"/>
      <c r="G14" s="109" t="s">
        <v>100</v>
      </c>
      <c r="H14" s="110" t="s">
        <v>117</v>
      </c>
      <c r="I14" s="126" t="s">
        <v>97</v>
      </c>
      <c r="J14" s="127">
        <f>SUM(J15:J21)</f>
        <v>2315</v>
      </c>
      <c r="K14" s="1"/>
      <c r="L14" s="112">
        <v>8</v>
      </c>
      <c r="M14" s="113" t="s">
        <v>118</v>
      </c>
      <c r="N14" s="108" t="s">
        <v>103</v>
      </c>
      <c r="O14" s="108">
        <v>122</v>
      </c>
    </row>
    <row r="15" spans="2:15" ht="17.100000000000001" customHeight="1">
      <c r="B15" s="112">
        <v>7</v>
      </c>
      <c r="C15" s="113" t="s">
        <v>119</v>
      </c>
      <c r="D15" s="108" t="s">
        <v>94</v>
      </c>
      <c r="E15" s="120">
        <v>677</v>
      </c>
      <c r="F15" s="125"/>
      <c r="G15" s="112">
        <v>1</v>
      </c>
      <c r="H15" s="113" t="s">
        <v>120</v>
      </c>
      <c r="I15" s="108" t="s">
        <v>103</v>
      </c>
      <c r="J15" s="120">
        <v>109</v>
      </c>
      <c r="K15" s="1"/>
      <c r="L15" s="112">
        <v>9</v>
      </c>
      <c r="M15" s="113" t="s">
        <v>121</v>
      </c>
      <c r="N15" s="108" t="s">
        <v>103</v>
      </c>
      <c r="O15" s="108">
        <v>126</v>
      </c>
    </row>
    <row r="16" spans="2:15" ht="17.100000000000001" customHeight="1" thickBot="1">
      <c r="B16" s="128"/>
      <c r="C16" s="129"/>
      <c r="D16" s="130"/>
      <c r="E16" s="131"/>
      <c r="F16" s="125"/>
      <c r="G16" s="112">
        <v>2</v>
      </c>
      <c r="H16" s="113" t="s">
        <v>122</v>
      </c>
      <c r="I16" s="108" t="s">
        <v>103</v>
      </c>
      <c r="J16" s="120">
        <v>69</v>
      </c>
      <c r="K16" s="1"/>
      <c r="L16" s="128"/>
      <c r="M16" s="129"/>
      <c r="N16" s="130"/>
      <c r="O16" s="131"/>
    </row>
    <row r="17" spans="2:15" ht="17.100000000000001" customHeight="1" thickTop="1" thickBot="1">
      <c r="B17" s="132">
        <v>8</v>
      </c>
      <c r="C17" s="133" t="s">
        <v>123</v>
      </c>
      <c r="D17" s="134" t="s">
        <v>124</v>
      </c>
      <c r="E17" s="135">
        <v>2249</v>
      </c>
      <c r="F17" s="125"/>
      <c r="G17" s="112">
        <v>3</v>
      </c>
      <c r="H17" s="113" t="s">
        <v>125</v>
      </c>
      <c r="I17" s="108" t="s">
        <v>103</v>
      </c>
      <c r="J17" s="120">
        <v>210</v>
      </c>
      <c r="K17" s="1"/>
      <c r="L17" s="132">
        <v>10</v>
      </c>
      <c r="M17" s="133" t="s">
        <v>126</v>
      </c>
      <c r="N17" s="134" t="s">
        <v>124</v>
      </c>
      <c r="O17" s="136">
        <v>3027</v>
      </c>
    </row>
    <row r="18" spans="2:15" ht="17.100000000000001" customHeight="1" thickTop="1">
      <c r="B18" s="105"/>
      <c r="C18" s="106"/>
      <c r="D18" s="107"/>
      <c r="E18" s="137" t="s">
        <v>22</v>
      </c>
      <c r="F18" s="138"/>
      <c r="G18" s="112">
        <v>4</v>
      </c>
      <c r="H18" s="113" t="s">
        <v>127</v>
      </c>
      <c r="I18" s="108" t="s">
        <v>103</v>
      </c>
      <c r="J18" s="120">
        <v>502</v>
      </c>
      <c r="K18" s="1"/>
      <c r="L18" s="105"/>
      <c r="M18" s="106"/>
      <c r="N18" s="107"/>
      <c r="O18" s="137" t="s">
        <v>22</v>
      </c>
    </row>
    <row r="19" spans="2:15" ht="17.100000000000001" customHeight="1">
      <c r="B19" s="139" t="s">
        <v>128</v>
      </c>
      <c r="C19" s="140" t="s">
        <v>7</v>
      </c>
      <c r="D19" s="141" t="s">
        <v>97</v>
      </c>
      <c r="E19" s="142">
        <f>SUM(E20:E25)</f>
        <v>3027</v>
      </c>
      <c r="F19" s="125"/>
      <c r="G19" s="112">
        <v>5</v>
      </c>
      <c r="H19" s="113" t="s">
        <v>127</v>
      </c>
      <c r="I19" s="108" t="s">
        <v>111</v>
      </c>
      <c r="J19" s="120">
        <v>847</v>
      </c>
      <c r="K19" s="1"/>
      <c r="L19" s="139" t="s">
        <v>129</v>
      </c>
      <c r="M19" s="140" t="s">
        <v>16</v>
      </c>
      <c r="N19" s="141" t="s">
        <v>97</v>
      </c>
      <c r="O19" s="143">
        <f>SUM(O20:O28)</f>
        <v>2853</v>
      </c>
    </row>
    <row r="20" spans="2:15" ht="17.100000000000001" customHeight="1">
      <c r="B20" s="112">
        <v>1</v>
      </c>
      <c r="C20" s="113" t="s">
        <v>130</v>
      </c>
      <c r="D20" s="144" t="s">
        <v>103</v>
      </c>
      <c r="E20" s="120">
        <v>295</v>
      </c>
      <c r="F20" s="125"/>
      <c r="G20" s="112">
        <v>6</v>
      </c>
      <c r="H20" s="113" t="s">
        <v>131</v>
      </c>
      <c r="I20" s="108" t="s">
        <v>94</v>
      </c>
      <c r="J20" s="120">
        <v>493</v>
      </c>
      <c r="K20" s="1"/>
      <c r="L20" s="112">
        <v>1</v>
      </c>
      <c r="M20" s="113" t="s">
        <v>132</v>
      </c>
      <c r="N20" s="108" t="s">
        <v>103</v>
      </c>
      <c r="O20" s="108">
        <v>153</v>
      </c>
    </row>
    <row r="21" spans="2:15" ht="17.100000000000001" customHeight="1">
      <c r="B21" s="112">
        <v>2</v>
      </c>
      <c r="C21" s="113" t="s">
        <v>133</v>
      </c>
      <c r="D21" s="144" t="s">
        <v>94</v>
      </c>
      <c r="E21" s="120">
        <v>1159</v>
      </c>
      <c r="F21" s="125"/>
      <c r="G21" s="112">
        <v>7</v>
      </c>
      <c r="H21" s="113" t="s">
        <v>134</v>
      </c>
      <c r="I21" s="108" t="s">
        <v>103</v>
      </c>
      <c r="J21" s="120">
        <v>85</v>
      </c>
      <c r="K21" s="1"/>
      <c r="L21" s="112">
        <v>2</v>
      </c>
      <c r="M21" s="113" t="s">
        <v>135</v>
      </c>
      <c r="N21" s="108" t="s">
        <v>111</v>
      </c>
      <c r="O21" s="108">
        <v>89</v>
      </c>
    </row>
    <row r="22" spans="2:15" ht="17.100000000000001" customHeight="1">
      <c r="B22" s="112">
        <v>3</v>
      </c>
      <c r="C22" s="113" t="s">
        <v>136</v>
      </c>
      <c r="D22" s="144" t="s">
        <v>103</v>
      </c>
      <c r="E22" s="120">
        <v>360</v>
      </c>
      <c r="F22" s="125"/>
      <c r="G22" s="112"/>
      <c r="H22" s="113"/>
      <c r="I22" s="108"/>
      <c r="J22" s="120" t="s">
        <v>137</v>
      </c>
      <c r="K22" s="1"/>
      <c r="L22" s="112">
        <v>3</v>
      </c>
      <c r="M22" s="113" t="s">
        <v>138</v>
      </c>
      <c r="N22" s="108" t="s">
        <v>94</v>
      </c>
      <c r="O22" s="108">
        <v>254</v>
      </c>
    </row>
    <row r="23" spans="2:15" ht="17.100000000000001" customHeight="1">
      <c r="B23" s="112">
        <v>4</v>
      </c>
      <c r="C23" s="113" t="s">
        <v>139</v>
      </c>
      <c r="D23" s="144" t="s">
        <v>103</v>
      </c>
      <c r="E23" s="120">
        <v>227</v>
      </c>
      <c r="F23" s="125"/>
      <c r="G23" s="139" t="s">
        <v>128</v>
      </c>
      <c r="H23" s="140" t="s">
        <v>140</v>
      </c>
      <c r="I23" s="141" t="s">
        <v>97</v>
      </c>
      <c r="J23" s="143">
        <f>SUM(J24:J31)</f>
        <v>3647</v>
      </c>
      <c r="K23" s="1"/>
      <c r="L23" s="112">
        <v>4</v>
      </c>
      <c r="M23" s="113" t="s">
        <v>141</v>
      </c>
      <c r="N23" s="108" t="s">
        <v>94</v>
      </c>
      <c r="O23" s="108">
        <v>202</v>
      </c>
    </row>
    <row r="24" spans="2:15" ht="17.100000000000001" customHeight="1">
      <c r="B24" s="112">
        <v>5</v>
      </c>
      <c r="C24" s="113" t="s">
        <v>142</v>
      </c>
      <c r="D24" s="144" t="s">
        <v>94</v>
      </c>
      <c r="E24" s="120">
        <v>679</v>
      </c>
      <c r="F24" s="125"/>
      <c r="G24" s="112">
        <v>1</v>
      </c>
      <c r="H24" s="113" t="s">
        <v>143</v>
      </c>
      <c r="I24" s="108" t="s">
        <v>94</v>
      </c>
      <c r="J24" s="120">
        <v>162</v>
      </c>
      <c r="K24" s="1"/>
      <c r="L24" s="112">
        <v>5</v>
      </c>
      <c r="M24" s="113" t="s">
        <v>144</v>
      </c>
      <c r="N24" s="108" t="s">
        <v>103</v>
      </c>
      <c r="O24" s="108">
        <v>240</v>
      </c>
    </row>
    <row r="25" spans="2:15" ht="17.100000000000001" customHeight="1">
      <c r="B25" s="112">
        <v>6</v>
      </c>
      <c r="C25" s="113" t="s">
        <v>145</v>
      </c>
      <c r="D25" s="144" t="s">
        <v>94</v>
      </c>
      <c r="E25" s="120">
        <v>307</v>
      </c>
      <c r="F25" s="125"/>
      <c r="G25" s="112">
        <v>2</v>
      </c>
      <c r="H25" s="113" t="s">
        <v>146</v>
      </c>
      <c r="I25" s="108" t="s">
        <v>103</v>
      </c>
      <c r="J25" s="120">
        <v>135</v>
      </c>
      <c r="K25" s="1"/>
      <c r="L25" s="112">
        <v>6</v>
      </c>
      <c r="M25" s="113" t="s">
        <v>147</v>
      </c>
      <c r="N25" s="108" t="s">
        <v>94</v>
      </c>
      <c r="O25" s="108">
        <v>884</v>
      </c>
    </row>
    <row r="26" spans="2:15" ht="17.100000000000001" customHeight="1">
      <c r="B26" s="112"/>
      <c r="C26" s="113"/>
      <c r="D26" s="108"/>
      <c r="E26" s="137"/>
      <c r="F26" s="138"/>
      <c r="G26" s="112">
        <v>3</v>
      </c>
      <c r="H26" s="113" t="s">
        <v>148</v>
      </c>
      <c r="I26" s="108" t="s">
        <v>94</v>
      </c>
      <c r="J26" s="120">
        <v>946</v>
      </c>
      <c r="K26" s="1"/>
      <c r="L26" s="112">
        <v>7</v>
      </c>
      <c r="M26" s="113" t="s">
        <v>149</v>
      </c>
      <c r="N26" s="108" t="s">
        <v>103</v>
      </c>
      <c r="O26" s="108">
        <v>108</v>
      </c>
    </row>
    <row r="27" spans="2:15" ht="17.100000000000001" customHeight="1">
      <c r="B27" s="139" t="s">
        <v>150</v>
      </c>
      <c r="C27" s="140" t="s">
        <v>9</v>
      </c>
      <c r="D27" s="141" t="s">
        <v>97</v>
      </c>
      <c r="E27" s="143">
        <f>SUM(E28:E32)</f>
        <v>626</v>
      </c>
      <c r="F27" s="125"/>
      <c r="G27" s="112">
        <v>4</v>
      </c>
      <c r="H27" s="113" t="s">
        <v>151</v>
      </c>
      <c r="I27" s="108" t="s">
        <v>103</v>
      </c>
      <c r="J27" s="120">
        <v>313</v>
      </c>
      <c r="K27" s="1"/>
      <c r="L27" s="112">
        <v>8</v>
      </c>
      <c r="M27" s="113" t="s">
        <v>152</v>
      </c>
      <c r="N27" s="108" t="s">
        <v>103</v>
      </c>
      <c r="O27" s="108">
        <v>253</v>
      </c>
    </row>
    <row r="28" spans="2:15" ht="17.100000000000001" customHeight="1">
      <c r="B28" s="112">
        <v>1</v>
      </c>
      <c r="C28" s="113" t="s">
        <v>153</v>
      </c>
      <c r="D28" s="108" t="s">
        <v>94</v>
      </c>
      <c r="E28" s="120">
        <v>106</v>
      </c>
      <c r="F28" s="125"/>
      <c r="G28" s="112">
        <v>5</v>
      </c>
      <c r="H28" s="113" t="s">
        <v>151</v>
      </c>
      <c r="I28" s="108" t="s">
        <v>111</v>
      </c>
      <c r="J28" s="120">
        <v>1371</v>
      </c>
      <c r="K28" s="1"/>
      <c r="L28" s="112">
        <v>9</v>
      </c>
      <c r="M28" s="113" t="s">
        <v>152</v>
      </c>
      <c r="N28" s="108" t="s">
        <v>111</v>
      </c>
      <c r="O28" s="108">
        <v>670</v>
      </c>
    </row>
    <row r="29" spans="2:15" ht="17.100000000000001" customHeight="1">
      <c r="B29" s="112">
        <v>2</v>
      </c>
      <c r="C29" s="113" t="s">
        <v>154</v>
      </c>
      <c r="D29" s="108" t="s">
        <v>103</v>
      </c>
      <c r="E29" s="120">
        <v>67</v>
      </c>
      <c r="F29" s="125"/>
      <c r="G29" s="112">
        <v>6</v>
      </c>
      <c r="H29" s="113" t="s">
        <v>155</v>
      </c>
      <c r="I29" s="108" t="s">
        <v>94</v>
      </c>
      <c r="J29" s="120">
        <v>244</v>
      </c>
      <c r="K29" s="1"/>
      <c r="L29" s="112"/>
      <c r="M29" s="113"/>
      <c r="N29" s="108"/>
      <c r="O29" s="120"/>
    </row>
    <row r="30" spans="2:15" ht="17.100000000000001" customHeight="1">
      <c r="B30" s="112">
        <v>3</v>
      </c>
      <c r="C30" s="113" t="s">
        <v>156</v>
      </c>
      <c r="D30" s="108" t="s">
        <v>94</v>
      </c>
      <c r="E30" s="120">
        <v>93</v>
      </c>
      <c r="F30" s="125"/>
      <c r="G30" s="112">
        <v>7</v>
      </c>
      <c r="H30" s="113" t="s">
        <v>157</v>
      </c>
      <c r="I30" s="108" t="s">
        <v>103</v>
      </c>
      <c r="J30" s="120">
        <v>264</v>
      </c>
      <c r="K30" s="1"/>
      <c r="L30" s="139" t="s">
        <v>158</v>
      </c>
      <c r="M30" s="140" t="s">
        <v>17</v>
      </c>
      <c r="N30" s="141" t="s">
        <v>97</v>
      </c>
      <c r="O30" s="143">
        <f>SUM(O31:O40)</f>
        <v>2585</v>
      </c>
    </row>
    <row r="31" spans="2:15" ht="17.100000000000001" customHeight="1">
      <c r="B31" s="112">
        <v>4</v>
      </c>
      <c r="C31" s="113" t="s">
        <v>159</v>
      </c>
      <c r="D31" s="108" t="s">
        <v>94</v>
      </c>
      <c r="E31" s="120">
        <v>128</v>
      </c>
      <c r="F31" s="125"/>
      <c r="G31" s="112">
        <v>8</v>
      </c>
      <c r="H31" s="113" t="s">
        <v>160</v>
      </c>
      <c r="I31" s="108" t="s">
        <v>103</v>
      </c>
      <c r="J31" s="120">
        <v>212</v>
      </c>
      <c r="K31" s="1"/>
      <c r="L31" s="112">
        <v>1</v>
      </c>
      <c r="M31" s="113" t="s">
        <v>161</v>
      </c>
      <c r="N31" s="108" t="s">
        <v>103</v>
      </c>
      <c r="O31" s="108">
        <v>192</v>
      </c>
    </row>
    <row r="32" spans="2:15" ht="17.100000000000001" customHeight="1">
      <c r="B32" s="112">
        <v>5</v>
      </c>
      <c r="C32" s="113" t="s">
        <v>162</v>
      </c>
      <c r="D32" s="108" t="s">
        <v>94</v>
      </c>
      <c r="E32" s="120">
        <v>232</v>
      </c>
      <c r="F32" s="138"/>
      <c r="G32" s="112"/>
      <c r="H32" s="113"/>
      <c r="I32" s="108"/>
      <c r="J32" s="120"/>
      <c r="K32" s="1"/>
      <c r="L32" s="112">
        <v>2</v>
      </c>
      <c r="M32" s="113" t="s">
        <v>163</v>
      </c>
      <c r="N32" s="108" t="s">
        <v>94</v>
      </c>
      <c r="O32" s="108">
        <v>298</v>
      </c>
    </row>
    <row r="33" spans="2:15" ht="17.100000000000001" customHeight="1">
      <c r="B33" s="112"/>
      <c r="C33" s="113"/>
      <c r="D33" s="108"/>
      <c r="E33" s="120"/>
      <c r="F33" s="125"/>
      <c r="G33" s="139" t="s">
        <v>150</v>
      </c>
      <c r="H33" s="140" t="s">
        <v>12</v>
      </c>
      <c r="I33" s="141" t="s">
        <v>97</v>
      </c>
      <c r="J33" s="143">
        <f>SUM(J34:J39)</f>
        <v>1697</v>
      </c>
      <c r="K33" s="1"/>
      <c r="L33" s="112">
        <v>3</v>
      </c>
      <c r="M33" s="113" t="s">
        <v>164</v>
      </c>
      <c r="N33" s="108" t="s">
        <v>103</v>
      </c>
      <c r="O33" s="108">
        <v>74</v>
      </c>
    </row>
    <row r="34" spans="2:15" ht="17.100000000000001" customHeight="1">
      <c r="B34" s="139" t="s">
        <v>165</v>
      </c>
      <c r="C34" s="140" t="s">
        <v>166</v>
      </c>
      <c r="D34" s="141" t="s">
        <v>97</v>
      </c>
      <c r="E34" s="143">
        <f>SUM(E35:E39)</f>
        <v>2553</v>
      </c>
      <c r="F34" s="125"/>
      <c r="G34" s="112">
        <v>1</v>
      </c>
      <c r="H34" s="113" t="s">
        <v>167</v>
      </c>
      <c r="I34" s="108" t="s">
        <v>103</v>
      </c>
      <c r="J34" s="120">
        <v>127</v>
      </c>
      <c r="K34" s="1"/>
      <c r="L34" s="112">
        <v>4</v>
      </c>
      <c r="M34" s="113" t="s">
        <v>168</v>
      </c>
      <c r="N34" s="108" t="s">
        <v>94</v>
      </c>
      <c r="O34" s="108">
        <v>885</v>
      </c>
    </row>
    <row r="35" spans="2:15" ht="17.100000000000001" customHeight="1">
      <c r="B35" s="112">
        <v>1</v>
      </c>
      <c r="C35" s="113" t="s">
        <v>169</v>
      </c>
      <c r="D35" s="108" t="s">
        <v>94</v>
      </c>
      <c r="E35" s="120">
        <v>527</v>
      </c>
      <c r="F35" s="125"/>
      <c r="G35" s="112">
        <v>2</v>
      </c>
      <c r="H35" s="113" t="s">
        <v>170</v>
      </c>
      <c r="I35" s="108" t="s">
        <v>103</v>
      </c>
      <c r="J35" s="120">
        <v>211</v>
      </c>
      <c r="K35" s="1"/>
      <c r="L35" s="112">
        <v>5</v>
      </c>
      <c r="M35" s="113" t="s">
        <v>171</v>
      </c>
      <c r="N35" s="108" t="s">
        <v>111</v>
      </c>
      <c r="O35" s="108">
        <v>34</v>
      </c>
    </row>
    <row r="36" spans="2:15" ht="17.100000000000001" customHeight="1">
      <c r="B36" s="112">
        <v>2</v>
      </c>
      <c r="C36" s="113" t="s">
        <v>172</v>
      </c>
      <c r="D36" s="108" t="s">
        <v>94</v>
      </c>
      <c r="E36" s="120">
        <v>965</v>
      </c>
      <c r="F36" s="125"/>
      <c r="G36" s="112">
        <v>3</v>
      </c>
      <c r="H36" s="113" t="s">
        <v>173</v>
      </c>
      <c r="I36" s="108" t="s">
        <v>103</v>
      </c>
      <c r="J36" s="120">
        <v>169</v>
      </c>
      <c r="K36" s="1"/>
      <c r="L36" s="112">
        <v>6</v>
      </c>
      <c r="M36" s="113" t="s">
        <v>174</v>
      </c>
      <c r="N36" s="108" t="s">
        <v>103</v>
      </c>
      <c r="O36" s="108">
        <v>89</v>
      </c>
    </row>
    <row r="37" spans="2:15" ht="17.100000000000001" customHeight="1">
      <c r="B37" s="112">
        <v>3</v>
      </c>
      <c r="C37" s="113" t="s">
        <v>175</v>
      </c>
      <c r="D37" s="108" t="s">
        <v>103</v>
      </c>
      <c r="E37" s="120">
        <v>201</v>
      </c>
      <c r="F37" s="125"/>
      <c r="G37" s="112">
        <v>4</v>
      </c>
      <c r="H37" s="113" t="s">
        <v>176</v>
      </c>
      <c r="I37" s="108" t="s">
        <v>103</v>
      </c>
      <c r="J37" s="120">
        <v>117</v>
      </c>
      <c r="K37" s="1"/>
      <c r="L37" s="112">
        <v>7</v>
      </c>
      <c r="M37" s="113" t="s">
        <v>177</v>
      </c>
      <c r="N37" s="108" t="s">
        <v>103</v>
      </c>
      <c r="O37" s="108">
        <v>107</v>
      </c>
    </row>
    <row r="38" spans="2:15" ht="17.100000000000001" customHeight="1">
      <c r="B38" s="112">
        <v>4</v>
      </c>
      <c r="C38" s="113" t="s">
        <v>178</v>
      </c>
      <c r="D38" s="108" t="s">
        <v>94</v>
      </c>
      <c r="E38" s="120">
        <v>689</v>
      </c>
      <c r="F38" s="125"/>
      <c r="G38" s="112">
        <v>5</v>
      </c>
      <c r="H38" s="113" t="s">
        <v>179</v>
      </c>
      <c r="I38" s="108" t="s">
        <v>94</v>
      </c>
      <c r="J38" s="120">
        <v>914</v>
      </c>
      <c r="K38" s="1"/>
      <c r="L38" s="112">
        <v>8</v>
      </c>
      <c r="M38" s="113" t="s">
        <v>180</v>
      </c>
      <c r="N38" s="108" t="s">
        <v>103</v>
      </c>
      <c r="O38" s="108">
        <v>151</v>
      </c>
    </row>
    <row r="39" spans="2:15" ht="17.100000000000001" customHeight="1">
      <c r="B39" s="112">
        <v>5</v>
      </c>
      <c r="C39" s="113" t="s">
        <v>181</v>
      </c>
      <c r="D39" s="108" t="s">
        <v>103</v>
      </c>
      <c r="E39" s="120">
        <v>171</v>
      </c>
      <c r="F39" s="125"/>
      <c r="G39" s="112">
        <v>6</v>
      </c>
      <c r="H39" s="113" t="s">
        <v>182</v>
      </c>
      <c r="I39" s="108" t="s">
        <v>94</v>
      </c>
      <c r="J39" s="120">
        <v>159</v>
      </c>
      <c r="K39" s="1"/>
      <c r="L39" s="112">
        <v>9</v>
      </c>
      <c r="M39" s="113" t="s">
        <v>183</v>
      </c>
      <c r="N39" s="108" t="s">
        <v>103</v>
      </c>
      <c r="O39" s="108">
        <v>192</v>
      </c>
    </row>
    <row r="40" spans="2:15" ht="17.100000000000001" customHeight="1">
      <c r="B40" s="112"/>
      <c r="C40" s="113"/>
      <c r="D40" s="108"/>
      <c r="E40" s="120"/>
      <c r="F40" s="125"/>
      <c r="G40" s="112"/>
      <c r="H40" s="113"/>
      <c r="I40" s="108"/>
      <c r="J40" s="120"/>
      <c r="K40" s="1"/>
      <c r="L40" s="145">
        <v>10</v>
      </c>
      <c r="M40" s="130" t="s">
        <v>183</v>
      </c>
      <c r="N40" s="146" t="s">
        <v>111</v>
      </c>
      <c r="O40" s="108">
        <v>563</v>
      </c>
    </row>
    <row r="41" spans="2:15" ht="17.100000000000001" customHeight="1" thickBot="1">
      <c r="B41" s="139" t="s">
        <v>95</v>
      </c>
      <c r="C41" s="140" t="s">
        <v>11</v>
      </c>
      <c r="D41" s="141" t="s">
        <v>97</v>
      </c>
      <c r="E41" s="143">
        <f>SUM(E42+E43+E44+J6+J7)</f>
        <v>1106</v>
      </c>
      <c r="F41" s="125"/>
      <c r="G41" s="109" t="s">
        <v>165</v>
      </c>
      <c r="H41" s="110" t="s">
        <v>13</v>
      </c>
      <c r="I41" s="126" t="s">
        <v>97</v>
      </c>
      <c r="J41" s="143">
        <f>SUM(J42:J44)</f>
        <v>1399</v>
      </c>
      <c r="K41" s="1"/>
      <c r="L41" s="147"/>
      <c r="M41" s="148"/>
      <c r="N41" s="149"/>
      <c r="O41" s="150"/>
    </row>
    <row r="42" spans="2:15" ht="17.100000000000001" customHeight="1" thickTop="1" thickBot="1">
      <c r="B42" s="112">
        <v>1</v>
      </c>
      <c r="C42" s="113" t="s">
        <v>184</v>
      </c>
      <c r="D42" s="108" t="s">
        <v>103</v>
      </c>
      <c r="E42" s="120">
        <v>134</v>
      </c>
      <c r="F42" s="125"/>
      <c r="G42" s="112">
        <v>1</v>
      </c>
      <c r="H42" s="113" t="s">
        <v>185</v>
      </c>
      <c r="I42" s="108" t="s">
        <v>94</v>
      </c>
      <c r="J42" s="120">
        <v>392</v>
      </c>
      <c r="K42" s="1"/>
      <c r="L42" s="376" t="s">
        <v>186</v>
      </c>
      <c r="M42" s="377"/>
      <c r="N42" s="380" t="s">
        <v>187</v>
      </c>
      <c r="O42" s="382">
        <f>SUM(E8+E19+E27+E34+E41+J14+J23+J33+J41+O6+O19+O30)</f>
        <v>31253</v>
      </c>
    </row>
    <row r="43" spans="2:15" ht="17.100000000000001" customHeight="1" thickTop="1" thickBot="1">
      <c r="B43" s="112">
        <v>2</v>
      </c>
      <c r="C43" s="113" t="s">
        <v>188</v>
      </c>
      <c r="D43" s="108" t="s">
        <v>94</v>
      </c>
      <c r="E43" s="120">
        <v>109</v>
      </c>
      <c r="F43" s="125"/>
      <c r="G43" s="112">
        <v>2</v>
      </c>
      <c r="H43" s="113" t="s">
        <v>189</v>
      </c>
      <c r="I43" s="108" t="s">
        <v>94</v>
      </c>
      <c r="J43" s="120">
        <v>205</v>
      </c>
      <c r="K43" s="1"/>
      <c r="L43" s="378"/>
      <c r="M43" s="379"/>
      <c r="N43" s="381"/>
      <c r="O43" s="383"/>
    </row>
    <row r="44" spans="2:15" ht="17.100000000000001" customHeight="1" thickBot="1">
      <c r="B44" s="116">
        <v>3</v>
      </c>
      <c r="C44" s="117" t="s">
        <v>190</v>
      </c>
      <c r="D44" s="118" t="s">
        <v>103</v>
      </c>
      <c r="E44" s="119">
        <v>95</v>
      </c>
      <c r="F44" s="125"/>
      <c r="G44" s="151">
        <v>3</v>
      </c>
      <c r="H44" s="152" t="s">
        <v>191</v>
      </c>
      <c r="I44" s="153" t="s">
        <v>94</v>
      </c>
      <c r="J44" s="119">
        <v>802</v>
      </c>
      <c r="K44" s="1"/>
      <c r="L44" s="154"/>
      <c r="M44" s="154"/>
      <c r="N44" s="154"/>
      <c r="O44" s="154"/>
    </row>
    <row r="45" spans="2:15" ht="15" customHeight="1">
      <c r="B45" s="125"/>
      <c r="C45" s="155"/>
      <c r="D45" s="156"/>
      <c r="E45" s="157"/>
      <c r="F45" s="158"/>
      <c r="G45" s="155"/>
      <c r="H45" s="158"/>
      <c r="I45" s="159"/>
      <c r="J45" s="1"/>
      <c r="K45" s="1"/>
      <c r="L45" s="1"/>
      <c r="M45" s="1"/>
      <c r="N45" s="1"/>
      <c r="O45" s="1"/>
    </row>
    <row r="46" spans="2:15" ht="15" customHeight="1">
      <c r="B46" s="125"/>
      <c r="C46" s="155" t="s">
        <v>192</v>
      </c>
      <c r="D46" s="156"/>
      <c r="E46" s="157"/>
      <c r="F46" s="158"/>
      <c r="G46" s="155"/>
      <c r="H46" s="158"/>
      <c r="I46" s="3"/>
      <c r="J46" s="3"/>
      <c r="K46" s="1"/>
    </row>
    <row r="47" spans="2:15" ht="15" customHeight="1"/>
    <row r="48" spans="2:15" ht="15" customHeight="1"/>
    <row r="49" spans="2:15" ht="15" customHeight="1">
      <c r="L49" s="160"/>
      <c r="M49" s="161"/>
      <c r="N49" s="162"/>
      <c r="O49" s="162"/>
    </row>
    <row r="50" spans="2:15" ht="15" customHeight="1"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0"/>
      <c r="M50" s="161"/>
      <c r="N50" s="162"/>
      <c r="O50" s="162"/>
    </row>
    <row r="51" spans="2:15" ht="15" customHeight="1"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I1" zoomScaleNormal="100" workbookViewId="0">
      <selection activeCell="AF27" sqref="AF27"/>
    </sheetView>
  </sheetViews>
  <sheetFormatPr defaultRowHeight="14.25"/>
  <cols>
    <col min="1" max="1" width="3.85546875" style="164" customWidth="1"/>
    <col min="2" max="3" width="9.140625" style="164" customWidth="1"/>
    <col min="4" max="4" width="4.85546875" style="164" customWidth="1"/>
    <col min="5" max="6" width="9.140625" style="164" customWidth="1"/>
    <col min="7" max="7" width="7.140625" style="164" customWidth="1"/>
    <col min="8" max="8" width="25" style="164" customWidth="1"/>
    <col min="9" max="9" width="7.5703125" style="164" customWidth="1"/>
    <col min="10" max="10" width="6.5703125" style="164" customWidth="1"/>
    <col min="11" max="11" width="8.7109375" style="164" customWidth="1"/>
    <col min="12" max="12" width="11.5703125" style="164" customWidth="1"/>
    <col min="13" max="28" width="9.140625" style="164" customWidth="1"/>
    <col min="29" max="16384" width="9.140625" style="176"/>
  </cols>
  <sheetData>
    <row r="1" spans="1:32" s="166" customFormat="1" ht="12.7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32" s="166" customFormat="1" ht="12.75">
      <c r="A2" s="164"/>
      <c r="B2" s="164" t="s">
        <v>193</v>
      </c>
      <c r="C2" s="164" t="s">
        <v>194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1:32" s="166" customFormat="1" ht="12.75">
      <c r="A3" s="164"/>
      <c r="B3" s="164" t="s">
        <v>195</v>
      </c>
      <c r="C3" s="164">
        <v>38557</v>
      </c>
      <c r="D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</row>
    <row r="4" spans="1:32" s="166" customFormat="1" ht="12.75">
      <c r="A4" s="164"/>
      <c r="B4" s="164" t="s">
        <v>196</v>
      </c>
      <c r="C4" s="164">
        <v>37860</v>
      </c>
      <c r="D4" s="164"/>
      <c r="H4" s="164" t="s">
        <v>197</v>
      </c>
      <c r="I4" s="166">
        <v>138</v>
      </c>
      <c r="J4" s="166">
        <f t="shared" ref="J4:J9" si="0">K4+K10</f>
        <v>138</v>
      </c>
      <c r="K4" s="164">
        <v>21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32" s="166" customFormat="1" ht="12.75">
      <c r="A5" s="164"/>
      <c r="B5" s="164" t="s">
        <v>198</v>
      </c>
      <c r="C5" s="164">
        <v>38029</v>
      </c>
      <c r="D5" s="164"/>
      <c r="E5" s="164"/>
      <c r="F5" s="164" t="s">
        <v>199</v>
      </c>
      <c r="H5" s="164" t="s">
        <v>200</v>
      </c>
      <c r="I5" s="166">
        <v>19</v>
      </c>
      <c r="J5" s="166">
        <f t="shared" si="0"/>
        <v>19</v>
      </c>
      <c r="K5" s="164">
        <v>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32" s="166" customFormat="1" ht="12.75">
      <c r="A6" s="164"/>
      <c r="B6" s="164" t="s">
        <v>201</v>
      </c>
      <c r="C6" s="164">
        <v>39348</v>
      </c>
      <c r="D6" s="164"/>
      <c r="E6" s="164" t="s">
        <v>202</v>
      </c>
      <c r="F6" s="164">
        <v>4294</v>
      </c>
      <c r="H6" s="166" t="s">
        <v>203</v>
      </c>
      <c r="I6" s="166">
        <v>3</v>
      </c>
      <c r="J6" s="166">
        <f t="shared" si="0"/>
        <v>3</v>
      </c>
      <c r="K6" s="166">
        <v>0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32" s="166" customFormat="1" ht="12.75">
      <c r="A7" s="164"/>
      <c r="B7" s="164" t="s">
        <v>204</v>
      </c>
      <c r="C7" s="164">
        <v>42271</v>
      </c>
      <c r="D7" s="164"/>
      <c r="E7" s="164" t="s">
        <v>205</v>
      </c>
      <c r="F7" s="164">
        <v>3345</v>
      </c>
      <c r="H7" s="167" t="s">
        <v>206</v>
      </c>
      <c r="I7" s="166">
        <v>171</v>
      </c>
      <c r="J7" s="166">
        <f t="shared" si="0"/>
        <v>171</v>
      </c>
      <c r="K7" s="164">
        <v>27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8" spans="1:32" s="166" customFormat="1" ht="12.75">
      <c r="A8" s="164"/>
      <c r="B8" s="164" t="s">
        <v>207</v>
      </c>
      <c r="C8" s="164">
        <v>41720</v>
      </c>
      <c r="D8" s="164"/>
      <c r="E8" s="164" t="s">
        <v>208</v>
      </c>
      <c r="F8" s="164">
        <v>3566</v>
      </c>
      <c r="H8" s="166" t="s">
        <v>209</v>
      </c>
      <c r="I8" s="166">
        <v>141</v>
      </c>
      <c r="J8" s="166">
        <f t="shared" si="0"/>
        <v>141</v>
      </c>
      <c r="K8" s="164">
        <v>20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32" s="166" customFormat="1" ht="12.75">
      <c r="A9" s="164"/>
      <c r="B9" s="164" t="s">
        <v>210</v>
      </c>
      <c r="C9" s="164">
        <v>39423</v>
      </c>
      <c r="D9" s="164"/>
      <c r="E9" s="164" t="s">
        <v>211</v>
      </c>
      <c r="F9" s="164">
        <v>3759</v>
      </c>
      <c r="H9" s="166" t="s">
        <v>212</v>
      </c>
      <c r="I9" s="166">
        <v>116</v>
      </c>
      <c r="J9" s="166">
        <f t="shared" si="0"/>
        <v>116</v>
      </c>
      <c r="K9" s="164">
        <v>10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</row>
    <row r="10" spans="1:32" s="166" customFormat="1" ht="12.75">
      <c r="A10" s="164"/>
      <c r="B10" s="164" t="s">
        <v>213</v>
      </c>
      <c r="C10" s="164">
        <v>36968</v>
      </c>
      <c r="D10" s="164"/>
      <c r="E10" s="164" t="s">
        <v>214</v>
      </c>
      <c r="F10" s="164">
        <v>4336</v>
      </c>
      <c r="K10" s="166">
        <v>117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32" s="166" customFormat="1" ht="12.75">
      <c r="A11" s="164"/>
      <c r="B11" s="164" t="s">
        <v>215</v>
      </c>
      <c r="C11" s="164">
        <v>35170</v>
      </c>
      <c r="D11" s="164"/>
      <c r="E11" s="164" t="s">
        <v>195</v>
      </c>
      <c r="F11" s="164">
        <v>4276</v>
      </c>
      <c r="K11" s="166">
        <v>17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</row>
    <row r="12" spans="1:32" s="166" customFormat="1" ht="12.75">
      <c r="A12" s="164"/>
      <c r="B12" s="164" t="s">
        <v>216</v>
      </c>
      <c r="C12" s="164">
        <v>33449</v>
      </c>
      <c r="D12" s="164"/>
      <c r="E12" s="164"/>
      <c r="F12" s="164"/>
      <c r="K12" s="166">
        <v>3</v>
      </c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</row>
    <row r="13" spans="1:32" s="166" customFormat="1" ht="12.75">
      <c r="A13" s="164"/>
      <c r="B13" s="164" t="s">
        <v>217</v>
      </c>
      <c r="C13" s="164">
        <v>32659</v>
      </c>
      <c r="D13" s="164"/>
      <c r="E13" s="164" t="s">
        <v>213</v>
      </c>
      <c r="F13" s="164">
        <v>4767</v>
      </c>
      <c r="K13" s="166">
        <v>144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</row>
    <row r="14" spans="1:32" s="166" customFormat="1" ht="12.75">
      <c r="A14" s="164"/>
      <c r="B14" s="164" t="s">
        <v>218</v>
      </c>
      <c r="C14" s="164">
        <v>32089</v>
      </c>
      <c r="D14" s="164"/>
      <c r="E14" s="164" t="s">
        <v>215</v>
      </c>
      <c r="F14" s="164">
        <v>4278</v>
      </c>
      <c r="K14" s="166">
        <v>121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</row>
    <row r="15" spans="1:32" s="166" customFormat="1" ht="12.75">
      <c r="A15" s="164"/>
      <c r="B15" s="164" t="s">
        <v>219</v>
      </c>
      <c r="C15" s="164">
        <v>31253</v>
      </c>
      <c r="D15" s="164"/>
      <c r="E15" s="164" t="s">
        <v>216</v>
      </c>
      <c r="F15" s="164">
        <v>4827</v>
      </c>
      <c r="J15" s="164"/>
      <c r="K15" s="166">
        <v>106</v>
      </c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</row>
    <row r="16" spans="1:32" s="166" customFormat="1" ht="12.75">
      <c r="A16" s="164"/>
      <c r="B16" s="164"/>
      <c r="E16" s="164" t="s">
        <v>217</v>
      </c>
      <c r="F16" s="164">
        <v>4184</v>
      </c>
      <c r="H16" s="164"/>
      <c r="I16" s="164"/>
      <c r="J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F16" s="168"/>
    </row>
    <row r="17" spans="1:32" s="166" customFormat="1" ht="12.75">
      <c r="A17" s="164"/>
      <c r="B17" s="164"/>
      <c r="C17" s="164"/>
      <c r="D17" s="164"/>
      <c r="E17" s="164" t="s">
        <v>218</v>
      </c>
      <c r="F17" s="164">
        <v>4421</v>
      </c>
      <c r="H17" s="164"/>
      <c r="I17" s="164"/>
      <c r="J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F17" s="168"/>
    </row>
    <row r="18" spans="1:32" s="166" customFormat="1" ht="12.75">
      <c r="A18" s="164"/>
      <c r="B18" s="164"/>
      <c r="C18" s="164"/>
      <c r="D18" s="164"/>
      <c r="E18" s="164" t="s">
        <v>219</v>
      </c>
      <c r="F18" s="164">
        <v>4939</v>
      </c>
      <c r="H18" s="164"/>
      <c r="I18" s="164"/>
      <c r="J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F18" s="168"/>
    </row>
    <row r="19" spans="1:32" s="166" customFormat="1" ht="12.75">
      <c r="A19" s="164"/>
      <c r="B19" s="164"/>
      <c r="C19" s="164"/>
      <c r="D19" s="164"/>
      <c r="G19" s="164"/>
      <c r="H19" s="164"/>
      <c r="I19" s="164"/>
      <c r="J19" s="164"/>
      <c r="K19" s="169">
        <f>K22+K23+K24+K25+K26+K27+K28+K29+K30+K31+K32+K33+K34</f>
        <v>0.9999458374280501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F19" s="168"/>
    </row>
    <row r="20" spans="1:32" s="166" customFormat="1" ht="12.75">
      <c r="A20" s="164"/>
      <c r="B20" s="164"/>
      <c r="C20" s="164"/>
      <c r="D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F20" s="168"/>
    </row>
    <row r="21" spans="1:32" s="166" customFormat="1" ht="12.75">
      <c r="A21" s="164"/>
      <c r="B21" s="164"/>
      <c r="C21" s="164"/>
      <c r="D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F21" s="168"/>
    </row>
    <row r="22" spans="1:32" s="166" customFormat="1" ht="12.75">
      <c r="A22" s="164"/>
      <c r="B22" s="164">
        <v>2995</v>
      </c>
      <c r="C22" s="164"/>
      <c r="D22" s="164"/>
      <c r="E22" s="164"/>
      <c r="F22" s="164"/>
      <c r="G22" s="164"/>
      <c r="H22" s="164"/>
      <c r="I22" s="164"/>
      <c r="J22" s="170" t="s">
        <v>220</v>
      </c>
      <c r="K22" s="168">
        <f t="shared" ref="K22:K33" si="1">B22/B$36</f>
        <v>0.42046890355187422</v>
      </c>
      <c r="L22" s="171">
        <f t="shared" ref="L22:L34" si="2">B22/B$36</f>
        <v>0.42046890355187422</v>
      </c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F22" s="168"/>
    </row>
    <row r="23" spans="1:32" s="166" customFormat="1" ht="12.75">
      <c r="A23" s="164"/>
      <c r="B23" s="164">
        <v>370</v>
      </c>
      <c r="C23" s="164"/>
      <c r="D23" s="164"/>
      <c r="E23" s="164"/>
      <c r="F23" s="164"/>
      <c r="G23" s="164"/>
      <c r="H23" s="164"/>
      <c r="I23" s="164"/>
      <c r="J23" s="170" t="s">
        <v>221</v>
      </c>
      <c r="K23" s="168">
        <f t="shared" si="1"/>
        <v>5.1944405447143058E-2</v>
      </c>
      <c r="L23" s="172">
        <f t="shared" si="2"/>
        <v>5.1944405447143058E-2</v>
      </c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F23" s="168"/>
    </row>
    <row r="24" spans="1:32" s="166" customFormat="1" ht="12.75">
      <c r="A24" s="164"/>
      <c r="B24" s="164">
        <v>81</v>
      </c>
      <c r="C24" s="164"/>
      <c r="D24" s="164"/>
      <c r="E24" s="164"/>
      <c r="F24" s="164"/>
      <c r="G24" s="164"/>
      <c r="H24" s="164"/>
      <c r="I24" s="164"/>
      <c r="J24" s="170" t="s">
        <v>222</v>
      </c>
      <c r="K24" s="168">
        <f t="shared" si="1"/>
        <v>1.1371613084374562E-2</v>
      </c>
      <c r="L24" s="171">
        <f t="shared" si="2"/>
        <v>1.1371613084374562E-2</v>
      </c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F24" s="168"/>
    </row>
    <row r="25" spans="1:32" s="166" customFormat="1" ht="12.75" customHeight="1">
      <c r="A25" s="164"/>
      <c r="B25" s="164">
        <v>101</v>
      </c>
      <c r="C25" s="164"/>
      <c r="D25" s="164"/>
      <c r="E25" s="164"/>
      <c r="F25" s="164"/>
      <c r="G25" s="164"/>
      <c r="H25" s="164"/>
      <c r="J25" s="173" t="s">
        <v>223</v>
      </c>
      <c r="K25" s="168">
        <f t="shared" si="1"/>
        <v>1.4179418784220132E-2</v>
      </c>
      <c r="L25" s="171">
        <f t="shared" si="2"/>
        <v>1.4179418784220132E-2</v>
      </c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F25" s="168"/>
    </row>
    <row r="26" spans="1:32" s="166" customFormat="1" ht="12.75" customHeight="1">
      <c r="A26" s="164"/>
      <c r="B26" s="164">
        <v>85</v>
      </c>
      <c r="C26" s="164"/>
      <c r="D26" s="164"/>
      <c r="E26" s="164"/>
      <c r="F26" s="164"/>
      <c r="G26" s="164"/>
      <c r="H26" s="164"/>
      <c r="I26" s="164"/>
      <c r="J26" s="170" t="s">
        <v>224</v>
      </c>
      <c r="K26" s="168">
        <f t="shared" si="1"/>
        <v>1.1933174224343675E-2</v>
      </c>
      <c r="L26" s="172">
        <f t="shared" si="2"/>
        <v>1.1933174224343675E-2</v>
      </c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F26" s="168"/>
    </row>
    <row r="27" spans="1:32" s="166" customFormat="1" ht="12.75">
      <c r="A27" s="164"/>
      <c r="B27" s="164">
        <v>103</v>
      </c>
      <c r="C27" s="164"/>
      <c r="D27" s="164"/>
      <c r="E27" s="164"/>
      <c r="F27" s="164"/>
      <c r="G27" s="164"/>
      <c r="H27" s="164"/>
      <c r="I27" s="164"/>
      <c r="J27" s="173" t="s">
        <v>225</v>
      </c>
      <c r="K27" s="168">
        <f t="shared" si="1"/>
        <v>1.446019935420469E-2</v>
      </c>
      <c r="L27" s="172">
        <f t="shared" si="2"/>
        <v>1.446019935420469E-2</v>
      </c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F27" s="168"/>
    </row>
    <row r="28" spans="1:32" s="166" customFormat="1" ht="12.75">
      <c r="A28" s="164"/>
      <c r="B28" s="164">
        <v>616</v>
      </c>
      <c r="C28" s="164"/>
      <c r="D28" s="164"/>
      <c r="E28" s="164"/>
      <c r="F28" s="164"/>
      <c r="G28" s="164"/>
      <c r="H28" s="164"/>
      <c r="I28" s="164"/>
      <c r="J28" s="173" t="s">
        <v>226</v>
      </c>
      <c r="K28" s="168">
        <f t="shared" si="1"/>
        <v>8.6480415555243578E-2</v>
      </c>
      <c r="L28" s="171">
        <f t="shared" si="2"/>
        <v>8.6480415555243578E-2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F28" s="168"/>
    </row>
    <row r="29" spans="1:32" s="166" customFormat="1" ht="12.75">
      <c r="A29" s="164"/>
      <c r="B29" s="164">
        <v>216</v>
      </c>
      <c r="C29" s="164"/>
      <c r="D29" s="164"/>
      <c r="E29" s="164"/>
      <c r="F29" s="164"/>
      <c r="G29" s="164"/>
      <c r="H29" s="164"/>
      <c r="I29" s="164"/>
      <c r="J29" s="173" t="s">
        <v>227</v>
      </c>
      <c r="K29" s="168">
        <f t="shared" si="1"/>
        <v>3.0324301558332163E-2</v>
      </c>
      <c r="L29" s="171">
        <f t="shared" si="2"/>
        <v>3.0324301558332163E-2</v>
      </c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F29" s="168"/>
    </row>
    <row r="30" spans="1:32" s="166" customFormat="1" ht="12.75">
      <c r="A30" s="164"/>
      <c r="B30" s="164">
        <v>262</v>
      </c>
      <c r="C30" s="164"/>
      <c r="D30" s="164"/>
      <c r="E30" s="164"/>
      <c r="F30" s="164"/>
      <c r="G30" s="164"/>
      <c r="H30" s="164"/>
      <c r="I30" s="164"/>
      <c r="J30" s="173" t="s">
        <v>228</v>
      </c>
      <c r="K30" s="168">
        <f t="shared" si="1"/>
        <v>3.6782254667976973E-2</v>
      </c>
      <c r="L30" s="171">
        <f t="shared" si="2"/>
        <v>3.6782254667976973E-2</v>
      </c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</row>
    <row r="31" spans="1:32" s="166" customFormat="1" ht="12.75">
      <c r="A31" s="164"/>
      <c r="B31" s="164">
        <v>1295</v>
      </c>
      <c r="C31" s="164"/>
      <c r="D31" s="164"/>
      <c r="E31" s="164"/>
      <c r="F31" s="164"/>
      <c r="G31" s="164"/>
      <c r="H31" s="164"/>
      <c r="I31" s="164"/>
      <c r="J31" s="173" t="s">
        <v>229</v>
      </c>
      <c r="K31" s="168">
        <f t="shared" si="1"/>
        <v>0.1818054190650007</v>
      </c>
      <c r="L31" s="171">
        <f t="shared" si="2"/>
        <v>0.1818054190650007</v>
      </c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</row>
    <row r="32" spans="1:32" s="166" customFormat="1" ht="12.75">
      <c r="A32" s="164"/>
      <c r="B32" s="164">
        <v>555</v>
      </c>
      <c r="C32" s="164"/>
      <c r="D32" s="164"/>
      <c r="E32" s="164"/>
      <c r="F32" s="164"/>
      <c r="G32" s="164"/>
      <c r="H32" s="164"/>
      <c r="I32" s="164"/>
      <c r="J32" s="173" t="s">
        <v>230</v>
      </c>
      <c r="K32" s="168">
        <f t="shared" si="1"/>
        <v>7.791660817071458E-2</v>
      </c>
      <c r="L32" s="171">
        <f t="shared" si="2"/>
        <v>7.791660817071458E-2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</row>
    <row r="33" spans="1:28" s="166" customFormat="1" ht="12.75">
      <c r="A33" s="164"/>
      <c r="B33" s="164">
        <v>49</v>
      </c>
      <c r="C33" s="164"/>
      <c r="D33" s="164"/>
      <c r="E33" s="164"/>
      <c r="F33" s="164"/>
      <c r="G33" s="164"/>
      <c r="H33" s="164"/>
      <c r="I33" s="164"/>
      <c r="J33" s="173" t="s">
        <v>231</v>
      </c>
      <c r="K33" s="168">
        <f t="shared" si="1"/>
        <v>6.8791239646216482E-3</v>
      </c>
      <c r="L33" s="172">
        <f t="shared" si="2"/>
        <v>6.8791239646216482E-3</v>
      </c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</row>
    <row r="34" spans="1:28" s="166" customFormat="1" ht="12.75">
      <c r="A34" s="164"/>
      <c r="B34" s="164">
        <v>395</v>
      </c>
      <c r="C34" s="164"/>
      <c r="D34" s="164"/>
      <c r="E34" s="164"/>
      <c r="F34" s="164"/>
      <c r="G34" s="164"/>
      <c r="H34" s="164"/>
      <c r="I34" s="164"/>
      <c r="J34" s="173" t="s">
        <v>232</v>
      </c>
      <c r="K34" s="168">
        <v>5.5399999999999998E-2</v>
      </c>
      <c r="L34" s="174">
        <f t="shared" si="2"/>
        <v>5.5454162571950023E-2</v>
      </c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</row>
    <row r="35" spans="1:28" s="166" customFormat="1" ht="12.75">
      <c r="A35" s="164"/>
      <c r="C35" s="164"/>
      <c r="D35" s="164"/>
      <c r="E35" s="164"/>
      <c r="F35" s="164"/>
      <c r="G35" s="164"/>
      <c r="H35" s="164"/>
      <c r="I35" s="164"/>
      <c r="J35" s="173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</row>
    <row r="36" spans="1:28" s="166" customFormat="1" ht="12.75">
      <c r="A36" s="164"/>
      <c r="B36" s="164">
        <v>7123</v>
      </c>
      <c r="C36" s="164"/>
      <c r="D36" s="164"/>
      <c r="E36" s="164"/>
      <c r="F36" s="164"/>
      <c r="G36" s="164"/>
      <c r="H36" s="164"/>
      <c r="I36" s="164"/>
      <c r="J36" s="173"/>
      <c r="K36" s="168">
        <v>1</v>
      </c>
      <c r="L36" s="171">
        <f>B36/B$36</f>
        <v>1</v>
      </c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</row>
    <row r="37" spans="1:28" s="166" customFormat="1" ht="12.75">
      <c r="A37" s="164"/>
      <c r="C37" s="164"/>
      <c r="D37" s="164"/>
      <c r="E37" s="164"/>
      <c r="F37" s="164"/>
      <c r="G37" s="164"/>
      <c r="H37" s="164"/>
      <c r="I37" s="164"/>
      <c r="J37" s="164"/>
      <c r="K37" s="175"/>
      <c r="L37" s="175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</row>
    <row r="38" spans="1:28" s="166" customFormat="1" ht="12.75">
      <c r="A38" s="164"/>
      <c r="B38" s="164">
        <f>SUM(B22:B34)</f>
        <v>7123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8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</row>
    <row r="39" spans="1:28" s="166" customFormat="1" ht="12.7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8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</row>
    <row r="40" spans="1:28" s="166" customFormat="1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8"/>
      <c r="N40" s="392" t="s">
        <v>233</v>
      </c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</row>
    <row r="41" spans="1:28" s="166" customFormat="1" ht="12.75" customHeight="1">
      <c r="M41" s="168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</row>
    <row r="42" spans="1:28" s="166" customFormat="1" ht="12.75">
      <c r="M42" s="168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</row>
    <row r="43" spans="1:28" s="166" customFormat="1" ht="12.75">
      <c r="M43" s="168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</row>
    <row r="44" spans="1:28" s="166" customFormat="1" ht="12.75">
      <c r="M44" s="168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</row>
    <row r="45" spans="1:28" s="166" customFormat="1" ht="12.75">
      <c r="M45" s="168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s="166" customFormat="1" ht="12.75">
      <c r="M46" s="168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</row>
    <row r="47" spans="1:28" s="166" customFormat="1" ht="12.75">
      <c r="M47" s="168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</row>
    <row r="48" spans="1:28" s="166" customFormat="1" ht="12.75">
      <c r="M48" s="168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</row>
    <row r="49" spans="1:28" s="166" customFormat="1" ht="12.75">
      <c r="M49" s="168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</row>
    <row r="50" spans="1:28" s="166" customFormat="1" ht="12.75">
      <c r="M50" s="168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</row>
    <row r="51" spans="1:28" s="166" customFormat="1" ht="12.75">
      <c r="M51" s="168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</row>
    <row r="52" spans="1:28" s="166" customFormat="1" ht="12.75">
      <c r="M52" s="168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</row>
    <row r="53" spans="1:28" s="166" customFormat="1" ht="12.75">
      <c r="M53" s="175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</row>
    <row r="54" spans="1:28" s="166" customFormat="1" ht="12.75"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</row>
    <row r="55" spans="1:28" s="166" customFormat="1" ht="12.75">
      <c r="M55" s="164"/>
      <c r="N55" s="164">
        <v>36.57</v>
      </c>
      <c r="O55" s="164"/>
      <c r="P55" s="171" t="e">
        <f t="shared" ref="P55:P67" si="3">F55/F$36</f>
        <v>#DIV/0!</v>
      </c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</row>
    <row r="56" spans="1:28" s="166" customFormat="1" ht="12.75">
      <c r="M56" s="164"/>
      <c r="N56" s="164">
        <v>3.78</v>
      </c>
      <c r="O56" s="164"/>
      <c r="P56" s="174" t="e">
        <f t="shared" si="3"/>
        <v>#DIV/0!</v>
      </c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</row>
    <row r="57" spans="1:28" s="166" customFormat="1" ht="12.7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>
        <v>1.38</v>
      </c>
      <c r="O57" s="164"/>
      <c r="P57" s="171" t="e">
        <f t="shared" si="3"/>
        <v>#DIV/0!</v>
      </c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</row>
    <row r="58" spans="1:28" s="166" customFormat="1" ht="12.7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>
        <v>0.95</v>
      </c>
      <c r="O58" s="164"/>
      <c r="P58" s="171" t="e">
        <f t="shared" si="3"/>
        <v>#DIV/0!</v>
      </c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</row>
    <row r="59" spans="1:28" s="166" customFormat="1" ht="12.7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>
        <v>1.78</v>
      </c>
      <c r="O59" s="164"/>
      <c r="P59" s="174" t="e">
        <f t="shared" si="3"/>
        <v>#DIV/0!</v>
      </c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</row>
    <row r="60" spans="1:28" s="166" customFormat="1" ht="12.7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>
        <v>0.84</v>
      </c>
      <c r="O60" s="164"/>
      <c r="P60" s="172" t="e">
        <f t="shared" si="3"/>
        <v>#DIV/0!</v>
      </c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</row>
    <row r="61" spans="1:28" s="166" customFormat="1" ht="12.7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>
        <v>6.43</v>
      </c>
      <c r="O61" s="164"/>
      <c r="P61" s="171" t="e">
        <f t="shared" si="3"/>
        <v>#DIV/0!</v>
      </c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</row>
    <row r="62" spans="1:28">
      <c r="N62" s="164">
        <v>2.88</v>
      </c>
      <c r="P62" s="171" t="e">
        <f t="shared" si="3"/>
        <v>#DIV/0!</v>
      </c>
    </row>
    <row r="63" spans="1:28">
      <c r="N63" s="164">
        <v>4.4000000000000004</v>
      </c>
      <c r="P63" s="171" t="e">
        <f t="shared" si="3"/>
        <v>#DIV/0!</v>
      </c>
    </row>
    <row r="64" spans="1:28">
      <c r="N64" s="164">
        <v>25.6</v>
      </c>
      <c r="P64" s="171" t="e">
        <f t="shared" si="3"/>
        <v>#DIV/0!</v>
      </c>
    </row>
    <row r="65" spans="14:16">
      <c r="N65" s="164">
        <v>8.41</v>
      </c>
      <c r="P65" s="171" t="e">
        <f t="shared" si="3"/>
        <v>#DIV/0!</v>
      </c>
    </row>
    <row r="66" spans="14:16">
      <c r="N66" s="164">
        <v>0.59</v>
      </c>
      <c r="P66" s="174" t="e">
        <f t="shared" si="3"/>
        <v>#DIV/0!</v>
      </c>
    </row>
    <row r="67" spans="14:16">
      <c r="N67" s="164">
        <v>6.4</v>
      </c>
      <c r="P67" s="171" t="e">
        <f t="shared" si="3"/>
        <v>#DIV/0!</v>
      </c>
    </row>
    <row r="68" spans="14:16">
      <c r="N68" s="164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03" customWidth="1"/>
    <col min="2" max="2" width="4.7109375" style="103" customWidth="1"/>
    <col min="3" max="3" width="25" style="103" customWidth="1"/>
    <col min="4" max="4" width="26.28515625" style="103" customWidth="1"/>
    <col min="5" max="5" width="13.28515625" style="214" customWidth="1"/>
    <col min="6" max="8" width="12.28515625" style="214" customWidth="1"/>
    <col min="9" max="9" width="13" style="214" customWidth="1"/>
    <col min="10" max="10" width="12.42578125" style="214" customWidth="1"/>
    <col min="11" max="11" width="12.5703125" style="255" customWidth="1"/>
    <col min="12" max="12" width="12.28515625" style="214" customWidth="1"/>
    <col min="13" max="13" width="12.140625" style="255" customWidth="1"/>
    <col min="14" max="15" width="12.28515625" style="214" customWidth="1"/>
    <col min="16" max="16" width="12.28515625" style="255" customWidth="1"/>
    <col min="17" max="17" width="12.85546875" style="214" customWidth="1"/>
    <col min="18" max="18" width="13.42578125" style="214" customWidth="1"/>
    <col min="19" max="19" width="15.85546875" style="214" customWidth="1"/>
    <col min="20" max="20" width="10.7109375" style="103" bestFit="1" customWidth="1"/>
    <col min="21" max="16384" width="9.140625" style="103"/>
  </cols>
  <sheetData>
    <row r="2" spans="2:20" ht="42" customHeight="1">
      <c r="B2" s="177"/>
      <c r="C2" s="178"/>
      <c r="D2" s="179"/>
      <c r="E2" s="430" t="s">
        <v>234</v>
      </c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177"/>
      <c r="Q2" s="177"/>
      <c r="R2" s="180"/>
      <c r="S2" s="181"/>
    </row>
    <row r="3" spans="2:20" ht="48.75" customHeight="1">
      <c r="B3" s="432" t="s">
        <v>235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</row>
    <row r="4" spans="2:20" ht="42" customHeight="1" thickBot="1">
      <c r="B4" s="433" t="s">
        <v>236</v>
      </c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</row>
    <row r="5" spans="2:20" ht="40.5" customHeight="1" thickBot="1">
      <c r="B5" s="182" t="s">
        <v>1</v>
      </c>
      <c r="C5" s="183" t="s">
        <v>2</v>
      </c>
      <c r="D5" s="184" t="s">
        <v>3</v>
      </c>
      <c r="E5" s="185" t="s">
        <v>237</v>
      </c>
      <c r="F5" s="186" t="s">
        <v>238</v>
      </c>
      <c r="G5" s="187" t="s">
        <v>6</v>
      </c>
      <c r="H5" s="187" t="s">
        <v>7</v>
      </c>
      <c r="I5" s="187" t="s">
        <v>8</v>
      </c>
      <c r="J5" s="187" t="s">
        <v>9</v>
      </c>
      <c r="K5" s="187" t="s">
        <v>10</v>
      </c>
      <c r="L5" s="187" t="s">
        <v>11</v>
      </c>
      <c r="M5" s="187" t="s">
        <v>12</v>
      </c>
      <c r="N5" s="187" t="s">
        <v>13</v>
      </c>
      <c r="O5" s="187" t="s">
        <v>239</v>
      </c>
      <c r="P5" s="187" t="s">
        <v>240</v>
      </c>
      <c r="Q5" s="187" t="s">
        <v>16</v>
      </c>
      <c r="R5" s="187" t="s">
        <v>17</v>
      </c>
      <c r="S5" s="188" t="s">
        <v>18</v>
      </c>
    </row>
    <row r="6" spans="2:20" ht="24" customHeight="1" thickBot="1">
      <c r="B6" s="189"/>
      <c r="C6" s="435" t="s">
        <v>241</v>
      </c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</row>
    <row r="7" spans="2:20" ht="24" customHeight="1" thickBot="1">
      <c r="B7" s="190" t="s">
        <v>20</v>
      </c>
      <c r="C7" s="436" t="s">
        <v>242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9"/>
    </row>
    <row r="8" spans="2:20" ht="24" customHeight="1" thickBot="1">
      <c r="B8" s="191"/>
      <c r="C8" s="406" t="s">
        <v>243</v>
      </c>
      <c r="D8" s="437"/>
      <c r="E8" s="192">
        <v>203</v>
      </c>
      <c r="F8" s="192">
        <v>228</v>
      </c>
      <c r="G8" s="193">
        <v>377</v>
      </c>
      <c r="H8" s="193">
        <v>406</v>
      </c>
      <c r="I8" s="193">
        <v>408</v>
      </c>
      <c r="J8" s="194">
        <v>55</v>
      </c>
      <c r="K8" s="193">
        <v>404</v>
      </c>
      <c r="L8" s="193">
        <v>176</v>
      </c>
      <c r="M8" s="193">
        <v>262</v>
      </c>
      <c r="N8" s="193">
        <v>244</v>
      </c>
      <c r="O8" s="193">
        <v>284</v>
      </c>
      <c r="P8" s="193">
        <v>326</v>
      </c>
      <c r="Q8" s="193">
        <v>353</v>
      </c>
      <c r="R8" s="195">
        <v>367</v>
      </c>
      <c r="S8" s="196">
        <f>SUM(E8:R8)</f>
        <v>4093</v>
      </c>
    </row>
    <row r="9" spans="2:20" ht="24" customHeight="1" thickBot="1">
      <c r="B9" s="191"/>
      <c r="C9" s="438" t="s">
        <v>244</v>
      </c>
      <c r="D9" s="439"/>
      <c r="E9" s="197">
        <v>600</v>
      </c>
      <c r="F9" s="197">
        <v>438</v>
      </c>
      <c r="G9" s="197">
        <v>629</v>
      </c>
      <c r="H9" s="197">
        <v>842</v>
      </c>
      <c r="I9" s="197">
        <v>1016</v>
      </c>
      <c r="J9" s="194">
        <v>153</v>
      </c>
      <c r="K9" s="197">
        <v>695</v>
      </c>
      <c r="L9" s="197">
        <v>269</v>
      </c>
      <c r="M9" s="197">
        <v>471</v>
      </c>
      <c r="N9" s="197">
        <v>392</v>
      </c>
      <c r="O9" s="197">
        <v>799</v>
      </c>
      <c r="P9" s="197">
        <v>702</v>
      </c>
      <c r="Q9" s="197">
        <v>787</v>
      </c>
      <c r="R9" s="198">
        <v>730</v>
      </c>
      <c r="S9" s="196">
        <f>SUM(E9:R9)</f>
        <v>8523</v>
      </c>
      <c r="T9" s="199"/>
    </row>
    <row r="10" spans="2:20" ht="24" customHeight="1" thickBot="1">
      <c r="B10" s="191"/>
      <c r="C10" s="405" t="s">
        <v>245</v>
      </c>
      <c r="D10" s="406"/>
      <c r="E10" s="200">
        <v>485</v>
      </c>
      <c r="F10" s="200">
        <v>334</v>
      </c>
      <c r="G10" s="200">
        <v>466</v>
      </c>
      <c r="H10" s="200">
        <v>661</v>
      </c>
      <c r="I10" s="200">
        <v>867</v>
      </c>
      <c r="J10" s="194">
        <v>122</v>
      </c>
      <c r="K10" s="200">
        <v>566</v>
      </c>
      <c r="L10" s="200">
        <v>202</v>
      </c>
      <c r="M10" s="200">
        <v>370</v>
      </c>
      <c r="N10" s="200">
        <v>291</v>
      </c>
      <c r="O10" s="200">
        <v>801</v>
      </c>
      <c r="P10" s="200">
        <v>543</v>
      </c>
      <c r="Q10" s="197">
        <v>664</v>
      </c>
      <c r="R10" s="201">
        <v>554</v>
      </c>
      <c r="S10" s="196">
        <f>SUM(E10:R10)</f>
        <v>6926</v>
      </c>
      <c r="T10" s="199"/>
    </row>
    <row r="11" spans="2:20" ht="24" customHeight="1" thickBot="1">
      <c r="B11" s="191"/>
      <c r="C11" s="405" t="s">
        <v>246</v>
      </c>
      <c r="D11" s="406"/>
      <c r="E11" s="202">
        <v>386</v>
      </c>
      <c r="F11" s="202">
        <v>342</v>
      </c>
      <c r="G11" s="202">
        <v>406</v>
      </c>
      <c r="H11" s="202">
        <v>510</v>
      </c>
      <c r="I11" s="202">
        <v>645</v>
      </c>
      <c r="J11" s="203">
        <v>119</v>
      </c>
      <c r="K11" s="202">
        <v>404</v>
      </c>
      <c r="L11" s="202">
        <v>209</v>
      </c>
      <c r="M11" s="202">
        <v>263</v>
      </c>
      <c r="N11" s="202">
        <v>231</v>
      </c>
      <c r="O11" s="202">
        <v>503</v>
      </c>
      <c r="P11" s="202">
        <v>418</v>
      </c>
      <c r="Q11" s="200">
        <v>491</v>
      </c>
      <c r="R11" s="204">
        <v>444</v>
      </c>
      <c r="S11" s="196">
        <f>SUM(E11:R11)</f>
        <v>5371</v>
      </c>
      <c r="T11" s="199"/>
    </row>
    <row r="12" spans="2:20" ht="24" customHeight="1" thickBot="1">
      <c r="B12" s="205"/>
      <c r="C12" s="407" t="s">
        <v>247</v>
      </c>
      <c r="D12" s="408"/>
      <c r="E12" s="206">
        <v>575</v>
      </c>
      <c r="F12" s="206">
        <v>395</v>
      </c>
      <c r="G12" s="203">
        <v>437</v>
      </c>
      <c r="H12" s="203">
        <v>608</v>
      </c>
      <c r="I12" s="203">
        <v>711</v>
      </c>
      <c r="J12" s="207">
        <v>177</v>
      </c>
      <c r="K12" s="203">
        <v>484</v>
      </c>
      <c r="L12" s="203">
        <v>250</v>
      </c>
      <c r="M12" s="208">
        <v>331</v>
      </c>
      <c r="N12" s="208">
        <v>241</v>
      </c>
      <c r="O12" s="208">
        <v>640</v>
      </c>
      <c r="P12" s="208">
        <v>443</v>
      </c>
      <c r="Q12" s="202">
        <v>558</v>
      </c>
      <c r="R12" s="208">
        <v>490</v>
      </c>
      <c r="S12" s="196">
        <f>SUM(E12:R12)</f>
        <v>6340</v>
      </c>
      <c r="T12" s="199"/>
    </row>
    <row r="13" spans="2:20" ht="24" customHeight="1" thickBot="1">
      <c r="B13" s="400" t="s">
        <v>248</v>
      </c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1"/>
      <c r="T13" s="199"/>
    </row>
    <row r="14" spans="2:20" ht="24" customHeight="1" thickBot="1">
      <c r="B14" s="209">
        <v>2</v>
      </c>
      <c r="C14" s="427" t="s">
        <v>249</v>
      </c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9"/>
      <c r="T14" s="199"/>
    </row>
    <row r="15" spans="2:20" ht="24" customHeight="1" thickBot="1">
      <c r="B15" s="210"/>
      <c r="C15" s="415" t="s">
        <v>250</v>
      </c>
      <c r="D15" s="406"/>
      <c r="E15" s="200">
        <v>449</v>
      </c>
      <c r="F15" s="200">
        <v>181</v>
      </c>
      <c r="G15" s="194">
        <v>165</v>
      </c>
      <c r="H15" s="194">
        <v>257</v>
      </c>
      <c r="I15" s="194">
        <v>304</v>
      </c>
      <c r="J15" s="202">
        <v>50</v>
      </c>
      <c r="K15" s="194">
        <v>185</v>
      </c>
      <c r="L15" s="194">
        <v>76</v>
      </c>
      <c r="M15" s="211">
        <v>157</v>
      </c>
      <c r="N15" s="211">
        <v>130</v>
      </c>
      <c r="O15" s="211">
        <v>665</v>
      </c>
      <c r="P15" s="211">
        <v>237</v>
      </c>
      <c r="Q15" s="211">
        <v>242</v>
      </c>
      <c r="R15" s="211">
        <v>220</v>
      </c>
      <c r="S15" s="196">
        <f>SUM(E15:R15)</f>
        <v>3318</v>
      </c>
      <c r="T15" s="199"/>
    </row>
    <row r="16" spans="2:20" ht="24" customHeight="1" thickBot="1">
      <c r="B16" s="210" t="s">
        <v>22</v>
      </c>
      <c r="C16" s="415" t="s">
        <v>251</v>
      </c>
      <c r="D16" s="406"/>
      <c r="E16" s="200">
        <v>489</v>
      </c>
      <c r="F16" s="200">
        <v>332</v>
      </c>
      <c r="G16" s="194">
        <v>449</v>
      </c>
      <c r="H16" s="194">
        <v>647</v>
      </c>
      <c r="I16" s="194">
        <v>807</v>
      </c>
      <c r="J16" s="194">
        <v>121</v>
      </c>
      <c r="K16" s="194">
        <v>454</v>
      </c>
      <c r="L16" s="194">
        <v>211</v>
      </c>
      <c r="M16" s="211">
        <v>348</v>
      </c>
      <c r="N16" s="211">
        <v>291</v>
      </c>
      <c r="O16" s="211">
        <v>716</v>
      </c>
      <c r="P16" s="211">
        <v>477</v>
      </c>
      <c r="Q16" s="211">
        <v>616</v>
      </c>
      <c r="R16" s="211">
        <v>586</v>
      </c>
      <c r="S16" s="196">
        <f>SUM(E16:R16)</f>
        <v>6544</v>
      </c>
      <c r="T16" s="199"/>
    </row>
    <row r="17" spans="2:20" s="214" customFormat="1" ht="24" customHeight="1" thickBot="1">
      <c r="B17" s="212" t="s">
        <v>22</v>
      </c>
      <c r="C17" s="416" t="s">
        <v>252</v>
      </c>
      <c r="D17" s="417"/>
      <c r="E17" s="200">
        <v>270</v>
      </c>
      <c r="F17" s="200">
        <v>145</v>
      </c>
      <c r="G17" s="194">
        <v>300</v>
      </c>
      <c r="H17" s="194">
        <v>231</v>
      </c>
      <c r="I17" s="194">
        <v>312</v>
      </c>
      <c r="J17" s="202">
        <v>54</v>
      </c>
      <c r="K17" s="194">
        <v>241</v>
      </c>
      <c r="L17" s="194">
        <v>91</v>
      </c>
      <c r="M17" s="211">
        <v>156</v>
      </c>
      <c r="N17" s="211">
        <v>108</v>
      </c>
      <c r="O17" s="211">
        <v>360</v>
      </c>
      <c r="P17" s="211">
        <v>216</v>
      </c>
      <c r="Q17" s="211">
        <v>231</v>
      </c>
      <c r="R17" s="211">
        <v>262</v>
      </c>
      <c r="S17" s="196">
        <f>SUM(E17:R17)</f>
        <v>2977</v>
      </c>
      <c r="T17" s="213"/>
    </row>
    <row r="18" spans="2:20" s="214" customFormat="1" ht="24" customHeight="1" thickBot="1">
      <c r="B18" s="212"/>
      <c r="C18" s="418" t="s">
        <v>253</v>
      </c>
      <c r="D18" s="419"/>
      <c r="E18" s="206">
        <v>494</v>
      </c>
      <c r="F18" s="206">
        <v>457</v>
      </c>
      <c r="G18" s="203">
        <v>746</v>
      </c>
      <c r="H18" s="203">
        <v>970</v>
      </c>
      <c r="I18" s="203">
        <v>1096</v>
      </c>
      <c r="J18" s="194">
        <v>179</v>
      </c>
      <c r="K18" s="203">
        <v>879</v>
      </c>
      <c r="L18" s="203">
        <v>393</v>
      </c>
      <c r="M18" s="208">
        <v>523</v>
      </c>
      <c r="N18" s="208">
        <v>478</v>
      </c>
      <c r="O18" s="208">
        <v>624</v>
      </c>
      <c r="P18" s="208">
        <v>710</v>
      </c>
      <c r="Q18" s="208">
        <v>848</v>
      </c>
      <c r="R18" s="211">
        <v>738</v>
      </c>
      <c r="S18" s="196">
        <f>SUM(E18:R18)</f>
        <v>9135</v>
      </c>
      <c r="T18" s="213"/>
    </row>
    <row r="19" spans="2:20" s="214" customFormat="1" ht="24" customHeight="1" thickBot="1">
      <c r="B19" s="215"/>
      <c r="C19" s="420" t="s">
        <v>254</v>
      </c>
      <c r="D19" s="421"/>
      <c r="E19" s="216">
        <v>547</v>
      </c>
      <c r="F19" s="216">
        <v>622</v>
      </c>
      <c r="G19" s="207">
        <v>655</v>
      </c>
      <c r="H19" s="207">
        <v>922</v>
      </c>
      <c r="I19" s="207">
        <v>1128</v>
      </c>
      <c r="J19" s="202">
        <v>222</v>
      </c>
      <c r="K19" s="207">
        <v>794</v>
      </c>
      <c r="L19" s="207">
        <v>335</v>
      </c>
      <c r="M19" s="217">
        <v>513</v>
      </c>
      <c r="N19" s="217">
        <v>392</v>
      </c>
      <c r="O19" s="217">
        <v>662</v>
      </c>
      <c r="P19" s="217">
        <v>792</v>
      </c>
      <c r="Q19" s="217">
        <v>916</v>
      </c>
      <c r="R19" s="217">
        <v>779</v>
      </c>
      <c r="S19" s="196">
        <f>SUM(E19:R19)</f>
        <v>9279</v>
      </c>
      <c r="T19" s="213"/>
    </row>
    <row r="20" spans="2:20" ht="24" customHeight="1" thickBot="1">
      <c r="B20" s="422" t="s">
        <v>255</v>
      </c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</row>
    <row r="21" spans="2:20" ht="24" customHeight="1" thickBot="1">
      <c r="B21" s="190">
        <v>3</v>
      </c>
      <c r="C21" s="424" t="s">
        <v>256</v>
      </c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6"/>
    </row>
    <row r="22" spans="2:20" ht="24" customHeight="1" thickBot="1">
      <c r="B22" s="218"/>
      <c r="C22" s="405" t="s">
        <v>257</v>
      </c>
      <c r="D22" s="406"/>
      <c r="E22" s="202">
        <v>317</v>
      </c>
      <c r="F22" s="202">
        <v>264</v>
      </c>
      <c r="G22" s="202">
        <v>382</v>
      </c>
      <c r="H22" s="202">
        <v>405</v>
      </c>
      <c r="I22" s="202">
        <v>638</v>
      </c>
      <c r="J22" s="202">
        <v>110</v>
      </c>
      <c r="K22" s="202">
        <v>369</v>
      </c>
      <c r="L22" s="202">
        <v>163</v>
      </c>
      <c r="M22" s="202">
        <v>254</v>
      </c>
      <c r="N22" s="202">
        <v>217</v>
      </c>
      <c r="O22" s="202">
        <v>473</v>
      </c>
      <c r="P22" s="202">
        <v>366</v>
      </c>
      <c r="Q22" s="202">
        <v>501</v>
      </c>
      <c r="R22" s="204">
        <v>438</v>
      </c>
      <c r="S22" s="219">
        <f t="shared" ref="S22:S28" si="0">SUM(E22:R22)</f>
        <v>4897</v>
      </c>
    </row>
    <row r="23" spans="2:20" ht="24" customHeight="1" thickBot="1">
      <c r="B23" s="220"/>
      <c r="C23" s="405" t="s">
        <v>258</v>
      </c>
      <c r="D23" s="406"/>
      <c r="E23" s="200">
        <v>443</v>
      </c>
      <c r="F23" s="200">
        <v>372</v>
      </c>
      <c r="G23" s="194">
        <v>538</v>
      </c>
      <c r="H23" s="194">
        <v>730</v>
      </c>
      <c r="I23" s="194">
        <v>755</v>
      </c>
      <c r="J23" s="194">
        <v>120</v>
      </c>
      <c r="K23" s="194">
        <v>657</v>
      </c>
      <c r="L23" s="194">
        <v>257</v>
      </c>
      <c r="M23" s="211">
        <v>369</v>
      </c>
      <c r="N23" s="211">
        <v>377</v>
      </c>
      <c r="O23" s="211">
        <v>600</v>
      </c>
      <c r="P23" s="211">
        <v>499</v>
      </c>
      <c r="Q23" s="211">
        <v>706</v>
      </c>
      <c r="R23" s="211">
        <v>606</v>
      </c>
      <c r="S23" s="219">
        <f t="shared" si="0"/>
        <v>7029</v>
      </c>
    </row>
    <row r="24" spans="2:20" ht="24" customHeight="1" thickBot="1">
      <c r="B24" s="220"/>
      <c r="C24" s="405" t="s">
        <v>259</v>
      </c>
      <c r="D24" s="406"/>
      <c r="E24" s="202">
        <v>344</v>
      </c>
      <c r="F24" s="202">
        <v>252</v>
      </c>
      <c r="G24" s="202">
        <v>340</v>
      </c>
      <c r="H24" s="202">
        <v>501</v>
      </c>
      <c r="I24" s="202">
        <v>599</v>
      </c>
      <c r="J24" s="202">
        <v>80</v>
      </c>
      <c r="K24" s="202">
        <v>444</v>
      </c>
      <c r="L24" s="202">
        <v>192</v>
      </c>
      <c r="M24" s="202">
        <v>248</v>
      </c>
      <c r="N24" s="202">
        <v>220</v>
      </c>
      <c r="O24" s="202">
        <v>483</v>
      </c>
      <c r="P24" s="202">
        <v>353</v>
      </c>
      <c r="Q24" s="202">
        <v>468</v>
      </c>
      <c r="R24" s="204">
        <v>404</v>
      </c>
      <c r="S24" s="219">
        <f t="shared" si="0"/>
        <v>4928</v>
      </c>
    </row>
    <row r="25" spans="2:20" s="214" customFormat="1" ht="24" customHeight="1" thickBot="1">
      <c r="B25" s="221"/>
      <c r="C25" s="396" t="s">
        <v>260</v>
      </c>
      <c r="D25" s="397"/>
      <c r="E25" s="200">
        <v>379</v>
      </c>
      <c r="F25" s="200">
        <v>292</v>
      </c>
      <c r="G25" s="194">
        <v>398</v>
      </c>
      <c r="H25" s="194">
        <v>563</v>
      </c>
      <c r="I25" s="194">
        <v>601</v>
      </c>
      <c r="J25" s="194">
        <v>102</v>
      </c>
      <c r="K25" s="194">
        <v>392</v>
      </c>
      <c r="L25" s="194">
        <v>173</v>
      </c>
      <c r="M25" s="211">
        <v>250</v>
      </c>
      <c r="N25" s="211">
        <v>267</v>
      </c>
      <c r="O25" s="211">
        <v>520</v>
      </c>
      <c r="P25" s="211">
        <v>388</v>
      </c>
      <c r="Q25" s="211">
        <v>479</v>
      </c>
      <c r="R25" s="211">
        <v>429</v>
      </c>
      <c r="S25" s="219">
        <f t="shared" si="0"/>
        <v>5233</v>
      </c>
    </row>
    <row r="26" spans="2:20" ht="24" customHeight="1" thickBot="1">
      <c r="B26" s="220"/>
      <c r="C26" s="405" t="s">
        <v>261</v>
      </c>
      <c r="D26" s="406"/>
      <c r="E26" s="202">
        <v>350</v>
      </c>
      <c r="F26" s="202">
        <v>230</v>
      </c>
      <c r="G26" s="202">
        <v>227</v>
      </c>
      <c r="H26" s="202">
        <v>340</v>
      </c>
      <c r="I26" s="202">
        <v>371</v>
      </c>
      <c r="J26" s="202">
        <v>97</v>
      </c>
      <c r="K26" s="202">
        <v>246</v>
      </c>
      <c r="L26" s="202">
        <v>164</v>
      </c>
      <c r="M26" s="202">
        <v>190</v>
      </c>
      <c r="N26" s="202">
        <v>111</v>
      </c>
      <c r="O26" s="202">
        <v>396</v>
      </c>
      <c r="P26" s="202">
        <v>285</v>
      </c>
      <c r="Q26" s="202">
        <v>304</v>
      </c>
      <c r="R26" s="204">
        <v>259</v>
      </c>
      <c r="S26" s="219">
        <f t="shared" si="0"/>
        <v>3570</v>
      </c>
    </row>
    <row r="27" spans="2:20" s="214" customFormat="1" ht="24" customHeight="1" thickBot="1">
      <c r="B27" s="221"/>
      <c r="C27" s="396" t="s">
        <v>262</v>
      </c>
      <c r="D27" s="397"/>
      <c r="E27" s="200">
        <v>199</v>
      </c>
      <c r="F27" s="200">
        <v>113</v>
      </c>
      <c r="G27" s="194">
        <v>92</v>
      </c>
      <c r="H27" s="194">
        <v>153</v>
      </c>
      <c r="I27" s="194">
        <v>157</v>
      </c>
      <c r="J27" s="194">
        <v>39</v>
      </c>
      <c r="K27" s="194">
        <v>90</v>
      </c>
      <c r="L27" s="194">
        <v>57</v>
      </c>
      <c r="M27" s="211">
        <v>93</v>
      </c>
      <c r="N27" s="211">
        <v>60</v>
      </c>
      <c r="O27" s="211">
        <v>166</v>
      </c>
      <c r="P27" s="211">
        <v>103</v>
      </c>
      <c r="Q27" s="211">
        <v>107</v>
      </c>
      <c r="R27" s="211">
        <v>120</v>
      </c>
      <c r="S27" s="219">
        <f t="shared" si="0"/>
        <v>1549</v>
      </c>
    </row>
    <row r="28" spans="2:20" ht="24" customHeight="1" thickBot="1">
      <c r="B28" s="222"/>
      <c r="C28" s="398" t="s">
        <v>263</v>
      </c>
      <c r="D28" s="399"/>
      <c r="E28" s="223">
        <v>217</v>
      </c>
      <c r="F28" s="223">
        <v>214</v>
      </c>
      <c r="G28" s="223">
        <v>338</v>
      </c>
      <c r="H28" s="223">
        <v>335</v>
      </c>
      <c r="I28" s="223">
        <v>526</v>
      </c>
      <c r="J28" s="223">
        <v>78</v>
      </c>
      <c r="K28" s="223">
        <v>355</v>
      </c>
      <c r="L28" s="223">
        <v>100</v>
      </c>
      <c r="M28" s="223">
        <v>293</v>
      </c>
      <c r="N28" s="223">
        <v>147</v>
      </c>
      <c r="O28" s="223">
        <v>389</v>
      </c>
      <c r="P28" s="223">
        <v>438</v>
      </c>
      <c r="Q28" s="223">
        <v>288</v>
      </c>
      <c r="R28" s="224">
        <v>329</v>
      </c>
      <c r="S28" s="219">
        <f t="shared" si="0"/>
        <v>4047</v>
      </c>
    </row>
    <row r="29" spans="2:20" s="214" customFormat="1" ht="24" customHeight="1" thickBot="1">
      <c r="B29" s="400" t="s">
        <v>264</v>
      </c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1"/>
    </row>
    <row r="30" spans="2:20" s="214" customFormat="1" ht="24" customHeight="1" thickBot="1">
      <c r="B30" s="225" t="s">
        <v>31</v>
      </c>
      <c r="C30" s="402" t="s">
        <v>265</v>
      </c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4"/>
    </row>
    <row r="31" spans="2:20" ht="24" customHeight="1" thickBot="1">
      <c r="B31" s="220"/>
      <c r="C31" s="405" t="s">
        <v>266</v>
      </c>
      <c r="D31" s="406"/>
      <c r="E31" s="226">
        <v>516</v>
      </c>
      <c r="F31" s="226">
        <v>270</v>
      </c>
      <c r="G31" s="226">
        <v>367</v>
      </c>
      <c r="H31" s="226">
        <v>409</v>
      </c>
      <c r="I31" s="226">
        <v>509</v>
      </c>
      <c r="J31" s="226">
        <v>154</v>
      </c>
      <c r="K31" s="226">
        <v>399</v>
      </c>
      <c r="L31" s="226">
        <v>185</v>
      </c>
      <c r="M31" s="226">
        <v>239</v>
      </c>
      <c r="N31" s="226">
        <v>214</v>
      </c>
      <c r="O31" s="226">
        <v>535</v>
      </c>
      <c r="P31" s="226">
        <v>370</v>
      </c>
      <c r="Q31" s="226">
        <v>380</v>
      </c>
      <c r="R31" s="227">
        <v>423</v>
      </c>
      <c r="S31" s="219">
        <f t="shared" ref="S31:S36" si="1">SUM(E31:R31)</f>
        <v>4970</v>
      </c>
    </row>
    <row r="32" spans="2:20" s="214" customFormat="1" ht="24" customHeight="1" thickBot="1">
      <c r="B32" s="221"/>
      <c r="C32" s="396" t="s">
        <v>267</v>
      </c>
      <c r="D32" s="397"/>
      <c r="E32" s="226">
        <v>470</v>
      </c>
      <c r="F32" s="201">
        <v>300</v>
      </c>
      <c r="G32" s="211">
        <v>300</v>
      </c>
      <c r="H32" s="211">
        <v>493</v>
      </c>
      <c r="I32" s="211">
        <v>474</v>
      </c>
      <c r="J32" s="211">
        <v>114</v>
      </c>
      <c r="K32" s="211">
        <v>394</v>
      </c>
      <c r="L32" s="211">
        <v>193</v>
      </c>
      <c r="M32" s="211">
        <v>314</v>
      </c>
      <c r="N32" s="211">
        <v>201</v>
      </c>
      <c r="O32" s="211">
        <v>552</v>
      </c>
      <c r="P32" s="211">
        <v>371</v>
      </c>
      <c r="Q32" s="211">
        <v>569</v>
      </c>
      <c r="R32" s="211">
        <v>459</v>
      </c>
      <c r="S32" s="219">
        <f t="shared" si="1"/>
        <v>5204</v>
      </c>
    </row>
    <row r="33" spans="1:19" ht="24" customHeight="1" thickBot="1">
      <c r="B33" s="220"/>
      <c r="C33" s="407" t="s">
        <v>268</v>
      </c>
      <c r="D33" s="408"/>
      <c r="E33" s="192">
        <v>327</v>
      </c>
      <c r="F33" s="206">
        <v>291</v>
      </c>
      <c r="G33" s="228">
        <v>316</v>
      </c>
      <c r="H33" s="228">
        <v>440</v>
      </c>
      <c r="I33" s="228">
        <v>449</v>
      </c>
      <c r="J33" s="228">
        <v>74</v>
      </c>
      <c r="K33" s="228">
        <v>380</v>
      </c>
      <c r="L33" s="228">
        <v>160</v>
      </c>
      <c r="M33" s="228">
        <v>260</v>
      </c>
      <c r="N33" s="228">
        <v>177</v>
      </c>
      <c r="O33" s="206">
        <v>437</v>
      </c>
      <c r="P33" s="228">
        <v>360</v>
      </c>
      <c r="Q33" s="228">
        <v>413</v>
      </c>
      <c r="R33" s="229">
        <v>379</v>
      </c>
      <c r="S33" s="219">
        <f t="shared" si="1"/>
        <v>4463</v>
      </c>
    </row>
    <row r="34" spans="1:19" ht="24" customHeight="1" thickBot="1">
      <c r="B34" s="220"/>
      <c r="C34" s="396" t="s">
        <v>269</v>
      </c>
      <c r="D34" s="397"/>
      <c r="E34" s="206">
        <v>374</v>
      </c>
      <c r="F34" s="192">
        <v>301</v>
      </c>
      <c r="G34" s="230">
        <v>428</v>
      </c>
      <c r="H34" s="230">
        <v>569</v>
      </c>
      <c r="I34" s="230">
        <v>673</v>
      </c>
      <c r="J34" s="230">
        <v>116</v>
      </c>
      <c r="K34" s="230">
        <v>485</v>
      </c>
      <c r="L34" s="230">
        <v>181</v>
      </c>
      <c r="M34" s="230">
        <v>379</v>
      </c>
      <c r="N34" s="230">
        <v>278</v>
      </c>
      <c r="O34" s="192">
        <v>536</v>
      </c>
      <c r="P34" s="230">
        <v>447</v>
      </c>
      <c r="Q34" s="230">
        <v>589</v>
      </c>
      <c r="R34" s="231">
        <v>446</v>
      </c>
      <c r="S34" s="219">
        <f t="shared" si="1"/>
        <v>5802</v>
      </c>
    </row>
    <row r="35" spans="1:19" ht="24" customHeight="1" thickBot="1">
      <c r="B35" s="220"/>
      <c r="C35" s="409" t="s">
        <v>270</v>
      </c>
      <c r="D35" s="410"/>
      <c r="E35" s="192">
        <v>317</v>
      </c>
      <c r="F35" s="232">
        <v>299</v>
      </c>
      <c r="G35" s="233">
        <v>390</v>
      </c>
      <c r="H35" s="233">
        <v>466</v>
      </c>
      <c r="I35" s="233">
        <v>599</v>
      </c>
      <c r="J35" s="233">
        <v>94</v>
      </c>
      <c r="K35" s="233">
        <v>455</v>
      </c>
      <c r="L35" s="233">
        <v>185</v>
      </c>
      <c r="M35" s="233">
        <v>300</v>
      </c>
      <c r="N35" s="233">
        <v>203</v>
      </c>
      <c r="O35" s="232">
        <v>431</v>
      </c>
      <c r="P35" s="233">
        <v>400</v>
      </c>
      <c r="Q35" s="233">
        <v>496</v>
      </c>
      <c r="R35" s="234">
        <v>370</v>
      </c>
      <c r="S35" s="219">
        <f t="shared" si="1"/>
        <v>5005</v>
      </c>
    </row>
    <row r="36" spans="1:19" ht="24" customHeight="1" thickBot="1">
      <c r="B36" s="235"/>
      <c r="C36" s="411" t="s">
        <v>271</v>
      </c>
      <c r="D36" s="412"/>
      <c r="E36" s="236">
        <v>245</v>
      </c>
      <c r="F36" s="236">
        <v>276</v>
      </c>
      <c r="G36" s="237">
        <v>514</v>
      </c>
      <c r="H36" s="237">
        <v>650</v>
      </c>
      <c r="I36" s="237">
        <v>943</v>
      </c>
      <c r="J36" s="237">
        <v>74</v>
      </c>
      <c r="K36" s="237">
        <v>440</v>
      </c>
      <c r="L36" s="237">
        <v>202</v>
      </c>
      <c r="M36" s="237">
        <v>205</v>
      </c>
      <c r="N36" s="237">
        <v>326</v>
      </c>
      <c r="O36" s="236">
        <v>536</v>
      </c>
      <c r="P36" s="237">
        <v>484</v>
      </c>
      <c r="Q36" s="237">
        <v>406</v>
      </c>
      <c r="R36" s="238">
        <v>508</v>
      </c>
      <c r="S36" s="219">
        <f t="shared" si="1"/>
        <v>5809</v>
      </c>
    </row>
    <row r="37" spans="1:19" ht="24" customHeight="1" thickBot="1">
      <c r="B37" s="413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</row>
    <row r="38" spans="1:19" ht="39" customHeight="1" thickBot="1">
      <c r="B38" s="239" t="s">
        <v>42</v>
      </c>
      <c r="C38" s="394" t="s">
        <v>272</v>
      </c>
      <c r="D38" s="395"/>
      <c r="E38" s="240">
        <v>2249</v>
      </c>
      <c r="F38" s="240">
        <v>1737</v>
      </c>
      <c r="G38" s="240">
        <v>2315</v>
      </c>
      <c r="H38" s="240">
        <v>3027</v>
      </c>
      <c r="I38" s="240">
        <v>3647</v>
      </c>
      <c r="J38" s="240">
        <v>626</v>
      </c>
      <c r="K38" s="240">
        <v>2553</v>
      </c>
      <c r="L38" s="240">
        <v>1106</v>
      </c>
      <c r="M38" s="240">
        <v>1697</v>
      </c>
      <c r="N38" s="240">
        <v>1399</v>
      </c>
      <c r="O38" s="240">
        <v>3027</v>
      </c>
      <c r="P38" s="240">
        <v>2432</v>
      </c>
      <c r="Q38" s="240">
        <v>2853</v>
      </c>
      <c r="R38" s="241">
        <v>2585</v>
      </c>
      <c r="S38" s="242">
        <f>SUM(E38:R38)</f>
        <v>31253</v>
      </c>
    </row>
    <row r="39" spans="1:19" ht="15" customHeight="1">
      <c r="B39" s="243"/>
      <c r="C39" s="244"/>
      <c r="D39" s="244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</row>
    <row r="40" spans="1:19" ht="14.25" customHeight="1">
      <c r="B40" s="245"/>
      <c r="E40" s="246">
        <f t="shared" ref="E40:R40" si="2">E8+E9+E10+E11+E12</f>
        <v>2249</v>
      </c>
      <c r="F40" s="246">
        <f t="shared" si="2"/>
        <v>1737</v>
      </c>
      <c r="G40" s="246">
        <f t="shared" si="2"/>
        <v>2315</v>
      </c>
      <c r="H40" s="246">
        <f t="shared" si="2"/>
        <v>3027</v>
      </c>
      <c r="I40" s="246">
        <f t="shared" si="2"/>
        <v>3647</v>
      </c>
      <c r="J40" s="246">
        <f t="shared" si="2"/>
        <v>626</v>
      </c>
      <c r="K40" s="246">
        <f t="shared" si="2"/>
        <v>2553</v>
      </c>
      <c r="L40" s="246">
        <f t="shared" si="2"/>
        <v>1106</v>
      </c>
      <c r="M40" s="246">
        <f t="shared" si="2"/>
        <v>1697</v>
      </c>
      <c r="N40" s="246">
        <f t="shared" si="2"/>
        <v>1399</v>
      </c>
      <c r="O40" s="246">
        <f t="shared" si="2"/>
        <v>3027</v>
      </c>
      <c r="P40" s="246">
        <f t="shared" si="2"/>
        <v>2432</v>
      </c>
      <c r="Q40" s="246">
        <f t="shared" si="2"/>
        <v>2853</v>
      </c>
      <c r="R40" s="246">
        <f t="shared" si="2"/>
        <v>2585</v>
      </c>
      <c r="S40" s="246">
        <f>SUM(E40:R40)</f>
        <v>31253</v>
      </c>
    </row>
    <row r="41" spans="1:19" ht="14.25" customHeight="1">
      <c r="B41" s="245"/>
      <c r="E41" s="246">
        <f t="shared" ref="E41:R41" si="3">E15+E16+E17+E18+E19</f>
        <v>2249</v>
      </c>
      <c r="F41" s="246">
        <f t="shared" si="3"/>
        <v>1737</v>
      </c>
      <c r="G41" s="246">
        <f t="shared" si="3"/>
        <v>2315</v>
      </c>
      <c r="H41" s="246">
        <f t="shared" si="3"/>
        <v>3027</v>
      </c>
      <c r="I41" s="246">
        <f t="shared" si="3"/>
        <v>3647</v>
      </c>
      <c r="J41" s="246">
        <f t="shared" si="3"/>
        <v>626</v>
      </c>
      <c r="K41" s="246">
        <f t="shared" si="3"/>
        <v>2553</v>
      </c>
      <c r="L41" s="246">
        <f t="shared" si="3"/>
        <v>1106</v>
      </c>
      <c r="M41" s="246">
        <f t="shared" si="3"/>
        <v>1697</v>
      </c>
      <c r="N41" s="246">
        <f t="shared" si="3"/>
        <v>1399</v>
      </c>
      <c r="O41" s="246">
        <f t="shared" si="3"/>
        <v>3027</v>
      </c>
      <c r="P41" s="246">
        <f t="shared" si="3"/>
        <v>2432</v>
      </c>
      <c r="Q41" s="246">
        <f t="shared" si="3"/>
        <v>2853</v>
      </c>
      <c r="R41" s="246">
        <f t="shared" si="3"/>
        <v>2585</v>
      </c>
      <c r="S41" s="246">
        <f>SUM(E41:R41)</f>
        <v>31253</v>
      </c>
    </row>
    <row r="42" spans="1:19" ht="15.75">
      <c r="A42" s="103" t="s">
        <v>22</v>
      </c>
      <c r="B42" s="247"/>
      <c r="C42" s="248"/>
      <c r="D42" s="249"/>
      <c r="E42" s="250">
        <f t="shared" ref="E42:R42" si="4">E22+E23+E24+E25+E26+E27+E28</f>
        <v>2249</v>
      </c>
      <c r="F42" s="250">
        <f t="shared" si="4"/>
        <v>1737</v>
      </c>
      <c r="G42" s="250">
        <f t="shared" si="4"/>
        <v>2315</v>
      </c>
      <c r="H42" s="250">
        <f t="shared" si="4"/>
        <v>3027</v>
      </c>
      <c r="I42" s="250">
        <f t="shared" si="4"/>
        <v>3647</v>
      </c>
      <c r="J42" s="250">
        <f t="shared" si="4"/>
        <v>626</v>
      </c>
      <c r="K42" s="250">
        <f t="shared" si="4"/>
        <v>2553</v>
      </c>
      <c r="L42" s="250">
        <f t="shared" si="4"/>
        <v>1106</v>
      </c>
      <c r="M42" s="250">
        <f t="shared" si="4"/>
        <v>1697</v>
      </c>
      <c r="N42" s="250">
        <f t="shared" si="4"/>
        <v>1399</v>
      </c>
      <c r="O42" s="250">
        <f t="shared" si="4"/>
        <v>3027</v>
      </c>
      <c r="P42" s="250">
        <f t="shared" si="4"/>
        <v>2432</v>
      </c>
      <c r="Q42" s="250">
        <f t="shared" si="4"/>
        <v>2853</v>
      </c>
      <c r="R42" s="250">
        <f t="shared" si="4"/>
        <v>2585</v>
      </c>
      <c r="S42" s="246">
        <f>SUM(E42:R42)</f>
        <v>31253</v>
      </c>
    </row>
    <row r="43" spans="1:19" ht="15.75">
      <c r="B43" s="247"/>
      <c r="C43" s="251"/>
      <c r="D43" s="252"/>
      <c r="E43" s="253">
        <f t="shared" ref="E43:R43" si="5">E31+E32+E33+E34+E35+E36</f>
        <v>2249</v>
      </c>
      <c r="F43" s="253">
        <f t="shared" si="5"/>
        <v>1737</v>
      </c>
      <c r="G43" s="253">
        <f t="shared" si="5"/>
        <v>2315</v>
      </c>
      <c r="H43" s="253">
        <f t="shared" si="5"/>
        <v>3027</v>
      </c>
      <c r="I43" s="253">
        <f t="shared" si="5"/>
        <v>3647</v>
      </c>
      <c r="J43" s="253">
        <f t="shared" si="5"/>
        <v>626</v>
      </c>
      <c r="K43" s="253">
        <f t="shared" si="5"/>
        <v>2553</v>
      </c>
      <c r="L43" s="253">
        <f t="shared" si="5"/>
        <v>1106</v>
      </c>
      <c r="M43" s="253">
        <f t="shared" si="5"/>
        <v>1697</v>
      </c>
      <c r="N43" s="253">
        <f t="shared" si="5"/>
        <v>1399</v>
      </c>
      <c r="O43" s="253">
        <f t="shared" si="5"/>
        <v>3027</v>
      </c>
      <c r="P43" s="253">
        <f t="shared" si="5"/>
        <v>2432</v>
      </c>
      <c r="Q43" s="253">
        <f t="shared" si="5"/>
        <v>2853</v>
      </c>
      <c r="R43" s="253">
        <f t="shared" si="5"/>
        <v>2585</v>
      </c>
      <c r="S43" s="246">
        <f>SUM(E43:R43)</f>
        <v>31253</v>
      </c>
    </row>
    <row r="44" spans="1:19">
      <c r="B44" s="254"/>
    </row>
    <row r="45" spans="1:19">
      <c r="S45" s="256">
        <f>S8+S9+S10+S11+S12</f>
        <v>31253</v>
      </c>
    </row>
    <row r="46" spans="1:19">
      <c r="S46" s="256">
        <f>S15+S16+S17+S18+S19</f>
        <v>31253</v>
      </c>
    </row>
    <row r="47" spans="1:19">
      <c r="S47" s="257">
        <f>S22+S23+S24+S25+S26+S27+S28</f>
        <v>31253</v>
      </c>
    </row>
    <row r="48" spans="1:19">
      <c r="S48" s="258">
        <f>S31+S32+S33+S34+S35+S36</f>
        <v>31253</v>
      </c>
    </row>
  </sheetData>
  <mergeCells count="36"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IX 16</vt:lpstr>
      <vt:lpstr>Gminy IX.16</vt:lpstr>
      <vt:lpstr>Wykresy IX 16</vt:lpstr>
      <vt:lpstr>Zał. III kw. 16</vt:lpstr>
      <vt:lpstr>'Gminy IX.16'!Obszar_wydruku</vt:lpstr>
      <vt:lpstr>'Stan i struktura IX 16'!Obszar_wydruku</vt:lpstr>
      <vt:lpstr>'Wykresy IX 16'!Obszar_wydruku</vt:lpstr>
      <vt:lpstr>'Zał. III kw.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dcterms:created xsi:type="dcterms:W3CDTF">2016-10-12T09:01:21Z</dcterms:created>
  <dcterms:modified xsi:type="dcterms:W3CDTF">2016-10-17T08:35:04Z</dcterms:modified>
</cp:coreProperties>
</file>