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200" windowHeight="11385"/>
  </bookViews>
  <sheets>
    <sheet name="Stan i struktura I 16" sheetId="1" r:id="rId1"/>
    <sheet name="Gminy I.16" sheetId="2" r:id="rId2"/>
    <sheet name="Wykresy I 16" sheetId="3" r:id="rId3"/>
  </sheets>
  <externalReferences>
    <externalReference r:id="rId4"/>
    <externalReference r:id="rId5"/>
  </externalReferences>
  <definedNames>
    <definedName name="_xlnm.Print_Area" localSheetId="1">'Gminy I.16'!$B$1:$O$46</definedName>
    <definedName name="_xlnm.Print_Area" localSheetId="0">'Stan i struktura I 16'!$B$2:$S$68</definedName>
    <definedName name="_xlnm.Print_Area" localSheetId="2">'Wykresy I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L35" i="3"/>
  <c r="L34" i="3"/>
  <c r="K34" i="3"/>
  <c r="L33" i="3"/>
  <c r="K33" i="3"/>
  <c r="L32" i="3"/>
  <c r="L31" i="3"/>
  <c r="K31" i="3"/>
  <c r="L30" i="3"/>
  <c r="K30" i="3"/>
  <c r="L29" i="3"/>
  <c r="K29" i="3"/>
  <c r="L28" i="3"/>
  <c r="K28" i="3"/>
  <c r="L27" i="3"/>
  <c r="L26" i="3"/>
  <c r="K26" i="3"/>
  <c r="L25" i="3"/>
  <c r="K25" i="3"/>
  <c r="L24" i="3"/>
  <c r="K24" i="3"/>
  <c r="L23" i="3"/>
  <c r="K23" i="3"/>
  <c r="L22" i="3"/>
  <c r="K22" i="3"/>
  <c r="K36" i="3" s="1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O8" i="1"/>
  <c r="V65" i="1"/>
  <c r="E67" i="1"/>
  <c r="S67" i="1" s="1"/>
  <c r="U7" i="1"/>
  <c r="F9" i="1"/>
  <c r="J9" i="1"/>
  <c r="N9" i="1"/>
  <c r="R9" i="1"/>
  <c r="K8" i="1"/>
  <c r="V49" i="1"/>
  <c r="V53" i="1"/>
  <c r="V57" i="1"/>
  <c r="V61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<sst xmlns="http://schemas.openxmlformats.org/spreadsheetml/2006/main" count="405" uniqueCount="233">
  <si>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STYCZNIU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</si>
  <si>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</si>
  <si>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</si>
  <si>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</si>
  <si>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</si>
  <si>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</si>
  <si>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</si>
  <si>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</si>
  <si>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</si>
  <si>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</si>
  <si>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</si>
  <si>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</si>
  <si>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</si>
  <si>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</si>
  <si>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</si>
  <si>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</si>
  <si>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</si>
  <si>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</si>
  <si>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</si>
  <si>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</si>
  <si>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</si>
  <si>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</si>
  <si>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</si>
  <si>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</si>
  <si>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</si>
  <si>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</si>
  <si>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</si>
  <si>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</si>
  <si>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</si>
  <si>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</si>
  <si>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</si>
  <si>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</si>
  <si>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</si>
  <si>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</si>
  <si>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</si>
  <si>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</si>
  <si>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</si>
  <si>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</si>
  <si>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</si>
  <si>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</si>
  <si>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</si>
  <si>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</si>
  <si>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</si>
  <si>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</si>
  <si>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</si>
  <si>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</si>
  <si>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</si>
  <si>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</si>
  <si>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</si>
  <si>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</si>
  <si>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</si>
  <si>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</si>
  <si>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</si>
  <si>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</si>
  <si>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</si>
  <si>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</si>
  <si>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</si>
  <si>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</si>
  <si>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</si>
  <si>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</si>
  <si>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</si>
  <si>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</si>
  <si>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</si>
  <si>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</si>
  <si>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</si>
  <si>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</si>
  <si>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</si>
  <si>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</si>
  <si>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</si>
  <si>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</si>
  <si>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</si>
  <si>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</si>
  <si>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</si>
  <si>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</si>
  <si>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</si>
  <si>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</si>
  <si>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</si>
  <si>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</si>
  <si>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</si>
  <si>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</si>
  <si>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</si>
  <si>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</si>
  <si>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</si>
  <si>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</si>
  <si>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2016 r. jest podawany przez GUS z miesięcznym opóżnieniem</t>
  </si>
  <si>
    <t>Liczba  bezrobotnych w układzie powiatowych urzędów pracy i gmin woj. lubuskiego zarejestrowanych</t>
  </si>
  <si>
    <t>na koniec stycznia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</si>
  <si>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</si>
  <si>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</si>
  <si>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</si>
  <si>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</si>
  <si>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</si>
  <si>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</si>
  <si>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</si>
  <si>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</si>
  <si>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</si>
  <si>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</si>
  <si>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</si>
  <si>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</si>
  <si>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</si>
  <si>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</si>
  <si>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</si>
  <si>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</si>
  <si>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</si>
  <si>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</si>
  <si>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</si>
  <si>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</si>
  <si>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</si>
  <si>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</si>
  <si>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</si>
  <si>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</si>
  <si>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</si>
  <si>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</si>
  <si>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</si>
  <si>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</si>
  <si>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</si>
  <si>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</si>
  <si>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</si>
  <si>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</si>
  <si>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</si>
  <si>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</si>
  <si>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</si>
  <si>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</si>
  <si>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</si>
  <si>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</si>
  <si>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</si>
  <si>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</si>
  <si>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</si>
  <si>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</si>
  <si>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</si>
  <si>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</si>
  <si>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</si>
  <si>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</si>
  <si>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</si>
  <si>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</si>
  <si>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</si>
  <si>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</si>
  <si>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</si>
  <si>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</si>
  <si>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</si>
  <si>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</si>
  <si>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</si>
  <si>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</si>
  <si>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</si>
  <si>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</si>
  <si>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</si>
  <si>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</si>
  <si>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</si>
  <si>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</si>
  <si>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</si>
  <si>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</si>
  <si>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</si>
  <si>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</si>
  <si>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</si>
  <si>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</si>
  <si>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</si>
  <si>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</si>
  <si>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</si>
  <si>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</si>
  <si>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</si>
  <si>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</si>
  <si>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</si>
  <si>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</si>
  <si>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</si>
  <si>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</si>
  <si>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</si>
  <si>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</si>
  <si>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</si>
  <si>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</si>
  <si>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</si>
  <si>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</si>
  <si>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</si>
  <si>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</si>
  <si>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</si>
  <si>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</si>
  <si>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</si>
  <si>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</si>
  <si>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</si>
  <si>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</si>
  <si>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</si>
  <si>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</si>
  <si>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</si>
  <si>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</si>
  <si>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</si>
  <si>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</si>
  <si>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</si>
  <si>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</si>
  <si>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</si>
  <si>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</si>
  <si>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</si>
  <si>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</si>
  <si>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</si>
  <si>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</si>
  <si>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</si>
  <si>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</si>
  <si>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2015r.</t>
  </si>
  <si>
    <t>II 2015r.</t>
  </si>
  <si>
    <t>Podjęcia pracy poza miejscem zamieszkania w ramach bonu na zasiedlenie</t>
  </si>
  <si>
    <t>III 2015r.</t>
  </si>
  <si>
    <t>oferty pracy</t>
  </si>
  <si>
    <t>Podjęcia pracy w ramach bonu zatrudnieniowego</t>
  </si>
  <si>
    <t>IV 2015r.</t>
  </si>
  <si>
    <t>VIII 2014r.</t>
  </si>
  <si>
    <t>Podjęcia pracy w ramach dofinansowania wynagrodzenia za zatrudnienie skierowanego 
bezrobotnego powyżej 50 r. życia</t>
  </si>
  <si>
    <t>V 2015r.</t>
  </si>
  <si>
    <t>IX 2014r.</t>
  </si>
  <si>
    <t>Rozpoczęcie szkolenia w ramach bonu szkoleniowego</t>
  </si>
  <si>
    <t>VI 2015r.</t>
  </si>
  <si>
    <t>X 2014r.</t>
  </si>
  <si>
    <t>Rozpoczęcie stażu w ramach bonu stażowego</t>
  </si>
  <si>
    <t>VII 2015r.</t>
  </si>
  <si>
    <t>XI 2014r.</t>
  </si>
  <si>
    <t>VIII 2015r.</t>
  </si>
  <si>
    <t>XII 2014r.</t>
  </si>
  <si>
    <t>IX 2015r.</t>
  </si>
  <si>
    <t>X 2015r.</t>
  </si>
  <si>
    <t>XI 2015r.</t>
  </si>
  <si>
    <t>XII 2015r.</t>
  </si>
  <si>
    <t>I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</si>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</sst>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 wrapText="1"/>
    </xf>
    <xf numFmtId="0" fontId="37" fillId="0" borderId="0" xfId="1" applyFont="1" applyBorder="1" applyAlignment="1">
      <alignment horizontal="right" wrapText="1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2015r. do 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16'!$B$3:$B$15</c:f>
              <c:strCache>
                <c:ptCount val="13"/>
                <c:pt idx="0">
                  <c:v>I 2015r.</c:v>
                </c:pt>
                <c:pt idx="1">
                  <c:v>II 2015r.</c:v>
                </c:pt>
                <c:pt idx="2">
                  <c:v>III 2015r.</c:v>
                </c:pt>
                <c:pt idx="3">
                  <c:v>IV 2015r.</c:v>
                </c:pt>
                <c:pt idx="4">
                  <c:v>V 2015r.</c:v>
                </c:pt>
                <c:pt idx="5">
                  <c:v>VI 2015r.</c:v>
                </c:pt>
                <c:pt idx="6">
                  <c:v>VII 2015r.</c:v>
                </c:pt>
                <c:pt idx="7">
                  <c:v>VIII 2015r.</c:v>
                </c:pt>
                <c:pt idx="8">
                  <c:v>IX 2015r.</c:v>
                </c:pt>
                <c:pt idx="9">
                  <c:v>X 2015r.</c:v>
                </c:pt>
                <c:pt idx="10">
                  <c:v>XI 2015r.</c:v>
                </c:pt>
                <c:pt idx="11">
                  <c:v>XII 2015r.</c:v>
                </c:pt>
                <c:pt idx="12">
                  <c:v>I 2016r.</c:v>
                </c:pt>
              </c:strCache>
            </c:strRef>
          </c:cat>
          <c:val>
            <c:numRef>
              <c:f>'Wykresy I 16'!$C$3:$C$15</c:f>
              <c:numCache>
                <c:formatCode>General</c:formatCode>
                <c:ptCount val="13"/>
                <c:pt idx="0">
                  <c:v>49935</c:v>
                </c:pt>
                <c:pt idx="1">
                  <c:v>49241</c:v>
                </c:pt>
                <c:pt idx="2">
                  <c:v>47476</c:v>
                </c:pt>
                <c:pt idx="3">
                  <c:v>45550</c:v>
                </c:pt>
                <c:pt idx="4">
                  <c:v>43237</c:v>
                </c:pt>
                <c:pt idx="5">
                  <c:v>41465</c:v>
                </c:pt>
                <c:pt idx="6">
                  <c:v>40245</c:v>
                </c:pt>
                <c:pt idx="7">
                  <c:v>39340</c:v>
                </c:pt>
                <c:pt idx="8">
                  <c:v>38557</c:v>
                </c:pt>
                <c:pt idx="9">
                  <c:v>37860</c:v>
                </c:pt>
                <c:pt idx="10">
                  <c:v>38029</c:v>
                </c:pt>
                <c:pt idx="11">
                  <c:v>39348</c:v>
                </c:pt>
                <c:pt idx="12">
                  <c:v>42271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84079080"/>
        <c:axId val="284080256"/>
      </c:barChart>
      <c:catAx>
        <c:axId val="28407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4080256"/>
        <c:crossesAt val="36000"/>
        <c:auto val="1"/>
        <c:lblAlgn val="ctr"/>
        <c:lblOffset val="100"/>
        <c:noMultiLvlLbl val="0"/>
      </c:catAx>
      <c:valAx>
        <c:axId val="284080256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4079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 16'!$H$4:$H$8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 16'!$I$4:$I$8</c:f>
              <c:numCache>
                <c:formatCode>General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460424"/>
        <c:axId val="288402096"/>
      </c:barChart>
      <c:catAx>
        <c:axId val="366460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8402096"/>
        <c:crosses val="autoZero"/>
        <c:auto val="1"/>
        <c:lblAlgn val="ctr"/>
        <c:lblOffset val="100"/>
        <c:noMultiLvlLbl val="0"/>
      </c:catAx>
      <c:valAx>
        <c:axId val="28840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4604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2014r. do I 2015r. oraz od VIII 2015r. do I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16'!$E$6:$E$18</c:f>
              <c:strCache>
                <c:ptCount val="13"/>
                <c:pt idx="0">
                  <c:v>VIII 2014r.</c:v>
                </c:pt>
                <c:pt idx="1">
                  <c:v>IX 2014r.</c:v>
                </c:pt>
                <c:pt idx="2">
                  <c:v>X 2014r.</c:v>
                </c:pt>
                <c:pt idx="3">
                  <c:v>XI 2014r.</c:v>
                </c:pt>
                <c:pt idx="4">
                  <c:v>XII 2014r.</c:v>
                </c:pt>
                <c:pt idx="5">
                  <c:v>I 2015r.</c:v>
                </c:pt>
                <c:pt idx="7">
                  <c:v>VIII 2015r.</c:v>
                </c:pt>
                <c:pt idx="8">
                  <c:v>IX 2015r.</c:v>
                </c:pt>
                <c:pt idx="9">
                  <c:v>X 2015r.</c:v>
                </c:pt>
                <c:pt idx="10">
                  <c:v>XI 2015r.</c:v>
                </c:pt>
                <c:pt idx="11">
                  <c:v>XII 2015r.</c:v>
                </c:pt>
                <c:pt idx="12">
                  <c:v>I 2016r.</c:v>
                </c:pt>
              </c:strCache>
            </c:strRef>
          </c:cat>
          <c:val>
            <c:numRef>
              <c:f>'Wykresy I 16'!$F$6:$F$18</c:f>
              <c:numCache>
                <c:formatCode>General</c:formatCode>
                <c:ptCount val="13"/>
                <c:pt idx="0">
                  <c:v>3274</c:v>
                </c:pt>
                <c:pt idx="1">
                  <c:v>3795</c:v>
                </c:pt>
                <c:pt idx="2">
                  <c:v>3106</c:v>
                </c:pt>
                <c:pt idx="3">
                  <c:v>1871</c:v>
                </c:pt>
                <c:pt idx="4">
                  <c:v>1899</c:v>
                </c:pt>
                <c:pt idx="5">
                  <c:v>2605</c:v>
                </c:pt>
                <c:pt idx="7">
                  <c:v>4336</c:v>
                </c:pt>
                <c:pt idx="8">
                  <c:v>4276</c:v>
                </c:pt>
                <c:pt idx="9">
                  <c:v>3143</c:v>
                </c:pt>
                <c:pt idx="10">
                  <c:v>2418</c:v>
                </c:pt>
                <c:pt idx="11">
                  <c:v>2541</c:v>
                </c:pt>
                <c:pt idx="12">
                  <c:v>3069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88402880"/>
        <c:axId val="288403272"/>
        <c:axId val="0"/>
      </c:bar3DChart>
      <c:catAx>
        <c:axId val="2884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8403272"/>
        <c:crosses val="autoZero"/>
        <c:auto val="1"/>
        <c:lblAlgn val="ctr"/>
        <c:lblOffset val="100"/>
        <c:noMultiLvlLbl val="0"/>
      </c:catAx>
      <c:valAx>
        <c:axId val="288403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840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20"/>
      <c:rotY val="29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6.2451264104807516E-2"/>
                  <c:y val="-8.892880577427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031989591044495E-2"/>
                  <c:y val="-0.250114665354330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068847163335346E-2"/>
                  <c:y val="-6.6609416010498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089678533773021"/>
                  <c:y val="0.10085039370078733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389555151759875"/>
                  <c:y val="0.22681332020997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6019920586849722E-2"/>
                  <c:y val="0.21173031496062977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7812773403324689E-2"/>
                  <c:y val="0.2028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5015590999842979"/>
                  <c:y val="0.149231299212598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43915651569194875"/>
                  <c:y val="9.87262139107611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69432667070461"/>
                      <c:h val="0.210283792650918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1529230320568904"/>
                  <c:y val="3.4293471128608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9724297283352397E-2"/>
                  <c:y val="-2.15549540682414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6289454202840032E-2"/>
                  <c:y val="-0.164350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4.0754200596720283E-3"/>
                  <c:y val="-0.20327362204724414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16'!$K$22:$K$34</c:f>
              <c:numCache>
                <c:formatCode>0.00%</c:formatCode>
                <c:ptCount val="13"/>
                <c:pt idx="0">
                  <c:v>0.53598943429451906</c:v>
                </c:pt>
                <c:pt idx="1">
                  <c:v>9.9053488883997353E-3</c:v>
                </c:pt>
                <c:pt idx="2">
                  <c:v>8.3645168390931099E-3</c:v>
                </c:pt>
                <c:pt idx="3">
                  <c:v>5.9432093330398419E-3</c:v>
                </c:pt>
                <c:pt idx="4">
                  <c:v>9.2449922958397542E-3</c:v>
                </c:pt>
                <c:pt idx="5">
                  <c:v>1.15E-2</c:v>
                </c:pt>
                <c:pt idx="6">
                  <c:v>2.8615452344265904E-2</c:v>
                </c:pt>
                <c:pt idx="7">
                  <c:v>0</c:v>
                </c:pt>
                <c:pt idx="8">
                  <c:v>1.8489984591679508E-2</c:v>
                </c:pt>
                <c:pt idx="9">
                  <c:v>0.19128329297820823</c:v>
                </c:pt>
                <c:pt idx="10">
                  <c:v>5.9200000000000003E-2</c:v>
                </c:pt>
                <c:pt idx="11">
                  <c:v>9.2449922958397542E-3</c:v>
                </c:pt>
                <c:pt idx="12">
                  <c:v>7.7701959057891262E-2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6r/Wykresy%20I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  <sheetName val="Stan i struktura IX 15"/>
      <sheetName val="Stan i struktura X 15"/>
      <sheetName val="Stan i struktura XI 15"/>
      <sheetName val="Stan i struktura XII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2758</v>
          </cell>
        </row>
      </sheetData>
      <sheetData sheetId="9"/>
      <sheetData sheetId="10">
        <row r="6">
          <cell r="E6">
            <v>2794</v>
          </cell>
        </row>
      </sheetData>
      <sheetData sheetId="11">
        <row r="6">
          <cell r="E6">
            <v>2918</v>
          </cell>
          <cell r="F6">
            <v>2002</v>
          </cell>
          <cell r="G6">
            <v>2933</v>
          </cell>
          <cell r="H6">
            <v>3295</v>
          </cell>
          <cell r="I6">
            <v>5058</v>
          </cell>
          <cell r="J6">
            <v>989</v>
          </cell>
          <cell r="K6">
            <v>3104</v>
          </cell>
          <cell r="L6">
            <v>1336</v>
          </cell>
          <cell r="M6">
            <v>2143</v>
          </cell>
          <cell r="N6">
            <v>1605</v>
          </cell>
          <cell r="O6">
            <v>4003</v>
          </cell>
          <cell r="P6">
            <v>2893</v>
          </cell>
          <cell r="Q6">
            <v>3846</v>
          </cell>
          <cell r="R6">
            <v>3223</v>
          </cell>
          <cell r="S6">
            <v>39348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 16"/>
    </sheetNames>
    <sheetDataSet>
      <sheetData sheetId="0">
        <row r="3">
          <cell r="B3" t="str">
            <v>I 2015r.</v>
          </cell>
          <cell r="C3">
            <v>49935</v>
          </cell>
        </row>
        <row r="4">
          <cell r="B4" t="str">
            <v>II 2015r.</v>
          </cell>
          <cell r="C4">
            <v>49241</v>
          </cell>
          <cell r="H4" t="str">
            <v>Podjęcia pracy poza miejscem zamieszkania w ramach bonu na zasiedlenie</v>
          </cell>
          <cell r="I4">
            <v>15</v>
          </cell>
        </row>
        <row r="5">
          <cell r="B5" t="str">
            <v>III 2015r.</v>
          </cell>
          <cell r="C5">
            <v>47476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IV 2015r.</v>
          </cell>
          <cell r="C6">
            <v>45550</v>
          </cell>
          <cell r="E6" t="str">
            <v>VIII 2014r.</v>
          </cell>
          <cell r="F6">
            <v>3274</v>
          </cell>
          <cell r="H6" t="str">
            <v>Podjęcia pracy w ramach dofinansowania wynagrodzenia za zatrudnienie skierowanego 
bezrobotnego powyżej 50 r. życia</v>
          </cell>
          <cell r="I6">
            <v>0</v>
          </cell>
        </row>
        <row r="7">
          <cell r="B7" t="str">
            <v>V 2015r.</v>
          </cell>
          <cell r="C7">
            <v>43237</v>
          </cell>
          <cell r="E7" t="str">
            <v>IX 2014r.</v>
          </cell>
          <cell r="F7">
            <v>3795</v>
          </cell>
          <cell r="H7" t="str">
            <v>Rozpoczęcie szkolenia w ramach bonu szkoleniowego</v>
          </cell>
          <cell r="I7">
            <v>3</v>
          </cell>
        </row>
        <row r="8">
          <cell r="B8" t="str">
            <v>VI 2015r.</v>
          </cell>
          <cell r="C8">
            <v>41465</v>
          </cell>
          <cell r="E8" t="str">
            <v>X 2014r.</v>
          </cell>
          <cell r="F8">
            <v>3106</v>
          </cell>
          <cell r="H8" t="str">
            <v>Rozpoczęcie stażu w ramach bonu stażowego</v>
          </cell>
          <cell r="I8">
            <v>1</v>
          </cell>
        </row>
        <row r="9">
          <cell r="B9" t="str">
            <v>VII 2015r.</v>
          </cell>
          <cell r="C9">
            <v>40245</v>
          </cell>
          <cell r="E9" t="str">
            <v>XI 2014r.</v>
          </cell>
          <cell r="F9">
            <v>1871</v>
          </cell>
        </row>
        <row r="10">
          <cell r="B10" t="str">
            <v>VIII 2015r.</v>
          </cell>
          <cell r="C10">
            <v>39340</v>
          </cell>
          <cell r="E10" t="str">
            <v>XII 2014r.</v>
          </cell>
          <cell r="F10">
            <v>1899</v>
          </cell>
        </row>
        <row r="11">
          <cell r="B11" t="str">
            <v>IX 2015r.</v>
          </cell>
          <cell r="C11">
            <v>38557</v>
          </cell>
          <cell r="E11" t="str">
            <v>I 2015r.</v>
          </cell>
          <cell r="F11">
            <v>2605</v>
          </cell>
        </row>
        <row r="12">
          <cell r="B12" t="str">
            <v>X 2015r.</v>
          </cell>
          <cell r="C12">
            <v>37860</v>
          </cell>
        </row>
        <row r="13">
          <cell r="B13" t="str">
            <v>XI 2015r.</v>
          </cell>
          <cell r="C13">
            <v>38029</v>
          </cell>
          <cell r="E13" t="str">
            <v>VIII 2015r.</v>
          </cell>
          <cell r="F13">
            <v>4336</v>
          </cell>
        </row>
        <row r="14">
          <cell r="B14" t="str">
            <v>XII 2015r.</v>
          </cell>
          <cell r="C14">
            <v>39348</v>
          </cell>
          <cell r="E14" t="str">
            <v>IX 2015r.</v>
          </cell>
          <cell r="F14">
            <v>4276</v>
          </cell>
        </row>
        <row r="15">
          <cell r="B15" t="str">
            <v>I 2016r.</v>
          </cell>
          <cell r="C15">
            <v>42271</v>
          </cell>
          <cell r="E15" t="str">
            <v>X 2015r.</v>
          </cell>
          <cell r="F15">
            <v>3143</v>
          </cell>
        </row>
        <row r="16">
          <cell r="E16" t="str">
            <v>XI 2015r.</v>
          </cell>
          <cell r="F16">
            <v>2418</v>
          </cell>
        </row>
        <row r="17">
          <cell r="E17" t="str">
            <v>XII 2015r.</v>
          </cell>
          <cell r="F17">
            <v>2541</v>
          </cell>
        </row>
        <row r="18">
          <cell r="E18" t="str">
            <v>I 2016r.</v>
          </cell>
          <cell r="F18">
            <v>3069</v>
          </cell>
        </row>
        <row r="22">
          <cell r="J22" t="str">
            <v>Praca niesubsydiowana</v>
          </cell>
          <cell r="K22">
            <v>0.53598943429451906</v>
          </cell>
        </row>
        <row r="23">
          <cell r="J23" t="str">
            <v>Podjęcie działalności gospodarczej i inna praca</v>
          </cell>
          <cell r="K23">
            <v>9.9053488883997353E-3</v>
          </cell>
        </row>
        <row r="24">
          <cell r="J24" t="str">
            <v>Podjęcie pracy w ramach refund. kosztów zatrud. bezrobotnego</v>
          </cell>
          <cell r="K24">
            <v>8.3645168390931099E-3</v>
          </cell>
        </row>
        <row r="25">
          <cell r="J25" t="str">
            <v>Prace
interwencyjne</v>
          </cell>
          <cell r="K25">
            <v>5.9432093330398419E-3</v>
          </cell>
        </row>
        <row r="26">
          <cell r="J26" t="str">
            <v>Roboty 
publiczne</v>
          </cell>
          <cell r="K26">
            <v>9.2449922958397542E-3</v>
          </cell>
        </row>
        <row r="27">
          <cell r="J27" t="str">
            <v>Szkolenia</v>
          </cell>
          <cell r="K27">
            <v>1.15E-2</v>
          </cell>
        </row>
        <row r="28">
          <cell r="J28" t="str">
            <v>Staże</v>
          </cell>
          <cell r="K28">
            <v>2.8615452344265904E-2</v>
          </cell>
        </row>
        <row r="29">
          <cell r="J29" t="str">
            <v>Praca społecznie użyteczna</v>
          </cell>
          <cell r="K29">
            <v>0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1.8489984591679508E-2</v>
          </cell>
        </row>
        <row r="31">
          <cell r="J31" t="str">
            <v>Niepotwierdzenie gotowości do pracy</v>
          </cell>
          <cell r="K31">
            <v>0.19128329297820823</v>
          </cell>
        </row>
        <row r="32">
          <cell r="J32" t="str">
            <v>Dobrowolna rezygnacja ze statusu bezrobotnego</v>
          </cell>
          <cell r="K32">
            <v>5.9200000000000003E-2</v>
          </cell>
        </row>
        <row r="33">
          <cell r="J33" t="str">
            <v>Nabycie praw emerytalnych lub rentowych</v>
          </cell>
          <cell r="K33">
            <v>9.2449922958397542E-3</v>
          </cell>
        </row>
        <row r="34">
          <cell r="J34" t="str">
            <v>Inne</v>
          </cell>
          <cell r="K34">
            <v>7.7701959057891262E-2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61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64" t="s">
        <v>19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</row>
    <row r="5" spans="2:21" ht="29.1" customHeight="1" thickTop="1" thickBot="1">
      <c r="B5" s="14" t="s">
        <v>20</v>
      </c>
      <c r="C5" s="167" t="s">
        <v>21</v>
      </c>
      <c r="D5" s="168"/>
      <c r="E5" s="15">
        <v>5.0999999999999996</v>
      </c>
      <c r="F5" s="15">
        <v>8.1999999999999993</v>
      </c>
      <c r="G5" s="15">
        <v>17</v>
      </c>
      <c r="H5" s="15">
        <v>15.8</v>
      </c>
      <c r="I5" s="15">
        <v>18</v>
      </c>
      <c r="J5" s="15">
        <v>6.3</v>
      </c>
      <c r="K5" s="15">
        <v>17.7</v>
      </c>
      <c r="L5" s="15">
        <v>12</v>
      </c>
      <c r="M5" s="15">
        <v>9.1999999999999993</v>
      </c>
      <c r="N5" s="15">
        <v>11.9</v>
      </c>
      <c r="O5" s="15">
        <v>6.8</v>
      </c>
      <c r="P5" s="15">
        <v>9.5</v>
      </c>
      <c r="Q5" s="15">
        <v>18.100000000000001</v>
      </c>
      <c r="R5" s="16">
        <v>9.9</v>
      </c>
      <c r="S5" s="17">
        <v>10.6</v>
      </c>
      <c r="T5" s="1" t="s">
        <v>22</v>
      </c>
    </row>
    <row r="6" spans="2:21" s="4" customFormat="1" ht="28.5" customHeight="1" thickTop="1" thickBot="1">
      <c r="B6" s="18" t="s">
        <v>23</v>
      </c>
      <c r="C6" s="169" t="s">
        <v>24</v>
      </c>
      <c r="D6" s="170"/>
      <c r="E6" s="19">
        <v>3365</v>
      </c>
      <c r="F6" s="20">
        <v>2181</v>
      </c>
      <c r="G6" s="20">
        <v>3150</v>
      </c>
      <c r="H6" s="20">
        <v>3467</v>
      </c>
      <c r="I6" s="20">
        <v>5284</v>
      </c>
      <c r="J6" s="20">
        <v>1102</v>
      </c>
      <c r="K6" s="20">
        <v>3327</v>
      </c>
      <c r="L6" s="20">
        <v>1439</v>
      </c>
      <c r="M6" s="20">
        <v>2301</v>
      </c>
      <c r="N6" s="20">
        <v>1681</v>
      </c>
      <c r="O6" s="20">
        <v>4272</v>
      </c>
      <c r="P6" s="20">
        <v>3062</v>
      </c>
      <c r="Q6" s="20">
        <v>4166</v>
      </c>
      <c r="R6" s="21">
        <v>3474</v>
      </c>
      <c r="S6" s="22">
        <f>SUM(E6:R6)</f>
        <v>42271</v>
      </c>
    </row>
    <row r="7" spans="2:21" s="4" customFormat="1" ht="29.1" customHeight="1" thickTop="1" thickBot="1">
      <c r="B7" s="23"/>
      <c r="C7" s="171" t="s">
        <v>25</v>
      </c>
      <c r="D7" s="171"/>
      <c r="E7" s="24">
        <f>'[1]Stan i struktura XII 15'!E6</f>
        <v>2918</v>
      </c>
      <c r="F7" s="24">
        <f>'[1]Stan i struktura XII 15'!F6</f>
        <v>2002</v>
      </c>
      <c r="G7" s="24">
        <f>'[1]Stan i struktura XII 15'!G6</f>
        <v>2933</v>
      </c>
      <c r="H7" s="24">
        <f>'[1]Stan i struktura XII 15'!H6</f>
        <v>3295</v>
      </c>
      <c r="I7" s="24">
        <f>'[1]Stan i struktura XII 15'!I6</f>
        <v>5058</v>
      </c>
      <c r="J7" s="24">
        <f>'[1]Stan i struktura XII 15'!J6</f>
        <v>989</v>
      </c>
      <c r="K7" s="24">
        <f>'[1]Stan i struktura XII 15'!K6</f>
        <v>3104</v>
      </c>
      <c r="L7" s="24">
        <f>'[1]Stan i struktura XII 15'!L6</f>
        <v>1336</v>
      </c>
      <c r="M7" s="24">
        <f>'[1]Stan i struktura XII 15'!M6</f>
        <v>2143</v>
      </c>
      <c r="N7" s="24">
        <f>'[1]Stan i struktura XII 15'!N6</f>
        <v>1605</v>
      </c>
      <c r="O7" s="24">
        <f>'[1]Stan i struktura XII 15'!O6</f>
        <v>4003</v>
      </c>
      <c r="P7" s="24">
        <f>'[1]Stan i struktura XII 15'!P6</f>
        <v>2893</v>
      </c>
      <c r="Q7" s="24">
        <f>'[1]Stan i struktura XII 15'!Q6</f>
        <v>3846</v>
      </c>
      <c r="R7" s="24">
        <f>'[1]Stan i struktura XII 15'!R6</f>
        <v>3223</v>
      </c>
      <c r="S7" s="24">
        <f>'[1]Stan i struktura XII 15'!S6</f>
        <v>39348</v>
      </c>
      <c r="T7" s="25"/>
      <c r="U7" s="26">
        <f>SUM(E7:R7)</f>
        <v>39348</v>
      </c>
    </row>
    <row r="8" spans="2:21" ht="29.1" customHeight="1" thickTop="1" thickBot="1">
      <c r="B8" s="27"/>
      <c r="C8" s="159" t="s">
        <v>26</v>
      </c>
      <c r="D8" s="160"/>
      <c r="E8" s="28">
        <f t="shared" ref="E8:S8" si="0">E6-E7</f>
        <v>447</v>
      </c>
      <c r="F8" s="28">
        <f t="shared" si="0"/>
        <v>179</v>
      </c>
      <c r="G8" s="28">
        <f t="shared" si="0"/>
        <v>217</v>
      </c>
      <c r="H8" s="28">
        <f t="shared" si="0"/>
        <v>172</v>
      </c>
      <c r="I8" s="28">
        <f t="shared" si="0"/>
        <v>226</v>
      </c>
      <c r="J8" s="28">
        <f t="shared" si="0"/>
        <v>113</v>
      </c>
      <c r="K8" s="28">
        <f t="shared" si="0"/>
        <v>223</v>
      </c>
      <c r="L8" s="28">
        <f t="shared" si="0"/>
        <v>103</v>
      </c>
      <c r="M8" s="28">
        <f t="shared" si="0"/>
        <v>158</v>
      </c>
      <c r="N8" s="28">
        <f t="shared" si="0"/>
        <v>76</v>
      </c>
      <c r="O8" s="28">
        <f t="shared" si="0"/>
        <v>269</v>
      </c>
      <c r="P8" s="28">
        <f t="shared" si="0"/>
        <v>169</v>
      </c>
      <c r="Q8" s="28">
        <f t="shared" si="0"/>
        <v>320</v>
      </c>
      <c r="R8" s="29">
        <f t="shared" si="0"/>
        <v>251</v>
      </c>
      <c r="S8" s="30">
        <f t="shared" si="0"/>
        <v>2923</v>
      </c>
      <c r="T8" s="31"/>
    </row>
    <row r="9" spans="2:21" ht="29.1" customHeight="1" thickTop="1" thickBot="1">
      <c r="B9" s="32"/>
      <c r="C9" s="177" t="s">
        <v>27</v>
      </c>
      <c r="D9" s="178"/>
      <c r="E9" s="33">
        <f t="shared" ref="E9:S9" si="1">E6/E7*100</f>
        <v>115.31871144619603</v>
      </c>
      <c r="F9" s="33">
        <f t="shared" si="1"/>
        <v>108.94105894105894</v>
      </c>
      <c r="G9" s="33">
        <f t="shared" si="1"/>
        <v>107.39856801909309</v>
      </c>
      <c r="H9" s="33">
        <f t="shared" si="1"/>
        <v>105.22003034901365</v>
      </c>
      <c r="I9" s="33">
        <f t="shared" si="1"/>
        <v>104.46816923685252</v>
      </c>
      <c r="J9" s="33">
        <f t="shared" si="1"/>
        <v>111.42568250758342</v>
      </c>
      <c r="K9" s="33">
        <f t="shared" si="1"/>
        <v>107.18427835051547</v>
      </c>
      <c r="L9" s="33">
        <f t="shared" si="1"/>
        <v>107.70958083832336</v>
      </c>
      <c r="M9" s="33">
        <f t="shared" si="1"/>
        <v>107.37284181054596</v>
      </c>
      <c r="N9" s="33">
        <f t="shared" si="1"/>
        <v>104.73520249221184</v>
      </c>
      <c r="O9" s="33">
        <f t="shared" si="1"/>
        <v>106.71996002997753</v>
      </c>
      <c r="P9" s="33">
        <f t="shared" si="1"/>
        <v>105.84168683028</v>
      </c>
      <c r="Q9" s="33">
        <f t="shared" si="1"/>
        <v>108.32033281331252</v>
      </c>
      <c r="R9" s="34">
        <f t="shared" si="1"/>
        <v>107.78777536456718</v>
      </c>
      <c r="S9" s="35">
        <f t="shared" si="1"/>
        <v>107.42858595100134</v>
      </c>
      <c r="T9" s="31"/>
    </row>
    <row r="10" spans="2:21" s="4" customFormat="1" ht="29.1" customHeight="1" thickTop="1" thickBot="1">
      <c r="B10" s="36" t="s">
        <v>28</v>
      </c>
      <c r="C10" s="179" t="s">
        <v>29</v>
      </c>
      <c r="D10" s="180"/>
      <c r="E10" s="37">
        <v>948</v>
      </c>
      <c r="F10" s="38">
        <v>477</v>
      </c>
      <c r="G10" s="39">
        <v>505</v>
      </c>
      <c r="H10" s="39">
        <v>501</v>
      </c>
      <c r="I10" s="39">
        <v>698</v>
      </c>
      <c r="J10" s="39">
        <v>262</v>
      </c>
      <c r="K10" s="39">
        <v>581</v>
      </c>
      <c r="L10" s="39">
        <v>281</v>
      </c>
      <c r="M10" s="40">
        <v>509</v>
      </c>
      <c r="N10" s="40">
        <v>241</v>
      </c>
      <c r="O10" s="40">
        <v>705</v>
      </c>
      <c r="P10" s="40">
        <v>488</v>
      </c>
      <c r="Q10" s="40">
        <v>672</v>
      </c>
      <c r="R10" s="40">
        <v>598</v>
      </c>
      <c r="S10" s="41">
        <f>SUM(E10:R10)</f>
        <v>7466</v>
      </c>
      <c r="T10" s="25"/>
    </row>
    <row r="11" spans="2:21" ht="29.1" customHeight="1" thickTop="1" thickBot="1">
      <c r="B11" s="42"/>
      <c r="C11" s="159" t="s">
        <v>30</v>
      </c>
      <c r="D11" s="160"/>
      <c r="E11" s="43">
        <f t="shared" ref="E11:S11" si="2">E76/E10*100</f>
        <v>13.291139240506327</v>
      </c>
      <c r="F11" s="43">
        <f t="shared" si="2"/>
        <v>14.046121593291405</v>
      </c>
      <c r="G11" s="43">
        <f t="shared" si="2"/>
        <v>11.881188118811881</v>
      </c>
      <c r="H11" s="43">
        <f t="shared" si="2"/>
        <v>12.375249500998004</v>
      </c>
      <c r="I11" s="43">
        <f t="shared" si="2"/>
        <v>12.177650429799428</v>
      </c>
      <c r="J11" s="43">
        <f t="shared" si="2"/>
        <v>13.740458015267176</v>
      </c>
      <c r="K11" s="43">
        <f t="shared" si="2"/>
        <v>10.327022375215146</v>
      </c>
      <c r="L11" s="43">
        <f t="shared" si="2"/>
        <v>7.1174377224199299</v>
      </c>
      <c r="M11" s="43">
        <f t="shared" si="2"/>
        <v>12.770137524557956</v>
      </c>
      <c r="N11" s="43">
        <f t="shared" si="2"/>
        <v>16.182572614107883</v>
      </c>
      <c r="O11" s="43">
        <f t="shared" si="2"/>
        <v>17.163120567375888</v>
      </c>
      <c r="P11" s="43">
        <f t="shared" si="2"/>
        <v>15.983606557377051</v>
      </c>
      <c r="Q11" s="43">
        <f t="shared" si="2"/>
        <v>13.541666666666666</v>
      </c>
      <c r="R11" s="44">
        <f t="shared" si="2"/>
        <v>12.54180602006689</v>
      </c>
      <c r="S11" s="45">
        <f t="shared" si="2"/>
        <v>13.193142244843289</v>
      </c>
      <c r="T11" s="31"/>
    </row>
    <row r="12" spans="2:21" ht="29.1" customHeight="1" thickTop="1" thickBot="1">
      <c r="B12" s="46" t="s">
        <v>31</v>
      </c>
      <c r="C12" s="181" t="s">
        <v>32</v>
      </c>
      <c r="D12" s="182"/>
      <c r="E12" s="37">
        <v>501</v>
      </c>
      <c r="F12" s="39">
        <v>298</v>
      </c>
      <c r="G12" s="39">
        <v>288</v>
      </c>
      <c r="H12" s="39">
        <v>329</v>
      </c>
      <c r="I12" s="39">
        <v>472</v>
      </c>
      <c r="J12" s="39">
        <v>149</v>
      </c>
      <c r="K12" s="39">
        <v>358</v>
      </c>
      <c r="L12" s="39">
        <v>178</v>
      </c>
      <c r="M12" s="40">
        <v>351</v>
      </c>
      <c r="N12" s="40">
        <v>165</v>
      </c>
      <c r="O12" s="40">
        <v>436</v>
      </c>
      <c r="P12" s="40">
        <v>319</v>
      </c>
      <c r="Q12" s="40">
        <v>352</v>
      </c>
      <c r="R12" s="40">
        <v>347</v>
      </c>
      <c r="S12" s="41">
        <f>SUM(E12:R12)</f>
        <v>4543</v>
      </c>
      <c r="T12" s="31"/>
    </row>
    <row r="13" spans="2:21" ht="29.1" customHeight="1" thickTop="1" thickBot="1">
      <c r="B13" s="42" t="s">
        <v>22</v>
      </c>
      <c r="C13" s="183" t="s">
        <v>33</v>
      </c>
      <c r="D13" s="184"/>
      <c r="E13" s="47">
        <v>274</v>
      </c>
      <c r="F13" s="48">
        <v>183</v>
      </c>
      <c r="G13" s="48">
        <v>195</v>
      </c>
      <c r="H13" s="48">
        <v>216</v>
      </c>
      <c r="I13" s="48">
        <v>251</v>
      </c>
      <c r="J13" s="48">
        <v>69</v>
      </c>
      <c r="K13" s="48">
        <v>206</v>
      </c>
      <c r="L13" s="48">
        <v>108</v>
      </c>
      <c r="M13" s="49">
        <v>254</v>
      </c>
      <c r="N13" s="49">
        <v>68</v>
      </c>
      <c r="O13" s="49">
        <v>230</v>
      </c>
      <c r="P13" s="49">
        <v>162</v>
      </c>
      <c r="Q13" s="49">
        <v>188</v>
      </c>
      <c r="R13" s="49">
        <v>183</v>
      </c>
      <c r="S13" s="50">
        <f>SUM(E13:R13)</f>
        <v>2587</v>
      </c>
      <c r="T13" s="31"/>
    </row>
    <row r="14" spans="2:21" s="4" customFormat="1" ht="29.1" customHeight="1" thickTop="1" thickBot="1">
      <c r="B14" s="18" t="s">
        <v>22</v>
      </c>
      <c r="C14" s="185" t="s">
        <v>34</v>
      </c>
      <c r="D14" s="186"/>
      <c r="E14" s="47">
        <v>262</v>
      </c>
      <c r="F14" s="48">
        <v>177</v>
      </c>
      <c r="G14" s="48">
        <v>195</v>
      </c>
      <c r="H14" s="48">
        <v>212</v>
      </c>
      <c r="I14" s="48">
        <v>240</v>
      </c>
      <c r="J14" s="48">
        <v>61</v>
      </c>
      <c r="K14" s="48">
        <v>185</v>
      </c>
      <c r="L14" s="48">
        <v>94</v>
      </c>
      <c r="M14" s="49">
        <v>235</v>
      </c>
      <c r="N14" s="49">
        <v>61</v>
      </c>
      <c r="O14" s="49">
        <v>220</v>
      </c>
      <c r="P14" s="49">
        <v>147</v>
      </c>
      <c r="Q14" s="49">
        <v>175</v>
      </c>
      <c r="R14" s="49">
        <v>171</v>
      </c>
      <c r="S14" s="50">
        <f>SUM(E14:R14)</f>
        <v>2435</v>
      </c>
      <c r="T14" s="25"/>
    </row>
    <row r="15" spans="2:21" s="4" customFormat="1" ht="29.1" customHeight="1" thickTop="1" thickBot="1">
      <c r="B15" s="51" t="s">
        <v>22</v>
      </c>
      <c r="C15" s="187" t="s">
        <v>35</v>
      </c>
      <c r="D15" s="188"/>
      <c r="E15" s="52">
        <v>92</v>
      </c>
      <c r="F15" s="53">
        <v>55</v>
      </c>
      <c r="G15" s="53">
        <v>47</v>
      </c>
      <c r="H15" s="53">
        <v>38</v>
      </c>
      <c r="I15" s="53">
        <v>117</v>
      </c>
      <c r="J15" s="53">
        <v>38</v>
      </c>
      <c r="K15" s="53">
        <v>59</v>
      </c>
      <c r="L15" s="53">
        <v>28</v>
      </c>
      <c r="M15" s="54">
        <v>31</v>
      </c>
      <c r="N15" s="54">
        <v>33</v>
      </c>
      <c r="O15" s="54">
        <v>104</v>
      </c>
      <c r="P15" s="54">
        <v>84</v>
      </c>
      <c r="Q15" s="54">
        <v>73</v>
      </c>
      <c r="R15" s="54">
        <v>70</v>
      </c>
      <c r="S15" s="50">
        <f>SUM(E15:R15)</f>
        <v>869</v>
      </c>
      <c r="T15" s="25"/>
    </row>
    <row r="16" spans="2:21" ht="29.1" customHeight="1" thickBot="1">
      <c r="B16" s="164" t="s">
        <v>36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89"/>
    </row>
    <row r="17" spans="2:19" ht="29.1" customHeight="1" thickTop="1" thickBot="1">
      <c r="B17" s="190" t="s">
        <v>20</v>
      </c>
      <c r="C17" s="191" t="s">
        <v>37</v>
      </c>
      <c r="D17" s="192"/>
      <c r="E17" s="55">
        <v>1684</v>
      </c>
      <c r="F17" s="56">
        <v>1188</v>
      </c>
      <c r="G17" s="56">
        <v>1665</v>
      </c>
      <c r="H17" s="56">
        <v>1755</v>
      </c>
      <c r="I17" s="56">
        <v>2942</v>
      </c>
      <c r="J17" s="56">
        <v>515</v>
      </c>
      <c r="K17" s="56">
        <v>1767</v>
      </c>
      <c r="L17" s="56">
        <v>670</v>
      </c>
      <c r="M17" s="57">
        <v>1203</v>
      </c>
      <c r="N17" s="57">
        <v>959</v>
      </c>
      <c r="O17" s="57">
        <v>2263</v>
      </c>
      <c r="P17" s="57">
        <v>1663</v>
      </c>
      <c r="Q17" s="57">
        <v>2247</v>
      </c>
      <c r="R17" s="57">
        <v>1862</v>
      </c>
      <c r="S17" s="50">
        <f>SUM(E17:R17)</f>
        <v>22383</v>
      </c>
    </row>
    <row r="18" spans="2:19" ht="29.1" customHeight="1" thickTop="1" thickBot="1">
      <c r="B18" s="173"/>
      <c r="C18" s="175" t="s">
        <v>38</v>
      </c>
      <c r="D18" s="176"/>
      <c r="E18" s="58">
        <f t="shared" ref="E18:S18" si="3">E17/E6*100</f>
        <v>50.044576523031203</v>
      </c>
      <c r="F18" s="58">
        <f t="shared" si="3"/>
        <v>54.470426409903716</v>
      </c>
      <c r="G18" s="58">
        <f t="shared" si="3"/>
        <v>52.857142857142861</v>
      </c>
      <c r="H18" s="58">
        <f t="shared" si="3"/>
        <v>50.620132679550046</v>
      </c>
      <c r="I18" s="58">
        <f t="shared" si="3"/>
        <v>55.677517032551094</v>
      </c>
      <c r="J18" s="58">
        <f t="shared" si="3"/>
        <v>46.73321234119782</v>
      </c>
      <c r="K18" s="58">
        <f t="shared" si="3"/>
        <v>53.110910730387737</v>
      </c>
      <c r="L18" s="58">
        <f t="shared" si="3"/>
        <v>46.560111188325223</v>
      </c>
      <c r="M18" s="58">
        <f t="shared" si="3"/>
        <v>52.281616688396348</v>
      </c>
      <c r="N18" s="58">
        <f t="shared" si="3"/>
        <v>57.049375371802505</v>
      </c>
      <c r="O18" s="58">
        <f t="shared" si="3"/>
        <v>52.97284644194756</v>
      </c>
      <c r="P18" s="58">
        <f t="shared" si="3"/>
        <v>54.310907903331149</v>
      </c>
      <c r="Q18" s="58">
        <f t="shared" si="3"/>
        <v>53.936629860777728</v>
      </c>
      <c r="R18" s="59">
        <f t="shared" si="3"/>
        <v>53.598157743235461</v>
      </c>
      <c r="S18" s="60">
        <f t="shared" si="3"/>
        <v>52.951195855314516</v>
      </c>
    </row>
    <row r="19" spans="2:19" ht="29.1" customHeight="1" thickTop="1" thickBot="1">
      <c r="B19" s="172" t="s">
        <v>23</v>
      </c>
      <c r="C19" s="174" t="s">
        <v>39</v>
      </c>
      <c r="D19" s="160"/>
      <c r="E19" s="47">
        <v>0</v>
      </c>
      <c r="F19" s="48">
        <v>1512</v>
      </c>
      <c r="G19" s="48">
        <v>1610</v>
      </c>
      <c r="H19" s="48">
        <v>1934</v>
      </c>
      <c r="I19" s="48">
        <v>2179</v>
      </c>
      <c r="J19" s="48">
        <v>492</v>
      </c>
      <c r="K19" s="48">
        <v>1834</v>
      </c>
      <c r="L19" s="48">
        <v>856</v>
      </c>
      <c r="M19" s="49">
        <v>1309</v>
      </c>
      <c r="N19" s="49">
        <v>827</v>
      </c>
      <c r="O19" s="49">
        <v>0</v>
      </c>
      <c r="P19" s="49">
        <v>1887</v>
      </c>
      <c r="Q19" s="49">
        <v>1885</v>
      </c>
      <c r="R19" s="49">
        <v>1623</v>
      </c>
      <c r="S19" s="61">
        <f>SUM(E19:R19)</f>
        <v>17948</v>
      </c>
    </row>
    <row r="20" spans="2:19" ht="29.1" customHeight="1" thickTop="1" thickBot="1">
      <c r="B20" s="173"/>
      <c r="C20" s="175" t="s">
        <v>38</v>
      </c>
      <c r="D20" s="176"/>
      <c r="E20" s="58">
        <f t="shared" ref="E20:S20" si="4">E19/E6*100</f>
        <v>0</v>
      </c>
      <c r="F20" s="58">
        <f t="shared" si="4"/>
        <v>69.325997248968363</v>
      </c>
      <c r="G20" s="58">
        <f t="shared" si="4"/>
        <v>51.111111111111107</v>
      </c>
      <c r="H20" s="58">
        <f t="shared" si="4"/>
        <v>55.783097779059709</v>
      </c>
      <c r="I20" s="58">
        <f t="shared" si="4"/>
        <v>41.237698713096137</v>
      </c>
      <c r="J20" s="58">
        <f t="shared" si="4"/>
        <v>44.646098003629767</v>
      </c>
      <c r="K20" s="58">
        <f t="shared" si="4"/>
        <v>55.12473700030057</v>
      </c>
      <c r="L20" s="58">
        <f t="shared" si="4"/>
        <v>59.485753995830436</v>
      </c>
      <c r="M20" s="58">
        <f t="shared" si="4"/>
        <v>56.888309430682312</v>
      </c>
      <c r="N20" s="58">
        <f t="shared" si="4"/>
        <v>49.196906603212376</v>
      </c>
      <c r="O20" s="58">
        <f t="shared" si="4"/>
        <v>0</v>
      </c>
      <c r="P20" s="58">
        <f t="shared" si="4"/>
        <v>61.626387981711297</v>
      </c>
      <c r="Q20" s="58">
        <f t="shared" si="4"/>
        <v>45.247239558329333</v>
      </c>
      <c r="R20" s="59">
        <f t="shared" si="4"/>
        <v>46.718480138169255</v>
      </c>
      <c r="S20" s="60">
        <f t="shared" si="4"/>
        <v>42.459369307563108</v>
      </c>
    </row>
    <row r="21" spans="2:19" s="4" customFormat="1" ht="29.1" customHeight="1" thickTop="1" thickBot="1">
      <c r="B21" s="193" t="s">
        <v>28</v>
      </c>
      <c r="C21" s="194" t="s">
        <v>40</v>
      </c>
      <c r="D21" s="195"/>
      <c r="E21" s="47">
        <v>757</v>
      </c>
      <c r="F21" s="48">
        <v>422</v>
      </c>
      <c r="G21" s="48">
        <v>616</v>
      </c>
      <c r="H21" s="48">
        <v>672</v>
      </c>
      <c r="I21" s="48">
        <v>945</v>
      </c>
      <c r="J21" s="48">
        <v>188</v>
      </c>
      <c r="K21" s="48">
        <v>640</v>
      </c>
      <c r="L21" s="48">
        <v>223</v>
      </c>
      <c r="M21" s="49">
        <v>414</v>
      </c>
      <c r="N21" s="49">
        <v>241</v>
      </c>
      <c r="O21" s="49">
        <v>657</v>
      </c>
      <c r="P21" s="49">
        <v>427</v>
      </c>
      <c r="Q21" s="49">
        <v>770</v>
      </c>
      <c r="R21" s="49">
        <v>464</v>
      </c>
      <c r="S21" s="50">
        <f>SUM(E21:R21)</f>
        <v>7436</v>
      </c>
    </row>
    <row r="22" spans="2:19" ht="29.1" customHeight="1" thickTop="1" thickBot="1">
      <c r="B22" s="173"/>
      <c r="C22" s="175" t="s">
        <v>38</v>
      </c>
      <c r="D22" s="176"/>
      <c r="E22" s="58">
        <f t="shared" ref="E22:S22" si="5">E21/E6*100</f>
        <v>22.496285289747401</v>
      </c>
      <c r="F22" s="58">
        <f t="shared" si="5"/>
        <v>19.348922512608898</v>
      </c>
      <c r="G22" s="58">
        <f t="shared" si="5"/>
        <v>19.555555555555557</v>
      </c>
      <c r="H22" s="58">
        <f t="shared" si="5"/>
        <v>19.382751658494378</v>
      </c>
      <c r="I22" s="58">
        <f t="shared" si="5"/>
        <v>17.884178652535958</v>
      </c>
      <c r="J22" s="58">
        <f t="shared" si="5"/>
        <v>17.059891107078041</v>
      </c>
      <c r="K22" s="58">
        <f t="shared" si="5"/>
        <v>19.236549443943492</v>
      </c>
      <c r="L22" s="58">
        <f t="shared" si="5"/>
        <v>15.496872828353023</v>
      </c>
      <c r="M22" s="58">
        <f t="shared" si="5"/>
        <v>17.992177314211215</v>
      </c>
      <c r="N22" s="58">
        <f t="shared" si="5"/>
        <v>14.336704342653183</v>
      </c>
      <c r="O22" s="58">
        <f t="shared" si="5"/>
        <v>15.379213483146067</v>
      </c>
      <c r="P22" s="58">
        <f t="shared" si="5"/>
        <v>13.945133899412149</v>
      </c>
      <c r="Q22" s="58">
        <f t="shared" si="5"/>
        <v>18.482957273163706</v>
      </c>
      <c r="R22" s="59">
        <f t="shared" si="5"/>
        <v>13.356361542890042</v>
      </c>
      <c r="S22" s="60">
        <f t="shared" si="5"/>
        <v>17.591256416928864</v>
      </c>
    </row>
    <row r="23" spans="2:19" s="4" customFormat="1" ht="29.1" customHeight="1" thickTop="1" thickBot="1">
      <c r="B23" s="193" t="s">
        <v>31</v>
      </c>
      <c r="C23" s="196" t="s">
        <v>41</v>
      </c>
      <c r="D23" s="197"/>
      <c r="E23" s="47">
        <v>239</v>
      </c>
      <c r="F23" s="48">
        <v>192</v>
      </c>
      <c r="G23" s="48">
        <v>207</v>
      </c>
      <c r="H23" s="48">
        <v>208</v>
      </c>
      <c r="I23" s="48">
        <v>72</v>
      </c>
      <c r="J23" s="48">
        <v>55</v>
      </c>
      <c r="K23" s="48">
        <v>84</v>
      </c>
      <c r="L23" s="48">
        <v>57</v>
      </c>
      <c r="M23" s="49">
        <v>356</v>
      </c>
      <c r="N23" s="49">
        <v>82</v>
      </c>
      <c r="O23" s="49">
        <v>307</v>
      </c>
      <c r="P23" s="49">
        <v>152</v>
      </c>
      <c r="Q23" s="49">
        <v>218</v>
      </c>
      <c r="R23" s="49">
        <v>143</v>
      </c>
      <c r="S23" s="50">
        <f>SUM(E23:R23)</f>
        <v>2372</v>
      </c>
    </row>
    <row r="24" spans="2:19" ht="29.1" customHeight="1" thickTop="1" thickBot="1">
      <c r="B24" s="173"/>
      <c r="C24" s="175" t="s">
        <v>38</v>
      </c>
      <c r="D24" s="176"/>
      <c r="E24" s="58">
        <f t="shared" ref="E24:S24" si="6">E23/E6*100</f>
        <v>7.1025260029717678</v>
      </c>
      <c r="F24" s="58">
        <f t="shared" si="6"/>
        <v>8.8033012379642361</v>
      </c>
      <c r="G24" s="58">
        <f t="shared" si="6"/>
        <v>6.5714285714285712</v>
      </c>
      <c r="H24" s="58">
        <f t="shared" si="6"/>
        <v>5.999423132391116</v>
      </c>
      <c r="I24" s="58">
        <f t="shared" si="6"/>
        <v>1.3626040878122634</v>
      </c>
      <c r="J24" s="58">
        <f t="shared" si="6"/>
        <v>4.9909255898366602</v>
      </c>
      <c r="K24" s="58">
        <f t="shared" si="6"/>
        <v>2.5247971145175834</v>
      </c>
      <c r="L24" s="58">
        <f t="shared" si="6"/>
        <v>3.9610840861709518</v>
      </c>
      <c r="M24" s="58">
        <f t="shared" si="6"/>
        <v>15.471534115601912</v>
      </c>
      <c r="N24" s="58">
        <f t="shared" si="6"/>
        <v>4.8780487804878048</v>
      </c>
      <c r="O24" s="58">
        <f t="shared" si="6"/>
        <v>7.1863295880149805</v>
      </c>
      <c r="P24" s="58">
        <f t="shared" si="6"/>
        <v>4.9640757674722407</v>
      </c>
      <c r="Q24" s="58">
        <f t="shared" si="6"/>
        <v>5.2328372539606338</v>
      </c>
      <c r="R24" s="59">
        <f t="shared" si="6"/>
        <v>4.1162924582613707</v>
      </c>
      <c r="S24" s="60">
        <f t="shared" si="6"/>
        <v>5.6114120792032356</v>
      </c>
    </row>
    <row r="25" spans="2:19" s="4" customFormat="1" ht="29.1" customHeight="1" thickTop="1" thickBot="1">
      <c r="B25" s="193" t="s">
        <v>42</v>
      </c>
      <c r="C25" s="194" t="s">
        <v>43</v>
      </c>
      <c r="D25" s="195"/>
      <c r="E25" s="62">
        <v>127</v>
      </c>
      <c r="F25" s="49">
        <v>89</v>
      </c>
      <c r="G25" s="49">
        <v>131</v>
      </c>
      <c r="H25" s="49">
        <v>117</v>
      </c>
      <c r="I25" s="49">
        <v>191</v>
      </c>
      <c r="J25" s="49">
        <v>39</v>
      </c>
      <c r="K25" s="49">
        <v>100</v>
      </c>
      <c r="L25" s="49">
        <v>53</v>
      </c>
      <c r="M25" s="49">
        <v>122</v>
      </c>
      <c r="N25" s="49">
        <v>77</v>
      </c>
      <c r="O25" s="49">
        <v>156</v>
      </c>
      <c r="P25" s="49">
        <v>164</v>
      </c>
      <c r="Q25" s="49">
        <v>149</v>
      </c>
      <c r="R25" s="49">
        <v>133</v>
      </c>
      <c r="S25" s="50">
        <f>SUM(E25:R25)</f>
        <v>1648</v>
      </c>
    </row>
    <row r="26" spans="2:19" ht="29.1" customHeight="1" thickTop="1" thickBot="1">
      <c r="B26" s="173"/>
      <c r="C26" s="175" t="s">
        <v>38</v>
      </c>
      <c r="D26" s="176"/>
      <c r="E26" s="58">
        <f t="shared" ref="E26:S26" si="7">E25/E6*100</f>
        <v>3.7741456166419018</v>
      </c>
      <c r="F26" s="58">
        <f t="shared" si="7"/>
        <v>4.0806969280146728</v>
      </c>
      <c r="G26" s="58">
        <f t="shared" si="7"/>
        <v>4.1587301587301591</v>
      </c>
      <c r="H26" s="58">
        <f t="shared" si="7"/>
        <v>3.3746755119700031</v>
      </c>
      <c r="I26" s="58">
        <f t="shared" si="7"/>
        <v>3.6146858440575325</v>
      </c>
      <c r="J26" s="58">
        <f t="shared" si="7"/>
        <v>3.5390199637023589</v>
      </c>
      <c r="K26" s="58">
        <f t="shared" si="7"/>
        <v>3.0057108506161709</v>
      </c>
      <c r="L26" s="58">
        <f t="shared" si="7"/>
        <v>3.6831132731063239</v>
      </c>
      <c r="M26" s="58">
        <f t="shared" si="7"/>
        <v>5.3020425901781829</v>
      </c>
      <c r="N26" s="58">
        <f t="shared" si="7"/>
        <v>4.5806067816775728</v>
      </c>
      <c r="O26" s="58">
        <f t="shared" si="7"/>
        <v>3.6516853932584268</v>
      </c>
      <c r="P26" s="58">
        <f t="shared" si="7"/>
        <v>5.3559764859568908</v>
      </c>
      <c r="Q26" s="58">
        <f t="shared" si="7"/>
        <v>3.5765722515602496</v>
      </c>
      <c r="R26" s="59">
        <f t="shared" si="7"/>
        <v>3.8284398388025331</v>
      </c>
      <c r="S26" s="60">
        <f t="shared" si="7"/>
        <v>3.8986539234936481</v>
      </c>
    </row>
    <row r="27" spans="2:19" ht="29.1" customHeight="1" thickTop="1" thickBot="1">
      <c r="B27" s="193" t="s">
        <v>44</v>
      </c>
      <c r="C27" s="199" t="s">
        <v>45</v>
      </c>
      <c r="D27" s="200"/>
      <c r="E27" s="62">
        <v>584</v>
      </c>
      <c r="F27" s="49">
        <v>423</v>
      </c>
      <c r="G27" s="49">
        <v>690</v>
      </c>
      <c r="H27" s="49">
        <v>620</v>
      </c>
      <c r="I27" s="49">
        <v>1146</v>
      </c>
      <c r="J27" s="49">
        <v>192</v>
      </c>
      <c r="K27" s="49">
        <v>685</v>
      </c>
      <c r="L27" s="49">
        <v>215</v>
      </c>
      <c r="M27" s="49">
        <v>569</v>
      </c>
      <c r="N27" s="49">
        <v>255</v>
      </c>
      <c r="O27" s="49">
        <v>827</v>
      </c>
      <c r="P27" s="49">
        <v>772</v>
      </c>
      <c r="Q27" s="49">
        <v>681</v>
      </c>
      <c r="R27" s="49">
        <v>648</v>
      </c>
      <c r="S27" s="50">
        <f>SUM(E27:R27)</f>
        <v>8307</v>
      </c>
    </row>
    <row r="28" spans="2:19" ht="29.1" customHeight="1" thickTop="1" thickBot="1">
      <c r="B28" s="198"/>
      <c r="C28" s="175" t="s">
        <v>38</v>
      </c>
      <c r="D28" s="176"/>
      <c r="E28" s="58">
        <f>E27/E6*100</f>
        <v>17.355126300148587</v>
      </c>
      <c r="F28" s="58">
        <f t="shared" ref="F28:S28" si="8">F27/F6*100</f>
        <v>19.394773039889959</v>
      </c>
      <c r="G28" s="58">
        <f t="shared" si="8"/>
        <v>21.904761904761905</v>
      </c>
      <c r="H28" s="58">
        <f t="shared" si="8"/>
        <v>17.882895875396596</v>
      </c>
      <c r="I28" s="58">
        <f t="shared" si="8"/>
        <v>21.688115064345194</v>
      </c>
      <c r="J28" s="58">
        <f t="shared" si="8"/>
        <v>17.422867513611614</v>
      </c>
      <c r="K28" s="58">
        <f t="shared" si="8"/>
        <v>20.58911932672077</v>
      </c>
      <c r="L28" s="58">
        <f t="shared" si="8"/>
        <v>14.940931202223767</v>
      </c>
      <c r="M28" s="58">
        <f t="shared" si="8"/>
        <v>24.728378965667101</v>
      </c>
      <c r="N28" s="58">
        <f t="shared" si="8"/>
        <v>15.169541939321832</v>
      </c>
      <c r="O28" s="58">
        <f t="shared" si="8"/>
        <v>19.358614232209735</v>
      </c>
      <c r="P28" s="58">
        <f t="shared" si="8"/>
        <v>25.21227955584585</v>
      </c>
      <c r="Q28" s="58">
        <f t="shared" si="8"/>
        <v>16.346615458473359</v>
      </c>
      <c r="R28" s="58">
        <f t="shared" si="8"/>
        <v>18.652849740932641</v>
      </c>
      <c r="S28" s="58">
        <f t="shared" si="8"/>
        <v>19.651770717513191</v>
      </c>
    </row>
    <row r="29" spans="2:19" ht="29.1" customHeight="1" thickBot="1">
      <c r="B29" s="164" t="s">
        <v>46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201"/>
    </row>
    <row r="30" spans="2:19" ht="29.1" customHeight="1" thickTop="1" thickBot="1">
      <c r="B30" s="172" t="s">
        <v>20</v>
      </c>
      <c r="C30" s="174" t="s">
        <v>47</v>
      </c>
      <c r="D30" s="160"/>
      <c r="E30" s="47">
        <v>853</v>
      </c>
      <c r="F30" s="48">
        <v>630</v>
      </c>
      <c r="G30" s="48">
        <v>925</v>
      </c>
      <c r="H30" s="48">
        <v>998</v>
      </c>
      <c r="I30" s="48">
        <v>1408</v>
      </c>
      <c r="J30" s="48">
        <v>234</v>
      </c>
      <c r="K30" s="48">
        <v>992</v>
      </c>
      <c r="L30" s="48">
        <v>430</v>
      </c>
      <c r="M30" s="49">
        <v>729</v>
      </c>
      <c r="N30" s="49">
        <v>511</v>
      </c>
      <c r="O30" s="49">
        <v>946</v>
      </c>
      <c r="P30" s="49">
        <v>978</v>
      </c>
      <c r="Q30" s="49">
        <v>1123</v>
      </c>
      <c r="R30" s="49">
        <v>965</v>
      </c>
      <c r="S30" s="50">
        <f>SUM(E30:R30)</f>
        <v>11722</v>
      </c>
    </row>
    <row r="31" spans="2:19" ht="29.1" customHeight="1" thickTop="1" thickBot="1">
      <c r="B31" s="173"/>
      <c r="C31" s="175" t="s">
        <v>38</v>
      </c>
      <c r="D31" s="176"/>
      <c r="E31" s="58">
        <f t="shared" ref="E31:S31" si="9">E30/E6*100</f>
        <v>25.349182763744427</v>
      </c>
      <c r="F31" s="58">
        <f t="shared" si="9"/>
        <v>28.885832187070154</v>
      </c>
      <c r="G31" s="58">
        <f t="shared" si="9"/>
        <v>29.365079365079367</v>
      </c>
      <c r="H31" s="58">
        <f t="shared" si="9"/>
        <v>28.785693683299684</v>
      </c>
      <c r="I31" s="58">
        <f t="shared" si="9"/>
        <v>26.646479939439821</v>
      </c>
      <c r="J31" s="58">
        <f t="shared" si="9"/>
        <v>21.234119782214155</v>
      </c>
      <c r="K31" s="58">
        <f t="shared" si="9"/>
        <v>29.816651638112411</v>
      </c>
      <c r="L31" s="58">
        <f t="shared" si="9"/>
        <v>29.881862404447535</v>
      </c>
      <c r="M31" s="58">
        <f t="shared" si="9"/>
        <v>31.681877444589308</v>
      </c>
      <c r="N31" s="58">
        <f t="shared" si="9"/>
        <v>30.398572278405712</v>
      </c>
      <c r="O31" s="58">
        <f t="shared" si="9"/>
        <v>22.14419475655431</v>
      </c>
      <c r="P31" s="58">
        <f t="shared" si="9"/>
        <v>31.93990855649902</v>
      </c>
      <c r="Q31" s="58">
        <f t="shared" si="9"/>
        <v>26.956313010081612</v>
      </c>
      <c r="R31" s="59">
        <f t="shared" si="9"/>
        <v>27.777777777777779</v>
      </c>
      <c r="S31" s="60">
        <f t="shared" si="9"/>
        <v>27.730595443684798</v>
      </c>
    </row>
    <row r="32" spans="2:19" ht="29.1" customHeight="1" thickTop="1" thickBot="1">
      <c r="B32" s="193" t="s">
        <v>23</v>
      </c>
      <c r="C32" s="194" t="s">
        <v>48</v>
      </c>
      <c r="D32" s="195"/>
      <c r="E32" s="47">
        <v>1101</v>
      </c>
      <c r="F32" s="48">
        <v>691</v>
      </c>
      <c r="G32" s="48">
        <v>877</v>
      </c>
      <c r="H32" s="48">
        <v>1046</v>
      </c>
      <c r="I32" s="48">
        <v>1489</v>
      </c>
      <c r="J32" s="48">
        <v>416</v>
      </c>
      <c r="K32" s="48">
        <v>958</v>
      </c>
      <c r="L32" s="48">
        <v>448</v>
      </c>
      <c r="M32" s="49">
        <v>679</v>
      </c>
      <c r="N32" s="49">
        <v>481</v>
      </c>
      <c r="O32" s="49">
        <v>1292</v>
      </c>
      <c r="P32" s="49">
        <v>803</v>
      </c>
      <c r="Q32" s="49">
        <v>1140</v>
      </c>
      <c r="R32" s="49">
        <v>1034</v>
      </c>
      <c r="S32" s="50">
        <f>SUM(E32:R32)</f>
        <v>12455</v>
      </c>
    </row>
    <row r="33" spans="2:22" ht="29.1" customHeight="1" thickTop="1" thickBot="1">
      <c r="B33" s="173"/>
      <c r="C33" s="175" t="s">
        <v>38</v>
      </c>
      <c r="D33" s="176"/>
      <c r="E33" s="58">
        <f t="shared" ref="E33:S33" si="10">E32/E6*100</f>
        <v>32.719167904903415</v>
      </c>
      <c r="F33" s="58">
        <f t="shared" si="10"/>
        <v>31.68271435121504</v>
      </c>
      <c r="G33" s="58">
        <f t="shared" si="10"/>
        <v>27.841269841269838</v>
      </c>
      <c r="H33" s="58">
        <f t="shared" si="10"/>
        <v>30.170175944620709</v>
      </c>
      <c r="I33" s="58">
        <f t="shared" si="10"/>
        <v>28.179409538228619</v>
      </c>
      <c r="J33" s="58">
        <f t="shared" si="10"/>
        <v>37.749546279491838</v>
      </c>
      <c r="K33" s="58">
        <f t="shared" si="10"/>
        <v>28.794709948902913</v>
      </c>
      <c r="L33" s="58">
        <f t="shared" si="10"/>
        <v>31.13273106323836</v>
      </c>
      <c r="M33" s="58">
        <f t="shared" si="10"/>
        <v>29.508909169926117</v>
      </c>
      <c r="N33" s="58">
        <f t="shared" si="10"/>
        <v>28.613920285544321</v>
      </c>
      <c r="O33" s="58">
        <f t="shared" si="10"/>
        <v>30.243445692883896</v>
      </c>
      <c r="P33" s="58">
        <f t="shared" si="10"/>
        <v>26.224689745264534</v>
      </c>
      <c r="Q33" s="58">
        <f t="shared" si="10"/>
        <v>27.364378300528085</v>
      </c>
      <c r="R33" s="59">
        <f t="shared" si="10"/>
        <v>29.763960852043752</v>
      </c>
      <c r="S33" s="60">
        <f t="shared" si="10"/>
        <v>29.464644791937733</v>
      </c>
    </row>
    <row r="34" spans="2:22" ht="29.1" customHeight="1" thickTop="1" thickBot="1">
      <c r="B34" s="193" t="s">
        <v>28</v>
      </c>
      <c r="C34" s="194" t="s">
        <v>49</v>
      </c>
      <c r="D34" s="195"/>
      <c r="E34" s="47">
        <v>1027</v>
      </c>
      <c r="F34" s="48">
        <v>903</v>
      </c>
      <c r="G34" s="48">
        <v>1570</v>
      </c>
      <c r="H34" s="48">
        <v>1832</v>
      </c>
      <c r="I34" s="48">
        <v>3013</v>
      </c>
      <c r="J34" s="48">
        <v>380</v>
      </c>
      <c r="K34" s="48">
        <v>1659</v>
      </c>
      <c r="L34" s="48">
        <v>638</v>
      </c>
      <c r="M34" s="49">
        <v>994</v>
      </c>
      <c r="N34" s="49">
        <v>863</v>
      </c>
      <c r="O34" s="49">
        <v>2045</v>
      </c>
      <c r="P34" s="49">
        <v>1475</v>
      </c>
      <c r="Q34" s="49">
        <v>2015</v>
      </c>
      <c r="R34" s="49">
        <v>1793</v>
      </c>
      <c r="S34" s="50">
        <f>SUM(E34:R34)</f>
        <v>20207</v>
      </c>
    </row>
    <row r="35" spans="2:22" ht="29.1" customHeight="1" thickTop="1" thickBot="1">
      <c r="B35" s="173"/>
      <c r="C35" s="175" t="s">
        <v>38</v>
      </c>
      <c r="D35" s="176"/>
      <c r="E35" s="58">
        <f t="shared" ref="E35:S35" si="11">E34/E6*100</f>
        <v>30.520059435364043</v>
      </c>
      <c r="F35" s="58">
        <f t="shared" si="11"/>
        <v>41.403026134800555</v>
      </c>
      <c r="G35" s="58">
        <f t="shared" si="11"/>
        <v>49.841269841269842</v>
      </c>
      <c r="H35" s="58">
        <f t="shared" si="11"/>
        <v>52.841072973752524</v>
      </c>
      <c r="I35" s="58">
        <f t="shared" si="11"/>
        <v>57.021196063588185</v>
      </c>
      <c r="J35" s="58">
        <f t="shared" si="11"/>
        <v>34.482758620689658</v>
      </c>
      <c r="K35" s="58">
        <f t="shared" si="11"/>
        <v>49.864743011722275</v>
      </c>
      <c r="L35" s="58">
        <f t="shared" si="11"/>
        <v>44.3363446838082</v>
      </c>
      <c r="M35" s="58">
        <f t="shared" si="11"/>
        <v>43.198609300304213</v>
      </c>
      <c r="N35" s="58">
        <f t="shared" si="11"/>
        <v>51.338488994646049</v>
      </c>
      <c r="O35" s="58">
        <f t="shared" si="11"/>
        <v>47.869850187265918</v>
      </c>
      <c r="P35" s="58">
        <f t="shared" si="11"/>
        <v>48.171129980404963</v>
      </c>
      <c r="Q35" s="58">
        <f t="shared" si="11"/>
        <v>48.367738838214116</v>
      </c>
      <c r="R35" s="59">
        <f t="shared" si="11"/>
        <v>51.611974668969488</v>
      </c>
      <c r="S35" s="60">
        <f t="shared" si="11"/>
        <v>47.80345863594426</v>
      </c>
    </row>
    <row r="36" spans="2:22" ht="29.1" customHeight="1" thickTop="1" thickBot="1">
      <c r="B36" s="193" t="s">
        <v>31</v>
      </c>
      <c r="C36" s="199" t="s">
        <v>50</v>
      </c>
      <c r="D36" s="200"/>
      <c r="E36" s="62">
        <v>412</v>
      </c>
      <c r="F36" s="49">
        <v>324</v>
      </c>
      <c r="G36" s="49">
        <v>514</v>
      </c>
      <c r="H36" s="49">
        <v>442</v>
      </c>
      <c r="I36" s="49">
        <v>882</v>
      </c>
      <c r="J36" s="49">
        <v>104</v>
      </c>
      <c r="K36" s="49">
        <v>480</v>
      </c>
      <c r="L36" s="49">
        <v>215</v>
      </c>
      <c r="M36" s="49">
        <v>309</v>
      </c>
      <c r="N36" s="49">
        <v>255</v>
      </c>
      <c r="O36" s="49">
        <v>484</v>
      </c>
      <c r="P36" s="49">
        <v>429</v>
      </c>
      <c r="Q36" s="49">
        <v>721</v>
      </c>
      <c r="R36" s="49">
        <v>635</v>
      </c>
      <c r="S36" s="50">
        <f>SUM(E36:R36)</f>
        <v>6206</v>
      </c>
    </row>
    <row r="37" spans="2:22" ht="29.1" customHeight="1" thickTop="1" thickBot="1">
      <c r="B37" s="198"/>
      <c r="C37" s="175" t="s">
        <v>38</v>
      </c>
      <c r="D37" s="176"/>
      <c r="E37" s="58">
        <f t="shared" ref="E37:S37" si="12">E36/E6*100</f>
        <v>12.243684992570579</v>
      </c>
      <c r="F37" s="58">
        <f t="shared" si="12"/>
        <v>14.855570839064649</v>
      </c>
      <c r="G37" s="58">
        <f t="shared" si="12"/>
        <v>16.317460317460316</v>
      </c>
      <c r="H37" s="58">
        <f t="shared" si="12"/>
        <v>12.748774156331121</v>
      </c>
      <c r="I37" s="58">
        <f t="shared" si="12"/>
        <v>16.691900075700229</v>
      </c>
      <c r="J37" s="58">
        <f t="shared" si="12"/>
        <v>9.4373865698729595</v>
      </c>
      <c r="K37" s="58">
        <f t="shared" si="12"/>
        <v>14.42741208295762</v>
      </c>
      <c r="L37" s="58">
        <f t="shared" si="12"/>
        <v>14.940931202223767</v>
      </c>
      <c r="M37" s="58">
        <f t="shared" si="12"/>
        <v>13.428943937418513</v>
      </c>
      <c r="N37" s="58">
        <f t="shared" si="12"/>
        <v>15.169541939321832</v>
      </c>
      <c r="O37" s="58">
        <f t="shared" si="12"/>
        <v>11.329588014981272</v>
      </c>
      <c r="P37" s="58">
        <f t="shared" si="12"/>
        <v>14.010450685826257</v>
      </c>
      <c r="Q37" s="58">
        <f t="shared" si="12"/>
        <v>17.30676908305329</v>
      </c>
      <c r="R37" s="59">
        <f t="shared" si="12"/>
        <v>18.278641335636152</v>
      </c>
      <c r="S37" s="60">
        <f t="shared" si="12"/>
        <v>14.681460102670862</v>
      </c>
    </row>
    <row r="38" spans="2:22" s="63" customFormat="1" ht="29.1" customHeight="1" thickTop="1" thickBot="1">
      <c r="B38" s="172" t="s">
        <v>42</v>
      </c>
      <c r="C38" s="205" t="s">
        <v>51</v>
      </c>
      <c r="D38" s="206"/>
      <c r="E38" s="62">
        <v>518</v>
      </c>
      <c r="F38" s="49">
        <v>239</v>
      </c>
      <c r="G38" s="49">
        <v>294</v>
      </c>
      <c r="H38" s="49">
        <v>153</v>
      </c>
      <c r="I38" s="49">
        <v>383</v>
      </c>
      <c r="J38" s="49">
        <v>78</v>
      </c>
      <c r="K38" s="49">
        <v>239</v>
      </c>
      <c r="L38" s="49">
        <v>126</v>
      </c>
      <c r="M38" s="49">
        <v>206</v>
      </c>
      <c r="N38" s="49">
        <v>109</v>
      </c>
      <c r="O38" s="49">
        <v>488</v>
      </c>
      <c r="P38" s="49">
        <v>245</v>
      </c>
      <c r="Q38" s="49">
        <v>315</v>
      </c>
      <c r="R38" s="49">
        <v>269</v>
      </c>
      <c r="S38" s="50">
        <f>SUM(E38:R38)</f>
        <v>3662</v>
      </c>
    </row>
    <row r="39" spans="2:22" s="4" customFormat="1" ht="29.1" customHeight="1" thickTop="1" thickBot="1">
      <c r="B39" s="204"/>
      <c r="C39" s="207" t="s">
        <v>38</v>
      </c>
      <c r="D39" s="208"/>
      <c r="E39" s="64">
        <f t="shared" ref="E39:S39" si="13">E38/E6*100</f>
        <v>15.393759286775632</v>
      </c>
      <c r="F39" s="65">
        <f t="shared" si="13"/>
        <v>10.958276020174232</v>
      </c>
      <c r="G39" s="65">
        <f t="shared" si="13"/>
        <v>9.3333333333333339</v>
      </c>
      <c r="H39" s="65">
        <f t="shared" si="13"/>
        <v>4.4130372079607731</v>
      </c>
      <c r="I39" s="65">
        <f t="shared" si="13"/>
        <v>7.2482967448902338</v>
      </c>
      <c r="J39" s="65">
        <f t="shared" si="13"/>
        <v>7.0780399274047179</v>
      </c>
      <c r="K39" s="65">
        <f t="shared" si="13"/>
        <v>7.1836489329726483</v>
      </c>
      <c r="L39" s="65">
        <f t="shared" si="13"/>
        <v>8.7560806115357881</v>
      </c>
      <c r="M39" s="65">
        <f t="shared" si="13"/>
        <v>8.9526292916123413</v>
      </c>
      <c r="N39" s="65">
        <f t="shared" si="13"/>
        <v>6.4842355740630575</v>
      </c>
      <c r="O39" s="64">
        <f t="shared" si="13"/>
        <v>11.423220973782772</v>
      </c>
      <c r="P39" s="65">
        <f t="shared" si="13"/>
        <v>8.0013063357282821</v>
      </c>
      <c r="Q39" s="65">
        <f t="shared" si="13"/>
        <v>7.5612097935669711</v>
      </c>
      <c r="R39" s="66">
        <f t="shared" si="13"/>
        <v>7.7432354634427174</v>
      </c>
      <c r="S39" s="60">
        <f t="shared" si="13"/>
        <v>8.6631496770835792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209" t="s">
        <v>52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</row>
    <row r="42" spans="2:22" s="4" customFormat="1" ht="42" customHeight="1" thickTop="1" thickBot="1">
      <c r="B42" s="6" t="s">
        <v>1</v>
      </c>
      <c r="C42" s="71" t="s">
        <v>2</v>
      </c>
      <c r="D42" s="72" t="s">
        <v>3</v>
      </c>
      <c r="E42" s="73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4" t="s">
        <v>55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1"/>
    </row>
    <row r="44" spans="2:22" s="4" customFormat="1" ht="42" customHeight="1" thickTop="1" thickBot="1">
      <c r="B44" s="74" t="s">
        <v>20</v>
      </c>
      <c r="C44" s="202" t="s">
        <v>56</v>
      </c>
      <c r="D44" s="203"/>
      <c r="E44" s="55">
        <v>320</v>
      </c>
      <c r="F44" s="55">
        <v>226</v>
      </c>
      <c r="G44" s="55">
        <v>105</v>
      </c>
      <c r="H44" s="55">
        <v>132</v>
      </c>
      <c r="I44" s="55">
        <v>156</v>
      </c>
      <c r="J44" s="55">
        <v>192</v>
      </c>
      <c r="K44" s="55">
        <v>97</v>
      </c>
      <c r="L44" s="55">
        <v>153</v>
      </c>
      <c r="M44" s="55">
        <v>223</v>
      </c>
      <c r="N44" s="55">
        <v>119</v>
      </c>
      <c r="O44" s="55">
        <v>590</v>
      </c>
      <c r="P44" s="55">
        <v>164</v>
      </c>
      <c r="Q44" s="55">
        <v>244</v>
      </c>
      <c r="R44" s="75">
        <v>348</v>
      </c>
      <c r="S44" s="76">
        <f>SUM(E44:R44)</f>
        <v>3069</v>
      </c>
    </row>
    <row r="45" spans="2:22" s="4" customFormat="1" ht="42" customHeight="1" thickTop="1" thickBot="1">
      <c r="B45" s="77"/>
      <c r="C45" s="212" t="s">
        <v>57</v>
      </c>
      <c r="D45" s="213"/>
      <c r="E45" s="78">
        <v>69</v>
      </c>
      <c r="F45" s="48">
        <v>19</v>
      </c>
      <c r="G45" s="48">
        <v>32</v>
      </c>
      <c r="H45" s="48">
        <v>3</v>
      </c>
      <c r="I45" s="48">
        <v>11</v>
      </c>
      <c r="J45" s="48">
        <v>16</v>
      </c>
      <c r="K45" s="48">
        <v>15</v>
      </c>
      <c r="L45" s="48">
        <v>35</v>
      </c>
      <c r="M45" s="49">
        <v>65</v>
      </c>
      <c r="N45" s="49">
        <v>43</v>
      </c>
      <c r="O45" s="49">
        <v>78</v>
      </c>
      <c r="P45" s="49">
        <v>38</v>
      </c>
      <c r="Q45" s="49">
        <v>146</v>
      </c>
      <c r="R45" s="49">
        <v>157</v>
      </c>
      <c r="S45" s="76">
        <f>SUM(E45:R45)</f>
        <v>727</v>
      </c>
    </row>
    <row r="46" spans="2:22" s="4" customFormat="1" ht="42" customHeight="1" thickTop="1" thickBot="1">
      <c r="B46" s="79" t="s">
        <v>23</v>
      </c>
      <c r="C46" s="214" t="s">
        <v>58</v>
      </c>
      <c r="D46" s="215"/>
      <c r="E46" s="80">
        <f>E44</f>
        <v>320</v>
      </c>
      <c r="F46" s="80">
        <f t="shared" ref="F46:S46" si="14">F44</f>
        <v>226</v>
      </c>
      <c r="G46" s="80">
        <f t="shared" si="14"/>
        <v>105</v>
      </c>
      <c r="H46" s="80">
        <f t="shared" si="14"/>
        <v>132</v>
      </c>
      <c r="I46" s="80">
        <f t="shared" si="14"/>
        <v>156</v>
      </c>
      <c r="J46" s="80">
        <f t="shared" si="14"/>
        <v>192</v>
      </c>
      <c r="K46" s="80">
        <f t="shared" si="14"/>
        <v>97</v>
      </c>
      <c r="L46" s="80">
        <f t="shared" si="14"/>
        <v>153</v>
      </c>
      <c r="M46" s="80">
        <f t="shared" si="14"/>
        <v>223</v>
      </c>
      <c r="N46" s="80">
        <f t="shared" si="14"/>
        <v>119</v>
      </c>
      <c r="O46" s="80">
        <f t="shared" si="14"/>
        <v>590</v>
      </c>
      <c r="P46" s="80">
        <f t="shared" si="14"/>
        <v>164</v>
      </c>
      <c r="Q46" s="80">
        <f t="shared" si="14"/>
        <v>244</v>
      </c>
      <c r="R46" s="81">
        <f t="shared" si="14"/>
        <v>348</v>
      </c>
      <c r="S46" s="82">
        <f t="shared" si="14"/>
        <v>3069</v>
      </c>
      <c r="U46" s="4">
        <f>SUM(E46:R46)</f>
        <v>3069</v>
      </c>
      <c r="V46" s="4">
        <f>SUM(E46:R46)</f>
        <v>3069</v>
      </c>
    </row>
    <row r="47" spans="2:22" s="4" customFormat="1" ht="42" customHeight="1" thickBot="1">
      <c r="B47" s="216" t="s">
        <v>59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1"/>
    </row>
    <row r="48" spans="2:22" s="4" customFormat="1" ht="42" customHeight="1" thickTop="1" thickBot="1">
      <c r="B48" s="218" t="s">
        <v>20</v>
      </c>
      <c r="C48" s="219" t="s">
        <v>60</v>
      </c>
      <c r="D48" s="220"/>
      <c r="E48" s="56">
        <v>1</v>
      </c>
      <c r="F48" s="56">
        <v>0</v>
      </c>
      <c r="G48" s="56">
        <v>0</v>
      </c>
      <c r="H48" s="56">
        <v>0</v>
      </c>
      <c r="I48" s="56">
        <v>2</v>
      </c>
      <c r="J48" s="56">
        <v>0</v>
      </c>
      <c r="K48" s="56">
        <v>0</v>
      </c>
      <c r="L48" s="56">
        <v>6</v>
      </c>
      <c r="M48" s="56">
        <v>1</v>
      </c>
      <c r="N48" s="56">
        <v>1</v>
      </c>
      <c r="O48" s="56">
        <v>3</v>
      </c>
      <c r="P48" s="56">
        <v>1</v>
      </c>
      <c r="Q48" s="56">
        <v>3</v>
      </c>
      <c r="R48" s="57">
        <v>9</v>
      </c>
      <c r="S48" s="83">
        <f>SUM(E48:R48)</f>
        <v>27</v>
      </c>
    </row>
    <row r="49" spans="2:22" ht="42" customHeight="1" thickTop="1" thickBot="1">
      <c r="B49" s="173"/>
      <c r="C49" s="221" t="s">
        <v>61</v>
      </c>
      <c r="D49" s="222"/>
      <c r="E49" s="84">
        <f>E48</f>
        <v>1</v>
      </c>
      <c r="F49" s="84">
        <f t="shared" ref="F49:S49" si="15">F48</f>
        <v>0</v>
      </c>
      <c r="G49" s="84">
        <f t="shared" si="15"/>
        <v>0</v>
      </c>
      <c r="H49" s="84">
        <f t="shared" si="15"/>
        <v>0</v>
      </c>
      <c r="I49" s="84">
        <f t="shared" si="15"/>
        <v>2</v>
      </c>
      <c r="J49" s="84">
        <f t="shared" si="15"/>
        <v>0</v>
      </c>
      <c r="K49" s="84">
        <f t="shared" si="15"/>
        <v>0</v>
      </c>
      <c r="L49" s="84">
        <f t="shared" si="15"/>
        <v>6</v>
      </c>
      <c r="M49" s="84">
        <f t="shared" si="15"/>
        <v>1</v>
      </c>
      <c r="N49" s="84">
        <f t="shared" si="15"/>
        <v>1</v>
      </c>
      <c r="O49" s="84">
        <f t="shared" si="15"/>
        <v>3</v>
      </c>
      <c r="P49" s="84">
        <f t="shared" si="15"/>
        <v>1</v>
      </c>
      <c r="Q49" s="84">
        <f t="shared" si="15"/>
        <v>3</v>
      </c>
      <c r="R49" s="85">
        <f t="shared" si="15"/>
        <v>9</v>
      </c>
      <c r="S49" s="82">
        <f t="shared" si="15"/>
        <v>27</v>
      </c>
      <c r="U49" s="1">
        <f>SUM(E49:R49)</f>
        <v>27</v>
      </c>
      <c r="V49" s="4">
        <f>SUM(E49:R49)</f>
        <v>27</v>
      </c>
    </row>
    <row r="50" spans="2:22" s="4" customFormat="1" ht="42" customHeight="1" thickTop="1" thickBot="1">
      <c r="B50" s="223" t="s">
        <v>23</v>
      </c>
      <c r="C50" s="224" t="s">
        <v>62</v>
      </c>
      <c r="D50" s="225"/>
      <c r="E50" s="86">
        <v>2</v>
      </c>
      <c r="F50" s="86">
        <v>3</v>
      </c>
      <c r="G50" s="86">
        <v>0</v>
      </c>
      <c r="H50" s="86">
        <v>1</v>
      </c>
      <c r="I50" s="86">
        <v>0</v>
      </c>
      <c r="J50" s="86">
        <v>0</v>
      </c>
      <c r="K50" s="86">
        <v>0</v>
      </c>
      <c r="L50" s="86">
        <v>3</v>
      </c>
      <c r="M50" s="86">
        <v>16</v>
      </c>
      <c r="N50" s="86">
        <v>0</v>
      </c>
      <c r="O50" s="86">
        <v>1</v>
      </c>
      <c r="P50" s="86">
        <v>14</v>
      </c>
      <c r="Q50" s="86">
        <v>2</v>
      </c>
      <c r="R50" s="87">
        <v>0</v>
      </c>
      <c r="S50" s="83">
        <f>SUM(E50:R50)</f>
        <v>42</v>
      </c>
    </row>
    <row r="51" spans="2:22" ht="42" customHeight="1" thickTop="1" thickBot="1">
      <c r="B51" s="173"/>
      <c r="C51" s="221" t="s">
        <v>63</v>
      </c>
      <c r="D51" s="222"/>
      <c r="E51" s="84">
        <f>E50</f>
        <v>2</v>
      </c>
      <c r="F51" s="84">
        <f t="shared" ref="F51:S51" si="16">F50</f>
        <v>3</v>
      </c>
      <c r="G51" s="84">
        <f t="shared" si="16"/>
        <v>0</v>
      </c>
      <c r="H51" s="84">
        <f t="shared" si="16"/>
        <v>1</v>
      </c>
      <c r="I51" s="84">
        <f t="shared" si="16"/>
        <v>0</v>
      </c>
      <c r="J51" s="84">
        <f t="shared" si="16"/>
        <v>0</v>
      </c>
      <c r="K51" s="84">
        <f t="shared" si="16"/>
        <v>0</v>
      </c>
      <c r="L51" s="84">
        <f t="shared" si="16"/>
        <v>3</v>
      </c>
      <c r="M51" s="84">
        <f t="shared" si="16"/>
        <v>16</v>
      </c>
      <c r="N51" s="84">
        <f t="shared" si="16"/>
        <v>0</v>
      </c>
      <c r="O51" s="84">
        <f t="shared" si="16"/>
        <v>1</v>
      </c>
      <c r="P51" s="84">
        <f t="shared" si="16"/>
        <v>14</v>
      </c>
      <c r="Q51" s="84">
        <f t="shared" si="16"/>
        <v>2</v>
      </c>
      <c r="R51" s="85">
        <f t="shared" si="16"/>
        <v>0</v>
      </c>
      <c r="S51" s="82">
        <f t="shared" si="16"/>
        <v>42</v>
      </c>
      <c r="U51" s="1">
        <f>SUM(E51:R51)</f>
        <v>42</v>
      </c>
      <c r="V51" s="4">
        <f>SUM(E51:R51)</f>
        <v>42</v>
      </c>
    </row>
    <row r="52" spans="2:22" s="4" customFormat="1" ht="42" customHeight="1" thickTop="1" thickBot="1">
      <c r="B52" s="226" t="s">
        <v>28</v>
      </c>
      <c r="C52" s="227" t="s">
        <v>64</v>
      </c>
      <c r="D52" s="228"/>
      <c r="E52" s="47">
        <v>0</v>
      </c>
      <c r="F52" s="48">
        <v>0</v>
      </c>
      <c r="G52" s="48">
        <v>0</v>
      </c>
      <c r="H52" s="48">
        <v>1</v>
      </c>
      <c r="I52" s="49">
        <v>0</v>
      </c>
      <c r="J52" s="48">
        <v>0</v>
      </c>
      <c r="K52" s="49">
        <v>0</v>
      </c>
      <c r="L52" s="48">
        <v>1</v>
      </c>
      <c r="M52" s="49">
        <v>1</v>
      </c>
      <c r="N52" s="49">
        <v>5</v>
      </c>
      <c r="O52" s="49">
        <v>0</v>
      </c>
      <c r="P52" s="48">
        <v>0</v>
      </c>
      <c r="Q52" s="88">
        <v>0</v>
      </c>
      <c r="R52" s="49">
        <v>0</v>
      </c>
      <c r="S52" s="83">
        <f>SUM(E52:R52)</f>
        <v>8</v>
      </c>
    </row>
    <row r="53" spans="2:22" ht="42" customHeight="1" thickTop="1" thickBot="1">
      <c r="B53" s="173"/>
      <c r="C53" s="221" t="s">
        <v>65</v>
      </c>
      <c r="D53" s="222"/>
      <c r="E53" s="84">
        <f>E52</f>
        <v>0</v>
      </c>
      <c r="F53" s="84">
        <f t="shared" ref="F53:S53" si="17">F52</f>
        <v>0</v>
      </c>
      <c r="G53" s="84">
        <f t="shared" si="17"/>
        <v>0</v>
      </c>
      <c r="H53" s="84">
        <f t="shared" si="17"/>
        <v>1</v>
      </c>
      <c r="I53" s="84">
        <f t="shared" si="17"/>
        <v>0</v>
      </c>
      <c r="J53" s="84">
        <f t="shared" si="17"/>
        <v>0</v>
      </c>
      <c r="K53" s="84">
        <f t="shared" si="17"/>
        <v>0</v>
      </c>
      <c r="L53" s="84">
        <f t="shared" si="17"/>
        <v>1</v>
      </c>
      <c r="M53" s="84">
        <f t="shared" si="17"/>
        <v>1</v>
      </c>
      <c r="N53" s="84">
        <f t="shared" si="17"/>
        <v>5</v>
      </c>
      <c r="O53" s="84">
        <f t="shared" si="17"/>
        <v>0</v>
      </c>
      <c r="P53" s="84">
        <f t="shared" si="17"/>
        <v>0</v>
      </c>
      <c r="Q53" s="84">
        <f t="shared" si="17"/>
        <v>0</v>
      </c>
      <c r="R53" s="85">
        <f t="shared" si="17"/>
        <v>0</v>
      </c>
      <c r="S53" s="82">
        <f t="shared" si="17"/>
        <v>8</v>
      </c>
      <c r="U53" s="1">
        <f>SUM(E53:R53)</f>
        <v>8</v>
      </c>
      <c r="V53" s="4">
        <f>SUM(E53:R53)</f>
        <v>8</v>
      </c>
    </row>
    <row r="54" spans="2:22" s="4" customFormat="1" ht="42" customHeight="1" thickTop="1" thickBot="1">
      <c r="B54" s="226" t="s">
        <v>31</v>
      </c>
      <c r="C54" s="227" t="s">
        <v>66</v>
      </c>
      <c r="D54" s="228"/>
      <c r="E54" s="47">
        <v>5</v>
      </c>
      <c r="F54" s="48">
        <v>2</v>
      </c>
      <c r="G54" s="48">
        <v>0</v>
      </c>
      <c r="H54" s="48">
        <v>0</v>
      </c>
      <c r="I54" s="49">
        <v>3</v>
      </c>
      <c r="J54" s="48">
        <v>8</v>
      </c>
      <c r="K54" s="49">
        <v>5</v>
      </c>
      <c r="L54" s="48">
        <v>1</v>
      </c>
      <c r="M54" s="49">
        <v>1</v>
      </c>
      <c r="N54" s="49">
        <v>1</v>
      </c>
      <c r="O54" s="49">
        <v>3</v>
      </c>
      <c r="P54" s="48">
        <v>0</v>
      </c>
      <c r="Q54" s="88">
        <v>6</v>
      </c>
      <c r="R54" s="49">
        <v>3</v>
      </c>
      <c r="S54" s="83">
        <f>SUM(E54:R54)</f>
        <v>38</v>
      </c>
    </row>
    <row r="55" spans="2:22" s="4" customFormat="1" ht="42" customHeight="1" thickTop="1" thickBot="1">
      <c r="B55" s="173"/>
      <c r="C55" s="229" t="s">
        <v>67</v>
      </c>
      <c r="D55" s="230"/>
      <c r="E55" s="84">
        <f>E54</f>
        <v>5</v>
      </c>
      <c r="F55" s="84">
        <f t="shared" ref="F55:S55" si="18">F54</f>
        <v>2</v>
      </c>
      <c r="G55" s="84">
        <f t="shared" si="18"/>
        <v>0</v>
      </c>
      <c r="H55" s="84">
        <f t="shared" si="18"/>
        <v>0</v>
      </c>
      <c r="I55" s="84">
        <f t="shared" si="18"/>
        <v>3</v>
      </c>
      <c r="J55" s="84">
        <f t="shared" si="18"/>
        <v>8</v>
      </c>
      <c r="K55" s="84">
        <f t="shared" si="18"/>
        <v>5</v>
      </c>
      <c r="L55" s="84">
        <f t="shared" si="18"/>
        <v>1</v>
      </c>
      <c r="M55" s="84">
        <f t="shared" si="18"/>
        <v>1</v>
      </c>
      <c r="N55" s="84">
        <f t="shared" si="18"/>
        <v>1</v>
      </c>
      <c r="O55" s="84">
        <f t="shared" si="18"/>
        <v>3</v>
      </c>
      <c r="P55" s="84">
        <f t="shared" si="18"/>
        <v>0</v>
      </c>
      <c r="Q55" s="84">
        <f t="shared" si="18"/>
        <v>6</v>
      </c>
      <c r="R55" s="85">
        <f t="shared" si="18"/>
        <v>3</v>
      </c>
      <c r="S55" s="82">
        <f t="shared" si="18"/>
        <v>38</v>
      </c>
      <c r="U55" s="4">
        <f>SUM(E55:R55)</f>
        <v>38</v>
      </c>
      <c r="V55" s="4">
        <f>SUM(E55:R55)</f>
        <v>38</v>
      </c>
    </row>
    <row r="56" spans="2:22" s="4" customFormat="1" ht="42" customHeight="1" thickTop="1" thickBot="1">
      <c r="B56" s="226" t="s">
        <v>42</v>
      </c>
      <c r="C56" s="232" t="s">
        <v>68</v>
      </c>
      <c r="D56" s="233"/>
      <c r="E56" s="89">
        <v>4</v>
      </c>
      <c r="F56" s="89">
        <v>1</v>
      </c>
      <c r="G56" s="89">
        <v>0</v>
      </c>
      <c r="H56" s="89">
        <v>2</v>
      </c>
      <c r="I56" s="89">
        <v>6</v>
      </c>
      <c r="J56" s="89">
        <v>0</v>
      </c>
      <c r="K56" s="89">
        <v>16</v>
      </c>
      <c r="L56" s="89">
        <v>3</v>
      </c>
      <c r="M56" s="89">
        <v>0</v>
      </c>
      <c r="N56" s="89">
        <v>0</v>
      </c>
      <c r="O56" s="89">
        <v>3</v>
      </c>
      <c r="P56" s="89">
        <v>0</v>
      </c>
      <c r="Q56" s="89">
        <v>2</v>
      </c>
      <c r="R56" s="90">
        <v>0</v>
      </c>
      <c r="S56" s="83">
        <f>SUM(E56:R56)</f>
        <v>37</v>
      </c>
    </row>
    <row r="57" spans="2:22" s="4" customFormat="1" ht="42" customHeight="1" thickTop="1" thickBot="1">
      <c r="B57" s="231"/>
      <c r="C57" s="234" t="s">
        <v>69</v>
      </c>
      <c r="D57" s="235"/>
      <c r="E57" s="84">
        <f>E56</f>
        <v>4</v>
      </c>
      <c r="F57" s="84">
        <f t="shared" ref="F57:S57" si="19">F56</f>
        <v>1</v>
      </c>
      <c r="G57" s="84">
        <f t="shared" si="19"/>
        <v>0</v>
      </c>
      <c r="H57" s="84">
        <f t="shared" si="19"/>
        <v>2</v>
      </c>
      <c r="I57" s="84">
        <f t="shared" si="19"/>
        <v>6</v>
      </c>
      <c r="J57" s="84">
        <f t="shared" si="19"/>
        <v>0</v>
      </c>
      <c r="K57" s="84">
        <f t="shared" si="19"/>
        <v>16</v>
      </c>
      <c r="L57" s="84">
        <f t="shared" si="19"/>
        <v>3</v>
      </c>
      <c r="M57" s="84">
        <f t="shared" si="19"/>
        <v>0</v>
      </c>
      <c r="N57" s="84">
        <f t="shared" si="19"/>
        <v>0</v>
      </c>
      <c r="O57" s="84">
        <f t="shared" si="19"/>
        <v>3</v>
      </c>
      <c r="P57" s="84">
        <f t="shared" si="19"/>
        <v>0</v>
      </c>
      <c r="Q57" s="84">
        <f t="shared" si="19"/>
        <v>2</v>
      </c>
      <c r="R57" s="85">
        <f t="shared" si="19"/>
        <v>0</v>
      </c>
      <c r="S57" s="82">
        <f t="shared" si="19"/>
        <v>37</v>
      </c>
      <c r="U57" s="4">
        <f>SUM(E57:R57)</f>
        <v>37</v>
      </c>
      <c r="V57" s="4">
        <f>SUM(E57:R57)</f>
        <v>37</v>
      </c>
    </row>
    <row r="58" spans="2:22" s="4" customFormat="1" ht="42" customHeight="1" thickTop="1" thickBot="1">
      <c r="B58" s="226" t="s">
        <v>44</v>
      </c>
      <c r="C58" s="232" t="s">
        <v>70</v>
      </c>
      <c r="D58" s="233"/>
      <c r="E58" s="89">
        <v>0</v>
      </c>
      <c r="F58" s="89">
        <v>0</v>
      </c>
      <c r="G58" s="89">
        <v>1</v>
      </c>
      <c r="H58" s="89">
        <v>3</v>
      </c>
      <c r="I58" s="89">
        <v>0</v>
      </c>
      <c r="J58" s="89">
        <v>0</v>
      </c>
      <c r="K58" s="89">
        <v>0</v>
      </c>
      <c r="L58" s="89">
        <v>1</v>
      </c>
      <c r="M58" s="89">
        <v>0</v>
      </c>
      <c r="N58" s="89">
        <v>2</v>
      </c>
      <c r="O58" s="89">
        <v>0</v>
      </c>
      <c r="P58" s="89">
        <v>1</v>
      </c>
      <c r="Q58" s="89">
        <v>1</v>
      </c>
      <c r="R58" s="90">
        <v>2</v>
      </c>
      <c r="S58" s="83">
        <f>SUM(E58:R58)</f>
        <v>11</v>
      </c>
    </row>
    <row r="59" spans="2:22" s="4" customFormat="1" ht="42" customHeight="1" thickTop="1" thickBot="1">
      <c r="B59" s="223"/>
      <c r="C59" s="236" t="s">
        <v>71</v>
      </c>
      <c r="D59" s="237"/>
      <c r="E59" s="84">
        <f>E58</f>
        <v>0</v>
      </c>
      <c r="F59" s="84">
        <f t="shared" ref="F59:S59" si="20">F58</f>
        <v>0</v>
      </c>
      <c r="G59" s="84">
        <f t="shared" si="20"/>
        <v>1</v>
      </c>
      <c r="H59" s="84">
        <f t="shared" si="20"/>
        <v>3</v>
      </c>
      <c r="I59" s="84">
        <f t="shared" si="20"/>
        <v>0</v>
      </c>
      <c r="J59" s="84">
        <f t="shared" si="20"/>
        <v>0</v>
      </c>
      <c r="K59" s="84">
        <f t="shared" si="20"/>
        <v>0</v>
      </c>
      <c r="L59" s="84">
        <f t="shared" si="20"/>
        <v>1</v>
      </c>
      <c r="M59" s="84">
        <f t="shared" si="20"/>
        <v>0</v>
      </c>
      <c r="N59" s="84">
        <f t="shared" si="20"/>
        <v>2</v>
      </c>
      <c r="O59" s="84">
        <f t="shared" si="20"/>
        <v>0</v>
      </c>
      <c r="P59" s="84">
        <f t="shared" si="20"/>
        <v>1</v>
      </c>
      <c r="Q59" s="84">
        <f t="shared" si="20"/>
        <v>1</v>
      </c>
      <c r="R59" s="85">
        <f t="shared" si="20"/>
        <v>2</v>
      </c>
      <c r="S59" s="82">
        <f t="shared" si="20"/>
        <v>11</v>
      </c>
      <c r="U59" s="4">
        <f>SUM(E59:R59)</f>
        <v>11</v>
      </c>
      <c r="V59" s="4">
        <f>SUM(E59:R59)</f>
        <v>11</v>
      </c>
    </row>
    <row r="60" spans="2:22" s="4" customFormat="1" ht="42" customHeight="1" thickTop="1" thickBot="1">
      <c r="B60" s="238" t="s">
        <v>72</v>
      </c>
      <c r="C60" s="232" t="s">
        <v>73</v>
      </c>
      <c r="D60" s="233"/>
      <c r="E60" s="89">
        <v>27</v>
      </c>
      <c r="F60" s="89">
        <v>5</v>
      </c>
      <c r="G60" s="89">
        <v>0</v>
      </c>
      <c r="H60" s="89">
        <v>0</v>
      </c>
      <c r="I60" s="89">
        <v>7</v>
      </c>
      <c r="J60" s="89">
        <v>2</v>
      </c>
      <c r="K60" s="89">
        <v>9</v>
      </c>
      <c r="L60" s="89">
        <v>6</v>
      </c>
      <c r="M60" s="89">
        <v>0</v>
      </c>
      <c r="N60" s="89">
        <v>8</v>
      </c>
      <c r="O60" s="89">
        <v>37</v>
      </c>
      <c r="P60" s="89">
        <v>16</v>
      </c>
      <c r="Q60" s="89">
        <v>6</v>
      </c>
      <c r="R60" s="90">
        <v>7</v>
      </c>
      <c r="S60" s="83">
        <f>SUM(E60:R60)</f>
        <v>130</v>
      </c>
    </row>
    <row r="61" spans="2:22" s="4" customFormat="1" ht="42" customHeight="1" thickTop="1" thickBot="1">
      <c r="B61" s="238"/>
      <c r="C61" s="239" t="s">
        <v>74</v>
      </c>
      <c r="D61" s="240"/>
      <c r="E61" s="91">
        <f>E60</f>
        <v>27</v>
      </c>
      <c r="F61" s="91">
        <f t="shared" ref="F61:S61" si="21">F60</f>
        <v>5</v>
      </c>
      <c r="G61" s="91">
        <f t="shared" si="21"/>
        <v>0</v>
      </c>
      <c r="H61" s="91">
        <f t="shared" si="21"/>
        <v>0</v>
      </c>
      <c r="I61" s="91">
        <f t="shared" si="21"/>
        <v>7</v>
      </c>
      <c r="J61" s="91">
        <f t="shared" si="21"/>
        <v>2</v>
      </c>
      <c r="K61" s="91">
        <f t="shared" si="21"/>
        <v>9</v>
      </c>
      <c r="L61" s="91">
        <f t="shared" si="21"/>
        <v>6</v>
      </c>
      <c r="M61" s="91">
        <f t="shared" si="21"/>
        <v>0</v>
      </c>
      <c r="N61" s="91">
        <f t="shared" si="21"/>
        <v>8</v>
      </c>
      <c r="O61" s="91">
        <f t="shared" si="21"/>
        <v>37</v>
      </c>
      <c r="P61" s="91">
        <f t="shared" si="21"/>
        <v>16</v>
      </c>
      <c r="Q61" s="91">
        <f t="shared" si="21"/>
        <v>6</v>
      </c>
      <c r="R61" s="92">
        <f t="shared" si="21"/>
        <v>7</v>
      </c>
      <c r="S61" s="82">
        <f t="shared" si="21"/>
        <v>130</v>
      </c>
      <c r="U61" s="4">
        <f>SUM(E61:R61)</f>
        <v>130</v>
      </c>
      <c r="V61" s="4">
        <f>SUM(E61:R61)</f>
        <v>130</v>
      </c>
    </row>
    <row r="62" spans="2:22" s="4" customFormat="1" ht="42" customHeight="1" thickTop="1" thickBot="1">
      <c r="B62" s="238" t="s">
        <v>75</v>
      </c>
      <c r="C62" s="232" t="s">
        <v>76</v>
      </c>
      <c r="D62" s="233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226"/>
      <c r="C63" s="241" t="s">
        <v>77</v>
      </c>
      <c r="D63" s="242"/>
      <c r="E63" s="84">
        <f>E62</f>
        <v>0</v>
      </c>
      <c r="F63" s="84">
        <f t="shared" ref="F63:S63" si="22">F62</f>
        <v>0</v>
      </c>
      <c r="G63" s="84">
        <f t="shared" si="22"/>
        <v>0</v>
      </c>
      <c r="H63" s="84">
        <f t="shared" si="22"/>
        <v>0</v>
      </c>
      <c r="I63" s="84">
        <f t="shared" si="22"/>
        <v>0</v>
      </c>
      <c r="J63" s="84">
        <f t="shared" si="22"/>
        <v>0</v>
      </c>
      <c r="K63" s="84">
        <f t="shared" si="22"/>
        <v>0</v>
      </c>
      <c r="L63" s="84">
        <f t="shared" si="22"/>
        <v>0</v>
      </c>
      <c r="M63" s="84">
        <f t="shared" si="22"/>
        <v>0</v>
      </c>
      <c r="N63" s="84">
        <f t="shared" si="22"/>
        <v>0</v>
      </c>
      <c r="O63" s="84">
        <f t="shared" si="22"/>
        <v>0</v>
      </c>
      <c r="P63" s="84">
        <f t="shared" si="22"/>
        <v>0</v>
      </c>
      <c r="Q63" s="84">
        <f t="shared" si="22"/>
        <v>0</v>
      </c>
      <c r="R63" s="85">
        <f t="shared" si="22"/>
        <v>0</v>
      </c>
      <c r="S63" s="82">
        <f t="shared" si="22"/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38" t="s">
        <v>78</v>
      </c>
      <c r="C64" s="232" t="s">
        <v>79</v>
      </c>
      <c r="D64" s="233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243"/>
      <c r="C65" s="244" t="s">
        <v>80</v>
      </c>
      <c r="D65" s="245"/>
      <c r="E65" s="84">
        <f>E64</f>
        <v>0</v>
      </c>
      <c r="F65" s="84">
        <f t="shared" ref="F65:S65" si="23">F64</f>
        <v>0</v>
      </c>
      <c r="G65" s="84">
        <f t="shared" si="23"/>
        <v>0</v>
      </c>
      <c r="H65" s="84">
        <f t="shared" si="23"/>
        <v>0</v>
      </c>
      <c r="I65" s="84">
        <f t="shared" si="23"/>
        <v>0</v>
      </c>
      <c r="J65" s="84">
        <f t="shared" si="23"/>
        <v>0</v>
      </c>
      <c r="K65" s="84">
        <f t="shared" si="23"/>
        <v>0</v>
      </c>
      <c r="L65" s="84">
        <f t="shared" si="23"/>
        <v>0</v>
      </c>
      <c r="M65" s="84">
        <f t="shared" si="23"/>
        <v>0</v>
      </c>
      <c r="N65" s="84">
        <f t="shared" si="23"/>
        <v>0</v>
      </c>
      <c r="O65" s="84">
        <f t="shared" si="23"/>
        <v>0</v>
      </c>
      <c r="P65" s="84">
        <f t="shared" si="23"/>
        <v>0</v>
      </c>
      <c r="Q65" s="84">
        <f t="shared" si="23"/>
        <v>0</v>
      </c>
      <c r="R65" s="85">
        <f t="shared" si="23"/>
        <v>0</v>
      </c>
      <c r="S65" s="82">
        <f t="shared" si="23"/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6" t="s">
        <v>81</v>
      </c>
      <c r="C66" s="248" t="s">
        <v>82</v>
      </c>
      <c r="D66" s="249"/>
      <c r="E66" s="93">
        <f t="shared" ref="E66:R67" si="24">E48+E50+E52+E54+E56+E58+E60+E62+E64</f>
        <v>39</v>
      </c>
      <c r="F66" s="93">
        <f t="shared" si="24"/>
        <v>11</v>
      </c>
      <c r="G66" s="93">
        <f t="shared" si="24"/>
        <v>1</v>
      </c>
      <c r="H66" s="93">
        <f t="shared" si="24"/>
        <v>7</v>
      </c>
      <c r="I66" s="93">
        <f t="shared" si="24"/>
        <v>18</v>
      </c>
      <c r="J66" s="93">
        <f t="shared" si="24"/>
        <v>10</v>
      </c>
      <c r="K66" s="93">
        <f t="shared" si="24"/>
        <v>30</v>
      </c>
      <c r="L66" s="93">
        <f t="shared" si="24"/>
        <v>21</v>
      </c>
      <c r="M66" s="93">
        <f t="shared" si="24"/>
        <v>19</v>
      </c>
      <c r="N66" s="93">
        <f t="shared" si="24"/>
        <v>17</v>
      </c>
      <c r="O66" s="93">
        <f t="shared" si="24"/>
        <v>47</v>
      </c>
      <c r="P66" s="93">
        <f t="shared" si="24"/>
        <v>32</v>
      </c>
      <c r="Q66" s="93">
        <f t="shared" si="24"/>
        <v>20</v>
      </c>
      <c r="R66" s="94">
        <f t="shared" si="24"/>
        <v>21</v>
      </c>
      <c r="S66" s="95">
        <f>SUM(E66:R66)</f>
        <v>293</v>
      </c>
      <c r="V66" s="4"/>
    </row>
    <row r="67" spans="2:22" ht="45" customHeight="1" thickTop="1" thickBot="1">
      <c r="B67" s="247"/>
      <c r="C67" s="248" t="s">
        <v>83</v>
      </c>
      <c r="D67" s="249"/>
      <c r="E67" s="96">
        <f t="shared" si="24"/>
        <v>39</v>
      </c>
      <c r="F67" s="96">
        <f>F49+F51+F53+F55+F57+F59+F61+F63+F65</f>
        <v>11</v>
      </c>
      <c r="G67" s="96">
        <f t="shared" si="24"/>
        <v>1</v>
      </c>
      <c r="H67" s="96">
        <f t="shared" si="24"/>
        <v>7</v>
      </c>
      <c r="I67" s="96">
        <f t="shared" si="24"/>
        <v>18</v>
      </c>
      <c r="J67" s="96">
        <f t="shared" si="24"/>
        <v>10</v>
      </c>
      <c r="K67" s="96">
        <f t="shared" si="24"/>
        <v>30</v>
      </c>
      <c r="L67" s="96">
        <f t="shared" si="24"/>
        <v>21</v>
      </c>
      <c r="M67" s="96">
        <f t="shared" si="24"/>
        <v>19</v>
      </c>
      <c r="N67" s="96">
        <f t="shared" si="24"/>
        <v>17</v>
      </c>
      <c r="O67" s="96">
        <f t="shared" si="24"/>
        <v>47</v>
      </c>
      <c r="P67" s="96">
        <f t="shared" si="24"/>
        <v>32</v>
      </c>
      <c r="Q67" s="96">
        <f t="shared" si="24"/>
        <v>20</v>
      </c>
      <c r="R67" s="97">
        <f t="shared" si="24"/>
        <v>21</v>
      </c>
      <c r="S67" s="95">
        <f>SUM(E67:R67)</f>
        <v>293</v>
      </c>
      <c r="V67" s="4"/>
    </row>
    <row r="68" spans="2:22" ht="14.25" customHeight="1">
      <c r="B68" s="250" t="s">
        <v>84</v>
      </c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</row>
    <row r="69" spans="2:22" ht="14.2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</row>
    <row r="75" spans="2:22" ht="13.5" thickBot="1"/>
    <row r="76" spans="2:22" ht="26.25" customHeight="1" thickTop="1" thickBot="1">
      <c r="E76" s="98">
        <v>126</v>
      </c>
      <c r="F76" s="98">
        <v>67</v>
      </c>
      <c r="G76" s="98">
        <v>60</v>
      </c>
      <c r="H76" s="98">
        <v>62</v>
      </c>
      <c r="I76" s="98">
        <v>85</v>
      </c>
      <c r="J76" s="98">
        <v>36</v>
      </c>
      <c r="K76" s="98">
        <v>60</v>
      </c>
      <c r="L76" s="98">
        <v>20</v>
      </c>
      <c r="M76" s="98">
        <v>65</v>
      </c>
      <c r="N76" s="98">
        <v>39</v>
      </c>
      <c r="O76" s="98">
        <v>121</v>
      </c>
      <c r="P76" s="98">
        <v>78</v>
      </c>
      <c r="Q76" s="98">
        <v>91</v>
      </c>
      <c r="R76" s="98">
        <v>75</v>
      </c>
      <c r="S76" s="76">
        <f>SUM(E76:R76)</f>
        <v>985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710937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710937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710937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710937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710937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710937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710937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710937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710937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710937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710937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710937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710937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710937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710937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710937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710937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710937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710937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710937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710937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710937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710937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710937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710937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710937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710937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710937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710937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710937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710937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710937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710937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710937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710937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710937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710937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710937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710937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710937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710937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710937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710937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710937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710937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710937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710937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710937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710937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710937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710937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710937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710937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710937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710937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710937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710937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710937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710937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710937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710937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710937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710937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85" t="s">
        <v>85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2:15" ht="24.75" customHeight="1">
      <c r="B2" s="285" t="s">
        <v>86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2:15" ht="18.75" thickBot="1">
      <c r="B3" s="1"/>
      <c r="C3" s="99"/>
      <c r="D3" s="99"/>
      <c r="E3" s="99"/>
      <c r="F3" s="99"/>
      <c r="G3" s="99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261" t="s">
        <v>87</v>
      </c>
      <c r="C4" s="288" t="s">
        <v>88</v>
      </c>
      <c r="D4" s="265" t="s">
        <v>89</v>
      </c>
      <c r="E4" s="267" t="s">
        <v>90</v>
      </c>
      <c r="F4" s="99"/>
      <c r="G4" s="261" t="s">
        <v>87</v>
      </c>
      <c r="H4" s="263" t="s">
        <v>91</v>
      </c>
      <c r="I4" s="265" t="s">
        <v>89</v>
      </c>
      <c r="J4" s="267" t="s">
        <v>90</v>
      </c>
      <c r="K4" s="31"/>
      <c r="L4" s="261" t="s">
        <v>87</v>
      </c>
      <c r="M4" s="276" t="s">
        <v>88</v>
      </c>
      <c r="N4" s="265" t="s">
        <v>89</v>
      </c>
      <c r="O4" s="279" t="s">
        <v>90</v>
      </c>
    </row>
    <row r="5" spans="2:15" ht="18.75" customHeight="1" thickTop="1" thickBot="1">
      <c r="B5" s="275"/>
      <c r="C5" s="289"/>
      <c r="D5" s="278"/>
      <c r="E5" s="290"/>
      <c r="F5" s="99"/>
      <c r="G5" s="275"/>
      <c r="H5" s="291"/>
      <c r="I5" s="278"/>
      <c r="J5" s="290"/>
      <c r="K5" s="31"/>
      <c r="L5" s="275"/>
      <c r="M5" s="277"/>
      <c r="N5" s="278"/>
      <c r="O5" s="280"/>
    </row>
    <row r="6" spans="2:15" ht="17.100000000000001" customHeight="1" thickTop="1">
      <c r="B6" s="281" t="s">
        <v>92</v>
      </c>
      <c r="C6" s="282"/>
      <c r="D6" s="282"/>
      <c r="E6" s="283">
        <f>SUM(E8+E19+E27+E34+E41)</f>
        <v>14881</v>
      </c>
      <c r="F6" s="99"/>
      <c r="G6" s="100">
        <v>4</v>
      </c>
      <c r="H6" s="101" t="s">
        <v>93</v>
      </c>
      <c r="I6" s="102" t="s">
        <v>94</v>
      </c>
      <c r="J6" s="103">
        <v>644</v>
      </c>
      <c r="K6" s="31"/>
      <c r="L6" s="104" t="s">
        <v>95</v>
      </c>
      <c r="M6" s="105" t="s">
        <v>96</v>
      </c>
      <c r="N6" s="105" t="s">
        <v>97</v>
      </c>
      <c r="O6" s="106">
        <f>SUM(O7:O17)</f>
        <v>7334</v>
      </c>
    </row>
    <row r="7" spans="2:15" ht="17.100000000000001" customHeight="1" thickBot="1">
      <c r="B7" s="271"/>
      <c r="C7" s="272"/>
      <c r="D7" s="272"/>
      <c r="E7" s="284"/>
      <c r="F7" s="1"/>
      <c r="G7" s="107">
        <v>5</v>
      </c>
      <c r="H7" s="108" t="s">
        <v>98</v>
      </c>
      <c r="I7" s="103" t="s">
        <v>94</v>
      </c>
      <c r="J7" s="103">
        <v>310</v>
      </c>
      <c r="K7" s="1"/>
      <c r="L7" s="107">
        <v>1</v>
      </c>
      <c r="M7" s="108" t="s">
        <v>99</v>
      </c>
      <c r="N7" s="103" t="s">
        <v>94</v>
      </c>
      <c r="O7" s="109">
        <v>148</v>
      </c>
    </row>
    <row r="8" spans="2:15" ht="17.100000000000001" customHeight="1" thickTop="1" thickBot="1">
      <c r="B8" s="104" t="s">
        <v>100</v>
      </c>
      <c r="C8" s="105" t="s">
        <v>101</v>
      </c>
      <c r="D8" s="110" t="s">
        <v>97</v>
      </c>
      <c r="E8" s="106">
        <f>SUM(E9:E17)</f>
        <v>5546</v>
      </c>
      <c r="F8" s="1"/>
      <c r="G8" s="111"/>
      <c r="H8" s="112"/>
      <c r="I8" s="113"/>
      <c r="J8" s="114"/>
      <c r="K8" s="1"/>
      <c r="L8" s="107">
        <v>2</v>
      </c>
      <c r="M8" s="108" t="s">
        <v>102</v>
      </c>
      <c r="N8" s="103" t="s">
        <v>103</v>
      </c>
      <c r="O8" s="103">
        <v>142</v>
      </c>
    </row>
    <row r="9" spans="2:15" ht="17.100000000000001" customHeight="1" thickBot="1">
      <c r="B9" s="107">
        <v>1</v>
      </c>
      <c r="C9" s="108" t="s">
        <v>104</v>
      </c>
      <c r="D9" s="103" t="s">
        <v>103</v>
      </c>
      <c r="E9" s="115">
        <v>202</v>
      </c>
      <c r="F9" s="1"/>
      <c r="G9" s="116"/>
      <c r="H9" s="117"/>
      <c r="I9" s="118"/>
      <c r="J9" s="118"/>
      <c r="K9" s="1"/>
      <c r="L9" s="107">
        <v>3</v>
      </c>
      <c r="M9" s="108" t="s">
        <v>105</v>
      </c>
      <c r="N9" s="103" t="s">
        <v>94</v>
      </c>
      <c r="O9" s="103">
        <v>455</v>
      </c>
    </row>
    <row r="10" spans="2:15" ht="17.100000000000001" customHeight="1">
      <c r="B10" s="107">
        <v>2</v>
      </c>
      <c r="C10" s="108" t="s">
        <v>106</v>
      </c>
      <c r="D10" s="103" t="s">
        <v>103</v>
      </c>
      <c r="E10" s="115">
        <v>259</v>
      </c>
      <c r="F10" s="1"/>
      <c r="G10" s="261" t="s">
        <v>87</v>
      </c>
      <c r="H10" s="263" t="s">
        <v>91</v>
      </c>
      <c r="I10" s="265" t="s">
        <v>89</v>
      </c>
      <c r="J10" s="267" t="s">
        <v>90</v>
      </c>
      <c r="K10" s="1"/>
      <c r="L10" s="107">
        <v>4</v>
      </c>
      <c r="M10" s="108" t="s">
        <v>107</v>
      </c>
      <c r="N10" s="103" t="s">
        <v>94</v>
      </c>
      <c r="O10" s="103">
        <v>218</v>
      </c>
    </row>
    <row r="11" spans="2:15" ht="17.100000000000001" customHeight="1" thickBot="1">
      <c r="B11" s="107">
        <v>3</v>
      </c>
      <c r="C11" s="108" t="s">
        <v>108</v>
      </c>
      <c r="D11" s="103" t="s">
        <v>103</v>
      </c>
      <c r="E11" s="115">
        <v>193</v>
      </c>
      <c r="F11" s="1"/>
      <c r="G11" s="262"/>
      <c r="H11" s="264"/>
      <c r="I11" s="266"/>
      <c r="J11" s="268"/>
      <c r="K11" s="1"/>
      <c r="L11" s="107">
        <v>5</v>
      </c>
      <c r="M11" s="108" t="s">
        <v>109</v>
      </c>
      <c r="N11" s="103" t="s">
        <v>94</v>
      </c>
      <c r="O11" s="103">
        <v>418</v>
      </c>
    </row>
    <row r="12" spans="2:15" ht="17.100000000000001" customHeight="1">
      <c r="B12" s="107">
        <v>4</v>
      </c>
      <c r="C12" s="108" t="s">
        <v>110</v>
      </c>
      <c r="D12" s="103" t="s">
        <v>111</v>
      </c>
      <c r="E12" s="115">
        <v>264</v>
      </c>
      <c r="F12" s="1"/>
      <c r="G12" s="269" t="s">
        <v>112</v>
      </c>
      <c r="H12" s="270"/>
      <c r="I12" s="270"/>
      <c r="J12" s="273">
        <f>SUM(J14+J23+J33+J41+O6+O19+O30)</f>
        <v>27390</v>
      </c>
      <c r="K12" s="1"/>
      <c r="L12" s="107" t="s">
        <v>44</v>
      </c>
      <c r="M12" s="108" t="s">
        <v>113</v>
      </c>
      <c r="N12" s="103" t="s">
        <v>94</v>
      </c>
      <c r="O12" s="103">
        <v>1082</v>
      </c>
    </row>
    <row r="13" spans="2:15" ht="17.100000000000001" customHeight="1" thickBot="1">
      <c r="B13" s="107">
        <v>5</v>
      </c>
      <c r="C13" s="108" t="s">
        <v>114</v>
      </c>
      <c r="D13" s="103" t="s">
        <v>103</v>
      </c>
      <c r="E13" s="115">
        <v>267</v>
      </c>
      <c r="F13" s="119"/>
      <c r="G13" s="271"/>
      <c r="H13" s="272"/>
      <c r="I13" s="272"/>
      <c r="J13" s="274"/>
      <c r="K13" s="119"/>
      <c r="L13" s="107">
        <v>7</v>
      </c>
      <c r="M13" s="108" t="s">
        <v>115</v>
      </c>
      <c r="N13" s="103" t="s">
        <v>103</v>
      </c>
      <c r="O13" s="103">
        <v>234</v>
      </c>
    </row>
    <row r="14" spans="2:15" ht="17.100000000000001" customHeight="1" thickTop="1">
      <c r="B14" s="107">
        <v>6</v>
      </c>
      <c r="C14" s="108" t="s">
        <v>116</v>
      </c>
      <c r="D14" s="103" t="s">
        <v>103</v>
      </c>
      <c r="E14" s="115">
        <v>296</v>
      </c>
      <c r="F14" s="120"/>
      <c r="G14" s="104" t="s">
        <v>100</v>
      </c>
      <c r="H14" s="105" t="s">
        <v>117</v>
      </c>
      <c r="I14" s="121" t="s">
        <v>97</v>
      </c>
      <c r="J14" s="122">
        <f>SUM(J15:J21)</f>
        <v>3150</v>
      </c>
      <c r="K14" s="1"/>
      <c r="L14" s="107">
        <v>8</v>
      </c>
      <c r="M14" s="108" t="s">
        <v>118</v>
      </c>
      <c r="N14" s="103" t="s">
        <v>103</v>
      </c>
      <c r="O14" s="103">
        <v>147</v>
      </c>
    </row>
    <row r="15" spans="2:15" ht="17.100000000000001" customHeight="1">
      <c r="B15" s="107">
        <v>7</v>
      </c>
      <c r="C15" s="108" t="s">
        <v>119</v>
      </c>
      <c r="D15" s="103" t="s">
        <v>94</v>
      </c>
      <c r="E15" s="115">
        <v>700</v>
      </c>
      <c r="F15" s="120"/>
      <c r="G15" s="107">
        <v>1</v>
      </c>
      <c r="H15" s="108" t="s">
        <v>120</v>
      </c>
      <c r="I15" s="103" t="s">
        <v>103</v>
      </c>
      <c r="J15" s="115">
        <v>151</v>
      </c>
      <c r="K15" s="1"/>
      <c r="L15" s="107">
        <v>9</v>
      </c>
      <c r="M15" s="108" t="s">
        <v>121</v>
      </c>
      <c r="N15" s="103" t="s">
        <v>103</v>
      </c>
      <c r="O15" s="103">
        <v>218</v>
      </c>
    </row>
    <row r="16" spans="2:15" ht="17.100000000000001" customHeight="1" thickBot="1">
      <c r="B16" s="123"/>
      <c r="C16" s="124"/>
      <c r="D16" s="125"/>
      <c r="E16" s="126"/>
      <c r="F16" s="120"/>
      <c r="G16" s="107">
        <v>2</v>
      </c>
      <c r="H16" s="108" t="s">
        <v>122</v>
      </c>
      <c r="I16" s="103" t="s">
        <v>103</v>
      </c>
      <c r="J16" s="115">
        <v>112</v>
      </c>
      <c r="K16" s="1"/>
      <c r="L16" s="123"/>
      <c r="M16" s="124"/>
      <c r="N16" s="125"/>
      <c r="O16" s="126"/>
    </row>
    <row r="17" spans="2:15" ht="17.100000000000001" customHeight="1" thickTop="1" thickBot="1">
      <c r="B17" s="127">
        <v>8</v>
      </c>
      <c r="C17" s="128" t="s">
        <v>123</v>
      </c>
      <c r="D17" s="129" t="s">
        <v>124</v>
      </c>
      <c r="E17" s="130">
        <v>3365</v>
      </c>
      <c r="F17" s="120"/>
      <c r="G17" s="107">
        <v>3</v>
      </c>
      <c r="H17" s="108" t="s">
        <v>125</v>
      </c>
      <c r="I17" s="103" t="s">
        <v>103</v>
      </c>
      <c r="J17" s="115">
        <v>297</v>
      </c>
      <c r="K17" s="1"/>
      <c r="L17" s="127">
        <v>10</v>
      </c>
      <c r="M17" s="128" t="s">
        <v>126</v>
      </c>
      <c r="N17" s="129" t="s">
        <v>124</v>
      </c>
      <c r="O17" s="131">
        <v>4272</v>
      </c>
    </row>
    <row r="18" spans="2:15" ht="17.100000000000001" customHeight="1" thickTop="1">
      <c r="B18" s="100"/>
      <c r="C18" s="101"/>
      <c r="D18" s="102"/>
      <c r="E18" s="132" t="s">
        <v>22</v>
      </c>
      <c r="F18" s="133"/>
      <c r="G18" s="107">
        <v>4</v>
      </c>
      <c r="H18" s="108" t="s">
        <v>127</v>
      </c>
      <c r="I18" s="103" t="s">
        <v>103</v>
      </c>
      <c r="J18" s="115">
        <v>592</v>
      </c>
      <c r="K18" s="1"/>
      <c r="L18" s="100"/>
      <c r="M18" s="101"/>
      <c r="N18" s="102"/>
      <c r="O18" s="132" t="s">
        <v>22</v>
      </c>
    </row>
    <row r="19" spans="2:15" ht="17.100000000000001" customHeight="1">
      <c r="B19" s="134" t="s">
        <v>128</v>
      </c>
      <c r="C19" s="135" t="s">
        <v>7</v>
      </c>
      <c r="D19" s="136" t="s">
        <v>97</v>
      </c>
      <c r="E19" s="137">
        <f>SUM(E20:E25)</f>
        <v>3467</v>
      </c>
      <c r="F19" s="120"/>
      <c r="G19" s="107">
        <v>5</v>
      </c>
      <c r="H19" s="108" t="s">
        <v>127</v>
      </c>
      <c r="I19" s="103" t="s">
        <v>111</v>
      </c>
      <c r="J19" s="115">
        <v>1129</v>
      </c>
      <c r="K19" s="1"/>
      <c r="L19" s="134" t="s">
        <v>129</v>
      </c>
      <c r="M19" s="135" t="s">
        <v>16</v>
      </c>
      <c r="N19" s="136" t="s">
        <v>97</v>
      </c>
      <c r="O19" s="138">
        <f>SUM(O20:O28)</f>
        <v>4166</v>
      </c>
    </row>
    <row r="20" spans="2:15" ht="17.100000000000001" customHeight="1">
      <c r="B20" s="107">
        <v>1</v>
      </c>
      <c r="C20" s="108" t="s">
        <v>130</v>
      </c>
      <c r="D20" s="139" t="s">
        <v>103</v>
      </c>
      <c r="E20" s="115">
        <v>343</v>
      </c>
      <c r="F20" s="120"/>
      <c r="G20" s="107">
        <v>6</v>
      </c>
      <c r="H20" s="108" t="s">
        <v>131</v>
      </c>
      <c r="I20" s="103" t="s">
        <v>94</v>
      </c>
      <c r="J20" s="115">
        <v>715</v>
      </c>
      <c r="K20" s="1"/>
      <c r="L20" s="107">
        <v>1</v>
      </c>
      <c r="M20" s="108" t="s">
        <v>132</v>
      </c>
      <c r="N20" s="103" t="s">
        <v>103</v>
      </c>
      <c r="O20" s="103">
        <v>204</v>
      </c>
    </row>
    <row r="21" spans="2:15" ht="17.100000000000001" customHeight="1">
      <c r="B21" s="107">
        <v>2</v>
      </c>
      <c r="C21" s="108" t="s">
        <v>133</v>
      </c>
      <c r="D21" s="139" t="s">
        <v>94</v>
      </c>
      <c r="E21" s="115">
        <v>1326</v>
      </c>
      <c r="F21" s="120"/>
      <c r="G21" s="107">
        <v>7</v>
      </c>
      <c r="H21" s="108" t="s">
        <v>134</v>
      </c>
      <c r="I21" s="103" t="s">
        <v>103</v>
      </c>
      <c r="J21" s="115">
        <v>154</v>
      </c>
      <c r="K21" s="1"/>
      <c r="L21" s="107">
        <v>2</v>
      </c>
      <c r="M21" s="108" t="s">
        <v>135</v>
      </c>
      <c r="N21" s="103" t="s">
        <v>111</v>
      </c>
      <c r="O21" s="103">
        <v>172</v>
      </c>
    </row>
    <row r="22" spans="2:15" ht="17.100000000000001" customHeight="1">
      <c r="B22" s="107">
        <v>3</v>
      </c>
      <c r="C22" s="108" t="s">
        <v>136</v>
      </c>
      <c r="D22" s="139" t="s">
        <v>103</v>
      </c>
      <c r="E22" s="115">
        <v>385</v>
      </c>
      <c r="F22" s="120"/>
      <c r="G22" s="107"/>
      <c r="H22" s="108"/>
      <c r="I22" s="103"/>
      <c r="J22" s="115" t="s">
        <v>137</v>
      </c>
      <c r="K22" s="1"/>
      <c r="L22" s="107">
        <v>3</v>
      </c>
      <c r="M22" s="108" t="s">
        <v>138</v>
      </c>
      <c r="N22" s="103" t="s">
        <v>94</v>
      </c>
      <c r="O22" s="103">
        <v>406</v>
      </c>
    </row>
    <row r="23" spans="2:15" ht="17.100000000000001" customHeight="1">
      <c r="B23" s="107">
        <v>4</v>
      </c>
      <c r="C23" s="108" t="s">
        <v>139</v>
      </c>
      <c r="D23" s="139" t="s">
        <v>103</v>
      </c>
      <c r="E23" s="115">
        <v>288</v>
      </c>
      <c r="F23" s="120"/>
      <c r="G23" s="134" t="s">
        <v>128</v>
      </c>
      <c r="H23" s="135" t="s">
        <v>140</v>
      </c>
      <c r="I23" s="136" t="s">
        <v>97</v>
      </c>
      <c r="J23" s="138">
        <f>SUM(J24:J31)</f>
        <v>5284</v>
      </c>
      <c r="K23" s="1"/>
      <c r="L23" s="107">
        <v>4</v>
      </c>
      <c r="M23" s="108" t="s">
        <v>141</v>
      </c>
      <c r="N23" s="103" t="s">
        <v>94</v>
      </c>
      <c r="O23" s="103">
        <v>318</v>
      </c>
    </row>
    <row r="24" spans="2:15" ht="17.100000000000001" customHeight="1">
      <c r="B24" s="107">
        <v>5</v>
      </c>
      <c r="C24" s="108" t="s">
        <v>142</v>
      </c>
      <c r="D24" s="139" t="s">
        <v>94</v>
      </c>
      <c r="E24" s="115">
        <v>722</v>
      </c>
      <c r="F24" s="120"/>
      <c r="G24" s="107">
        <v>1</v>
      </c>
      <c r="H24" s="108" t="s">
        <v>143</v>
      </c>
      <c r="I24" s="103" t="s">
        <v>94</v>
      </c>
      <c r="J24" s="115">
        <v>299</v>
      </c>
      <c r="K24" s="1"/>
      <c r="L24" s="107">
        <v>5</v>
      </c>
      <c r="M24" s="108" t="s">
        <v>144</v>
      </c>
      <c r="N24" s="103" t="s">
        <v>103</v>
      </c>
      <c r="O24" s="103">
        <v>321</v>
      </c>
    </row>
    <row r="25" spans="2:15" ht="17.100000000000001" customHeight="1">
      <c r="B25" s="107">
        <v>6</v>
      </c>
      <c r="C25" s="108" t="s">
        <v>145</v>
      </c>
      <c r="D25" s="139" t="s">
        <v>94</v>
      </c>
      <c r="E25" s="115">
        <v>403</v>
      </c>
      <c r="F25" s="120"/>
      <c r="G25" s="107">
        <v>2</v>
      </c>
      <c r="H25" s="108" t="s">
        <v>146</v>
      </c>
      <c r="I25" s="103" t="s">
        <v>103</v>
      </c>
      <c r="J25" s="115">
        <v>178</v>
      </c>
      <c r="K25" s="1"/>
      <c r="L25" s="107">
        <v>6</v>
      </c>
      <c r="M25" s="108" t="s">
        <v>147</v>
      </c>
      <c r="N25" s="103" t="s">
        <v>94</v>
      </c>
      <c r="O25" s="103">
        <v>1266</v>
      </c>
    </row>
    <row r="26" spans="2:15" ht="17.100000000000001" customHeight="1">
      <c r="B26" s="107"/>
      <c r="C26" s="108"/>
      <c r="D26" s="103"/>
      <c r="E26" s="132"/>
      <c r="F26" s="133"/>
      <c r="G26" s="107">
        <v>3</v>
      </c>
      <c r="H26" s="108" t="s">
        <v>148</v>
      </c>
      <c r="I26" s="103" t="s">
        <v>94</v>
      </c>
      <c r="J26" s="115">
        <v>1278</v>
      </c>
      <c r="K26" s="1"/>
      <c r="L26" s="107">
        <v>7</v>
      </c>
      <c r="M26" s="108" t="s">
        <v>149</v>
      </c>
      <c r="N26" s="103" t="s">
        <v>103</v>
      </c>
      <c r="O26" s="103">
        <v>140</v>
      </c>
    </row>
    <row r="27" spans="2:15" ht="17.100000000000001" customHeight="1">
      <c r="B27" s="134" t="s">
        <v>150</v>
      </c>
      <c r="C27" s="135" t="s">
        <v>9</v>
      </c>
      <c r="D27" s="136" t="s">
        <v>97</v>
      </c>
      <c r="E27" s="138">
        <f>SUM(E28:E32)</f>
        <v>1102</v>
      </c>
      <c r="F27" s="120"/>
      <c r="G27" s="107">
        <v>4</v>
      </c>
      <c r="H27" s="108" t="s">
        <v>151</v>
      </c>
      <c r="I27" s="103" t="s">
        <v>103</v>
      </c>
      <c r="J27" s="115">
        <v>438</v>
      </c>
      <c r="K27" s="1"/>
      <c r="L27" s="107">
        <v>8</v>
      </c>
      <c r="M27" s="108" t="s">
        <v>152</v>
      </c>
      <c r="N27" s="103" t="s">
        <v>103</v>
      </c>
      <c r="O27" s="103">
        <v>327</v>
      </c>
    </row>
    <row r="28" spans="2:15" ht="17.100000000000001" customHeight="1">
      <c r="B28" s="107">
        <v>1</v>
      </c>
      <c r="C28" s="108" t="s">
        <v>153</v>
      </c>
      <c r="D28" s="103" t="s">
        <v>94</v>
      </c>
      <c r="E28" s="115">
        <v>204</v>
      </c>
      <c r="F28" s="120"/>
      <c r="G28" s="107">
        <v>5</v>
      </c>
      <c r="H28" s="108" t="s">
        <v>151</v>
      </c>
      <c r="I28" s="103" t="s">
        <v>111</v>
      </c>
      <c r="J28" s="115">
        <v>2047</v>
      </c>
      <c r="K28" s="1"/>
      <c r="L28" s="107">
        <v>9</v>
      </c>
      <c r="M28" s="108" t="s">
        <v>152</v>
      </c>
      <c r="N28" s="103" t="s">
        <v>111</v>
      </c>
      <c r="O28" s="103">
        <v>1012</v>
      </c>
    </row>
    <row r="29" spans="2:15" ht="17.100000000000001" customHeight="1">
      <c r="B29" s="107">
        <v>2</v>
      </c>
      <c r="C29" s="108" t="s">
        <v>154</v>
      </c>
      <c r="D29" s="103" t="s">
        <v>103</v>
      </c>
      <c r="E29" s="115">
        <v>103</v>
      </c>
      <c r="F29" s="120"/>
      <c r="G29" s="107">
        <v>6</v>
      </c>
      <c r="H29" s="108" t="s">
        <v>155</v>
      </c>
      <c r="I29" s="103" t="s">
        <v>94</v>
      </c>
      <c r="J29" s="115">
        <v>386</v>
      </c>
      <c r="K29" s="1"/>
      <c r="L29" s="107"/>
      <c r="M29" s="108"/>
      <c r="N29" s="103"/>
      <c r="O29" s="115"/>
    </row>
    <row r="30" spans="2:15" ht="17.100000000000001" customHeight="1">
      <c r="B30" s="107">
        <v>3</v>
      </c>
      <c r="C30" s="108" t="s">
        <v>156</v>
      </c>
      <c r="D30" s="103" t="s">
        <v>94</v>
      </c>
      <c r="E30" s="115">
        <v>149</v>
      </c>
      <c r="F30" s="120"/>
      <c r="G30" s="107">
        <v>7</v>
      </c>
      <c r="H30" s="108" t="s">
        <v>157</v>
      </c>
      <c r="I30" s="103" t="s">
        <v>103</v>
      </c>
      <c r="J30" s="115">
        <v>384</v>
      </c>
      <c r="K30" s="1"/>
      <c r="L30" s="134" t="s">
        <v>158</v>
      </c>
      <c r="M30" s="135" t="s">
        <v>17</v>
      </c>
      <c r="N30" s="136" t="s">
        <v>97</v>
      </c>
      <c r="O30" s="138">
        <f>SUM(O31:O40)</f>
        <v>3474</v>
      </c>
    </row>
    <row r="31" spans="2:15" ht="17.100000000000001" customHeight="1">
      <c r="B31" s="107">
        <v>4</v>
      </c>
      <c r="C31" s="108" t="s">
        <v>159</v>
      </c>
      <c r="D31" s="103" t="s">
        <v>94</v>
      </c>
      <c r="E31" s="115">
        <v>236</v>
      </c>
      <c r="F31" s="120"/>
      <c r="G31" s="107">
        <v>8</v>
      </c>
      <c r="H31" s="108" t="s">
        <v>160</v>
      </c>
      <c r="I31" s="103" t="s">
        <v>103</v>
      </c>
      <c r="J31" s="115">
        <v>274</v>
      </c>
      <c r="K31" s="1"/>
      <c r="L31" s="107">
        <v>1</v>
      </c>
      <c r="M31" s="108" t="s">
        <v>161</v>
      </c>
      <c r="N31" s="103" t="s">
        <v>103</v>
      </c>
      <c r="O31" s="103">
        <v>224</v>
      </c>
    </row>
    <row r="32" spans="2:15" ht="17.100000000000001" customHeight="1">
      <c r="B32" s="107">
        <v>5</v>
      </c>
      <c r="C32" s="108" t="s">
        <v>162</v>
      </c>
      <c r="D32" s="103" t="s">
        <v>94</v>
      </c>
      <c r="E32" s="115">
        <v>410</v>
      </c>
      <c r="F32" s="133"/>
      <c r="G32" s="107"/>
      <c r="H32" s="108"/>
      <c r="I32" s="103"/>
      <c r="J32" s="115"/>
      <c r="K32" s="1"/>
      <c r="L32" s="107">
        <v>2</v>
      </c>
      <c r="M32" s="108" t="s">
        <v>163</v>
      </c>
      <c r="N32" s="103" t="s">
        <v>94</v>
      </c>
      <c r="O32" s="103">
        <v>373</v>
      </c>
    </row>
    <row r="33" spans="2:15" ht="17.100000000000001" customHeight="1">
      <c r="B33" s="107"/>
      <c r="C33" s="108"/>
      <c r="D33" s="103"/>
      <c r="E33" s="115"/>
      <c r="F33" s="120"/>
      <c r="G33" s="134" t="s">
        <v>150</v>
      </c>
      <c r="H33" s="135" t="s">
        <v>12</v>
      </c>
      <c r="I33" s="136" t="s">
        <v>97</v>
      </c>
      <c r="J33" s="138">
        <f>SUM(J34:J39)</f>
        <v>2301</v>
      </c>
      <c r="K33" s="1"/>
      <c r="L33" s="107">
        <v>3</v>
      </c>
      <c r="M33" s="108" t="s">
        <v>164</v>
      </c>
      <c r="N33" s="103" t="s">
        <v>103</v>
      </c>
      <c r="O33" s="103">
        <v>107</v>
      </c>
    </row>
    <row r="34" spans="2:15" ht="17.100000000000001" customHeight="1">
      <c r="B34" s="134" t="s">
        <v>165</v>
      </c>
      <c r="C34" s="135" t="s">
        <v>166</v>
      </c>
      <c r="D34" s="136" t="s">
        <v>97</v>
      </c>
      <c r="E34" s="138">
        <f>SUM(E35:E39)</f>
        <v>3327</v>
      </c>
      <c r="F34" s="120"/>
      <c r="G34" s="107">
        <v>1</v>
      </c>
      <c r="H34" s="108" t="s">
        <v>167</v>
      </c>
      <c r="I34" s="103" t="s">
        <v>103</v>
      </c>
      <c r="J34" s="115">
        <v>151</v>
      </c>
      <c r="K34" s="1"/>
      <c r="L34" s="107">
        <v>4</v>
      </c>
      <c r="M34" s="108" t="s">
        <v>168</v>
      </c>
      <c r="N34" s="103" t="s">
        <v>94</v>
      </c>
      <c r="O34" s="103">
        <v>1059</v>
      </c>
    </row>
    <row r="35" spans="2:15" ht="17.100000000000001" customHeight="1">
      <c r="B35" s="107">
        <v>1</v>
      </c>
      <c r="C35" s="108" t="s">
        <v>169</v>
      </c>
      <c r="D35" s="103" t="s">
        <v>94</v>
      </c>
      <c r="E35" s="115">
        <v>641</v>
      </c>
      <c r="F35" s="120"/>
      <c r="G35" s="107">
        <v>2</v>
      </c>
      <c r="H35" s="108" t="s">
        <v>170</v>
      </c>
      <c r="I35" s="103" t="s">
        <v>103</v>
      </c>
      <c r="J35" s="115">
        <v>235</v>
      </c>
      <c r="K35" s="1"/>
      <c r="L35" s="107">
        <v>5</v>
      </c>
      <c r="M35" s="108" t="s">
        <v>171</v>
      </c>
      <c r="N35" s="103" t="s">
        <v>111</v>
      </c>
      <c r="O35" s="103">
        <v>73</v>
      </c>
    </row>
    <row r="36" spans="2:15" ht="17.100000000000001" customHeight="1">
      <c r="B36" s="107">
        <v>2</v>
      </c>
      <c r="C36" s="108" t="s">
        <v>172</v>
      </c>
      <c r="D36" s="103" t="s">
        <v>94</v>
      </c>
      <c r="E36" s="115">
        <v>1142</v>
      </c>
      <c r="F36" s="120"/>
      <c r="G36" s="107">
        <v>3</v>
      </c>
      <c r="H36" s="108" t="s">
        <v>173</v>
      </c>
      <c r="I36" s="103" t="s">
        <v>103</v>
      </c>
      <c r="J36" s="115">
        <v>184</v>
      </c>
      <c r="K36" s="1"/>
      <c r="L36" s="107">
        <v>6</v>
      </c>
      <c r="M36" s="108" t="s">
        <v>174</v>
      </c>
      <c r="N36" s="103" t="s">
        <v>103</v>
      </c>
      <c r="O36" s="103">
        <v>117</v>
      </c>
    </row>
    <row r="37" spans="2:15" ht="17.100000000000001" customHeight="1">
      <c r="B37" s="107">
        <v>3</v>
      </c>
      <c r="C37" s="108" t="s">
        <v>175</v>
      </c>
      <c r="D37" s="103" t="s">
        <v>103</v>
      </c>
      <c r="E37" s="115">
        <v>252</v>
      </c>
      <c r="F37" s="120"/>
      <c r="G37" s="107">
        <v>4</v>
      </c>
      <c r="H37" s="108" t="s">
        <v>176</v>
      </c>
      <c r="I37" s="103" t="s">
        <v>103</v>
      </c>
      <c r="J37" s="115">
        <v>141</v>
      </c>
      <c r="K37" s="1"/>
      <c r="L37" s="107">
        <v>7</v>
      </c>
      <c r="M37" s="108" t="s">
        <v>177</v>
      </c>
      <c r="N37" s="103" t="s">
        <v>103</v>
      </c>
      <c r="O37" s="103">
        <v>172</v>
      </c>
    </row>
    <row r="38" spans="2:15" ht="17.100000000000001" customHeight="1">
      <c r="B38" s="107">
        <v>4</v>
      </c>
      <c r="C38" s="108" t="s">
        <v>178</v>
      </c>
      <c r="D38" s="103" t="s">
        <v>94</v>
      </c>
      <c r="E38" s="115">
        <v>1057</v>
      </c>
      <c r="F38" s="120"/>
      <c r="G38" s="107">
        <v>5</v>
      </c>
      <c r="H38" s="108" t="s">
        <v>179</v>
      </c>
      <c r="I38" s="103" t="s">
        <v>94</v>
      </c>
      <c r="J38" s="115">
        <v>1338</v>
      </c>
      <c r="K38" s="1"/>
      <c r="L38" s="107">
        <v>8</v>
      </c>
      <c r="M38" s="108" t="s">
        <v>180</v>
      </c>
      <c r="N38" s="103" t="s">
        <v>103</v>
      </c>
      <c r="O38" s="103">
        <v>198</v>
      </c>
    </row>
    <row r="39" spans="2:15" ht="17.100000000000001" customHeight="1">
      <c r="B39" s="107">
        <v>5</v>
      </c>
      <c r="C39" s="108" t="s">
        <v>181</v>
      </c>
      <c r="D39" s="103" t="s">
        <v>103</v>
      </c>
      <c r="E39" s="115">
        <v>235</v>
      </c>
      <c r="F39" s="120"/>
      <c r="G39" s="107">
        <v>6</v>
      </c>
      <c r="H39" s="108" t="s">
        <v>182</v>
      </c>
      <c r="I39" s="103" t="s">
        <v>94</v>
      </c>
      <c r="J39" s="115">
        <v>252</v>
      </c>
      <c r="K39" s="1"/>
      <c r="L39" s="107">
        <v>9</v>
      </c>
      <c r="M39" s="108" t="s">
        <v>183</v>
      </c>
      <c r="N39" s="103" t="s">
        <v>103</v>
      </c>
      <c r="O39" s="103">
        <v>312</v>
      </c>
    </row>
    <row r="40" spans="2:15" ht="17.100000000000001" customHeight="1">
      <c r="B40" s="107"/>
      <c r="C40" s="108"/>
      <c r="D40" s="103"/>
      <c r="E40" s="115"/>
      <c r="F40" s="120"/>
      <c r="G40" s="107"/>
      <c r="H40" s="108"/>
      <c r="I40" s="103"/>
      <c r="J40" s="115"/>
      <c r="K40" s="1"/>
      <c r="L40" s="140">
        <v>10</v>
      </c>
      <c r="M40" s="125" t="s">
        <v>183</v>
      </c>
      <c r="N40" s="141" t="s">
        <v>111</v>
      </c>
      <c r="O40" s="103">
        <v>839</v>
      </c>
    </row>
    <row r="41" spans="2:15" ht="17.100000000000001" customHeight="1" thickBot="1">
      <c r="B41" s="134" t="s">
        <v>95</v>
      </c>
      <c r="C41" s="135" t="s">
        <v>11</v>
      </c>
      <c r="D41" s="136" t="s">
        <v>97</v>
      </c>
      <c r="E41" s="138">
        <f>SUM(E42+E43+E44+J6+J7)</f>
        <v>1439</v>
      </c>
      <c r="F41" s="120"/>
      <c r="G41" s="104" t="s">
        <v>165</v>
      </c>
      <c r="H41" s="105" t="s">
        <v>13</v>
      </c>
      <c r="I41" s="121" t="s">
        <v>97</v>
      </c>
      <c r="J41" s="138">
        <f>SUM(J42:J44)</f>
        <v>1681</v>
      </c>
      <c r="K41" s="1"/>
      <c r="L41" s="142"/>
      <c r="M41" s="143"/>
      <c r="N41" s="144"/>
      <c r="O41" s="145"/>
    </row>
    <row r="42" spans="2:15" ht="17.100000000000001" customHeight="1" thickTop="1" thickBot="1">
      <c r="B42" s="107">
        <v>1</v>
      </c>
      <c r="C42" s="108" t="s">
        <v>184</v>
      </c>
      <c r="D42" s="103" t="s">
        <v>103</v>
      </c>
      <c r="E42" s="115">
        <v>186</v>
      </c>
      <c r="F42" s="120"/>
      <c r="G42" s="107">
        <v>1</v>
      </c>
      <c r="H42" s="108" t="s">
        <v>185</v>
      </c>
      <c r="I42" s="103" t="s">
        <v>94</v>
      </c>
      <c r="J42" s="115">
        <v>458</v>
      </c>
      <c r="K42" s="1"/>
      <c r="L42" s="253" t="s">
        <v>186</v>
      </c>
      <c r="M42" s="254"/>
      <c r="N42" s="257" t="s">
        <v>187</v>
      </c>
      <c r="O42" s="259">
        <f>SUM(E8+E19+E27+E34+E41+J14+J23+J33+J41+O6+O19+O30)</f>
        <v>42271</v>
      </c>
    </row>
    <row r="43" spans="2:15" ht="17.100000000000001" customHeight="1" thickTop="1" thickBot="1">
      <c r="B43" s="107">
        <v>2</v>
      </c>
      <c r="C43" s="108" t="s">
        <v>188</v>
      </c>
      <c r="D43" s="103" t="s">
        <v>94</v>
      </c>
      <c r="E43" s="115">
        <v>153</v>
      </c>
      <c r="F43" s="120"/>
      <c r="G43" s="107">
        <v>2</v>
      </c>
      <c r="H43" s="108" t="s">
        <v>189</v>
      </c>
      <c r="I43" s="103" t="s">
        <v>94</v>
      </c>
      <c r="J43" s="115">
        <v>257</v>
      </c>
      <c r="K43" s="1"/>
      <c r="L43" s="255"/>
      <c r="M43" s="256"/>
      <c r="N43" s="258"/>
      <c r="O43" s="260"/>
    </row>
    <row r="44" spans="2:15" ht="17.100000000000001" customHeight="1" thickBot="1">
      <c r="B44" s="111">
        <v>3</v>
      </c>
      <c r="C44" s="112" t="s">
        <v>190</v>
      </c>
      <c r="D44" s="113" t="s">
        <v>103</v>
      </c>
      <c r="E44" s="114">
        <v>146</v>
      </c>
      <c r="F44" s="120"/>
      <c r="G44" s="146">
        <v>3</v>
      </c>
      <c r="H44" s="147" t="s">
        <v>191</v>
      </c>
      <c r="I44" s="148" t="s">
        <v>94</v>
      </c>
      <c r="J44" s="114">
        <v>966</v>
      </c>
      <c r="K44" s="1"/>
      <c r="L44" s="149"/>
      <c r="M44" s="149"/>
      <c r="N44" s="149"/>
      <c r="O44" s="149"/>
    </row>
    <row r="45" spans="2:15" ht="15" customHeight="1">
      <c r="B45" s="120"/>
      <c r="C45" s="150"/>
      <c r="D45" s="151"/>
      <c r="E45" s="152"/>
      <c r="F45" s="153"/>
      <c r="G45" s="150"/>
      <c r="H45" s="153"/>
      <c r="I45" s="154"/>
      <c r="J45" s="1"/>
      <c r="K45" s="1"/>
      <c r="L45" s="1"/>
      <c r="M45" s="1"/>
      <c r="N45" s="1"/>
      <c r="O45" s="1"/>
    </row>
    <row r="46" spans="2:15" ht="15" customHeight="1">
      <c r="B46" s="120"/>
      <c r="C46" s="150" t="s">
        <v>192</v>
      </c>
      <c r="D46" s="151"/>
      <c r="E46" s="152"/>
      <c r="F46" s="153"/>
      <c r="G46" s="150"/>
      <c r="H46" s="153"/>
      <c r="I46" s="3"/>
      <c r="J46" s="3"/>
      <c r="K46" s="1"/>
    </row>
    <row r="47" spans="2:15" ht="15" customHeight="1"/>
    <row r="48" spans="2:15" ht="15" customHeight="1"/>
    <row r="49" spans="2:15" ht="15" customHeight="1">
      <c r="L49" s="155"/>
      <c r="M49" s="156"/>
      <c r="N49" s="157"/>
      <c r="O49" s="157"/>
    </row>
    <row r="50" spans="2:15" ht="1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5"/>
      <c r="M50" s="156"/>
      <c r="N50" s="157"/>
      <c r="O50" s="157"/>
    </row>
    <row r="51" spans="2:15" ht="1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J1" zoomScaleNormal="100" workbookViewId="0">
      <selection activeCell="M1" sqref="M1"/>
    </sheetView>
  </sheetViews>
  <sheetFormatPr defaultRowHeight="14.25"/>
  <cols>
    <col min="1" max="7" width="9.140625" style="292" customWidth="1"/>
    <col min="8" max="8" width="7.7109375" style="292" customWidth="1"/>
    <col min="9" max="9" width="15.28515625" style="292" customWidth="1"/>
    <col min="10" max="10" width="12.5703125" style="292" customWidth="1"/>
    <col min="11" max="12" width="14.42578125" style="292" customWidth="1"/>
    <col min="13" max="28" width="9.140625" style="292" customWidth="1"/>
    <col min="29" max="16384" width="9.140625" style="305"/>
  </cols>
  <sheetData>
    <row r="1" spans="1:32" s="294" customFormat="1" ht="12.7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3"/>
    </row>
    <row r="2" spans="1:32" s="294" customFormat="1" ht="12.75">
      <c r="A2" s="292"/>
      <c r="B2" s="292" t="s">
        <v>193</v>
      </c>
      <c r="C2" s="292" t="s">
        <v>194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</row>
    <row r="3" spans="1:32" s="294" customFormat="1" ht="12.75">
      <c r="A3" s="292"/>
      <c r="B3" s="292" t="s">
        <v>195</v>
      </c>
      <c r="C3" s="292">
        <v>49935</v>
      </c>
      <c r="D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</row>
    <row r="4" spans="1:32" s="294" customFormat="1" ht="12.75">
      <c r="A4" s="292"/>
      <c r="B4" s="292" t="s">
        <v>196</v>
      </c>
      <c r="C4" s="292">
        <v>49241</v>
      </c>
      <c r="D4" s="292"/>
      <c r="H4" s="292" t="s">
        <v>197</v>
      </c>
      <c r="I4" s="294">
        <v>15</v>
      </c>
      <c r="J4" s="294">
        <f>K4+K9</f>
        <v>15</v>
      </c>
      <c r="K4" s="292">
        <v>15</v>
      </c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</row>
    <row r="5" spans="1:32" s="294" customFormat="1" ht="12.75">
      <c r="A5" s="292"/>
      <c r="B5" s="292" t="s">
        <v>198</v>
      </c>
      <c r="C5" s="292">
        <v>47476</v>
      </c>
      <c r="D5" s="292"/>
      <c r="E5" s="292"/>
      <c r="F5" s="292" t="s">
        <v>199</v>
      </c>
      <c r="H5" s="292" t="s">
        <v>200</v>
      </c>
      <c r="I5" s="294">
        <v>0</v>
      </c>
      <c r="J5" s="294">
        <f>K5+K10</f>
        <v>0</v>
      </c>
      <c r="K5" s="292">
        <v>0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</row>
    <row r="6" spans="1:32" s="294" customFormat="1" ht="12.75">
      <c r="A6" s="292"/>
      <c r="B6" s="292" t="s">
        <v>201</v>
      </c>
      <c r="C6" s="292">
        <v>45550</v>
      </c>
      <c r="D6" s="292"/>
      <c r="E6" s="292" t="s">
        <v>202</v>
      </c>
      <c r="F6" s="292">
        <v>3274</v>
      </c>
      <c r="H6" s="295" t="s">
        <v>203</v>
      </c>
      <c r="I6" s="294">
        <v>0</v>
      </c>
      <c r="J6" s="294">
        <f>K6+K11</f>
        <v>0</v>
      </c>
      <c r="K6" s="292">
        <v>0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</row>
    <row r="7" spans="1:32" s="294" customFormat="1" ht="12.75">
      <c r="A7" s="292"/>
      <c r="B7" s="292" t="s">
        <v>204</v>
      </c>
      <c r="C7" s="292">
        <v>43237</v>
      </c>
      <c r="D7" s="292"/>
      <c r="E7" s="292" t="s">
        <v>205</v>
      </c>
      <c r="F7" s="292">
        <v>3795</v>
      </c>
      <c r="H7" s="294" t="s">
        <v>206</v>
      </c>
      <c r="I7" s="294">
        <v>3</v>
      </c>
      <c r="J7" s="294">
        <f>K7+K12</f>
        <v>3</v>
      </c>
      <c r="K7" s="292">
        <v>3</v>
      </c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</row>
    <row r="8" spans="1:32" s="294" customFormat="1" ht="12.75">
      <c r="A8" s="292"/>
      <c r="B8" s="292" t="s">
        <v>207</v>
      </c>
      <c r="C8" s="292">
        <v>41465</v>
      </c>
      <c r="D8" s="292"/>
      <c r="E8" s="292" t="s">
        <v>208</v>
      </c>
      <c r="F8" s="292">
        <v>3106</v>
      </c>
      <c r="H8" s="294" t="s">
        <v>209</v>
      </c>
      <c r="I8" s="294">
        <v>1</v>
      </c>
      <c r="J8" s="294">
        <f>K8+K13</f>
        <v>1</v>
      </c>
      <c r="K8" s="292">
        <v>1</v>
      </c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</row>
    <row r="9" spans="1:32" s="294" customFormat="1" ht="12.75">
      <c r="A9" s="292"/>
      <c r="B9" s="292" t="s">
        <v>210</v>
      </c>
      <c r="C9" s="292">
        <v>40245</v>
      </c>
      <c r="D9" s="292"/>
      <c r="E9" s="292" t="s">
        <v>211</v>
      </c>
      <c r="F9" s="292">
        <v>1871</v>
      </c>
      <c r="K9" s="294">
        <v>0</v>
      </c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</row>
    <row r="10" spans="1:32" s="294" customFormat="1" ht="12.75">
      <c r="A10" s="292"/>
      <c r="B10" s="292" t="s">
        <v>212</v>
      </c>
      <c r="C10" s="292">
        <v>39340</v>
      </c>
      <c r="D10" s="292"/>
      <c r="E10" s="292" t="s">
        <v>213</v>
      </c>
      <c r="F10" s="292">
        <v>1899</v>
      </c>
      <c r="K10" s="294">
        <v>0</v>
      </c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</row>
    <row r="11" spans="1:32" s="294" customFormat="1" ht="12.75">
      <c r="A11" s="292"/>
      <c r="B11" s="292" t="s">
        <v>214</v>
      </c>
      <c r="C11" s="292">
        <v>38557</v>
      </c>
      <c r="D11" s="292"/>
      <c r="E11" s="292" t="s">
        <v>195</v>
      </c>
      <c r="F11" s="292">
        <v>2605</v>
      </c>
      <c r="K11" s="294">
        <v>0</v>
      </c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</row>
    <row r="12" spans="1:32" s="294" customFormat="1" ht="12.75">
      <c r="A12" s="292"/>
      <c r="B12" s="292" t="s">
        <v>215</v>
      </c>
      <c r="C12" s="292">
        <v>37860</v>
      </c>
      <c r="D12" s="292"/>
      <c r="E12" s="292"/>
      <c r="F12" s="292"/>
      <c r="K12" s="294">
        <v>0</v>
      </c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</row>
    <row r="13" spans="1:32" s="294" customFormat="1" ht="12.75">
      <c r="A13" s="292"/>
      <c r="B13" s="292" t="s">
        <v>216</v>
      </c>
      <c r="C13" s="292">
        <v>38029</v>
      </c>
      <c r="D13" s="292"/>
      <c r="E13" s="292" t="s">
        <v>212</v>
      </c>
      <c r="F13" s="292">
        <v>4336</v>
      </c>
      <c r="K13" s="294">
        <v>0</v>
      </c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</row>
    <row r="14" spans="1:32" s="294" customFormat="1" ht="12.75">
      <c r="A14" s="292"/>
      <c r="B14" s="292" t="s">
        <v>217</v>
      </c>
      <c r="C14" s="292">
        <v>39348</v>
      </c>
      <c r="D14" s="292"/>
      <c r="E14" s="292" t="s">
        <v>214</v>
      </c>
      <c r="F14" s="292">
        <v>4276</v>
      </c>
      <c r="J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</row>
    <row r="15" spans="1:32" s="294" customFormat="1" ht="12.75">
      <c r="A15" s="292"/>
      <c r="B15" s="292" t="s">
        <v>218</v>
      </c>
      <c r="C15" s="292">
        <v>42271</v>
      </c>
      <c r="D15" s="292"/>
      <c r="E15" s="292" t="s">
        <v>215</v>
      </c>
      <c r="F15" s="292">
        <v>3143</v>
      </c>
      <c r="J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</row>
    <row r="16" spans="1:32" s="294" customFormat="1" ht="12.75">
      <c r="A16" s="292"/>
      <c r="B16" s="292"/>
      <c r="E16" s="292" t="s">
        <v>216</v>
      </c>
      <c r="F16" s="292">
        <v>2418</v>
      </c>
      <c r="H16" s="292"/>
      <c r="I16" s="292"/>
      <c r="J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F16" s="296"/>
    </row>
    <row r="17" spans="1:32" s="294" customFormat="1" ht="12.75">
      <c r="A17" s="292"/>
      <c r="B17" s="292"/>
      <c r="C17" s="292"/>
      <c r="D17" s="292"/>
      <c r="E17" s="292" t="s">
        <v>217</v>
      </c>
      <c r="F17" s="292">
        <v>2541</v>
      </c>
      <c r="H17" s="292"/>
      <c r="I17" s="292"/>
      <c r="J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F17" s="296"/>
    </row>
    <row r="18" spans="1:32" s="294" customFormat="1" ht="12.75">
      <c r="A18" s="292"/>
      <c r="B18" s="292"/>
      <c r="C18" s="292"/>
      <c r="D18" s="292"/>
      <c r="E18" s="292" t="s">
        <v>218</v>
      </c>
      <c r="F18" s="292">
        <v>3069</v>
      </c>
      <c r="H18" s="292"/>
      <c r="I18" s="292"/>
      <c r="J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F18" s="296"/>
    </row>
    <row r="19" spans="1:32" s="294" customFormat="1" ht="12.75">
      <c r="A19" s="292"/>
      <c r="B19" s="292"/>
      <c r="C19" s="292"/>
      <c r="D19" s="292"/>
      <c r="G19" s="292"/>
      <c r="H19" s="292"/>
      <c r="I19" s="292"/>
      <c r="J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F19" s="296"/>
    </row>
    <row r="20" spans="1:32" s="294" customFormat="1" ht="12.75">
      <c r="A20" s="292"/>
      <c r="B20" s="292"/>
      <c r="C20" s="292"/>
      <c r="D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F20" s="296"/>
    </row>
    <row r="21" spans="1:32" s="294" customFormat="1" ht="12.75">
      <c r="A21" s="292"/>
      <c r="B21" s="292"/>
      <c r="C21" s="292"/>
      <c r="D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F21" s="296"/>
    </row>
    <row r="22" spans="1:32" s="294" customFormat="1" ht="12.75">
      <c r="A22" s="292"/>
      <c r="B22" s="292">
        <v>2435</v>
      </c>
      <c r="C22" s="292"/>
      <c r="D22" s="292"/>
      <c r="E22" s="292"/>
      <c r="F22" s="292"/>
      <c r="G22" s="292"/>
      <c r="H22" s="292"/>
      <c r="I22" s="292"/>
      <c r="J22" s="297" t="s">
        <v>219</v>
      </c>
      <c r="K22" s="296">
        <f t="shared" ref="K22:K34" si="0">B22/B$35</f>
        <v>0.53598943429451906</v>
      </c>
      <c r="L22" s="298">
        <f>B22/B$35</f>
        <v>0.53598943429451906</v>
      </c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F22" s="296"/>
    </row>
    <row r="23" spans="1:32" s="294" customFormat="1" ht="12.75">
      <c r="A23" s="292"/>
      <c r="B23" s="292">
        <v>45</v>
      </c>
      <c r="C23" s="292"/>
      <c r="D23" s="292"/>
      <c r="E23" s="292"/>
      <c r="F23" s="292"/>
      <c r="G23" s="292"/>
      <c r="H23" s="292"/>
      <c r="I23" s="292"/>
      <c r="J23" s="297" t="s">
        <v>220</v>
      </c>
      <c r="K23" s="296">
        <f t="shared" si="0"/>
        <v>9.9053488883997353E-3</v>
      </c>
      <c r="L23" s="298">
        <f t="shared" ref="L23:L35" si="1">B23/B$35</f>
        <v>9.9053488883997353E-3</v>
      </c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F23" s="296"/>
    </row>
    <row r="24" spans="1:32" s="294" customFormat="1" ht="12.75">
      <c r="A24" s="292"/>
      <c r="B24" s="292">
        <v>38</v>
      </c>
      <c r="C24" s="292"/>
      <c r="D24" s="292"/>
      <c r="E24" s="292"/>
      <c r="F24" s="292"/>
      <c r="G24" s="292"/>
      <c r="H24" s="292"/>
      <c r="I24" s="292"/>
      <c r="J24" s="297" t="s">
        <v>221</v>
      </c>
      <c r="K24" s="296">
        <f t="shared" si="0"/>
        <v>8.3645168390931099E-3</v>
      </c>
      <c r="L24" s="298">
        <f t="shared" si="1"/>
        <v>8.3645168390931099E-3</v>
      </c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F24" s="296"/>
    </row>
    <row r="25" spans="1:32" s="294" customFormat="1" ht="12.75" customHeight="1">
      <c r="A25" s="292"/>
      <c r="B25" s="292">
        <v>27</v>
      </c>
      <c r="C25" s="292"/>
      <c r="D25" s="292"/>
      <c r="E25" s="292"/>
      <c r="F25" s="292"/>
      <c r="G25" s="292"/>
      <c r="H25" s="292"/>
      <c r="I25" s="292"/>
      <c r="J25" s="299" t="s">
        <v>222</v>
      </c>
      <c r="K25" s="296">
        <f t="shared" si="0"/>
        <v>5.9432093330398419E-3</v>
      </c>
      <c r="L25" s="298">
        <f t="shared" si="1"/>
        <v>5.9432093330398419E-3</v>
      </c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F25" s="296"/>
    </row>
    <row r="26" spans="1:32" s="294" customFormat="1" ht="12.75" customHeight="1">
      <c r="A26" s="292"/>
      <c r="B26" s="292">
        <v>42</v>
      </c>
      <c r="C26" s="292"/>
      <c r="D26" s="292"/>
      <c r="E26" s="292"/>
      <c r="F26" s="292"/>
      <c r="G26" s="292"/>
      <c r="H26" s="292"/>
      <c r="I26" s="292"/>
      <c r="J26" s="300" t="s">
        <v>223</v>
      </c>
      <c r="K26" s="296">
        <f t="shared" si="0"/>
        <v>9.2449922958397542E-3</v>
      </c>
      <c r="L26" s="298">
        <f t="shared" si="1"/>
        <v>9.2449922958397542E-3</v>
      </c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F26" s="296"/>
    </row>
    <row r="27" spans="1:32" s="294" customFormat="1" ht="12.75">
      <c r="A27" s="292"/>
      <c r="B27" s="292">
        <v>11</v>
      </c>
      <c r="C27" s="292"/>
      <c r="D27" s="292"/>
      <c r="E27" s="292"/>
      <c r="F27" s="292"/>
      <c r="G27" s="292"/>
      <c r="H27" s="292"/>
      <c r="I27" s="292"/>
      <c r="J27" s="301" t="s">
        <v>224</v>
      </c>
      <c r="K27" s="296">
        <v>1.15E-2</v>
      </c>
      <c r="L27" s="298">
        <f t="shared" si="1"/>
        <v>2.4213075060532689E-3</v>
      </c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F27" s="296"/>
    </row>
    <row r="28" spans="1:32" s="294" customFormat="1" ht="12.75">
      <c r="A28" s="292"/>
      <c r="B28" s="292">
        <v>130</v>
      </c>
      <c r="C28" s="292"/>
      <c r="D28" s="292"/>
      <c r="E28" s="292"/>
      <c r="F28" s="292"/>
      <c r="G28" s="292"/>
      <c r="H28" s="292"/>
      <c r="I28" s="292"/>
      <c r="J28" s="301" t="s">
        <v>225</v>
      </c>
      <c r="K28" s="296">
        <f t="shared" si="0"/>
        <v>2.8615452344265904E-2</v>
      </c>
      <c r="L28" s="298">
        <f t="shared" si="1"/>
        <v>2.8615452344265904E-2</v>
      </c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F28" s="296"/>
    </row>
    <row r="29" spans="1:32" s="294" customFormat="1" ht="12.75">
      <c r="A29" s="292"/>
      <c r="B29" s="292">
        <v>0</v>
      </c>
      <c r="C29" s="292"/>
      <c r="D29" s="292"/>
      <c r="E29" s="292"/>
      <c r="F29" s="292"/>
      <c r="G29" s="292"/>
      <c r="H29" s="292"/>
      <c r="I29" s="292"/>
      <c r="J29" s="301" t="s">
        <v>226</v>
      </c>
      <c r="K29" s="296">
        <f t="shared" si="0"/>
        <v>0</v>
      </c>
      <c r="L29" s="298">
        <f t="shared" si="1"/>
        <v>0</v>
      </c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F29" s="296"/>
    </row>
    <row r="30" spans="1:32" s="294" customFormat="1" ht="12.75">
      <c r="A30" s="292"/>
      <c r="B30" s="292">
        <v>84</v>
      </c>
      <c r="C30" s="292"/>
      <c r="D30" s="292"/>
      <c r="E30" s="292"/>
      <c r="F30" s="292"/>
      <c r="G30" s="292"/>
      <c r="H30" s="292"/>
      <c r="I30" s="292"/>
      <c r="J30" s="301" t="s">
        <v>227</v>
      </c>
      <c r="K30" s="296">
        <f t="shared" si="0"/>
        <v>1.8489984591679508E-2</v>
      </c>
      <c r="L30" s="298">
        <f t="shared" si="1"/>
        <v>1.8489984591679508E-2</v>
      </c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</row>
    <row r="31" spans="1:32" s="294" customFormat="1" ht="12.75">
      <c r="A31" s="292"/>
      <c r="B31" s="292">
        <v>869</v>
      </c>
      <c r="C31" s="292"/>
      <c r="D31" s="292"/>
      <c r="E31" s="292"/>
      <c r="F31" s="292"/>
      <c r="G31" s="292"/>
      <c r="H31" s="292"/>
      <c r="I31" s="292"/>
      <c r="J31" s="301" t="s">
        <v>228</v>
      </c>
      <c r="K31" s="296">
        <f t="shared" si="0"/>
        <v>0.19128329297820823</v>
      </c>
      <c r="L31" s="298">
        <f t="shared" si="1"/>
        <v>0.19128329297820823</v>
      </c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</row>
    <row r="32" spans="1:32" s="294" customFormat="1" ht="12.75">
      <c r="A32" s="292"/>
      <c r="B32" s="292">
        <v>467</v>
      </c>
      <c r="C32" s="292"/>
      <c r="D32" s="292"/>
      <c r="E32" s="292"/>
      <c r="F32" s="292"/>
      <c r="G32" s="292"/>
      <c r="H32" s="292"/>
      <c r="I32" s="292"/>
      <c r="J32" s="301" t="s">
        <v>229</v>
      </c>
      <c r="K32" s="296">
        <v>5.9200000000000003E-2</v>
      </c>
      <c r="L32" s="298">
        <f t="shared" si="1"/>
        <v>0.1027955095751706</v>
      </c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</row>
    <row r="33" spans="1:28" s="294" customFormat="1" ht="12.75">
      <c r="A33" s="292"/>
      <c r="B33" s="292">
        <v>42</v>
      </c>
      <c r="C33" s="292"/>
      <c r="D33" s="292"/>
      <c r="E33" s="292"/>
      <c r="F33" s="292"/>
      <c r="G33" s="292"/>
      <c r="H33" s="292"/>
      <c r="I33" s="292"/>
      <c r="J33" s="301" t="s">
        <v>230</v>
      </c>
      <c r="K33" s="296">
        <f t="shared" si="0"/>
        <v>9.2449922958397542E-3</v>
      </c>
      <c r="L33" s="298">
        <f t="shared" si="1"/>
        <v>9.2449922958397542E-3</v>
      </c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</row>
    <row r="34" spans="1:28" s="294" customFormat="1" ht="12.75">
      <c r="A34" s="292"/>
      <c r="B34" s="292">
        <v>353</v>
      </c>
      <c r="C34" s="292"/>
      <c r="D34" s="292"/>
      <c r="E34" s="292"/>
      <c r="F34" s="292"/>
      <c r="G34" s="292"/>
      <c r="H34" s="292"/>
      <c r="I34" s="292"/>
      <c r="J34" s="301" t="s">
        <v>231</v>
      </c>
      <c r="K34" s="296">
        <f t="shared" si="0"/>
        <v>7.7701959057891262E-2</v>
      </c>
      <c r="L34" s="298">
        <f t="shared" si="1"/>
        <v>7.7701959057891262E-2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</row>
    <row r="35" spans="1:28" s="294" customFormat="1" ht="12.75">
      <c r="A35" s="292"/>
      <c r="B35" s="292">
        <v>4543</v>
      </c>
      <c r="C35" s="292"/>
      <c r="D35" s="292"/>
      <c r="E35" s="292"/>
      <c r="F35" s="292"/>
      <c r="G35" s="292"/>
      <c r="H35" s="292"/>
      <c r="I35" s="292"/>
      <c r="J35" s="301"/>
      <c r="L35" s="298">
        <f t="shared" si="1"/>
        <v>1</v>
      </c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</row>
    <row r="36" spans="1:28" s="294" customFormat="1" ht="12.75">
      <c r="A36" s="292"/>
      <c r="B36" s="292"/>
      <c r="C36" s="292"/>
      <c r="D36" s="292"/>
      <c r="E36" s="292"/>
      <c r="F36" s="292"/>
      <c r="G36" s="292"/>
      <c r="H36" s="292"/>
      <c r="I36" s="292"/>
      <c r="J36" s="301"/>
      <c r="K36" s="296">
        <f>SUM(K22:K34)</f>
        <v>0.96548318291877611</v>
      </c>
      <c r="L36" s="296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</row>
    <row r="37" spans="1:28" s="294" customFormat="1" ht="12.75">
      <c r="A37" s="292"/>
      <c r="B37" s="292">
        <f>SUM(B22:B34)</f>
        <v>4543</v>
      </c>
      <c r="C37" s="292"/>
      <c r="D37" s="292"/>
      <c r="E37" s="292"/>
      <c r="F37" s="292"/>
      <c r="G37" s="292"/>
      <c r="H37" s="292"/>
      <c r="I37" s="292"/>
      <c r="J37" s="292"/>
      <c r="K37" s="302"/>
      <c r="L37" s="30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</row>
    <row r="38" spans="1:28" s="294" customFormat="1" ht="12.75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6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</row>
    <row r="39" spans="1:28" s="294" customFormat="1" ht="12.75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6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</row>
    <row r="40" spans="1:28" s="294" customFormat="1" ht="12.75" customHeight="1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6"/>
      <c r="N40" s="303" t="s">
        <v>232</v>
      </c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</row>
    <row r="41" spans="1:28" s="294" customFormat="1" ht="12.75" customHeight="1">
      <c r="M41" s="296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</row>
    <row r="42" spans="1:28" s="294" customFormat="1" ht="12.75">
      <c r="M42" s="296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</row>
    <row r="43" spans="1:28" s="294" customFormat="1" ht="12.75">
      <c r="M43" s="296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</row>
    <row r="44" spans="1:28" s="294" customFormat="1" ht="12.75">
      <c r="M44" s="296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</row>
    <row r="45" spans="1:28" s="294" customFormat="1" ht="12.75">
      <c r="M45" s="296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</row>
    <row r="46" spans="1:28" s="294" customFormat="1" ht="12.75">
      <c r="M46" s="296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</row>
    <row r="47" spans="1:28" s="294" customFormat="1" ht="12.75">
      <c r="M47" s="296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</row>
    <row r="48" spans="1:28" s="294" customFormat="1" ht="12.75">
      <c r="M48" s="296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</row>
    <row r="49" spans="1:28" s="294" customFormat="1" ht="12.75">
      <c r="M49" s="296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</row>
    <row r="50" spans="1:28" s="294" customFormat="1" ht="12.75">
      <c r="M50" s="296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</row>
    <row r="51" spans="1:28" s="294" customFormat="1" ht="12.75">
      <c r="M51" s="296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</row>
    <row r="52" spans="1:28" s="294" customFormat="1" ht="12.75">
      <c r="M52" s="296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</row>
    <row r="53" spans="1:28" s="294" customFormat="1" ht="12.75">
      <c r="M53" s="30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</row>
    <row r="54" spans="1:28" s="294" customFormat="1" ht="12.75"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</row>
    <row r="55" spans="1:28" s="294" customFormat="1" ht="12.75"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</row>
    <row r="56" spans="1:28" s="294" customFormat="1" ht="12.75"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</row>
    <row r="57" spans="1:28" s="294" customFormat="1" ht="12.7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</row>
    <row r="58" spans="1:28" s="294" customFormat="1" ht="12.75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</row>
    <row r="59" spans="1:28" s="294" customFormat="1" ht="12.7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</row>
    <row r="60" spans="1:28" s="294" customFormat="1" ht="12.7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</row>
    <row r="61" spans="1:28" s="294" customFormat="1" ht="12.7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16</vt:lpstr>
      <vt:lpstr>Gminy I.16</vt:lpstr>
      <vt:lpstr>Wykresy I 16</vt:lpstr>
      <vt:lpstr>'Gminy I.16'!Obszar_wydruku</vt:lpstr>
      <vt:lpstr>'Stan i struktura I 16'!Obszar_wydruku</vt:lpstr>
      <vt:lpstr>'Wykresy I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2016-02-09T10:00:15Z</dcterms:created>
  <dcterms:modified xsi:type="dcterms:W3CDTF">2016-02-09T10:31:11Z</dcterms:modified>
</cp:coreProperties>
</file>