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6r\"/>
    </mc:Choice>
  </mc:AlternateContent>
  <bookViews>
    <workbookView xWindow="0" yWindow="0" windowWidth="25200" windowHeight="11385"/>
  </bookViews>
  <sheets>
    <sheet name="Stan i struktura I 16" sheetId="1" r:id="rId1"/>
    <sheet name="Gminy I.16" sheetId="2" r:id="rId2"/>
    <sheet name="Wykresy I 16" sheetId="3" r:id="rId3"/>
  </sheets>
  <externalReferences>
    <externalReference r:id="rId4"/>
    <externalReference r:id="rId5"/>
  </externalReferences>
  <definedNames>
    <definedName name="_xlnm.Print_Area" localSheetId="1">'Gminy I.16'!$B$1:$O$46</definedName>
    <definedName name="_xlnm.Print_Area" localSheetId="0">'Stan i struktura I 16'!$B$2:$S$68</definedName>
    <definedName name="_xlnm.Print_Area" localSheetId="2">'Wykresy I 16'!$N$1:$AB$41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3" l="1"/>
  <c r="L35" i="3"/>
  <c r="L34" i="3"/>
  <c r="K34" i="3"/>
  <c r="L33" i="3"/>
  <c r="K33" i="3"/>
  <c r="L32" i="3"/>
  <c r="L31" i="3"/>
  <c r="K31" i="3"/>
  <c r="L30" i="3"/>
  <c r="K30" i="3"/>
  <c r="L29" i="3"/>
  <c r="K29" i="3"/>
  <c r="L28" i="3"/>
  <c r="K28" i="3"/>
  <c r="L27" i="3"/>
  <c r="L26" i="3"/>
  <c r="K26" i="3"/>
  <c r="L25" i="3"/>
  <c r="K25" i="3"/>
  <c r="L24" i="3"/>
  <c r="K24" i="3"/>
  <c r="L23" i="3"/>
  <c r="K23" i="3"/>
  <c r="L22" i="3"/>
  <c r="K22" i="3"/>
  <c r="K36" i="3" s="1"/>
  <c r="J8" i="3"/>
  <c r="J7" i="3"/>
  <c r="J6" i="3"/>
  <c r="J5" i="3"/>
  <c r="J4" i="3"/>
  <c r="J41" i="2" l="1"/>
  <c r="E41" i="2"/>
  <c r="E34" i="2"/>
  <c r="J33" i="2"/>
  <c r="J12" i="2" s="1"/>
  <c r="O30" i="2"/>
  <c r="E27" i="2"/>
  <c r="J23" i="2"/>
  <c r="O19" i="2"/>
  <c r="E19" i="2"/>
  <c r="J14" i="2"/>
  <c r="E8" i="2"/>
  <c r="E6" i="2" s="1"/>
  <c r="O6" i="2"/>
  <c r="O42" i="2" l="1"/>
  <c r="S7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U63" i="1" s="1"/>
  <c r="F63" i="1"/>
  <c r="E63" i="1"/>
  <c r="V63" i="1" s="1"/>
  <c r="S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U59" i="1" s="1"/>
  <c r="F59" i="1"/>
  <c r="E59" i="1"/>
  <c r="V59" i="1" s="1"/>
  <c r="S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U55" i="1" s="1"/>
  <c r="F55" i="1"/>
  <c r="E55" i="1"/>
  <c r="V55" i="1" s="1"/>
  <c r="S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U51" i="1" s="1"/>
  <c r="F51" i="1"/>
  <c r="E51" i="1"/>
  <c r="V51" i="1" s="1"/>
  <c r="S50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U46" i="1" s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Q9" i="1"/>
  <c r="P9" i="1"/>
  <c r="M9" i="1"/>
  <c r="L9" i="1"/>
  <c r="I9" i="1"/>
  <c r="H9" i="1"/>
  <c r="E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G8" i="1" l="1"/>
  <c r="O8" i="1"/>
  <c r="V65" i="1"/>
  <c r="E67" i="1"/>
  <c r="S67" i="1" s="1"/>
  <c r="U7" i="1"/>
  <c r="F9" i="1"/>
  <c r="J9" i="1"/>
  <c r="N9" i="1"/>
  <c r="R9" i="1"/>
  <c r="K8" i="1"/>
  <c r="V49" i="1"/>
  <c r="V53" i="1"/>
  <c r="V57" i="1"/>
  <c r="V61" i="1"/>
</calcChain>
</file>

<file path=xl/sharedStrings.xml><?xml version="1.0" encoding="utf-8"?>
<sst xmlns="http://schemas.openxmlformats.org/spreadsheetml/2006/main" count="405" uniqueCount="233">
  <si>
    <t xml:space="preserve">INFORMACJA O STANIE I STRUKTURZE BEZROBOCIA W WOJ. LUBUSKIM W STYCZNIU 2016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</si>
  <si>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</si>
  <si>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</si>
  <si>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</si>
  <si>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</si>
  <si>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</si>
  <si>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</si>
  <si>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</si>
  <si>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</si>
  <si>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</si>
  <si>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</si>
  <si>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</si>
  <si>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</si>
  <si>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</si>
  <si>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</si>
  <si>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</si>
  <si>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</si>
  <si>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</si>
  <si>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</si>
  <si>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</si>
  <si>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</si>
  <si>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grudzień 2015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</si>
  <si>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</si>
  <si>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</si>
  <si>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</si>
  <si>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</si>
  <si>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</si>
  <si>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</si>
  <si>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</si>
  <si>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</si>
  <si>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</si>
  <si>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</si>
  <si>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</si>
  <si>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</si>
  <si>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</si>
  <si>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</si>
  <si>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</si>
  <si>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</si>
  <si>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</si>
  <si>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</si>
  <si>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</si>
  <si>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</si>
  <si>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</si>
  <si>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</si>
  <si>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</si>
  <si>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</si>
  <si>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</si>
  <si>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</si>
  <si>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</si>
  <si>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</si>
  <si>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</si>
  <si>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</si>
  <si>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</si>
  <si>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</si>
  <si>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</si>
  <si>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</si>
  <si>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</si>
  <si>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</si>
  <si>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</si>
  <si>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</si>
  <si>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</si>
  <si>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</si>
  <si>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</si>
  <si>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</si>
  <si>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</si>
  <si>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</si>
  <si>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</si>
  <si>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</si>
  <si>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</si>
  <si>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</si>
  <si>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</si>
  <si>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</si>
  <si>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</si>
  <si>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</si>
  <si>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</si>
  <si>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</si>
  <si>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</si>
  <si>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</si>
  <si>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</si>
  <si>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</si>
  <si>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</si>
  <si>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</si>
  <si>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</si>
  <si>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</si>
  <si>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styczeń 2016 r. jest podawany przez GUS z miesięcznym opóżnieniem</t>
  </si>
  <si>
    <t>Liczba  bezrobotnych w układzie powiatowych urzędów pracy i gmin woj. lubuskiego zarejestrowanych</t>
  </si>
  <si>
    <t>na koniec stycznia 2016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</si>
  <si>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</si>
  <si>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</si>
  <si>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</si>
  <si>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</si>
  <si>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</si>
  <si>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</si>
  <si>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</si>
  <si>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</si>
  <si>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</si>
  <si>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</si>
  <si>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</si>
  <si>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</si>
  <si>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</si>
  <si>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</si>
  <si>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</si>
  <si>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</si>
  <si>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</si>
  <si>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</si>
  <si>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</si>
  <si>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</si>
  <si>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</si>
  <si>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</si>
  <si>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</si>
  <si>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</si>
  <si>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</si>
  <si>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</si>
  <si>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</si>
  <si>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</si>
  <si>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</si>
  <si>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</si>
  <si>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</si>
  <si>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</si>
  <si>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</si>
  <si>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</si>
  <si>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</si>
  <si>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</si>
  <si>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</si>
  <si>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</si>
  <si>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</si>
  <si>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</si>
  <si>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</si>
  <si>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</si>
  <si>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</si>
  <si>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</si>
  <si>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</si>
  <si>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</si>
  <si>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</si>
  <si>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</si>
  <si>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</si>
  <si>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</si>
  <si>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</si>
  <si>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</si>
  <si>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</si>
  <si>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</si>
  <si>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</si>
  <si>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</si>
  <si>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</si>
  <si>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</si>
  <si>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</si>
  <si>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</si>
  <si>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</si>
  <si>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</si>
  <si>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</si>
  <si>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</si>
  <si>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</si>
  <si>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</si>
  <si>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</si>
  <si>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</si>
  <si>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</si>
  <si>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</si>
  <si>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</si>
  <si>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</si>
  <si>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</si>
  <si>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</si>
  <si>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</si>
  <si>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</si>
  <si>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</si>
  <si>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</si>
  <si>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</si>
  <si>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</si>
  <si>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</si>
  <si>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</si>
  <si>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</si>
  <si>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</si>
  <si>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</si>
  <si>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</si>
  <si>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</si>
  <si>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</si>
  <si>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</si>
  <si>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</si>
  <si>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</si>
  <si>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</si>
  <si>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</si>
  <si>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</si>
  <si>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</si>
  <si>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</si>
  <si>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</si>
  <si>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</si>
  <si>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</si>
  <si>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</si>
  <si>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</si>
  <si>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</si>
  <si>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</si>
  <si>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</si>
  <si>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</si>
  <si>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</si>
  <si>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</si>
  <si>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</si>
  <si>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I 2015r.</t>
  </si>
  <si>
    <t>II 2015r.</t>
  </si>
  <si>
    <t>Podjęcia pracy poza miejscem zamieszkania w ramach bonu na zasiedlenie</t>
  </si>
  <si>
    <t>III 2015r.</t>
  </si>
  <si>
    <t>oferty pracy</t>
  </si>
  <si>
    <t>Podjęcia pracy w ramach bonu zatrudnieniowego</t>
  </si>
  <si>
    <t>IV 2015r.</t>
  </si>
  <si>
    <t>VIII 2014r.</t>
  </si>
  <si>
    <t>Podjęcia pracy w ramach dofinansowania wynagrodzenia za zatrudnienie skierowanego 
bezrobotnego powyżej 50 r. życia</t>
  </si>
  <si>
    <t>V 2015r.</t>
  </si>
  <si>
    <t>IX 2014r.</t>
  </si>
  <si>
    <t>Rozpoczęcie szkolenia w ramach bonu szkoleniowego</t>
  </si>
  <si>
    <t>VI 2015r.</t>
  </si>
  <si>
    <t>X 2014r.</t>
  </si>
  <si>
    <t>Rozpoczęcie stażu w ramach bonu stażowego</t>
  </si>
  <si>
    <t>VII 2015r.</t>
  </si>
  <si>
    <t>XI 2014r.</t>
  </si>
  <si>
    <t>VIII 2015r.</t>
  </si>
  <si>
    <t>XII 2014r.</t>
  </si>
  <si>
    <t>IX 2015r.</t>
  </si>
  <si>
    <t>X 2015r.</t>
  </si>
  <si>
    <t>XI 2015r.</t>
  </si>
  <si>
    <t>XII 2015r.</t>
  </si>
  <si>
    <t>I 2016r.</t>
  </si>
  <si>
    <t>Praca niesubsydiowana</t>
  </si>
  <si>
    <t>Podjęcie działalności gospodarczej i inna praca</t>
  </si>
  <si>
    <t>Podjęcie pracy w ramach refund. kosztów zatrud. bezrobotnego</t>
  </si>
  <si>
    <t>Prace
interwencyjne</t>
  </si>
  <si>
    <t>Roboty 
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</si>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</sst>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3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3" fillId="0" borderId="13" xfId="0" applyFont="1" applyFill="1" applyBorder="1"/>
    <xf numFmtId="1" fontId="14" fillId="5" borderId="19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4" xfId="0" applyFont="1" applyBorder="1"/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20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 vertical="center" wrapText="1"/>
    </xf>
    <xf numFmtId="1" fontId="21" fillId="0" borderId="21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20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0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39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4" xfId="0" applyFont="1" applyBorder="1" applyAlignment="1">
      <alignment horizontal="center"/>
    </xf>
    <xf numFmtId="0" fontId="4" fillId="0" borderId="43" xfId="0" applyFont="1" applyBorder="1" applyAlignment="1" applyProtection="1">
      <alignment horizontal="left"/>
    </xf>
    <xf numFmtId="165" fontId="4" fillId="0" borderId="43" xfId="0" applyNumberFormat="1" applyFont="1" applyBorder="1" applyProtection="1"/>
    <xf numFmtId="165" fontId="4" fillId="0" borderId="26" xfId="0" applyNumberFormat="1" applyFont="1" applyBorder="1" applyProtection="1"/>
    <xf numFmtId="0" fontId="3" fillId="6" borderId="24" xfId="0" applyFont="1" applyFill="1" applyBorder="1" applyAlignment="1">
      <alignment horizontal="center"/>
    </xf>
    <xf numFmtId="0" fontId="3" fillId="6" borderId="43" xfId="0" applyFont="1" applyFill="1" applyBorder="1" applyAlignment="1" applyProtection="1">
      <alignment horizontal="left"/>
    </xf>
    <xf numFmtId="165" fontId="3" fillId="6" borderId="61" xfId="0" applyNumberFormat="1" applyFont="1" applyFill="1" applyBorder="1" applyAlignment="1" applyProtection="1">
      <alignment horizontal="right"/>
    </xf>
    <xf numFmtId="0" fontId="4" fillId="0" borderId="44" xfId="0" applyFont="1" applyBorder="1" applyAlignment="1">
      <alignment horizontal="center"/>
    </xf>
    <xf numFmtId="0" fontId="4" fillId="0" borderId="26" xfId="0" applyFont="1" applyBorder="1" applyAlignment="1" applyProtection="1">
      <alignment horizontal="left"/>
    </xf>
    <xf numFmtId="165" fontId="4" fillId="0" borderId="26" xfId="0" applyNumberFormat="1" applyFont="1" applyBorder="1" applyAlignment="1"/>
    <xf numFmtId="0" fontId="3" fillId="6" borderId="43" xfId="0" applyFont="1" applyFill="1" applyBorder="1" applyAlignment="1" applyProtection="1">
      <alignment horizontal="center"/>
    </xf>
    <xf numFmtId="0" fontId="4" fillId="0" borderId="41" xfId="0" applyFont="1" applyBorder="1" applyAlignment="1">
      <alignment horizontal="center"/>
    </xf>
    <xf numFmtId="0" fontId="4" fillId="0" borderId="31" xfId="0" applyFont="1" applyBorder="1" applyAlignment="1" applyProtection="1">
      <alignment horizontal="left"/>
    </xf>
    <xf numFmtId="165" fontId="4" fillId="0" borderId="31" xfId="0" applyNumberFormat="1" applyFont="1" applyBorder="1" applyProtection="1"/>
    <xf numFmtId="165" fontId="4" fillId="0" borderId="65" xfId="0" applyNumberFormat="1" applyFont="1" applyBorder="1" applyProtection="1"/>
    <xf numFmtId="165" fontId="4" fillId="0" borderId="66" xfId="0" applyNumberFormat="1" applyFont="1" applyBorder="1" applyProtection="1"/>
    <xf numFmtId="0" fontId="4" fillId="0" borderId="33" xfId="0" applyFont="1" applyBorder="1" applyAlignment="1">
      <alignment horizontal="center"/>
    </xf>
    <xf numFmtId="0" fontId="4" fillId="0" borderId="33" xfId="0" applyFont="1" applyBorder="1" applyAlignment="1" applyProtection="1">
      <alignment horizontal="left"/>
    </xf>
    <xf numFmtId="165" fontId="4" fillId="0" borderId="33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3" xfId="0" applyNumberFormat="1" applyFont="1" applyFill="1" applyBorder="1" applyProtection="1"/>
    <xf numFmtId="165" fontId="3" fillId="6" borderId="61" xfId="0" applyNumberFormat="1" applyFont="1" applyFill="1" applyBorder="1" applyProtection="1"/>
    <xf numFmtId="0" fontId="4" fillId="0" borderId="25" xfId="0" applyFont="1" applyBorder="1" applyAlignment="1">
      <alignment horizontal="center"/>
    </xf>
    <xf numFmtId="0" fontId="4" fillId="0" borderId="47" xfId="0" applyFont="1" applyBorder="1" applyAlignment="1" applyProtection="1">
      <alignment horizontal="left"/>
    </xf>
    <xf numFmtId="165" fontId="4" fillId="0" borderId="47" xfId="0" applyNumberFormat="1" applyFont="1" applyBorder="1" applyProtection="1"/>
    <xf numFmtId="165" fontId="4" fillId="0" borderId="72" xfId="0" applyNumberFormat="1" applyFont="1" applyBorder="1" applyProtection="1"/>
    <xf numFmtId="0" fontId="4" fillId="7" borderId="73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6" xfId="0" applyNumberFormat="1" applyFont="1" applyFill="1" applyBorder="1" applyProtection="1"/>
    <xf numFmtId="0" fontId="4" fillId="8" borderId="26" xfId="0" applyNumberFormat="1" applyFont="1" applyFill="1" applyBorder="1" applyAlignment="1">
      <alignment horizontal="right" vertical="center"/>
    </xf>
    <xf numFmtId="165" fontId="4" fillId="0" borderId="61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4" xfId="0" applyFont="1" applyFill="1" applyBorder="1" applyAlignment="1">
      <alignment horizontal="center"/>
    </xf>
    <xf numFmtId="0" fontId="3" fillId="6" borderId="26" xfId="0" applyFont="1" applyFill="1" applyBorder="1" applyAlignment="1" applyProtection="1">
      <alignment horizontal="left"/>
    </xf>
    <xf numFmtId="165" fontId="3" fillId="6" borderId="26" xfId="0" applyNumberFormat="1" applyFont="1" applyFill="1" applyBorder="1" applyProtection="1"/>
    <xf numFmtId="165" fontId="3" fillId="6" borderId="72" xfId="0" applyNumberFormat="1" applyFont="1" applyFill="1" applyBorder="1" applyProtection="1"/>
    <xf numFmtId="165" fontId="3" fillId="6" borderId="66" xfId="0" applyNumberFormat="1" applyFont="1" applyFill="1" applyBorder="1" applyProtection="1"/>
    <xf numFmtId="165" fontId="4" fillId="0" borderId="27" xfId="0" applyNumberFormat="1" applyFont="1" applyBorder="1" applyProtection="1"/>
    <xf numFmtId="165" fontId="4" fillId="0" borderId="74" xfId="0" applyNumberFormat="1" applyFont="1" applyBorder="1" applyAlignment="1" applyProtection="1">
      <alignment horizontal="center"/>
    </xf>
    <xf numFmtId="165" fontId="4" fillId="0" borderId="75" xfId="0" applyNumberFormat="1" applyFont="1" applyBorder="1" applyProtection="1"/>
    <xf numFmtId="0" fontId="4" fillId="0" borderId="7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5" fontId="4" fillId="0" borderId="56" xfId="0" applyNumberFormat="1" applyFont="1" applyBorder="1" applyProtection="1"/>
    <xf numFmtId="165" fontId="4" fillId="0" borderId="57" xfId="0" applyNumberFormat="1" applyFont="1" applyBorder="1" applyProtection="1"/>
    <xf numFmtId="0" fontId="4" fillId="0" borderId="28" xfId="0" applyFont="1" applyBorder="1" applyAlignment="1">
      <alignment horizontal="center"/>
    </xf>
    <xf numFmtId="0" fontId="4" fillId="0" borderId="82" xfId="0" applyFont="1" applyBorder="1" applyAlignment="1" applyProtection="1">
      <alignment horizontal="left"/>
    </xf>
    <xf numFmtId="165" fontId="4" fillId="0" borderId="82" xfId="0" applyNumberFormat="1" applyFont="1" applyBorder="1" applyProtection="1"/>
    <xf numFmtId="0" fontId="2" fillId="0" borderId="3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15" fillId="0" borderId="20" xfId="0" applyFont="1" applyBorder="1" applyAlignment="1">
      <alignment horizontal="left" vertical="center" wrapText="1" indent="1"/>
    </xf>
    <xf numFmtId="0" fontId="15" fillId="0" borderId="21" xfId="0" applyFont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9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1" fillId="3" borderId="33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5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24" fillId="0" borderId="28" xfId="0" applyFont="1" applyBorder="1" applyAlignment="1">
      <alignment horizontal="center" vertical="center"/>
    </xf>
    <xf numFmtId="0" fontId="15" fillId="0" borderId="27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20" fillId="0" borderId="32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left" vertical="center" wrapText="1" indent="2"/>
    </xf>
    <xf numFmtId="0" fontId="16" fillId="0" borderId="21" xfId="0" applyFont="1" applyFill="1" applyBorder="1" applyAlignment="1">
      <alignment horizontal="left" vertical="center" wrapText="1" indent="2"/>
    </xf>
    <xf numFmtId="0" fontId="9" fillId="0" borderId="32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0" fillId="3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4" borderId="77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165" fontId="4" fillId="4" borderId="59" xfId="0" applyNumberFormat="1" applyFont="1" applyFill="1" applyBorder="1" applyAlignment="1" applyProtection="1">
      <alignment horizontal="center" vertical="center" wrapText="1"/>
    </xf>
    <xf numFmtId="0" fontId="2" fillId="4" borderId="80" xfId="0" applyFont="1" applyFill="1" applyBorder="1" applyAlignment="1">
      <alignment horizontal="center" vertical="center" wrapText="1"/>
    </xf>
    <xf numFmtId="165" fontId="30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1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7" xfId="0" applyFont="1" applyBorder="1" applyAlignment="1">
      <alignment wrapText="1"/>
    </xf>
    <xf numFmtId="0" fontId="32" fillId="0" borderId="49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165" fontId="28" fillId="0" borderId="71" xfId="0" applyNumberFormat="1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165" fontId="28" fillId="0" borderId="60" xfId="0" applyNumberFormat="1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2" fillId="0" borderId="54" xfId="0" applyFont="1" applyBorder="1" applyAlignment="1">
      <alignment wrapText="1"/>
    </xf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37" fillId="0" borderId="0" xfId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 wrapText="1"/>
    </xf>
    <xf numFmtId="0" fontId="37" fillId="0" borderId="0" xfId="1" applyFont="1" applyBorder="1" applyAlignment="1">
      <alignment horizontal="right" wrapText="1"/>
    </xf>
    <xf numFmtId="0" fontId="37" fillId="0" borderId="0" xfId="1" applyFont="1" applyFill="1" applyBorder="1" applyAlignment="1">
      <alignment horizontal="right"/>
    </xf>
    <xf numFmtId="10" fontId="37" fillId="0" borderId="0" xfId="1" applyNumberFormat="1" applyFont="1"/>
    <xf numFmtId="0" fontId="37" fillId="9" borderId="0" xfId="1" applyFont="1" applyFill="1" applyAlignment="1">
      <alignment vertical="center"/>
    </xf>
    <xf numFmtId="0" fontId="36" fillId="0" borderId="0" xfId="1" applyAlignment="1"/>
    <xf numFmtId="0" fontId="36" fillId="0" borderId="0" xfId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 2015r. do I 2016r.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 16'!$B$3:$B$15</c:f>
              <c:strCache>
                <c:ptCount val="13"/>
                <c:pt idx="0">
                  <c:v>I 2015r.</c:v>
                </c:pt>
                <c:pt idx="1">
                  <c:v>II 2015r.</c:v>
                </c:pt>
                <c:pt idx="2">
                  <c:v>III 2015r.</c:v>
                </c:pt>
                <c:pt idx="3">
                  <c:v>IV 2015r.</c:v>
                </c:pt>
                <c:pt idx="4">
                  <c:v>V 2015r.</c:v>
                </c:pt>
                <c:pt idx="5">
                  <c:v>VI 2015r.</c:v>
                </c:pt>
                <c:pt idx="6">
                  <c:v>VII 2015r.</c:v>
                </c:pt>
                <c:pt idx="7">
                  <c:v>VIII 2015r.</c:v>
                </c:pt>
                <c:pt idx="8">
                  <c:v>IX 2015r.</c:v>
                </c:pt>
                <c:pt idx="9">
                  <c:v>X 2015r.</c:v>
                </c:pt>
                <c:pt idx="10">
                  <c:v>XI 2015r.</c:v>
                </c:pt>
                <c:pt idx="11">
                  <c:v>XII 2015r.</c:v>
                </c:pt>
                <c:pt idx="12">
                  <c:v>I 2016r.</c:v>
                </c:pt>
              </c:strCache>
            </c:strRef>
          </c:cat>
          <c:val>
            <c:numRef>
              <c:f>'Wykresy I 16'!$C$3:$C$15</c:f>
              <c:numCache>
                <c:formatCode>General</c:formatCode>
                <c:ptCount val="13"/>
                <c:pt idx="0">
                  <c:v>49935</c:v>
                </c:pt>
                <c:pt idx="1">
                  <c:v>49241</c:v>
                </c:pt>
                <c:pt idx="2">
                  <c:v>47476</c:v>
                </c:pt>
                <c:pt idx="3">
                  <c:v>45550</c:v>
                </c:pt>
                <c:pt idx="4">
                  <c:v>43237</c:v>
                </c:pt>
                <c:pt idx="5">
                  <c:v>41465</c:v>
                </c:pt>
                <c:pt idx="6">
                  <c:v>40245</c:v>
                </c:pt>
                <c:pt idx="7">
                  <c:v>39340</c:v>
                </c:pt>
                <c:pt idx="8">
                  <c:v>38557</c:v>
                </c:pt>
                <c:pt idx="9">
                  <c:v>37860</c:v>
                </c:pt>
                <c:pt idx="10">
                  <c:v>38029</c:v>
                </c:pt>
                <c:pt idx="11">
                  <c:v>39348</c:v>
                </c:pt>
                <c:pt idx="12">
                  <c:v>42271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84079080"/>
        <c:axId val="284080256"/>
      </c:barChart>
      <c:catAx>
        <c:axId val="284079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84080256"/>
        <c:crossesAt val="36000"/>
        <c:auto val="1"/>
        <c:lblAlgn val="ctr"/>
        <c:lblOffset val="100"/>
        <c:noMultiLvlLbl val="0"/>
      </c:catAx>
      <c:valAx>
        <c:axId val="284080256"/>
        <c:scaling>
          <c:orientation val="minMax"/>
          <c:max val="50000"/>
          <c:min val="36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840790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 16'!$J$3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I 16'!$H$4:$H$8</c:f>
              <c:strCache>
                <c:ptCount val="5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Podjęcia pracy w ramach dofinansowania wynagrodzenia za zatrudnienie skierowanego 
bezrobotnego powyżej 50 r. życia</c:v>
                </c:pt>
                <c:pt idx="3">
                  <c:v>Rozpoczęcie szkolenia w ramach bonu szkoleniowego</c:v>
                </c:pt>
                <c:pt idx="4">
                  <c:v>Rozpoczęcie stażu w ramach bonu stażowego</c:v>
                </c:pt>
              </c:strCache>
            </c:strRef>
          </c:cat>
          <c:val>
            <c:numRef>
              <c:f>'Wykresy I 16'!$I$4:$I$8</c:f>
              <c:numCache>
                <c:formatCode>General</c:formatCode>
                <c:ptCount val="5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6460424"/>
        <c:axId val="288402096"/>
      </c:barChart>
      <c:catAx>
        <c:axId val="366460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88402096"/>
        <c:crosses val="autoZero"/>
        <c:auto val="1"/>
        <c:lblAlgn val="ctr"/>
        <c:lblOffset val="100"/>
        <c:noMultiLvlLbl val="0"/>
      </c:catAx>
      <c:valAx>
        <c:axId val="288402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646042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VIII 2014r. do I 2015r. oraz od VIII 2015r. do I 2016r.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 16'!$E$6:$E$18</c:f>
              <c:strCache>
                <c:ptCount val="13"/>
                <c:pt idx="0">
                  <c:v>VIII 2014r.</c:v>
                </c:pt>
                <c:pt idx="1">
                  <c:v>IX 2014r.</c:v>
                </c:pt>
                <c:pt idx="2">
                  <c:v>X 2014r.</c:v>
                </c:pt>
                <c:pt idx="3">
                  <c:v>XI 2014r.</c:v>
                </c:pt>
                <c:pt idx="4">
                  <c:v>XII 2014r.</c:v>
                </c:pt>
                <c:pt idx="5">
                  <c:v>I 2015r.</c:v>
                </c:pt>
                <c:pt idx="7">
                  <c:v>VIII 2015r.</c:v>
                </c:pt>
                <c:pt idx="8">
                  <c:v>IX 2015r.</c:v>
                </c:pt>
                <c:pt idx="9">
                  <c:v>X 2015r.</c:v>
                </c:pt>
                <c:pt idx="10">
                  <c:v>XI 2015r.</c:v>
                </c:pt>
                <c:pt idx="11">
                  <c:v>XII 2015r.</c:v>
                </c:pt>
                <c:pt idx="12">
                  <c:v>I 2016r.</c:v>
                </c:pt>
              </c:strCache>
            </c:strRef>
          </c:cat>
          <c:val>
            <c:numRef>
              <c:f>'Wykresy I 16'!$F$6:$F$18</c:f>
              <c:numCache>
                <c:formatCode>General</c:formatCode>
                <c:ptCount val="13"/>
                <c:pt idx="0">
                  <c:v>3274</c:v>
                </c:pt>
                <c:pt idx="1">
                  <c:v>3795</c:v>
                </c:pt>
                <c:pt idx="2">
                  <c:v>3106</c:v>
                </c:pt>
                <c:pt idx="3">
                  <c:v>1871</c:v>
                </c:pt>
                <c:pt idx="4">
                  <c:v>1899</c:v>
                </c:pt>
                <c:pt idx="5">
                  <c:v>2605</c:v>
                </c:pt>
                <c:pt idx="7">
                  <c:v>4336</c:v>
                </c:pt>
                <c:pt idx="8">
                  <c:v>4276</c:v>
                </c:pt>
                <c:pt idx="9">
                  <c:v>3143</c:v>
                </c:pt>
                <c:pt idx="10">
                  <c:v>2418</c:v>
                </c:pt>
                <c:pt idx="11">
                  <c:v>2541</c:v>
                </c:pt>
                <c:pt idx="12">
                  <c:v>3069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88402880"/>
        <c:axId val="288403272"/>
        <c:axId val="0"/>
      </c:bar3DChart>
      <c:catAx>
        <c:axId val="28840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88403272"/>
        <c:crosses val="autoZero"/>
        <c:auto val="1"/>
        <c:lblAlgn val="ctr"/>
        <c:lblOffset val="100"/>
        <c:noMultiLvlLbl val="0"/>
      </c:catAx>
      <c:valAx>
        <c:axId val="2884032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88402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styczniu 2016r.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20"/>
      <c:rotY val="29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275074590035218"/>
          <c:y val="0.28936876640419945"/>
          <c:w val="0.52627969580725487"/>
          <c:h val="0.4249999999999999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6.2451264104807516E-2"/>
                  <c:y val="-8.89288057742781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031989591044495E-2"/>
                  <c:y val="-0.250114665354330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8.3068847163335346E-2"/>
                  <c:y val="-6.6609416010498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089678533773021"/>
                  <c:y val="0.10085039370078733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1389555151759875"/>
                  <c:y val="0.226813320209973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1.6019920586849722E-2"/>
                  <c:y val="0.21173031496062977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4.7812773403324689E-2"/>
                  <c:y val="0.2028795931758530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5015590999842979"/>
                  <c:y val="0.149231299212598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43915651569194875"/>
                  <c:y val="9.87262139107611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69432667070461"/>
                      <c:h val="0.2102837926509185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1529230320568904"/>
                  <c:y val="3.42934711286087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7.9724297283352397E-2"/>
                  <c:y val="-2.15549540682414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5.6289454202840032E-2"/>
                  <c:y val="-0.1643500656167979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4.0754200596720283E-3"/>
                  <c:y val="-0.20327362204724414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 16'!$J$22:$J$34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 16'!$K$22:$K$34</c:f>
              <c:numCache>
                <c:formatCode>0.00%</c:formatCode>
                <c:ptCount val="13"/>
                <c:pt idx="0">
                  <c:v>0.53598943429451906</c:v>
                </c:pt>
                <c:pt idx="1">
                  <c:v>9.9053488883997353E-3</c:v>
                </c:pt>
                <c:pt idx="2">
                  <c:v>8.3645168390931099E-3</c:v>
                </c:pt>
                <c:pt idx="3">
                  <c:v>5.9432093330398419E-3</c:v>
                </c:pt>
                <c:pt idx="4">
                  <c:v>9.2449922958397542E-3</c:v>
                </c:pt>
                <c:pt idx="5">
                  <c:v>1.15E-2</c:v>
                </c:pt>
                <c:pt idx="6">
                  <c:v>2.8615452344265904E-2</c:v>
                </c:pt>
                <c:pt idx="7">
                  <c:v>0</c:v>
                </c:pt>
                <c:pt idx="8">
                  <c:v>1.8489984591679508E-2</c:v>
                </c:pt>
                <c:pt idx="9">
                  <c:v>0.19128329297820823</c:v>
                </c:pt>
                <c:pt idx="10">
                  <c:v>5.9200000000000003E-2</c:v>
                </c:pt>
                <c:pt idx="11">
                  <c:v>9.2449922958397542E-3</c:v>
                </c:pt>
                <c:pt idx="12">
                  <c:v>7.7701959057891262E-2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371476</xdr:colOff>
      <xdr:row>19</xdr:row>
      <xdr:rowOff>114300</xdr:rowOff>
    </xdr:from>
    <xdr:to>
      <xdr:col>27</xdr:col>
      <xdr:colOff>561976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5r/Arkusz%20roboczy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16r/Wykresy%20I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5"/>
      <sheetName val="Stan i struktura II 15"/>
      <sheetName val="Stan i struktura III 15"/>
      <sheetName val="Stan i struktura IV 15"/>
      <sheetName val="Stan i struktura V 15"/>
      <sheetName val="Stan i struktura VI 15"/>
      <sheetName val="Stan i struktura VII 15"/>
      <sheetName val="Stan i struktura VIII 15"/>
      <sheetName val="Stan i struktura IX 15"/>
      <sheetName val="Stan i struktura X 15"/>
      <sheetName val="Stan i struktura XI 15"/>
      <sheetName val="Stan i struktura XII 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E6">
            <v>2758</v>
          </cell>
        </row>
      </sheetData>
      <sheetData sheetId="9"/>
      <sheetData sheetId="10">
        <row r="6">
          <cell r="E6">
            <v>2794</v>
          </cell>
        </row>
      </sheetData>
      <sheetData sheetId="11">
        <row r="6">
          <cell r="E6">
            <v>2918</v>
          </cell>
          <cell r="F6">
            <v>2002</v>
          </cell>
          <cell r="G6">
            <v>2933</v>
          </cell>
          <cell r="H6">
            <v>3295</v>
          </cell>
          <cell r="I6">
            <v>5058</v>
          </cell>
          <cell r="J6">
            <v>989</v>
          </cell>
          <cell r="K6">
            <v>3104</v>
          </cell>
          <cell r="L6">
            <v>1336</v>
          </cell>
          <cell r="M6">
            <v>2143</v>
          </cell>
          <cell r="N6">
            <v>1605</v>
          </cell>
          <cell r="O6">
            <v>4003</v>
          </cell>
          <cell r="P6">
            <v>2893</v>
          </cell>
          <cell r="Q6">
            <v>3846</v>
          </cell>
          <cell r="R6">
            <v>3223</v>
          </cell>
          <cell r="S6">
            <v>39348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I 16"/>
    </sheetNames>
    <sheetDataSet>
      <sheetData sheetId="0">
        <row r="3">
          <cell r="B3" t="str">
            <v>I 2015r.</v>
          </cell>
          <cell r="C3">
            <v>49935</v>
          </cell>
        </row>
        <row r="4">
          <cell r="B4" t="str">
            <v>II 2015r.</v>
          </cell>
          <cell r="C4">
            <v>49241</v>
          </cell>
          <cell r="H4" t="str">
            <v>Podjęcia pracy poza miejscem zamieszkania w ramach bonu na zasiedlenie</v>
          </cell>
          <cell r="I4">
            <v>15</v>
          </cell>
        </row>
        <row r="5">
          <cell r="B5" t="str">
            <v>III 2015r.</v>
          </cell>
          <cell r="C5">
            <v>47476</v>
          </cell>
          <cell r="H5" t="str">
            <v>Podjęcia pracy w ramach bonu zatrudnieniowego</v>
          </cell>
          <cell r="I5">
            <v>0</v>
          </cell>
        </row>
        <row r="6">
          <cell r="B6" t="str">
            <v>IV 2015r.</v>
          </cell>
          <cell r="C6">
            <v>45550</v>
          </cell>
          <cell r="E6" t="str">
            <v>VIII 2014r.</v>
          </cell>
          <cell r="F6">
            <v>3274</v>
          </cell>
          <cell r="H6" t="str">
            <v>Podjęcia pracy w ramach dofinansowania wynagrodzenia za zatrudnienie skierowanego 
bezrobotnego powyżej 50 r. życia</v>
          </cell>
          <cell r="I6">
            <v>0</v>
          </cell>
        </row>
        <row r="7">
          <cell r="B7" t="str">
            <v>V 2015r.</v>
          </cell>
          <cell r="C7">
            <v>43237</v>
          </cell>
          <cell r="E7" t="str">
            <v>IX 2014r.</v>
          </cell>
          <cell r="F7">
            <v>3795</v>
          </cell>
          <cell r="H7" t="str">
            <v>Rozpoczęcie szkolenia w ramach bonu szkoleniowego</v>
          </cell>
          <cell r="I7">
            <v>3</v>
          </cell>
        </row>
        <row r="8">
          <cell r="B8" t="str">
            <v>VI 2015r.</v>
          </cell>
          <cell r="C8">
            <v>41465</v>
          </cell>
          <cell r="E8" t="str">
            <v>X 2014r.</v>
          </cell>
          <cell r="F8">
            <v>3106</v>
          </cell>
          <cell r="H8" t="str">
            <v>Rozpoczęcie stażu w ramach bonu stażowego</v>
          </cell>
          <cell r="I8">
            <v>1</v>
          </cell>
        </row>
        <row r="9">
          <cell r="B9" t="str">
            <v>VII 2015r.</v>
          </cell>
          <cell r="C9">
            <v>40245</v>
          </cell>
          <cell r="E9" t="str">
            <v>XI 2014r.</v>
          </cell>
          <cell r="F9">
            <v>1871</v>
          </cell>
        </row>
        <row r="10">
          <cell r="B10" t="str">
            <v>VIII 2015r.</v>
          </cell>
          <cell r="C10">
            <v>39340</v>
          </cell>
          <cell r="E10" t="str">
            <v>XII 2014r.</v>
          </cell>
          <cell r="F10">
            <v>1899</v>
          </cell>
        </row>
        <row r="11">
          <cell r="B11" t="str">
            <v>IX 2015r.</v>
          </cell>
          <cell r="C11">
            <v>38557</v>
          </cell>
          <cell r="E11" t="str">
            <v>I 2015r.</v>
          </cell>
          <cell r="F11">
            <v>2605</v>
          </cell>
        </row>
        <row r="12">
          <cell r="B12" t="str">
            <v>X 2015r.</v>
          </cell>
          <cell r="C12">
            <v>37860</v>
          </cell>
        </row>
        <row r="13">
          <cell r="B13" t="str">
            <v>XI 2015r.</v>
          </cell>
          <cell r="C13">
            <v>38029</v>
          </cell>
          <cell r="E13" t="str">
            <v>VIII 2015r.</v>
          </cell>
          <cell r="F13">
            <v>4336</v>
          </cell>
        </row>
        <row r="14">
          <cell r="B14" t="str">
            <v>XII 2015r.</v>
          </cell>
          <cell r="C14">
            <v>39348</v>
          </cell>
          <cell r="E14" t="str">
            <v>IX 2015r.</v>
          </cell>
          <cell r="F14">
            <v>4276</v>
          </cell>
        </row>
        <row r="15">
          <cell r="B15" t="str">
            <v>I 2016r.</v>
          </cell>
          <cell r="C15">
            <v>42271</v>
          </cell>
          <cell r="E15" t="str">
            <v>X 2015r.</v>
          </cell>
          <cell r="F15">
            <v>3143</v>
          </cell>
        </row>
        <row r="16">
          <cell r="E16" t="str">
            <v>XI 2015r.</v>
          </cell>
          <cell r="F16">
            <v>2418</v>
          </cell>
        </row>
        <row r="17">
          <cell r="E17" t="str">
            <v>XII 2015r.</v>
          </cell>
          <cell r="F17">
            <v>2541</v>
          </cell>
        </row>
        <row r="18">
          <cell r="E18" t="str">
            <v>I 2016r.</v>
          </cell>
          <cell r="F18">
            <v>3069</v>
          </cell>
        </row>
        <row r="22">
          <cell r="J22" t="str">
            <v>Praca niesubsydiowana</v>
          </cell>
          <cell r="K22">
            <v>0.53598943429451906</v>
          </cell>
        </row>
        <row r="23">
          <cell r="J23" t="str">
            <v>Podjęcie działalności gospodarczej i inna praca</v>
          </cell>
          <cell r="K23">
            <v>9.9053488883997353E-3</v>
          </cell>
        </row>
        <row r="24">
          <cell r="J24" t="str">
            <v>Podjęcie pracy w ramach refund. kosztów zatrud. bezrobotnego</v>
          </cell>
          <cell r="K24">
            <v>8.3645168390931099E-3</v>
          </cell>
        </row>
        <row r="25">
          <cell r="J25" t="str">
            <v>Prace
interwencyjne</v>
          </cell>
          <cell r="K25">
            <v>5.9432093330398419E-3</v>
          </cell>
        </row>
        <row r="26">
          <cell r="J26" t="str">
            <v>Roboty 
publiczne</v>
          </cell>
          <cell r="K26">
            <v>9.2449922958397542E-3</v>
          </cell>
        </row>
        <row r="27">
          <cell r="J27" t="str">
            <v>Szkolenia</v>
          </cell>
          <cell r="K27">
            <v>1.15E-2</v>
          </cell>
        </row>
        <row r="28">
          <cell r="J28" t="str">
            <v>Staże</v>
          </cell>
          <cell r="K28">
            <v>2.8615452344265904E-2</v>
          </cell>
        </row>
        <row r="29">
          <cell r="J29" t="str">
            <v>Praca społecznie użyteczna</v>
          </cell>
          <cell r="K29">
            <v>0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1.8489984591679508E-2</v>
          </cell>
        </row>
        <row r="31">
          <cell r="J31" t="str">
            <v>Niepotwierdzenie gotowości do pracy</v>
          </cell>
          <cell r="K31">
            <v>0.19128329297820823</v>
          </cell>
        </row>
        <row r="32">
          <cell r="J32" t="str">
            <v>Dobrowolna rezygnacja ze statusu bezrobotnego</v>
          </cell>
          <cell r="K32">
            <v>5.9200000000000003E-2</v>
          </cell>
        </row>
        <row r="33">
          <cell r="J33" t="str">
            <v>Nabycie praw emerytalnych lub rentowych</v>
          </cell>
          <cell r="K33">
            <v>9.2449922958397542E-3</v>
          </cell>
        </row>
        <row r="34">
          <cell r="J34" t="str">
            <v>Inne</v>
          </cell>
          <cell r="K34">
            <v>7.7701959057891262E-2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161" t="s">
        <v>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3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164" t="s">
        <v>19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6"/>
    </row>
    <row r="5" spans="2:21" ht="29.1" customHeight="1" thickTop="1" thickBot="1">
      <c r="B5" s="14" t="s">
        <v>20</v>
      </c>
      <c r="C5" s="167" t="s">
        <v>21</v>
      </c>
      <c r="D5" s="168"/>
      <c r="E5" s="15">
        <v>5.0999999999999996</v>
      </c>
      <c r="F5" s="15">
        <v>8.1999999999999993</v>
      </c>
      <c r="G5" s="15">
        <v>17</v>
      </c>
      <c r="H5" s="15">
        <v>15.8</v>
      </c>
      <c r="I5" s="15">
        <v>18</v>
      </c>
      <c r="J5" s="15">
        <v>6.3</v>
      </c>
      <c r="K5" s="15">
        <v>17.7</v>
      </c>
      <c r="L5" s="15">
        <v>12</v>
      </c>
      <c r="M5" s="15">
        <v>9.1999999999999993</v>
      </c>
      <c r="N5" s="15">
        <v>11.9</v>
      </c>
      <c r="O5" s="15">
        <v>6.8</v>
      </c>
      <c r="P5" s="15">
        <v>9.5</v>
      </c>
      <c r="Q5" s="15">
        <v>18.100000000000001</v>
      </c>
      <c r="R5" s="16">
        <v>9.9</v>
      </c>
      <c r="S5" s="17">
        <v>10.6</v>
      </c>
      <c r="T5" s="1" t="s">
        <v>22</v>
      </c>
    </row>
    <row r="6" spans="2:21" s="4" customFormat="1" ht="28.5" customHeight="1" thickTop="1" thickBot="1">
      <c r="B6" s="18" t="s">
        <v>23</v>
      </c>
      <c r="C6" s="169" t="s">
        <v>24</v>
      </c>
      <c r="D6" s="170"/>
      <c r="E6" s="19">
        <v>3365</v>
      </c>
      <c r="F6" s="20">
        <v>2181</v>
      </c>
      <c r="G6" s="20">
        <v>3150</v>
      </c>
      <c r="H6" s="20">
        <v>3467</v>
      </c>
      <c r="I6" s="20">
        <v>5284</v>
      </c>
      <c r="J6" s="20">
        <v>1102</v>
      </c>
      <c r="K6" s="20">
        <v>3327</v>
      </c>
      <c r="L6" s="20">
        <v>1439</v>
      </c>
      <c r="M6" s="20">
        <v>2301</v>
      </c>
      <c r="N6" s="20">
        <v>1681</v>
      </c>
      <c r="O6" s="20">
        <v>4272</v>
      </c>
      <c r="P6" s="20">
        <v>3062</v>
      </c>
      <c r="Q6" s="20">
        <v>4166</v>
      </c>
      <c r="R6" s="21">
        <v>3474</v>
      </c>
      <c r="S6" s="22">
        <f>SUM(E6:R6)</f>
        <v>42271</v>
      </c>
    </row>
    <row r="7" spans="2:21" s="4" customFormat="1" ht="29.1" customHeight="1" thickTop="1" thickBot="1">
      <c r="B7" s="23"/>
      <c r="C7" s="171" t="s">
        <v>25</v>
      </c>
      <c r="D7" s="171"/>
      <c r="E7" s="24">
        <f>'[1]Stan i struktura XII 15'!E6</f>
        <v>2918</v>
      </c>
      <c r="F7" s="24">
        <f>'[1]Stan i struktura XII 15'!F6</f>
        <v>2002</v>
      </c>
      <c r="G7" s="24">
        <f>'[1]Stan i struktura XII 15'!G6</f>
        <v>2933</v>
      </c>
      <c r="H7" s="24">
        <f>'[1]Stan i struktura XII 15'!H6</f>
        <v>3295</v>
      </c>
      <c r="I7" s="24">
        <f>'[1]Stan i struktura XII 15'!I6</f>
        <v>5058</v>
      </c>
      <c r="J7" s="24">
        <f>'[1]Stan i struktura XII 15'!J6</f>
        <v>989</v>
      </c>
      <c r="K7" s="24">
        <f>'[1]Stan i struktura XII 15'!K6</f>
        <v>3104</v>
      </c>
      <c r="L7" s="24">
        <f>'[1]Stan i struktura XII 15'!L6</f>
        <v>1336</v>
      </c>
      <c r="M7" s="24">
        <f>'[1]Stan i struktura XII 15'!M6</f>
        <v>2143</v>
      </c>
      <c r="N7" s="24">
        <f>'[1]Stan i struktura XII 15'!N6</f>
        <v>1605</v>
      </c>
      <c r="O7" s="24">
        <f>'[1]Stan i struktura XII 15'!O6</f>
        <v>4003</v>
      </c>
      <c r="P7" s="24">
        <f>'[1]Stan i struktura XII 15'!P6</f>
        <v>2893</v>
      </c>
      <c r="Q7" s="24">
        <f>'[1]Stan i struktura XII 15'!Q6</f>
        <v>3846</v>
      </c>
      <c r="R7" s="24">
        <f>'[1]Stan i struktura XII 15'!R6</f>
        <v>3223</v>
      </c>
      <c r="S7" s="24">
        <f>'[1]Stan i struktura XII 15'!S6</f>
        <v>39348</v>
      </c>
      <c r="T7" s="25"/>
      <c r="U7" s="26">
        <f>SUM(E7:R7)</f>
        <v>39348</v>
      </c>
    </row>
    <row r="8" spans="2:21" ht="29.1" customHeight="1" thickTop="1" thickBot="1">
      <c r="B8" s="27"/>
      <c r="C8" s="159" t="s">
        <v>26</v>
      </c>
      <c r="D8" s="160"/>
      <c r="E8" s="28">
        <f t="shared" ref="E8:S8" si="0">E6-E7</f>
        <v>447</v>
      </c>
      <c r="F8" s="28">
        <f t="shared" si="0"/>
        <v>179</v>
      </c>
      <c r="G8" s="28">
        <f t="shared" si="0"/>
        <v>217</v>
      </c>
      <c r="H8" s="28">
        <f t="shared" si="0"/>
        <v>172</v>
      </c>
      <c r="I8" s="28">
        <f t="shared" si="0"/>
        <v>226</v>
      </c>
      <c r="J8" s="28">
        <f t="shared" si="0"/>
        <v>113</v>
      </c>
      <c r="K8" s="28">
        <f t="shared" si="0"/>
        <v>223</v>
      </c>
      <c r="L8" s="28">
        <f t="shared" si="0"/>
        <v>103</v>
      </c>
      <c r="M8" s="28">
        <f t="shared" si="0"/>
        <v>158</v>
      </c>
      <c r="N8" s="28">
        <f t="shared" si="0"/>
        <v>76</v>
      </c>
      <c r="O8" s="28">
        <f t="shared" si="0"/>
        <v>269</v>
      </c>
      <c r="P8" s="28">
        <f t="shared" si="0"/>
        <v>169</v>
      </c>
      <c r="Q8" s="28">
        <f t="shared" si="0"/>
        <v>320</v>
      </c>
      <c r="R8" s="29">
        <f t="shared" si="0"/>
        <v>251</v>
      </c>
      <c r="S8" s="30">
        <f t="shared" si="0"/>
        <v>2923</v>
      </c>
      <c r="T8" s="31"/>
    </row>
    <row r="9" spans="2:21" ht="29.1" customHeight="1" thickTop="1" thickBot="1">
      <c r="B9" s="32"/>
      <c r="C9" s="177" t="s">
        <v>27</v>
      </c>
      <c r="D9" s="178"/>
      <c r="E9" s="33">
        <f t="shared" ref="E9:S9" si="1">E6/E7*100</f>
        <v>115.31871144619603</v>
      </c>
      <c r="F9" s="33">
        <f t="shared" si="1"/>
        <v>108.94105894105894</v>
      </c>
      <c r="G9" s="33">
        <f t="shared" si="1"/>
        <v>107.39856801909309</v>
      </c>
      <c r="H9" s="33">
        <f t="shared" si="1"/>
        <v>105.22003034901365</v>
      </c>
      <c r="I9" s="33">
        <f t="shared" si="1"/>
        <v>104.46816923685252</v>
      </c>
      <c r="J9" s="33">
        <f t="shared" si="1"/>
        <v>111.42568250758342</v>
      </c>
      <c r="K9" s="33">
        <f t="shared" si="1"/>
        <v>107.18427835051547</v>
      </c>
      <c r="L9" s="33">
        <f t="shared" si="1"/>
        <v>107.70958083832336</v>
      </c>
      <c r="M9" s="33">
        <f t="shared" si="1"/>
        <v>107.37284181054596</v>
      </c>
      <c r="N9" s="33">
        <f t="shared" si="1"/>
        <v>104.73520249221184</v>
      </c>
      <c r="O9" s="33">
        <f t="shared" si="1"/>
        <v>106.71996002997753</v>
      </c>
      <c r="P9" s="33">
        <f t="shared" si="1"/>
        <v>105.84168683028</v>
      </c>
      <c r="Q9" s="33">
        <f t="shared" si="1"/>
        <v>108.32033281331252</v>
      </c>
      <c r="R9" s="34">
        <f t="shared" si="1"/>
        <v>107.78777536456718</v>
      </c>
      <c r="S9" s="35">
        <f t="shared" si="1"/>
        <v>107.42858595100134</v>
      </c>
      <c r="T9" s="31"/>
    </row>
    <row r="10" spans="2:21" s="4" customFormat="1" ht="29.1" customHeight="1" thickTop="1" thickBot="1">
      <c r="B10" s="36" t="s">
        <v>28</v>
      </c>
      <c r="C10" s="179" t="s">
        <v>29</v>
      </c>
      <c r="D10" s="180"/>
      <c r="E10" s="37">
        <v>948</v>
      </c>
      <c r="F10" s="38">
        <v>477</v>
      </c>
      <c r="G10" s="39">
        <v>505</v>
      </c>
      <c r="H10" s="39">
        <v>501</v>
      </c>
      <c r="I10" s="39">
        <v>698</v>
      </c>
      <c r="J10" s="39">
        <v>262</v>
      </c>
      <c r="K10" s="39">
        <v>581</v>
      </c>
      <c r="L10" s="39">
        <v>281</v>
      </c>
      <c r="M10" s="40">
        <v>509</v>
      </c>
      <c r="N10" s="40">
        <v>241</v>
      </c>
      <c r="O10" s="40">
        <v>705</v>
      </c>
      <c r="P10" s="40">
        <v>488</v>
      </c>
      <c r="Q10" s="40">
        <v>672</v>
      </c>
      <c r="R10" s="40">
        <v>598</v>
      </c>
      <c r="S10" s="41">
        <f>SUM(E10:R10)</f>
        <v>7466</v>
      </c>
      <c r="T10" s="25"/>
    </row>
    <row r="11" spans="2:21" ht="29.1" customHeight="1" thickTop="1" thickBot="1">
      <c r="B11" s="42"/>
      <c r="C11" s="159" t="s">
        <v>30</v>
      </c>
      <c r="D11" s="160"/>
      <c r="E11" s="43">
        <f t="shared" ref="E11:S11" si="2">E76/E10*100</f>
        <v>13.291139240506327</v>
      </c>
      <c r="F11" s="43">
        <f t="shared" si="2"/>
        <v>14.046121593291405</v>
      </c>
      <c r="G11" s="43">
        <f t="shared" si="2"/>
        <v>11.881188118811881</v>
      </c>
      <c r="H11" s="43">
        <f t="shared" si="2"/>
        <v>12.375249500998004</v>
      </c>
      <c r="I11" s="43">
        <f t="shared" si="2"/>
        <v>12.177650429799428</v>
      </c>
      <c r="J11" s="43">
        <f t="shared" si="2"/>
        <v>13.740458015267176</v>
      </c>
      <c r="K11" s="43">
        <f t="shared" si="2"/>
        <v>10.327022375215146</v>
      </c>
      <c r="L11" s="43">
        <f t="shared" si="2"/>
        <v>7.1174377224199299</v>
      </c>
      <c r="M11" s="43">
        <f t="shared" si="2"/>
        <v>12.770137524557956</v>
      </c>
      <c r="N11" s="43">
        <f t="shared" si="2"/>
        <v>16.182572614107883</v>
      </c>
      <c r="O11" s="43">
        <f t="shared" si="2"/>
        <v>17.163120567375888</v>
      </c>
      <c r="P11" s="43">
        <f t="shared" si="2"/>
        <v>15.983606557377051</v>
      </c>
      <c r="Q11" s="43">
        <f t="shared" si="2"/>
        <v>13.541666666666666</v>
      </c>
      <c r="R11" s="44">
        <f t="shared" si="2"/>
        <v>12.54180602006689</v>
      </c>
      <c r="S11" s="45">
        <f t="shared" si="2"/>
        <v>13.193142244843289</v>
      </c>
      <c r="T11" s="31"/>
    </row>
    <row r="12" spans="2:21" ht="29.1" customHeight="1" thickTop="1" thickBot="1">
      <c r="B12" s="46" t="s">
        <v>31</v>
      </c>
      <c r="C12" s="181" t="s">
        <v>32</v>
      </c>
      <c r="D12" s="182"/>
      <c r="E12" s="37">
        <v>501</v>
      </c>
      <c r="F12" s="39">
        <v>298</v>
      </c>
      <c r="G12" s="39">
        <v>288</v>
      </c>
      <c r="H12" s="39">
        <v>329</v>
      </c>
      <c r="I12" s="39">
        <v>472</v>
      </c>
      <c r="J12" s="39">
        <v>149</v>
      </c>
      <c r="K12" s="39">
        <v>358</v>
      </c>
      <c r="L12" s="39">
        <v>178</v>
      </c>
      <c r="M12" s="40">
        <v>351</v>
      </c>
      <c r="N12" s="40">
        <v>165</v>
      </c>
      <c r="O12" s="40">
        <v>436</v>
      </c>
      <c r="P12" s="40">
        <v>319</v>
      </c>
      <c r="Q12" s="40">
        <v>352</v>
      </c>
      <c r="R12" s="40">
        <v>347</v>
      </c>
      <c r="S12" s="41">
        <f>SUM(E12:R12)</f>
        <v>4543</v>
      </c>
      <c r="T12" s="31"/>
    </row>
    <row r="13" spans="2:21" ht="29.1" customHeight="1" thickTop="1" thickBot="1">
      <c r="B13" s="42" t="s">
        <v>22</v>
      </c>
      <c r="C13" s="183" t="s">
        <v>33</v>
      </c>
      <c r="D13" s="184"/>
      <c r="E13" s="47">
        <v>274</v>
      </c>
      <c r="F13" s="48">
        <v>183</v>
      </c>
      <c r="G13" s="48">
        <v>195</v>
      </c>
      <c r="H13" s="48">
        <v>216</v>
      </c>
      <c r="I13" s="48">
        <v>251</v>
      </c>
      <c r="J13" s="48">
        <v>69</v>
      </c>
      <c r="K13" s="48">
        <v>206</v>
      </c>
      <c r="L13" s="48">
        <v>108</v>
      </c>
      <c r="M13" s="49">
        <v>254</v>
      </c>
      <c r="N13" s="49">
        <v>68</v>
      </c>
      <c r="O13" s="49">
        <v>230</v>
      </c>
      <c r="P13" s="49">
        <v>162</v>
      </c>
      <c r="Q13" s="49">
        <v>188</v>
      </c>
      <c r="R13" s="49">
        <v>183</v>
      </c>
      <c r="S13" s="50">
        <f>SUM(E13:R13)</f>
        <v>2587</v>
      </c>
      <c r="T13" s="31"/>
    </row>
    <row r="14" spans="2:21" s="4" customFormat="1" ht="29.1" customHeight="1" thickTop="1" thickBot="1">
      <c r="B14" s="18" t="s">
        <v>22</v>
      </c>
      <c r="C14" s="185" t="s">
        <v>34</v>
      </c>
      <c r="D14" s="186"/>
      <c r="E14" s="47">
        <v>262</v>
      </c>
      <c r="F14" s="48">
        <v>177</v>
      </c>
      <c r="G14" s="48">
        <v>195</v>
      </c>
      <c r="H14" s="48">
        <v>212</v>
      </c>
      <c r="I14" s="48">
        <v>240</v>
      </c>
      <c r="J14" s="48">
        <v>61</v>
      </c>
      <c r="K14" s="48">
        <v>185</v>
      </c>
      <c r="L14" s="48">
        <v>94</v>
      </c>
      <c r="M14" s="49">
        <v>235</v>
      </c>
      <c r="N14" s="49">
        <v>61</v>
      </c>
      <c r="O14" s="49">
        <v>220</v>
      </c>
      <c r="P14" s="49">
        <v>147</v>
      </c>
      <c r="Q14" s="49">
        <v>175</v>
      </c>
      <c r="R14" s="49">
        <v>171</v>
      </c>
      <c r="S14" s="50">
        <f>SUM(E14:R14)</f>
        <v>2435</v>
      </c>
      <c r="T14" s="25"/>
    </row>
    <row r="15" spans="2:21" s="4" customFormat="1" ht="29.1" customHeight="1" thickTop="1" thickBot="1">
      <c r="B15" s="51" t="s">
        <v>22</v>
      </c>
      <c r="C15" s="187" t="s">
        <v>35</v>
      </c>
      <c r="D15" s="188"/>
      <c r="E15" s="52">
        <v>92</v>
      </c>
      <c r="F15" s="53">
        <v>55</v>
      </c>
      <c r="G15" s="53">
        <v>47</v>
      </c>
      <c r="H15" s="53">
        <v>38</v>
      </c>
      <c r="I15" s="53">
        <v>117</v>
      </c>
      <c r="J15" s="53">
        <v>38</v>
      </c>
      <c r="K15" s="53">
        <v>59</v>
      </c>
      <c r="L15" s="53">
        <v>28</v>
      </c>
      <c r="M15" s="54">
        <v>31</v>
      </c>
      <c r="N15" s="54">
        <v>33</v>
      </c>
      <c r="O15" s="54">
        <v>104</v>
      </c>
      <c r="P15" s="54">
        <v>84</v>
      </c>
      <c r="Q15" s="54">
        <v>73</v>
      </c>
      <c r="R15" s="54">
        <v>70</v>
      </c>
      <c r="S15" s="50">
        <f>SUM(E15:R15)</f>
        <v>869</v>
      </c>
      <c r="T15" s="25"/>
    </row>
    <row r="16" spans="2:21" ht="29.1" customHeight="1" thickBot="1">
      <c r="B16" s="164" t="s">
        <v>36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89"/>
    </row>
    <row r="17" spans="2:19" ht="29.1" customHeight="1" thickTop="1" thickBot="1">
      <c r="B17" s="190" t="s">
        <v>20</v>
      </c>
      <c r="C17" s="191" t="s">
        <v>37</v>
      </c>
      <c r="D17" s="192"/>
      <c r="E17" s="55">
        <v>1684</v>
      </c>
      <c r="F17" s="56">
        <v>1188</v>
      </c>
      <c r="G17" s="56">
        <v>1665</v>
      </c>
      <c r="H17" s="56">
        <v>1755</v>
      </c>
      <c r="I17" s="56">
        <v>2942</v>
      </c>
      <c r="J17" s="56">
        <v>515</v>
      </c>
      <c r="K17" s="56">
        <v>1767</v>
      </c>
      <c r="L17" s="56">
        <v>670</v>
      </c>
      <c r="M17" s="57">
        <v>1203</v>
      </c>
      <c r="N17" s="57">
        <v>959</v>
      </c>
      <c r="O17" s="57">
        <v>2263</v>
      </c>
      <c r="P17" s="57">
        <v>1663</v>
      </c>
      <c r="Q17" s="57">
        <v>2247</v>
      </c>
      <c r="R17" s="57">
        <v>1862</v>
      </c>
      <c r="S17" s="50">
        <f>SUM(E17:R17)</f>
        <v>22383</v>
      </c>
    </row>
    <row r="18" spans="2:19" ht="29.1" customHeight="1" thickTop="1" thickBot="1">
      <c r="B18" s="173"/>
      <c r="C18" s="175" t="s">
        <v>38</v>
      </c>
      <c r="D18" s="176"/>
      <c r="E18" s="58">
        <f t="shared" ref="E18:S18" si="3">E17/E6*100</f>
        <v>50.044576523031203</v>
      </c>
      <c r="F18" s="58">
        <f t="shared" si="3"/>
        <v>54.470426409903716</v>
      </c>
      <c r="G18" s="58">
        <f t="shared" si="3"/>
        <v>52.857142857142861</v>
      </c>
      <c r="H18" s="58">
        <f t="shared" si="3"/>
        <v>50.620132679550046</v>
      </c>
      <c r="I18" s="58">
        <f t="shared" si="3"/>
        <v>55.677517032551094</v>
      </c>
      <c r="J18" s="58">
        <f t="shared" si="3"/>
        <v>46.73321234119782</v>
      </c>
      <c r="K18" s="58">
        <f t="shared" si="3"/>
        <v>53.110910730387737</v>
      </c>
      <c r="L18" s="58">
        <f t="shared" si="3"/>
        <v>46.560111188325223</v>
      </c>
      <c r="M18" s="58">
        <f t="shared" si="3"/>
        <v>52.281616688396348</v>
      </c>
      <c r="N18" s="58">
        <f t="shared" si="3"/>
        <v>57.049375371802505</v>
      </c>
      <c r="O18" s="58">
        <f t="shared" si="3"/>
        <v>52.97284644194756</v>
      </c>
      <c r="P18" s="58">
        <f t="shared" si="3"/>
        <v>54.310907903331149</v>
      </c>
      <c r="Q18" s="58">
        <f t="shared" si="3"/>
        <v>53.936629860777728</v>
      </c>
      <c r="R18" s="59">
        <f t="shared" si="3"/>
        <v>53.598157743235461</v>
      </c>
      <c r="S18" s="60">
        <f t="shared" si="3"/>
        <v>52.951195855314516</v>
      </c>
    </row>
    <row r="19" spans="2:19" ht="29.1" customHeight="1" thickTop="1" thickBot="1">
      <c r="B19" s="172" t="s">
        <v>23</v>
      </c>
      <c r="C19" s="174" t="s">
        <v>39</v>
      </c>
      <c r="D19" s="160"/>
      <c r="E19" s="47">
        <v>0</v>
      </c>
      <c r="F19" s="48">
        <v>1512</v>
      </c>
      <c r="G19" s="48">
        <v>1610</v>
      </c>
      <c r="H19" s="48">
        <v>1934</v>
      </c>
      <c r="I19" s="48">
        <v>2179</v>
      </c>
      <c r="J19" s="48">
        <v>492</v>
      </c>
      <c r="K19" s="48">
        <v>1834</v>
      </c>
      <c r="L19" s="48">
        <v>856</v>
      </c>
      <c r="M19" s="49">
        <v>1309</v>
      </c>
      <c r="N19" s="49">
        <v>827</v>
      </c>
      <c r="O19" s="49">
        <v>0</v>
      </c>
      <c r="P19" s="49">
        <v>1887</v>
      </c>
      <c r="Q19" s="49">
        <v>1885</v>
      </c>
      <c r="R19" s="49">
        <v>1623</v>
      </c>
      <c r="S19" s="61">
        <f>SUM(E19:R19)</f>
        <v>17948</v>
      </c>
    </row>
    <row r="20" spans="2:19" ht="29.1" customHeight="1" thickTop="1" thickBot="1">
      <c r="B20" s="173"/>
      <c r="C20" s="175" t="s">
        <v>38</v>
      </c>
      <c r="D20" s="176"/>
      <c r="E20" s="58">
        <f t="shared" ref="E20:S20" si="4">E19/E6*100</f>
        <v>0</v>
      </c>
      <c r="F20" s="58">
        <f t="shared" si="4"/>
        <v>69.325997248968363</v>
      </c>
      <c r="G20" s="58">
        <f t="shared" si="4"/>
        <v>51.111111111111107</v>
      </c>
      <c r="H20" s="58">
        <f t="shared" si="4"/>
        <v>55.783097779059709</v>
      </c>
      <c r="I20" s="58">
        <f t="shared" si="4"/>
        <v>41.237698713096137</v>
      </c>
      <c r="J20" s="58">
        <f t="shared" si="4"/>
        <v>44.646098003629767</v>
      </c>
      <c r="K20" s="58">
        <f t="shared" si="4"/>
        <v>55.12473700030057</v>
      </c>
      <c r="L20" s="58">
        <f t="shared" si="4"/>
        <v>59.485753995830436</v>
      </c>
      <c r="M20" s="58">
        <f t="shared" si="4"/>
        <v>56.888309430682312</v>
      </c>
      <c r="N20" s="58">
        <f t="shared" si="4"/>
        <v>49.196906603212376</v>
      </c>
      <c r="O20" s="58">
        <f t="shared" si="4"/>
        <v>0</v>
      </c>
      <c r="P20" s="58">
        <f t="shared" si="4"/>
        <v>61.626387981711297</v>
      </c>
      <c r="Q20" s="58">
        <f t="shared" si="4"/>
        <v>45.247239558329333</v>
      </c>
      <c r="R20" s="59">
        <f t="shared" si="4"/>
        <v>46.718480138169255</v>
      </c>
      <c r="S20" s="60">
        <f t="shared" si="4"/>
        <v>42.459369307563108</v>
      </c>
    </row>
    <row r="21" spans="2:19" s="4" customFormat="1" ht="29.1" customHeight="1" thickTop="1" thickBot="1">
      <c r="B21" s="193" t="s">
        <v>28</v>
      </c>
      <c r="C21" s="194" t="s">
        <v>40</v>
      </c>
      <c r="D21" s="195"/>
      <c r="E21" s="47">
        <v>757</v>
      </c>
      <c r="F21" s="48">
        <v>422</v>
      </c>
      <c r="G21" s="48">
        <v>616</v>
      </c>
      <c r="H21" s="48">
        <v>672</v>
      </c>
      <c r="I21" s="48">
        <v>945</v>
      </c>
      <c r="J21" s="48">
        <v>188</v>
      </c>
      <c r="K21" s="48">
        <v>640</v>
      </c>
      <c r="L21" s="48">
        <v>223</v>
      </c>
      <c r="M21" s="49">
        <v>414</v>
      </c>
      <c r="N21" s="49">
        <v>241</v>
      </c>
      <c r="O21" s="49">
        <v>657</v>
      </c>
      <c r="P21" s="49">
        <v>427</v>
      </c>
      <c r="Q21" s="49">
        <v>770</v>
      </c>
      <c r="R21" s="49">
        <v>464</v>
      </c>
      <c r="S21" s="50">
        <f>SUM(E21:R21)</f>
        <v>7436</v>
      </c>
    </row>
    <row r="22" spans="2:19" ht="29.1" customHeight="1" thickTop="1" thickBot="1">
      <c r="B22" s="173"/>
      <c r="C22" s="175" t="s">
        <v>38</v>
      </c>
      <c r="D22" s="176"/>
      <c r="E22" s="58">
        <f t="shared" ref="E22:S22" si="5">E21/E6*100</f>
        <v>22.496285289747401</v>
      </c>
      <c r="F22" s="58">
        <f t="shared" si="5"/>
        <v>19.348922512608898</v>
      </c>
      <c r="G22" s="58">
        <f t="shared" si="5"/>
        <v>19.555555555555557</v>
      </c>
      <c r="H22" s="58">
        <f t="shared" si="5"/>
        <v>19.382751658494378</v>
      </c>
      <c r="I22" s="58">
        <f t="shared" si="5"/>
        <v>17.884178652535958</v>
      </c>
      <c r="J22" s="58">
        <f t="shared" si="5"/>
        <v>17.059891107078041</v>
      </c>
      <c r="K22" s="58">
        <f t="shared" si="5"/>
        <v>19.236549443943492</v>
      </c>
      <c r="L22" s="58">
        <f t="shared" si="5"/>
        <v>15.496872828353023</v>
      </c>
      <c r="M22" s="58">
        <f t="shared" si="5"/>
        <v>17.992177314211215</v>
      </c>
      <c r="N22" s="58">
        <f t="shared" si="5"/>
        <v>14.336704342653183</v>
      </c>
      <c r="O22" s="58">
        <f t="shared" si="5"/>
        <v>15.379213483146067</v>
      </c>
      <c r="P22" s="58">
        <f t="shared" si="5"/>
        <v>13.945133899412149</v>
      </c>
      <c r="Q22" s="58">
        <f t="shared" si="5"/>
        <v>18.482957273163706</v>
      </c>
      <c r="R22" s="59">
        <f t="shared" si="5"/>
        <v>13.356361542890042</v>
      </c>
      <c r="S22" s="60">
        <f t="shared" si="5"/>
        <v>17.591256416928864</v>
      </c>
    </row>
    <row r="23" spans="2:19" s="4" customFormat="1" ht="29.1" customHeight="1" thickTop="1" thickBot="1">
      <c r="B23" s="193" t="s">
        <v>31</v>
      </c>
      <c r="C23" s="196" t="s">
        <v>41</v>
      </c>
      <c r="D23" s="197"/>
      <c r="E23" s="47">
        <v>239</v>
      </c>
      <c r="F23" s="48">
        <v>192</v>
      </c>
      <c r="G23" s="48">
        <v>207</v>
      </c>
      <c r="H23" s="48">
        <v>208</v>
      </c>
      <c r="I23" s="48">
        <v>72</v>
      </c>
      <c r="J23" s="48">
        <v>55</v>
      </c>
      <c r="K23" s="48">
        <v>84</v>
      </c>
      <c r="L23" s="48">
        <v>57</v>
      </c>
      <c r="M23" s="49">
        <v>356</v>
      </c>
      <c r="N23" s="49">
        <v>82</v>
      </c>
      <c r="O23" s="49">
        <v>307</v>
      </c>
      <c r="P23" s="49">
        <v>152</v>
      </c>
      <c r="Q23" s="49">
        <v>218</v>
      </c>
      <c r="R23" s="49">
        <v>143</v>
      </c>
      <c r="S23" s="50">
        <f>SUM(E23:R23)</f>
        <v>2372</v>
      </c>
    </row>
    <row r="24" spans="2:19" ht="29.1" customHeight="1" thickTop="1" thickBot="1">
      <c r="B24" s="173"/>
      <c r="C24" s="175" t="s">
        <v>38</v>
      </c>
      <c r="D24" s="176"/>
      <c r="E24" s="58">
        <f t="shared" ref="E24:S24" si="6">E23/E6*100</f>
        <v>7.1025260029717678</v>
      </c>
      <c r="F24" s="58">
        <f t="shared" si="6"/>
        <v>8.8033012379642361</v>
      </c>
      <c r="G24" s="58">
        <f t="shared" si="6"/>
        <v>6.5714285714285712</v>
      </c>
      <c r="H24" s="58">
        <f t="shared" si="6"/>
        <v>5.999423132391116</v>
      </c>
      <c r="I24" s="58">
        <f t="shared" si="6"/>
        <v>1.3626040878122634</v>
      </c>
      <c r="J24" s="58">
        <f t="shared" si="6"/>
        <v>4.9909255898366602</v>
      </c>
      <c r="K24" s="58">
        <f t="shared" si="6"/>
        <v>2.5247971145175834</v>
      </c>
      <c r="L24" s="58">
        <f t="shared" si="6"/>
        <v>3.9610840861709518</v>
      </c>
      <c r="M24" s="58">
        <f t="shared" si="6"/>
        <v>15.471534115601912</v>
      </c>
      <c r="N24" s="58">
        <f t="shared" si="6"/>
        <v>4.8780487804878048</v>
      </c>
      <c r="O24" s="58">
        <f t="shared" si="6"/>
        <v>7.1863295880149805</v>
      </c>
      <c r="P24" s="58">
        <f t="shared" si="6"/>
        <v>4.9640757674722407</v>
      </c>
      <c r="Q24" s="58">
        <f t="shared" si="6"/>
        <v>5.2328372539606338</v>
      </c>
      <c r="R24" s="59">
        <f t="shared" si="6"/>
        <v>4.1162924582613707</v>
      </c>
      <c r="S24" s="60">
        <f t="shared" si="6"/>
        <v>5.6114120792032356</v>
      </c>
    </row>
    <row r="25" spans="2:19" s="4" customFormat="1" ht="29.1" customHeight="1" thickTop="1" thickBot="1">
      <c r="B25" s="193" t="s">
        <v>42</v>
      </c>
      <c r="C25" s="194" t="s">
        <v>43</v>
      </c>
      <c r="D25" s="195"/>
      <c r="E25" s="62">
        <v>127</v>
      </c>
      <c r="F25" s="49">
        <v>89</v>
      </c>
      <c r="G25" s="49">
        <v>131</v>
      </c>
      <c r="H25" s="49">
        <v>117</v>
      </c>
      <c r="I25" s="49">
        <v>191</v>
      </c>
      <c r="J25" s="49">
        <v>39</v>
      </c>
      <c r="K25" s="49">
        <v>100</v>
      </c>
      <c r="L25" s="49">
        <v>53</v>
      </c>
      <c r="M25" s="49">
        <v>122</v>
      </c>
      <c r="N25" s="49">
        <v>77</v>
      </c>
      <c r="O25" s="49">
        <v>156</v>
      </c>
      <c r="P25" s="49">
        <v>164</v>
      </c>
      <c r="Q25" s="49">
        <v>149</v>
      </c>
      <c r="R25" s="49">
        <v>133</v>
      </c>
      <c r="S25" s="50">
        <f>SUM(E25:R25)</f>
        <v>1648</v>
      </c>
    </row>
    <row r="26" spans="2:19" ht="29.1" customHeight="1" thickTop="1" thickBot="1">
      <c r="B26" s="173"/>
      <c r="C26" s="175" t="s">
        <v>38</v>
      </c>
      <c r="D26" s="176"/>
      <c r="E26" s="58">
        <f t="shared" ref="E26:S26" si="7">E25/E6*100</f>
        <v>3.7741456166419018</v>
      </c>
      <c r="F26" s="58">
        <f t="shared" si="7"/>
        <v>4.0806969280146728</v>
      </c>
      <c r="G26" s="58">
        <f t="shared" si="7"/>
        <v>4.1587301587301591</v>
      </c>
      <c r="H26" s="58">
        <f t="shared" si="7"/>
        <v>3.3746755119700031</v>
      </c>
      <c r="I26" s="58">
        <f t="shared" si="7"/>
        <v>3.6146858440575325</v>
      </c>
      <c r="J26" s="58">
        <f t="shared" si="7"/>
        <v>3.5390199637023589</v>
      </c>
      <c r="K26" s="58">
        <f t="shared" si="7"/>
        <v>3.0057108506161709</v>
      </c>
      <c r="L26" s="58">
        <f t="shared" si="7"/>
        <v>3.6831132731063239</v>
      </c>
      <c r="M26" s="58">
        <f t="shared" si="7"/>
        <v>5.3020425901781829</v>
      </c>
      <c r="N26" s="58">
        <f t="shared" si="7"/>
        <v>4.5806067816775728</v>
      </c>
      <c r="O26" s="58">
        <f t="shared" si="7"/>
        <v>3.6516853932584268</v>
      </c>
      <c r="P26" s="58">
        <f t="shared" si="7"/>
        <v>5.3559764859568908</v>
      </c>
      <c r="Q26" s="58">
        <f t="shared" si="7"/>
        <v>3.5765722515602496</v>
      </c>
      <c r="R26" s="59">
        <f t="shared" si="7"/>
        <v>3.8284398388025331</v>
      </c>
      <c r="S26" s="60">
        <f t="shared" si="7"/>
        <v>3.8986539234936481</v>
      </c>
    </row>
    <row r="27" spans="2:19" ht="29.1" customHeight="1" thickTop="1" thickBot="1">
      <c r="B27" s="193" t="s">
        <v>44</v>
      </c>
      <c r="C27" s="199" t="s">
        <v>45</v>
      </c>
      <c r="D27" s="200"/>
      <c r="E27" s="62">
        <v>584</v>
      </c>
      <c r="F27" s="49">
        <v>423</v>
      </c>
      <c r="G27" s="49">
        <v>690</v>
      </c>
      <c r="H27" s="49">
        <v>620</v>
      </c>
      <c r="I27" s="49">
        <v>1146</v>
      </c>
      <c r="J27" s="49">
        <v>192</v>
      </c>
      <c r="K27" s="49">
        <v>685</v>
      </c>
      <c r="L27" s="49">
        <v>215</v>
      </c>
      <c r="M27" s="49">
        <v>569</v>
      </c>
      <c r="N27" s="49">
        <v>255</v>
      </c>
      <c r="O27" s="49">
        <v>827</v>
      </c>
      <c r="P27" s="49">
        <v>772</v>
      </c>
      <c r="Q27" s="49">
        <v>681</v>
      </c>
      <c r="R27" s="49">
        <v>648</v>
      </c>
      <c r="S27" s="50">
        <f>SUM(E27:R27)</f>
        <v>8307</v>
      </c>
    </row>
    <row r="28" spans="2:19" ht="29.1" customHeight="1" thickTop="1" thickBot="1">
      <c r="B28" s="198"/>
      <c r="C28" s="175" t="s">
        <v>38</v>
      </c>
      <c r="D28" s="176"/>
      <c r="E28" s="58">
        <f>E27/E6*100</f>
        <v>17.355126300148587</v>
      </c>
      <c r="F28" s="58">
        <f t="shared" ref="F28:S28" si="8">F27/F6*100</f>
        <v>19.394773039889959</v>
      </c>
      <c r="G28" s="58">
        <f t="shared" si="8"/>
        <v>21.904761904761905</v>
      </c>
      <c r="H28" s="58">
        <f t="shared" si="8"/>
        <v>17.882895875396596</v>
      </c>
      <c r="I28" s="58">
        <f t="shared" si="8"/>
        <v>21.688115064345194</v>
      </c>
      <c r="J28" s="58">
        <f t="shared" si="8"/>
        <v>17.422867513611614</v>
      </c>
      <c r="K28" s="58">
        <f t="shared" si="8"/>
        <v>20.58911932672077</v>
      </c>
      <c r="L28" s="58">
        <f t="shared" si="8"/>
        <v>14.940931202223767</v>
      </c>
      <c r="M28" s="58">
        <f t="shared" si="8"/>
        <v>24.728378965667101</v>
      </c>
      <c r="N28" s="58">
        <f t="shared" si="8"/>
        <v>15.169541939321832</v>
      </c>
      <c r="O28" s="58">
        <f t="shared" si="8"/>
        <v>19.358614232209735</v>
      </c>
      <c r="P28" s="58">
        <f t="shared" si="8"/>
        <v>25.21227955584585</v>
      </c>
      <c r="Q28" s="58">
        <f t="shared" si="8"/>
        <v>16.346615458473359</v>
      </c>
      <c r="R28" s="58">
        <f t="shared" si="8"/>
        <v>18.652849740932641</v>
      </c>
      <c r="S28" s="58">
        <f t="shared" si="8"/>
        <v>19.651770717513191</v>
      </c>
    </row>
    <row r="29" spans="2:19" ht="29.1" customHeight="1" thickBot="1">
      <c r="B29" s="164" t="s">
        <v>46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201"/>
    </row>
    <row r="30" spans="2:19" ht="29.1" customHeight="1" thickTop="1" thickBot="1">
      <c r="B30" s="172" t="s">
        <v>20</v>
      </c>
      <c r="C30" s="174" t="s">
        <v>47</v>
      </c>
      <c r="D30" s="160"/>
      <c r="E30" s="47">
        <v>853</v>
      </c>
      <c r="F30" s="48">
        <v>630</v>
      </c>
      <c r="G30" s="48">
        <v>925</v>
      </c>
      <c r="H30" s="48">
        <v>998</v>
      </c>
      <c r="I30" s="48">
        <v>1408</v>
      </c>
      <c r="J30" s="48">
        <v>234</v>
      </c>
      <c r="K30" s="48">
        <v>992</v>
      </c>
      <c r="L30" s="48">
        <v>430</v>
      </c>
      <c r="M30" s="49">
        <v>729</v>
      </c>
      <c r="N30" s="49">
        <v>511</v>
      </c>
      <c r="O30" s="49">
        <v>946</v>
      </c>
      <c r="P30" s="49">
        <v>978</v>
      </c>
      <c r="Q30" s="49">
        <v>1123</v>
      </c>
      <c r="R30" s="49">
        <v>965</v>
      </c>
      <c r="S30" s="50">
        <f>SUM(E30:R30)</f>
        <v>11722</v>
      </c>
    </row>
    <row r="31" spans="2:19" ht="29.1" customHeight="1" thickTop="1" thickBot="1">
      <c r="B31" s="173"/>
      <c r="C31" s="175" t="s">
        <v>38</v>
      </c>
      <c r="D31" s="176"/>
      <c r="E31" s="58">
        <f t="shared" ref="E31:S31" si="9">E30/E6*100</f>
        <v>25.349182763744427</v>
      </c>
      <c r="F31" s="58">
        <f t="shared" si="9"/>
        <v>28.885832187070154</v>
      </c>
      <c r="G31" s="58">
        <f t="shared" si="9"/>
        <v>29.365079365079367</v>
      </c>
      <c r="H31" s="58">
        <f t="shared" si="9"/>
        <v>28.785693683299684</v>
      </c>
      <c r="I31" s="58">
        <f t="shared" si="9"/>
        <v>26.646479939439821</v>
      </c>
      <c r="J31" s="58">
        <f t="shared" si="9"/>
        <v>21.234119782214155</v>
      </c>
      <c r="K31" s="58">
        <f t="shared" si="9"/>
        <v>29.816651638112411</v>
      </c>
      <c r="L31" s="58">
        <f t="shared" si="9"/>
        <v>29.881862404447535</v>
      </c>
      <c r="M31" s="58">
        <f t="shared" si="9"/>
        <v>31.681877444589308</v>
      </c>
      <c r="N31" s="58">
        <f t="shared" si="9"/>
        <v>30.398572278405712</v>
      </c>
      <c r="O31" s="58">
        <f t="shared" si="9"/>
        <v>22.14419475655431</v>
      </c>
      <c r="P31" s="58">
        <f t="shared" si="9"/>
        <v>31.93990855649902</v>
      </c>
      <c r="Q31" s="58">
        <f t="shared" si="9"/>
        <v>26.956313010081612</v>
      </c>
      <c r="R31" s="59">
        <f t="shared" si="9"/>
        <v>27.777777777777779</v>
      </c>
      <c r="S31" s="60">
        <f t="shared" si="9"/>
        <v>27.730595443684798</v>
      </c>
    </row>
    <row r="32" spans="2:19" ht="29.1" customHeight="1" thickTop="1" thickBot="1">
      <c r="B32" s="193" t="s">
        <v>23</v>
      </c>
      <c r="C32" s="194" t="s">
        <v>48</v>
      </c>
      <c r="D32" s="195"/>
      <c r="E32" s="47">
        <v>1101</v>
      </c>
      <c r="F32" s="48">
        <v>691</v>
      </c>
      <c r="G32" s="48">
        <v>877</v>
      </c>
      <c r="H32" s="48">
        <v>1046</v>
      </c>
      <c r="I32" s="48">
        <v>1489</v>
      </c>
      <c r="J32" s="48">
        <v>416</v>
      </c>
      <c r="K32" s="48">
        <v>958</v>
      </c>
      <c r="L32" s="48">
        <v>448</v>
      </c>
      <c r="M32" s="49">
        <v>679</v>
      </c>
      <c r="N32" s="49">
        <v>481</v>
      </c>
      <c r="O32" s="49">
        <v>1292</v>
      </c>
      <c r="P32" s="49">
        <v>803</v>
      </c>
      <c r="Q32" s="49">
        <v>1140</v>
      </c>
      <c r="R32" s="49">
        <v>1034</v>
      </c>
      <c r="S32" s="50">
        <f>SUM(E32:R32)</f>
        <v>12455</v>
      </c>
    </row>
    <row r="33" spans="2:22" ht="29.1" customHeight="1" thickTop="1" thickBot="1">
      <c r="B33" s="173"/>
      <c r="C33" s="175" t="s">
        <v>38</v>
      </c>
      <c r="D33" s="176"/>
      <c r="E33" s="58">
        <f t="shared" ref="E33:S33" si="10">E32/E6*100</f>
        <v>32.719167904903415</v>
      </c>
      <c r="F33" s="58">
        <f t="shared" si="10"/>
        <v>31.68271435121504</v>
      </c>
      <c r="G33" s="58">
        <f t="shared" si="10"/>
        <v>27.841269841269838</v>
      </c>
      <c r="H33" s="58">
        <f t="shared" si="10"/>
        <v>30.170175944620709</v>
      </c>
      <c r="I33" s="58">
        <f t="shared" si="10"/>
        <v>28.179409538228619</v>
      </c>
      <c r="J33" s="58">
        <f t="shared" si="10"/>
        <v>37.749546279491838</v>
      </c>
      <c r="K33" s="58">
        <f t="shared" si="10"/>
        <v>28.794709948902913</v>
      </c>
      <c r="L33" s="58">
        <f t="shared" si="10"/>
        <v>31.13273106323836</v>
      </c>
      <c r="M33" s="58">
        <f t="shared" si="10"/>
        <v>29.508909169926117</v>
      </c>
      <c r="N33" s="58">
        <f t="shared" si="10"/>
        <v>28.613920285544321</v>
      </c>
      <c r="O33" s="58">
        <f t="shared" si="10"/>
        <v>30.243445692883896</v>
      </c>
      <c r="P33" s="58">
        <f t="shared" si="10"/>
        <v>26.224689745264534</v>
      </c>
      <c r="Q33" s="58">
        <f t="shared" si="10"/>
        <v>27.364378300528085</v>
      </c>
      <c r="R33" s="59">
        <f t="shared" si="10"/>
        <v>29.763960852043752</v>
      </c>
      <c r="S33" s="60">
        <f t="shared" si="10"/>
        <v>29.464644791937733</v>
      </c>
    </row>
    <row r="34" spans="2:22" ht="29.1" customHeight="1" thickTop="1" thickBot="1">
      <c r="B34" s="193" t="s">
        <v>28</v>
      </c>
      <c r="C34" s="194" t="s">
        <v>49</v>
      </c>
      <c r="D34" s="195"/>
      <c r="E34" s="47">
        <v>1027</v>
      </c>
      <c r="F34" s="48">
        <v>903</v>
      </c>
      <c r="G34" s="48">
        <v>1570</v>
      </c>
      <c r="H34" s="48">
        <v>1832</v>
      </c>
      <c r="I34" s="48">
        <v>3013</v>
      </c>
      <c r="J34" s="48">
        <v>380</v>
      </c>
      <c r="K34" s="48">
        <v>1659</v>
      </c>
      <c r="L34" s="48">
        <v>638</v>
      </c>
      <c r="M34" s="49">
        <v>994</v>
      </c>
      <c r="N34" s="49">
        <v>863</v>
      </c>
      <c r="O34" s="49">
        <v>2045</v>
      </c>
      <c r="P34" s="49">
        <v>1475</v>
      </c>
      <c r="Q34" s="49">
        <v>2015</v>
      </c>
      <c r="R34" s="49">
        <v>1793</v>
      </c>
      <c r="S34" s="50">
        <f>SUM(E34:R34)</f>
        <v>20207</v>
      </c>
    </row>
    <row r="35" spans="2:22" ht="29.1" customHeight="1" thickTop="1" thickBot="1">
      <c r="B35" s="173"/>
      <c r="C35" s="175" t="s">
        <v>38</v>
      </c>
      <c r="D35" s="176"/>
      <c r="E35" s="58">
        <f t="shared" ref="E35:S35" si="11">E34/E6*100</f>
        <v>30.520059435364043</v>
      </c>
      <c r="F35" s="58">
        <f t="shared" si="11"/>
        <v>41.403026134800555</v>
      </c>
      <c r="G35" s="58">
        <f t="shared" si="11"/>
        <v>49.841269841269842</v>
      </c>
      <c r="H35" s="58">
        <f t="shared" si="11"/>
        <v>52.841072973752524</v>
      </c>
      <c r="I35" s="58">
        <f t="shared" si="11"/>
        <v>57.021196063588185</v>
      </c>
      <c r="J35" s="58">
        <f t="shared" si="11"/>
        <v>34.482758620689658</v>
      </c>
      <c r="K35" s="58">
        <f t="shared" si="11"/>
        <v>49.864743011722275</v>
      </c>
      <c r="L35" s="58">
        <f t="shared" si="11"/>
        <v>44.3363446838082</v>
      </c>
      <c r="M35" s="58">
        <f t="shared" si="11"/>
        <v>43.198609300304213</v>
      </c>
      <c r="N35" s="58">
        <f t="shared" si="11"/>
        <v>51.338488994646049</v>
      </c>
      <c r="O35" s="58">
        <f t="shared" si="11"/>
        <v>47.869850187265918</v>
      </c>
      <c r="P35" s="58">
        <f t="shared" si="11"/>
        <v>48.171129980404963</v>
      </c>
      <c r="Q35" s="58">
        <f t="shared" si="11"/>
        <v>48.367738838214116</v>
      </c>
      <c r="R35" s="59">
        <f t="shared" si="11"/>
        <v>51.611974668969488</v>
      </c>
      <c r="S35" s="60">
        <f t="shared" si="11"/>
        <v>47.80345863594426</v>
      </c>
    </row>
    <row r="36" spans="2:22" ht="29.1" customHeight="1" thickTop="1" thickBot="1">
      <c r="B36" s="193" t="s">
        <v>31</v>
      </c>
      <c r="C36" s="199" t="s">
        <v>50</v>
      </c>
      <c r="D36" s="200"/>
      <c r="E36" s="62">
        <v>412</v>
      </c>
      <c r="F36" s="49">
        <v>324</v>
      </c>
      <c r="G36" s="49">
        <v>514</v>
      </c>
      <c r="H36" s="49">
        <v>442</v>
      </c>
      <c r="I36" s="49">
        <v>882</v>
      </c>
      <c r="J36" s="49">
        <v>104</v>
      </c>
      <c r="K36" s="49">
        <v>480</v>
      </c>
      <c r="L36" s="49">
        <v>215</v>
      </c>
      <c r="M36" s="49">
        <v>309</v>
      </c>
      <c r="N36" s="49">
        <v>255</v>
      </c>
      <c r="O36" s="49">
        <v>484</v>
      </c>
      <c r="P36" s="49">
        <v>429</v>
      </c>
      <c r="Q36" s="49">
        <v>721</v>
      </c>
      <c r="R36" s="49">
        <v>635</v>
      </c>
      <c r="S36" s="50">
        <f>SUM(E36:R36)</f>
        <v>6206</v>
      </c>
    </row>
    <row r="37" spans="2:22" ht="29.1" customHeight="1" thickTop="1" thickBot="1">
      <c r="B37" s="198"/>
      <c r="C37" s="175" t="s">
        <v>38</v>
      </c>
      <c r="D37" s="176"/>
      <c r="E37" s="58">
        <f t="shared" ref="E37:S37" si="12">E36/E6*100</f>
        <v>12.243684992570579</v>
      </c>
      <c r="F37" s="58">
        <f t="shared" si="12"/>
        <v>14.855570839064649</v>
      </c>
      <c r="G37" s="58">
        <f t="shared" si="12"/>
        <v>16.317460317460316</v>
      </c>
      <c r="H37" s="58">
        <f t="shared" si="12"/>
        <v>12.748774156331121</v>
      </c>
      <c r="I37" s="58">
        <f t="shared" si="12"/>
        <v>16.691900075700229</v>
      </c>
      <c r="J37" s="58">
        <f t="shared" si="12"/>
        <v>9.4373865698729595</v>
      </c>
      <c r="K37" s="58">
        <f t="shared" si="12"/>
        <v>14.42741208295762</v>
      </c>
      <c r="L37" s="58">
        <f t="shared" si="12"/>
        <v>14.940931202223767</v>
      </c>
      <c r="M37" s="58">
        <f t="shared" si="12"/>
        <v>13.428943937418513</v>
      </c>
      <c r="N37" s="58">
        <f t="shared" si="12"/>
        <v>15.169541939321832</v>
      </c>
      <c r="O37" s="58">
        <f t="shared" si="12"/>
        <v>11.329588014981272</v>
      </c>
      <c r="P37" s="58">
        <f t="shared" si="12"/>
        <v>14.010450685826257</v>
      </c>
      <c r="Q37" s="58">
        <f t="shared" si="12"/>
        <v>17.30676908305329</v>
      </c>
      <c r="R37" s="59">
        <f t="shared" si="12"/>
        <v>18.278641335636152</v>
      </c>
      <c r="S37" s="60">
        <f t="shared" si="12"/>
        <v>14.681460102670862</v>
      </c>
    </row>
    <row r="38" spans="2:22" s="63" customFormat="1" ht="29.1" customHeight="1" thickTop="1" thickBot="1">
      <c r="B38" s="172" t="s">
        <v>42</v>
      </c>
      <c r="C38" s="205" t="s">
        <v>51</v>
      </c>
      <c r="D38" s="206"/>
      <c r="E38" s="62">
        <v>518</v>
      </c>
      <c r="F38" s="49">
        <v>239</v>
      </c>
      <c r="G38" s="49">
        <v>294</v>
      </c>
      <c r="H38" s="49">
        <v>153</v>
      </c>
      <c r="I38" s="49">
        <v>383</v>
      </c>
      <c r="J38" s="49">
        <v>78</v>
      </c>
      <c r="K38" s="49">
        <v>239</v>
      </c>
      <c r="L38" s="49">
        <v>126</v>
      </c>
      <c r="M38" s="49">
        <v>206</v>
      </c>
      <c r="N38" s="49">
        <v>109</v>
      </c>
      <c r="O38" s="49">
        <v>488</v>
      </c>
      <c r="P38" s="49">
        <v>245</v>
      </c>
      <c r="Q38" s="49">
        <v>315</v>
      </c>
      <c r="R38" s="49">
        <v>269</v>
      </c>
      <c r="S38" s="50">
        <f>SUM(E38:R38)</f>
        <v>3662</v>
      </c>
    </row>
    <row r="39" spans="2:22" s="4" customFormat="1" ht="29.1" customHeight="1" thickTop="1" thickBot="1">
      <c r="B39" s="204"/>
      <c r="C39" s="207" t="s">
        <v>38</v>
      </c>
      <c r="D39" s="208"/>
      <c r="E39" s="64">
        <f t="shared" ref="E39:S39" si="13">E38/E6*100</f>
        <v>15.393759286775632</v>
      </c>
      <c r="F39" s="65">
        <f t="shared" si="13"/>
        <v>10.958276020174232</v>
      </c>
      <c r="G39" s="65">
        <f t="shared" si="13"/>
        <v>9.3333333333333339</v>
      </c>
      <c r="H39" s="65">
        <f t="shared" si="13"/>
        <v>4.4130372079607731</v>
      </c>
      <c r="I39" s="65">
        <f t="shared" si="13"/>
        <v>7.2482967448902338</v>
      </c>
      <c r="J39" s="65">
        <f t="shared" si="13"/>
        <v>7.0780399274047179</v>
      </c>
      <c r="K39" s="65">
        <f t="shared" si="13"/>
        <v>7.1836489329726483</v>
      </c>
      <c r="L39" s="65">
        <f t="shared" si="13"/>
        <v>8.7560806115357881</v>
      </c>
      <c r="M39" s="65">
        <f t="shared" si="13"/>
        <v>8.9526292916123413</v>
      </c>
      <c r="N39" s="65">
        <f t="shared" si="13"/>
        <v>6.4842355740630575</v>
      </c>
      <c r="O39" s="64">
        <f t="shared" si="13"/>
        <v>11.423220973782772</v>
      </c>
      <c r="P39" s="65">
        <f t="shared" si="13"/>
        <v>8.0013063357282821</v>
      </c>
      <c r="Q39" s="65">
        <f t="shared" si="13"/>
        <v>7.5612097935669711</v>
      </c>
      <c r="R39" s="66">
        <f t="shared" si="13"/>
        <v>7.7432354634427174</v>
      </c>
      <c r="S39" s="60">
        <f t="shared" si="13"/>
        <v>8.6631496770835792</v>
      </c>
    </row>
    <row r="40" spans="2:22" s="4" customFormat="1" ht="24" customHeight="1">
      <c r="B40" s="67"/>
      <c r="C40" s="68"/>
      <c r="D40" s="68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70"/>
    </row>
    <row r="41" spans="2:22" s="4" customFormat="1" ht="48.75" customHeight="1" thickBot="1">
      <c r="B41" s="209" t="s">
        <v>52</v>
      </c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</row>
    <row r="42" spans="2:22" s="4" customFormat="1" ht="42" customHeight="1" thickTop="1" thickBot="1">
      <c r="B42" s="6" t="s">
        <v>1</v>
      </c>
      <c r="C42" s="71" t="s">
        <v>2</v>
      </c>
      <c r="D42" s="72" t="s">
        <v>3</v>
      </c>
      <c r="E42" s="73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64" t="s">
        <v>55</v>
      </c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1"/>
    </row>
    <row r="44" spans="2:22" s="4" customFormat="1" ht="42" customHeight="1" thickTop="1" thickBot="1">
      <c r="B44" s="74" t="s">
        <v>20</v>
      </c>
      <c r="C44" s="202" t="s">
        <v>56</v>
      </c>
      <c r="D44" s="203"/>
      <c r="E44" s="55">
        <v>320</v>
      </c>
      <c r="F44" s="55">
        <v>226</v>
      </c>
      <c r="G44" s="55">
        <v>105</v>
      </c>
      <c r="H44" s="55">
        <v>132</v>
      </c>
      <c r="I44" s="55">
        <v>156</v>
      </c>
      <c r="J44" s="55">
        <v>192</v>
      </c>
      <c r="K44" s="55">
        <v>97</v>
      </c>
      <c r="L44" s="55">
        <v>153</v>
      </c>
      <c r="M44" s="55">
        <v>223</v>
      </c>
      <c r="N44" s="55">
        <v>119</v>
      </c>
      <c r="O44" s="55">
        <v>590</v>
      </c>
      <c r="P44" s="55">
        <v>164</v>
      </c>
      <c r="Q44" s="55">
        <v>244</v>
      </c>
      <c r="R44" s="75">
        <v>348</v>
      </c>
      <c r="S44" s="76">
        <f>SUM(E44:R44)</f>
        <v>3069</v>
      </c>
    </row>
    <row r="45" spans="2:22" s="4" customFormat="1" ht="42" customHeight="1" thickTop="1" thickBot="1">
      <c r="B45" s="77"/>
      <c r="C45" s="212" t="s">
        <v>57</v>
      </c>
      <c r="D45" s="213"/>
      <c r="E45" s="78">
        <v>69</v>
      </c>
      <c r="F45" s="48">
        <v>19</v>
      </c>
      <c r="G45" s="48">
        <v>32</v>
      </c>
      <c r="H45" s="48">
        <v>3</v>
      </c>
      <c r="I45" s="48">
        <v>11</v>
      </c>
      <c r="J45" s="48">
        <v>16</v>
      </c>
      <c r="K45" s="48">
        <v>15</v>
      </c>
      <c r="L45" s="48">
        <v>35</v>
      </c>
      <c r="M45" s="49">
        <v>65</v>
      </c>
      <c r="N45" s="49">
        <v>43</v>
      </c>
      <c r="O45" s="49">
        <v>78</v>
      </c>
      <c r="P45" s="49">
        <v>38</v>
      </c>
      <c r="Q45" s="49">
        <v>146</v>
      </c>
      <c r="R45" s="49">
        <v>157</v>
      </c>
      <c r="S45" s="76">
        <f>SUM(E45:R45)</f>
        <v>727</v>
      </c>
    </row>
    <row r="46" spans="2:22" s="4" customFormat="1" ht="42" customHeight="1" thickTop="1" thickBot="1">
      <c r="B46" s="79" t="s">
        <v>23</v>
      </c>
      <c r="C46" s="214" t="s">
        <v>58</v>
      </c>
      <c r="D46" s="215"/>
      <c r="E46" s="80">
        <f>E44</f>
        <v>320</v>
      </c>
      <c r="F46" s="80">
        <f t="shared" ref="F46:S46" si="14">F44</f>
        <v>226</v>
      </c>
      <c r="G46" s="80">
        <f t="shared" si="14"/>
        <v>105</v>
      </c>
      <c r="H46" s="80">
        <f t="shared" si="14"/>
        <v>132</v>
      </c>
      <c r="I46" s="80">
        <f t="shared" si="14"/>
        <v>156</v>
      </c>
      <c r="J46" s="80">
        <f t="shared" si="14"/>
        <v>192</v>
      </c>
      <c r="K46" s="80">
        <f t="shared" si="14"/>
        <v>97</v>
      </c>
      <c r="L46" s="80">
        <f t="shared" si="14"/>
        <v>153</v>
      </c>
      <c r="M46" s="80">
        <f t="shared" si="14"/>
        <v>223</v>
      </c>
      <c r="N46" s="80">
        <f t="shared" si="14"/>
        <v>119</v>
      </c>
      <c r="O46" s="80">
        <f t="shared" si="14"/>
        <v>590</v>
      </c>
      <c r="P46" s="80">
        <f t="shared" si="14"/>
        <v>164</v>
      </c>
      <c r="Q46" s="80">
        <f t="shared" si="14"/>
        <v>244</v>
      </c>
      <c r="R46" s="81">
        <f t="shared" si="14"/>
        <v>348</v>
      </c>
      <c r="S46" s="82">
        <f t="shared" si="14"/>
        <v>3069</v>
      </c>
      <c r="U46" s="4">
        <f>SUM(E46:R46)</f>
        <v>3069</v>
      </c>
      <c r="V46" s="4">
        <f>SUM(E46:R46)</f>
        <v>3069</v>
      </c>
    </row>
    <row r="47" spans="2:22" s="4" customFormat="1" ht="42" customHeight="1" thickBot="1">
      <c r="B47" s="216" t="s">
        <v>59</v>
      </c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1"/>
    </row>
    <row r="48" spans="2:22" s="4" customFormat="1" ht="42" customHeight="1" thickTop="1" thickBot="1">
      <c r="B48" s="218" t="s">
        <v>20</v>
      </c>
      <c r="C48" s="219" t="s">
        <v>60</v>
      </c>
      <c r="D48" s="220"/>
      <c r="E48" s="56">
        <v>1</v>
      </c>
      <c r="F48" s="56">
        <v>0</v>
      </c>
      <c r="G48" s="56">
        <v>0</v>
      </c>
      <c r="H48" s="56">
        <v>0</v>
      </c>
      <c r="I48" s="56">
        <v>2</v>
      </c>
      <c r="J48" s="56">
        <v>0</v>
      </c>
      <c r="K48" s="56">
        <v>0</v>
      </c>
      <c r="L48" s="56">
        <v>6</v>
      </c>
      <c r="M48" s="56">
        <v>1</v>
      </c>
      <c r="N48" s="56">
        <v>1</v>
      </c>
      <c r="O48" s="56">
        <v>3</v>
      </c>
      <c r="P48" s="56">
        <v>1</v>
      </c>
      <c r="Q48" s="56">
        <v>3</v>
      </c>
      <c r="R48" s="57">
        <v>9</v>
      </c>
      <c r="S48" s="83">
        <f>SUM(E48:R48)</f>
        <v>27</v>
      </c>
    </row>
    <row r="49" spans="2:22" ht="42" customHeight="1" thickTop="1" thickBot="1">
      <c r="B49" s="173"/>
      <c r="C49" s="221" t="s">
        <v>61</v>
      </c>
      <c r="D49" s="222"/>
      <c r="E49" s="84">
        <f>E48</f>
        <v>1</v>
      </c>
      <c r="F49" s="84">
        <f t="shared" ref="F49:S49" si="15">F48</f>
        <v>0</v>
      </c>
      <c r="G49" s="84">
        <f t="shared" si="15"/>
        <v>0</v>
      </c>
      <c r="H49" s="84">
        <f t="shared" si="15"/>
        <v>0</v>
      </c>
      <c r="I49" s="84">
        <f t="shared" si="15"/>
        <v>2</v>
      </c>
      <c r="J49" s="84">
        <f t="shared" si="15"/>
        <v>0</v>
      </c>
      <c r="K49" s="84">
        <f t="shared" si="15"/>
        <v>0</v>
      </c>
      <c r="L49" s="84">
        <f t="shared" si="15"/>
        <v>6</v>
      </c>
      <c r="M49" s="84">
        <f t="shared" si="15"/>
        <v>1</v>
      </c>
      <c r="N49" s="84">
        <f t="shared" si="15"/>
        <v>1</v>
      </c>
      <c r="O49" s="84">
        <f t="shared" si="15"/>
        <v>3</v>
      </c>
      <c r="P49" s="84">
        <f t="shared" si="15"/>
        <v>1</v>
      </c>
      <c r="Q49" s="84">
        <f t="shared" si="15"/>
        <v>3</v>
      </c>
      <c r="R49" s="85">
        <f t="shared" si="15"/>
        <v>9</v>
      </c>
      <c r="S49" s="82">
        <f t="shared" si="15"/>
        <v>27</v>
      </c>
      <c r="U49" s="1">
        <f>SUM(E49:R49)</f>
        <v>27</v>
      </c>
      <c r="V49" s="4">
        <f>SUM(E49:R49)</f>
        <v>27</v>
      </c>
    </row>
    <row r="50" spans="2:22" s="4" customFormat="1" ht="42" customHeight="1" thickTop="1" thickBot="1">
      <c r="B50" s="223" t="s">
        <v>23</v>
      </c>
      <c r="C50" s="224" t="s">
        <v>62</v>
      </c>
      <c r="D50" s="225"/>
      <c r="E50" s="86">
        <v>2</v>
      </c>
      <c r="F50" s="86">
        <v>3</v>
      </c>
      <c r="G50" s="86">
        <v>0</v>
      </c>
      <c r="H50" s="86">
        <v>1</v>
      </c>
      <c r="I50" s="86">
        <v>0</v>
      </c>
      <c r="J50" s="86">
        <v>0</v>
      </c>
      <c r="K50" s="86">
        <v>0</v>
      </c>
      <c r="L50" s="86">
        <v>3</v>
      </c>
      <c r="M50" s="86">
        <v>16</v>
      </c>
      <c r="N50" s="86">
        <v>0</v>
      </c>
      <c r="O50" s="86">
        <v>1</v>
      </c>
      <c r="P50" s="86">
        <v>14</v>
      </c>
      <c r="Q50" s="86">
        <v>2</v>
      </c>
      <c r="R50" s="87">
        <v>0</v>
      </c>
      <c r="S50" s="83">
        <f>SUM(E50:R50)</f>
        <v>42</v>
      </c>
    </row>
    <row r="51" spans="2:22" ht="42" customHeight="1" thickTop="1" thickBot="1">
      <c r="B51" s="173"/>
      <c r="C51" s="221" t="s">
        <v>63</v>
      </c>
      <c r="D51" s="222"/>
      <c r="E51" s="84">
        <f>E50</f>
        <v>2</v>
      </c>
      <c r="F51" s="84">
        <f t="shared" ref="F51:S51" si="16">F50</f>
        <v>3</v>
      </c>
      <c r="G51" s="84">
        <f t="shared" si="16"/>
        <v>0</v>
      </c>
      <c r="H51" s="84">
        <f t="shared" si="16"/>
        <v>1</v>
      </c>
      <c r="I51" s="84">
        <f t="shared" si="16"/>
        <v>0</v>
      </c>
      <c r="J51" s="84">
        <f t="shared" si="16"/>
        <v>0</v>
      </c>
      <c r="K51" s="84">
        <f t="shared" si="16"/>
        <v>0</v>
      </c>
      <c r="L51" s="84">
        <f t="shared" si="16"/>
        <v>3</v>
      </c>
      <c r="M51" s="84">
        <f t="shared" si="16"/>
        <v>16</v>
      </c>
      <c r="N51" s="84">
        <f t="shared" si="16"/>
        <v>0</v>
      </c>
      <c r="O51" s="84">
        <f t="shared" si="16"/>
        <v>1</v>
      </c>
      <c r="P51" s="84">
        <f t="shared" si="16"/>
        <v>14</v>
      </c>
      <c r="Q51" s="84">
        <f t="shared" si="16"/>
        <v>2</v>
      </c>
      <c r="R51" s="85">
        <f t="shared" si="16"/>
        <v>0</v>
      </c>
      <c r="S51" s="82">
        <f t="shared" si="16"/>
        <v>42</v>
      </c>
      <c r="U51" s="1">
        <f>SUM(E51:R51)</f>
        <v>42</v>
      </c>
      <c r="V51" s="4">
        <f>SUM(E51:R51)</f>
        <v>42</v>
      </c>
    </row>
    <row r="52" spans="2:22" s="4" customFormat="1" ht="42" customHeight="1" thickTop="1" thickBot="1">
      <c r="B52" s="226" t="s">
        <v>28</v>
      </c>
      <c r="C52" s="227" t="s">
        <v>64</v>
      </c>
      <c r="D52" s="228"/>
      <c r="E52" s="47">
        <v>0</v>
      </c>
      <c r="F52" s="48">
        <v>0</v>
      </c>
      <c r="G52" s="48">
        <v>0</v>
      </c>
      <c r="H52" s="48">
        <v>1</v>
      </c>
      <c r="I52" s="49">
        <v>0</v>
      </c>
      <c r="J52" s="48">
        <v>0</v>
      </c>
      <c r="K52" s="49">
        <v>0</v>
      </c>
      <c r="L52" s="48">
        <v>1</v>
      </c>
      <c r="M52" s="49">
        <v>1</v>
      </c>
      <c r="N52" s="49">
        <v>5</v>
      </c>
      <c r="O52" s="49">
        <v>0</v>
      </c>
      <c r="P52" s="48">
        <v>0</v>
      </c>
      <c r="Q52" s="88">
        <v>0</v>
      </c>
      <c r="R52" s="49">
        <v>0</v>
      </c>
      <c r="S52" s="83">
        <f>SUM(E52:R52)</f>
        <v>8</v>
      </c>
    </row>
    <row r="53" spans="2:22" ht="42" customHeight="1" thickTop="1" thickBot="1">
      <c r="B53" s="173"/>
      <c r="C53" s="221" t="s">
        <v>65</v>
      </c>
      <c r="D53" s="222"/>
      <c r="E53" s="84">
        <f>E52</f>
        <v>0</v>
      </c>
      <c r="F53" s="84">
        <f t="shared" ref="F53:S53" si="17">F52</f>
        <v>0</v>
      </c>
      <c r="G53" s="84">
        <f t="shared" si="17"/>
        <v>0</v>
      </c>
      <c r="H53" s="84">
        <f t="shared" si="17"/>
        <v>1</v>
      </c>
      <c r="I53" s="84">
        <f t="shared" si="17"/>
        <v>0</v>
      </c>
      <c r="J53" s="84">
        <f t="shared" si="17"/>
        <v>0</v>
      </c>
      <c r="K53" s="84">
        <f t="shared" si="17"/>
        <v>0</v>
      </c>
      <c r="L53" s="84">
        <f t="shared" si="17"/>
        <v>1</v>
      </c>
      <c r="M53" s="84">
        <f t="shared" si="17"/>
        <v>1</v>
      </c>
      <c r="N53" s="84">
        <f t="shared" si="17"/>
        <v>5</v>
      </c>
      <c r="O53" s="84">
        <f t="shared" si="17"/>
        <v>0</v>
      </c>
      <c r="P53" s="84">
        <f t="shared" si="17"/>
        <v>0</v>
      </c>
      <c r="Q53" s="84">
        <f t="shared" si="17"/>
        <v>0</v>
      </c>
      <c r="R53" s="85">
        <f t="shared" si="17"/>
        <v>0</v>
      </c>
      <c r="S53" s="82">
        <f t="shared" si="17"/>
        <v>8</v>
      </c>
      <c r="U53" s="1">
        <f>SUM(E53:R53)</f>
        <v>8</v>
      </c>
      <c r="V53" s="4">
        <f>SUM(E53:R53)</f>
        <v>8</v>
      </c>
    </row>
    <row r="54" spans="2:22" s="4" customFormat="1" ht="42" customHeight="1" thickTop="1" thickBot="1">
      <c r="B54" s="226" t="s">
        <v>31</v>
      </c>
      <c r="C54" s="227" t="s">
        <v>66</v>
      </c>
      <c r="D54" s="228"/>
      <c r="E54" s="47">
        <v>5</v>
      </c>
      <c r="F54" s="48">
        <v>2</v>
      </c>
      <c r="G54" s="48">
        <v>0</v>
      </c>
      <c r="H54" s="48">
        <v>0</v>
      </c>
      <c r="I54" s="49">
        <v>3</v>
      </c>
      <c r="J54" s="48">
        <v>8</v>
      </c>
      <c r="K54" s="49">
        <v>5</v>
      </c>
      <c r="L54" s="48">
        <v>1</v>
      </c>
      <c r="M54" s="49">
        <v>1</v>
      </c>
      <c r="N54" s="49">
        <v>1</v>
      </c>
      <c r="O54" s="49">
        <v>3</v>
      </c>
      <c r="P54" s="48">
        <v>0</v>
      </c>
      <c r="Q54" s="88">
        <v>6</v>
      </c>
      <c r="R54" s="49">
        <v>3</v>
      </c>
      <c r="S54" s="83">
        <f>SUM(E54:R54)</f>
        <v>38</v>
      </c>
    </row>
    <row r="55" spans="2:22" s="4" customFormat="1" ht="42" customHeight="1" thickTop="1" thickBot="1">
      <c r="B55" s="173"/>
      <c r="C55" s="229" t="s">
        <v>67</v>
      </c>
      <c r="D55" s="230"/>
      <c r="E55" s="84">
        <f>E54</f>
        <v>5</v>
      </c>
      <c r="F55" s="84">
        <f t="shared" ref="F55:S55" si="18">F54</f>
        <v>2</v>
      </c>
      <c r="G55" s="84">
        <f t="shared" si="18"/>
        <v>0</v>
      </c>
      <c r="H55" s="84">
        <f t="shared" si="18"/>
        <v>0</v>
      </c>
      <c r="I55" s="84">
        <f t="shared" si="18"/>
        <v>3</v>
      </c>
      <c r="J55" s="84">
        <f t="shared" si="18"/>
        <v>8</v>
      </c>
      <c r="K55" s="84">
        <f t="shared" si="18"/>
        <v>5</v>
      </c>
      <c r="L55" s="84">
        <f t="shared" si="18"/>
        <v>1</v>
      </c>
      <c r="M55" s="84">
        <f t="shared" si="18"/>
        <v>1</v>
      </c>
      <c r="N55" s="84">
        <f t="shared" si="18"/>
        <v>1</v>
      </c>
      <c r="O55" s="84">
        <f t="shared" si="18"/>
        <v>3</v>
      </c>
      <c r="P55" s="84">
        <f t="shared" si="18"/>
        <v>0</v>
      </c>
      <c r="Q55" s="84">
        <f t="shared" si="18"/>
        <v>6</v>
      </c>
      <c r="R55" s="85">
        <f t="shared" si="18"/>
        <v>3</v>
      </c>
      <c r="S55" s="82">
        <f t="shared" si="18"/>
        <v>38</v>
      </c>
      <c r="U55" s="4">
        <f>SUM(E55:R55)</f>
        <v>38</v>
      </c>
      <c r="V55" s="4">
        <f>SUM(E55:R55)</f>
        <v>38</v>
      </c>
    </row>
    <row r="56" spans="2:22" s="4" customFormat="1" ht="42" customHeight="1" thickTop="1" thickBot="1">
      <c r="B56" s="226" t="s">
        <v>42</v>
      </c>
      <c r="C56" s="232" t="s">
        <v>68</v>
      </c>
      <c r="D56" s="233"/>
      <c r="E56" s="89">
        <v>4</v>
      </c>
      <c r="F56" s="89">
        <v>1</v>
      </c>
      <c r="G56" s="89">
        <v>0</v>
      </c>
      <c r="H56" s="89">
        <v>2</v>
      </c>
      <c r="I56" s="89">
        <v>6</v>
      </c>
      <c r="J56" s="89">
        <v>0</v>
      </c>
      <c r="K56" s="89">
        <v>16</v>
      </c>
      <c r="L56" s="89">
        <v>3</v>
      </c>
      <c r="M56" s="89">
        <v>0</v>
      </c>
      <c r="N56" s="89">
        <v>0</v>
      </c>
      <c r="O56" s="89">
        <v>3</v>
      </c>
      <c r="P56" s="89">
        <v>0</v>
      </c>
      <c r="Q56" s="89">
        <v>2</v>
      </c>
      <c r="R56" s="90">
        <v>0</v>
      </c>
      <c r="S56" s="83">
        <f>SUM(E56:R56)</f>
        <v>37</v>
      </c>
    </row>
    <row r="57" spans="2:22" s="4" customFormat="1" ht="42" customHeight="1" thickTop="1" thickBot="1">
      <c r="B57" s="231"/>
      <c r="C57" s="234" t="s">
        <v>69</v>
      </c>
      <c r="D57" s="235"/>
      <c r="E57" s="84">
        <f>E56</f>
        <v>4</v>
      </c>
      <c r="F57" s="84">
        <f t="shared" ref="F57:S57" si="19">F56</f>
        <v>1</v>
      </c>
      <c r="G57" s="84">
        <f t="shared" si="19"/>
        <v>0</v>
      </c>
      <c r="H57" s="84">
        <f t="shared" si="19"/>
        <v>2</v>
      </c>
      <c r="I57" s="84">
        <f t="shared" si="19"/>
        <v>6</v>
      </c>
      <c r="J57" s="84">
        <f t="shared" si="19"/>
        <v>0</v>
      </c>
      <c r="K57" s="84">
        <f t="shared" si="19"/>
        <v>16</v>
      </c>
      <c r="L57" s="84">
        <f t="shared" si="19"/>
        <v>3</v>
      </c>
      <c r="M57" s="84">
        <f t="shared" si="19"/>
        <v>0</v>
      </c>
      <c r="N57" s="84">
        <f t="shared" si="19"/>
        <v>0</v>
      </c>
      <c r="O57" s="84">
        <f t="shared" si="19"/>
        <v>3</v>
      </c>
      <c r="P57" s="84">
        <f t="shared" si="19"/>
        <v>0</v>
      </c>
      <c r="Q57" s="84">
        <f t="shared" si="19"/>
        <v>2</v>
      </c>
      <c r="R57" s="85">
        <f t="shared" si="19"/>
        <v>0</v>
      </c>
      <c r="S57" s="82">
        <f t="shared" si="19"/>
        <v>37</v>
      </c>
      <c r="U57" s="4">
        <f>SUM(E57:R57)</f>
        <v>37</v>
      </c>
      <c r="V57" s="4">
        <f>SUM(E57:R57)</f>
        <v>37</v>
      </c>
    </row>
    <row r="58" spans="2:22" s="4" customFormat="1" ht="42" customHeight="1" thickTop="1" thickBot="1">
      <c r="B58" s="226" t="s">
        <v>44</v>
      </c>
      <c r="C58" s="232" t="s">
        <v>70</v>
      </c>
      <c r="D58" s="233"/>
      <c r="E58" s="89">
        <v>0</v>
      </c>
      <c r="F58" s="89">
        <v>0</v>
      </c>
      <c r="G58" s="89">
        <v>1</v>
      </c>
      <c r="H58" s="89">
        <v>3</v>
      </c>
      <c r="I58" s="89">
        <v>0</v>
      </c>
      <c r="J58" s="89">
        <v>0</v>
      </c>
      <c r="K58" s="89">
        <v>0</v>
      </c>
      <c r="L58" s="89">
        <v>1</v>
      </c>
      <c r="M58" s="89">
        <v>0</v>
      </c>
      <c r="N58" s="89">
        <v>2</v>
      </c>
      <c r="O58" s="89">
        <v>0</v>
      </c>
      <c r="P58" s="89">
        <v>1</v>
      </c>
      <c r="Q58" s="89">
        <v>1</v>
      </c>
      <c r="R58" s="90">
        <v>2</v>
      </c>
      <c r="S58" s="83">
        <f>SUM(E58:R58)</f>
        <v>11</v>
      </c>
    </row>
    <row r="59" spans="2:22" s="4" customFormat="1" ht="42" customHeight="1" thickTop="1" thickBot="1">
      <c r="B59" s="223"/>
      <c r="C59" s="236" t="s">
        <v>71</v>
      </c>
      <c r="D59" s="237"/>
      <c r="E59" s="84">
        <f>E58</f>
        <v>0</v>
      </c>
      <c r="F59" s="84">
        <f t="shared" ref="F59:S59" si="20">F58</f>
        <v>0</v>
      </c>
      <c r="G59" s="84">
        <f t="shared" si="20"/>
        <v>1</v>
      </c>
      <c r="H59" s="84">
        <f t="shared" si="20"/>
        <v>3</v>
      </c>
      <c r="I59" s="84">
        <f t="shared" si="20"/>
        <v>0</v>
      </c>
      <c r="J59" s="84">
        <f t="shared" si="20"/>
        <v>0</v>
      </c>
      <c r="K59" s="84">
        <f t="shared" si="20"/>
        <v>0</v>
      </c>
      <c r="L59" s="84">
        <f t="shared" si="20"/>
        <v>1</v>
      </c>
      <c r="M59" s="84">
        <f t="shared" si="20"/>
        <v>0</v>
      </c>
      <c r="N59" s="84">
        <f t="shared" si="20"/>
        <v>2</v>
      </c>
      <c r="O59" s="84">
        <f t="shared" si="20"/>
        <v>0</v>
      </c>
      <c r="P59" s="84">
        <f t="shared" si="20"/>
        <v>1</v>
      </c>
      <c r="Q59" s="84">
        <f t="shared" si="20"/>
        <v>1</v>
      </c>
      <c r="R59" s="85">
        <f t="shared" si="20"/>
        <v>2</v>
      </c>
      <c r="S59" s="82">
        <f t="shared" si="20"/>
        <v>11</v>
      </c>
      <c r="U59" s="4">
        <f>SUM(E59:R59)</f>
        <v>11</v>
      </c>
      <c r="V59" s="4">
        <f>SUM(E59:R59)</f>
        <v>11</v>
      </c>
    </row>
    <row r="60" spans="2:22" s="4" customFormat="1" ht="42" customHeight="1" thickTop="1" thickBot="1">
      <c r="B60" s="238" t="s">
        <v>72</v>
      </c>
      <c r="C60" s="232" t="s">
        <v>73</v>
      </c>
      <c r="D60" s="233"/>
      <c r="E60" s="89">
        <v>27</v>
      </c>
      <c r="F60" s="89">
        <v>5</v>
      </c>
      <c r="G60" s="89">
        <v>0</v>
      </c>
      <c r="H60" s="89">
        <v>0</v>
      </c>
      <c r="I60" s="89">
        <v>7</v>
      </c>
      <c r="J60" s="89">
        <v>2</v>
      </c>
      <c r="K60" s="89">
        <v>9</v>
      </c>
      <c r="L60" s="89">
        <v>6</v>
      </c>
      <c r="M60" s="89">
        <v>0</v>
      </c>
      <c r="N60" s="89">
        <v>8</v>
      </c>
      <c r="O60" s="89">
        <v>37</v>
      </c>
      <c r="P60" s="89">
        <v>16</v>
      </c>
      <c r="Q60" s="89">
        <v>6</v>
      </c>
      <c r="R60" s="90">
        <v>7</v>
      </c>
      <c r="S60" s="83">
        <f>SUM(E60:R60)</f>
        <v>130</v>
      </c>
    </row>
    <row r="61" spans="2:22" s="4" customFormat="1" ht="42" customHeight="1" thickTop="1" thickBot="1">
      <c r="B61" s="238"/>
      <c r="C61" s="239" t="s">
        <v>74</v>
      </c>
      <c r="D61" s="240"/>
      <c r="E61" s="91">
        <f>E60</f>
        <v>27</v>
      </c>
      <c r="F61" s="91">
        <f t="shared" ref="F61:S61" si="21">F60</f>
        <v>5</v>
      </c>
      <c r="G61" s="91">
        <f t="shared" si="21"/>
        <v>0</v>
      </c>
      <c r="H61" s="91">
        <f t="shared" si="21"/>
        <v>0</v>
      </c>
      <c r="I61" s="91">
        <f t="shared" si="21"/>
        <v>7</v>
      </c>
      <c r="J61" s="91">
        <f t="shared" si="21"/>
        <v>2</v>
      </c>
      <c r="K61" s="91">
        <f t="shared" si="21"/>
        <v>9</v>
      </c>
      <c r="L61" s="91">
        <f t="shared" si="21"/>
        <v>6</v>
      </c>
      <c r="M61" s="91">
        <f t="shared" si="21"/>
        <v>0</v>
      </c>
      <c r="N61" s="91">
        <f t="shared" si="21"/>
        <v>8</v>
      </c>
      <c r="O61" s="91">
        <f t="shared" si="21"/>
        <v>37</v>
      </c>
      <c r="P61" s="91">
        <f t="shared" si="21"/>
        <v>16</v>
      </c>
      <c r="Q61" s="91">
        <f t="shared" si="21"/>
        <v>6</v>
      </c>
      <c r="R61" s="92">
        <f t="shared" si="21"/>
        <v>7</v>
      </c>
      <c r="S61" s="82">
        <f t="shared" si="21"/>
        <v>130</v>
      </c>
      <c r="U61" s="4">
        <f>SUM(E61:R61)</f>
        <v>130</v>
      </c>
      <c r="V61" s="4">
        <f>SUM(E61:R61)</f>
        <v>130</v>
      </c>
    </row>
    <row r="62" spans="2:22" s="4" customFormat="1" ht="42" customHeight="1" thickTop="1" thickBot="1">
      <c r="B62" s="238" t="s">
        <v>75</v>
      </c>
      <c r="C62" s="232" t="s">
        <v>76</v>
      </c>
      <c r="D62" s="233"/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O62" s="89">
        <v>0</v>
      </c>
      <c r="P62" s="89">
        <v>0</v>
      </c>
      <c r="Q62" s="89">
        <v>0</v>
      </c>
      <c r="R62" s="90">
        <v>0</v>
      </c>
      <c r="S62" s="83">
        <f>SUM(E62:R62)</f>
        <v>0</v>
      </c>
    </row>
    <row r="63" spans="2:22" s="4" customFormat="1" ht="42" customHeight="1" thickTop="1" thickBot="1">
      <c r="B63" s="226"/>
      <c r="C63" s="241" t="s">
        <v>77</v>
      </c>
      <c r="D63" s="242"/>
      <c r="E63" s="84">
        <f>E62</f>
        <v>0</v>
      </c>
      <c r="F63" s="84">
        <f t="shared" ref="F63:S63" si="22">F62</f>
        <v>0</v>
      </c>
      <c r="G63" s="84">
        <f t="shared" si="22"/>
        <v>0</v>
      </c>
      <c r="H63" s="84">
        <f t="shared" si="22"/>
        <v>0</v>
      </c>
      <c r="I63" s="84">
        <f t="shared" si="22"/>
        <v>0</v>
      </c>
      <c r="J63" s="84">
        <f t="shared" si="22"/>
        <v>0</v>
      </c>
      <c r="K63" s="84">
        <f t="shared" si="22"/>
        <v>0</v>
      </c>
      <c r="L63" s="84">
        <f t="shared" si="22"/>
        <v>0</v>
      </c>
      <c r="M63" s="84">
        <f t="shared" si="22"/>
        <v>0</v>
      </c>
      <c r="N63" s="84">
        <f t="shared" si="22"/>
        <v>0</v>
      </c>
      <c r="O63" s="84">
        <f t="shared" si="22"/>
        <v>0</v>
      </c>
      <c r="P63" s="84">
        <f t="shared" si="22"/>
        <v>0</v>
      </c>
      <c r="Q63" s="84">
        <f t="shared" si="22"/>
        <v>0</v>
      </c>
      <c r="R63" s="85">
        <f t="shared" si="22"/>
        <v>0</v>
      </c>
      <c r="S63" s="82">
        <f t="shared" si="22"/>
        <v>0</v>
      </c>
      <c r="U63" s="4">
        <f>SUM(E63:R63)</f>
        <v>0</v>
      </c>
      <c r="V63" s="4">
        <f>SUM(E63:R63)</f>
        <v>0</v>
      </c>
    </row>
    <row r="64" spans="2:22" s="4" customFormat="1" ht="42" customHeight="1" thickTop="1" thickBot="1">
      <c r="B64" s="238" t="s">
        <v>78</v>
      </c>
      <c r="C64" s="232" t="s">
        <v>79</v>
      </c>
      <c r="D64" s="233"/>
      <c r="E64" s="89">
        <v>0</v>
      </c>
      <c r="F64" s="89">
        <v>0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</v>
      </c>
      <c r="N64" s="89">
        <v>0</v>
      </c>
      <c r="O64" s="89">
        <v>0</v>
      </c>
      <c r="P64" s="89">
        <v>0</v>
      </c>
      <c r="Q64" s="89">
        <v>0</v>
      </c>
      <c r="R64" s="90">
        <v>0</v>
      </c>
      <c r="S64" s="83">
        <f>SUM(E64:R64)</f>
        <v>0</v>
      </c>
    </row>
    <row r="65" spans="2:22" ht="42" customHeight="1" thickTop="1" thickBot="1">
      <c r="B65" s="243"/>
      <c r="C65" s="244" t="s">
        <v>80</v>
      </c>
      <c r="D65" s="245"/>
      <c r="E65" s="84">
        <f>E64</f>
        <v>0</v>
      </c>
      <c r="F65" s="84">
        <f t="shared" ref="F65:S65" si="23">F64</f>
        <v>0</v>
      </c>
      <c r="G65" s="84">
        <f t="shared" si="23"/>
        <v>0</v>
      </c>
      <c r="H65" s="84">
        <f t="shared" si="23"/>
        <v>0</v>
      </c>
      <c r="I65" s="84">
        <f t="shared" si="23"/>
        <v>0</v>
      </c>
      <c r="J65" s="84">
        <f t="shared" si="23"/>
        <v>0</v>
      </c>
      <c r="K65" s="84">
        <f t="shared" si="23"/>
        <v>0</v>
      </c>
      <c r="L65" s="84">
        <f t="shared" si="23"/>
        <v>0</v>
      </c>
      <c r="M65" s="84">
        <f t="shared" si="23"/>
        <v>0</v>
      </c>
      <c r="N65" s="84">
        <f t="shared" si="23"/>
        <v>0</v>
      </c>
      <c r="O65" s="84">
        <f t="shared" si="23"/>
        <v>0</v>
      </c>
      <c r="P65" s="84">
        <f t="shared" si="23"/>
        <v>0</v>
      </c>
      <c r="Q65" s="84">
        <f t="shared" si="23"/>
        <v>0</v>
      </c>
      <c r="R65" s="85">
        <f t="shared" si="23"/>
        <v>0</v>
      </c>
      <c r="S65" s="82">
        <f t="shared" si="23"/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46" t="s">
        <v>81</v>
      </c>
      <c r="C66" s="248" t="s">
        <v>82</v>
      </c>
      <c r="D66" s="249"/>
      <c r="E66" s="93">
        <f t="shared" ref="E66:R67" si="24">E48+E50+E52+E54+E56+E58+E60+E62+E64</f>
        <v>39</v>
      </c>
      <c r="F66" s="93">
        <f t="shared" si="24"/>
        <v>11</v>
      </c>
      <c r="G66" s="93">
        <f t="shared" si="24"/>
        <v>1</v>
      </c>
      <c r="H66" s="93">
        <f t="shared" si="24"/>
        <v>7</v>
      </c>
      <c r="I66" s="93">
        <f t="shared" si="24"/>
        <v>18</v>
      </c>
      <c r="J66" s="93">
        <f t="shared" si="24"/>
        <v>10</v>
      </c>
      <c r="K66" s="93">
        <f t="shared" si="24"/>
        <v>30</v>
      </c>
      <c r="L66" s="93">
        <f t="shared" si="24"/>
        <v>21</v>
      </c>
      <c r="M66" s="93">
        <f t="shared" si="24"/>
        <v>19</v>
      </c>
      <c r="N66" s="93">
        <f t="shared" si="24"/>
        <v>17</v>
      </c>
      <c r="O66" s="93">
        <f t="shared" si="24"/>
        <v>47</v>
      </c>
      <c r="P66" s="93">
        <f t="shared" si="24"/>
        <v>32</v>
      </c>
      <c r="Q66" s="93">
        <f t="shared" si="24"/>
        <v>20</v>
      </c>
      <c r="R66" s="94">
        <f t="shared" si="24"/>
        <v>21</v>
      </c>
      <c r="S66" s="95">
        <f>SUM(E66:R66)</f>
        <v>293</v>
      </c>
      <c r="V66" s="4"/>
    </row>
    <row r="67" spans="2:22" ht="45" customHeight="1" thickTop="1" thickBot="1">
      <c r="B67" s="247"/>
      <c r="C67" s="248" t="s">
        <v>83</v>
      </c>
      <c r="D67" s="249"/>
      <c r="E67" s="96">
        <f t="shared" si="24"/>
        <v>39</v>
      </c>
      <c r="F67" s="96">
        <f>F49+F51+F53+F55+F57+F59+F61+F63+F65</f>
        <v>11</v>
      </c>
      <c r="G67" s="96">
        <f t="shared" si="24"/>
        <v>1</v>
      </c>
      <c r="H67" s="96">
        <f t="shared" si="24"/>
        <v>7</v>
      </c>
      <c r="I67" s="96">
        <f t="shared" si="24"/>
        <v>18</v>
      </c>
      <c r="J67" s="96">
        <f t="shared" si="24"/>
        <v>10</v>
      </c>
      <c r="K67" s="96">
        <f t="shared" si="24"/>
        <v>30</v>
      </c>
      <c r="L67" s="96">
        <f t="shared" si="24"/>
        <v>21</v>
      </c>
      <c r="M67" s="96">
        <f t="shared" si="24"/>
        <v>19</v>
      </c>
      <c r="N67" s="96">
        <f t="shared" si="24"/>
        <v>17</v>
      </c>
      <c r="O67" s="96">
        <f t="shared" si="24"/>
        <v>47</v>
      </c>
      <c r="P67" s="96">
        <f t="shared" si="24"/>
        <v>32</v>
      </c>
      <c r="Q67" s="96">
        <f t="shared" si="24"/>
        <v>20</v>
      </c>
      <c r="R67" s="97">
        <f t="shared" si="24"/>
        <v>21</v>
      </c>
      <c r="S67" s="95">
        <f>SUM(E67:R67)</f>
        <v>293</v>
      </c>
      <c r="V67" s="4"/>
    </row>
    <row r="68" spans="2:22" ht="14.25" customHeight="1">
      <c r="B68" s="250" t="s">
        <v>84</v>
      </c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</row>
    <row r="69" spans="2:22" ht="14.25" customHeight="1">
      <c r="B69" s="251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2"/>
      <c r="S69" s="252"/>
    </row>
    <row r="75" spans="2:22" ht="13.5" thickBot="1"/>
    <row r="76" spans="2:22" ht="26.25" customHeight="1" thickTop="1" thickBot="1">
      <c r="E76" s="98">
        <v>126</v>
      </c>
      <c r="F76" s="98">
        <v>67</v>
      </c>
      <c r="G76" s="98">
        <v>60</v>
      </c>
      <c r="H76" s="98">
        <v>62</v>
      </c>
      <c r="I76" s="98">
        <v>85</v>
      </c>
      <c r="J76" s="98">
        <v>36</v>
      </c>
      <c r="K76" s="98">
        <v>60</v>
      </c>
      <c r="L76" s="98">
        <v>20</v>
      </c>
      <c r="M76" s="98">
        <v>65</v>
      </c>
      <c r="N76" s="98">
        <v>39</v>
      </c>
      <c r="O76" s="98">
        <v>121</v>
      </c>
      <c r="P76" s="98">
        <v>78</v>
      </c>
      <c r="Q76" s="98">
        <v>91</v>
      </c>
      <c r="R76" s="98">
        <v>75</v>
      </c>
      <c r="S76" s="76">
        <f>SUM(E76:R76)</f>
        <v>985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  <col min="257" max="257" width="2.42578125" customWidth="1"/>
    <col min="258" max="258" width="8.7109375" customWidth="1"/>
    <col min="259" max="259" width="26.7109375" customWidth="1"/>
    <col min="260" max="260" width="14.7109375" customWidth="1"/>
    <col min="261" max="261" width="15.28515625" customWidth="1"/>
    <col min="262" max="262" width="4.7109375" customWidth="1"/>
    <col min="263" max="263" width="8.5703125" customWidth="1"/>
    <col min="264" max="264" width="27.85546875" customWidth="1"/>
    <col min="265" max="265" width="14.85546875" customWidth="1"/>
    <col min="266" max="266" width="15.28515625" customWidth="1"/>
    <col min="267" max="267" width="4.5703125" customWidth="1"/>
    <col min="268" max="268" width="8.7109375" customWidth="1"/>
    <col min="269" max="269" width="28.42578125" customWidth="1"/>
    <col min="270" max="270" width="14.7109375" customWidth="1"/>
    <col min="271" max="271" width="15.85546875" customWidth="1"/>
    <col min="513" max="513" width="2.42578125" customWidth="1"/>
    <col min="514" max="514" width="8.7109375" customWidth="1"/>
    <col min="515" max="515" width="26.7109375" customWidth="1"/>
    <col min="516" max="516" width="14.7109375" customWidth="1"/>
    <col min="517" max="517" width="15.28515625" customWidth="1"/>
    <col min="518" max="518" width="4.7109375" customWidth="1"/>
    <col min="519" max="519" width="8.5703125" customWidth="1"/>
    <col min="520" max="520" width="27.85546875" customWidth="1"/>
    <col min="521" max="521" width="14.85546875" customWidth="1"/>
    <col min="522" max="522" width="15.28515625" customWidth="1"/>
    <col min="523" max="523" width="4.5703125" customWidth="1"/>
    <col min="524" max="524" width="8.7109375" customWidth="1"/>
    <col min="525" max="525" width="28.42578125" customWidth="1"/>
    <col min="526" max="526" width="14.7109375" customWidth="1"/>
    <col min="527" max="527" width="15.85546875" customWidth="1"/>
    <col min="769" max="769" width="2.42578125" customWidth="1"/>
    <col min="770" max="770" width="8.7109375" customWidth="1"/>
    <col min="771" max="771" width="26.7109375" customWidth="1"/>
    <col min="772" max="772" width="14.7109375" customWidth="1"/>
    <col min="773" max="773" width="15.28515625" customWidth="1"/>
    <col min="774" max="774" width="4.7109375" customWidth="1"/>
    <col min="775" max="775" width="8.5703125" customWidth="1"/>
    <col min="776" max="776" width="27.85546875" customWidth="1"/>
    <col min="777" max="777" width="14.85546875" customWidth="1"/>
    <col min="778" max="778" width="15.28515625" customWidth="1"/>
    <col min="779" max="779" width="4.5703125" customWidth="1"/>
    <col min="780" max="780" width="8.7109375" customWidth="1"/>
    <col min="781" max="781" width="28.42578125" customWidth="1"/>
    <col min="782" max="782" width="14.7109375" customWidth="1"/>
    <col min="783" max="783" width="15.85546875" customWidth="1"/>
    <col min="1025" max="1025" width="2.42578125" customWidth="1"/>
    <col min="1026" max="1026" width="8.7109375" customWidth="1"/>
    <col min="1027" max="1027" width="26.7109375" customWidth="1"/>
    <col min="1028" max="1028" width="14.7109375" customWidth="1"/>
    <col min="1029" max="1029" width="15.28515625" customWidth="1"/>
    <col min="1030" max="1030" width="4.7109375" customWidth="1"/>
    <col min="1031" max="1031" width="8.5703125" customWidth="1"/>
    <col min="1032" max="1032" width="27.85546875" customWidth="1"/>
    <col min="1033" max="1033" width="14.85546875" customWidth="1"/>
    <col min="1034" max="1034" width="15.28515625" customWidth="1"/>
    <col min="1035" max="1035" width="4.5703125" customWidth="1"/>
    <col min="1036" max="1036" width="8.7109375" customWidth="1"/>
    <col min="1037" max="1037" width="28.42578125" customWidth="1"/>
    <col min="1038" max="1038" width="14.7109375" customWidth="1"/>
    <col min="1039" max="1039" width="15.85546875" customWidth="1"/>
    <col min="1281" max="1281" width="2.42578125" customWidth="1"/>
    <col min="1282" max="1282" width="8.7109375" customWidth="1"/>
    <col min="1283" max="1283" width="26.7109375" customWidth="1"/>
    <col min="1284" max="1284" width="14.7109375" customWidth="1"/>
    <col min="1285" max="1285" width="15.28515625" customWidth="1"/>
    <col min="1286" max="1286" width="4.7109375" customWidth="1"/>
    <col min="1287" max="1287" width="8.5703125" customWidth="1"/>
    <col min="1288" max="1288" width="27.85546875" customWidth="1"/>
    <col min="1289" max="1289" width="14.85546875" customWidth="1"/>
    <col min="1290" max="1290" width="15.28515625" customWidth="1"/>
    <col min="1291" max="1291" width="4.5703125" customWidth="1"/>
    <col min="1292" max="1292" width="8.7109375" customWidth="1"/>
    <col min="1293" max="1293" width="28.42578125" customWidth="1"/>
    <col min="1294" max="1294" width="14.7109375" customWidth="1"/>
    <col min="1295" max="1295" width="15.85546875" customWidth="1"/>
    <col min="1537" max="1537" width="2.42578125" customWidth="1"/>
    <col min="1538" max="1538" width="8.7109375" customWidth="1"/>
    <col min="1539" max="1539" width="26.7109375" customWidth="1"/>
    <col min="1540" max="1540" width="14.7109375" customWidth="1"/>
    <col min="1541" max="1541" width="15.28515625" customWidth="1"/>
    <col min="1542" max="1542" width="4.7109375" customWidth="1"/>
    <col min="1543" max="1543" width="8.5703125" customWidth="1"/>
    <col min="1544" max="1544" width="27.85546875" customWidth="1"/>
    <col min="1545" max="1545" width="14.85546875" customWidth="1"/>
    <col min="1546" max="1546" width="15.28515625" customWidth="1"/>
    <col min="1547" max="1547" width="4.5703125" customWidth="1"/>
    <col min="1548" max="1548" width="8.7109375" customWidth="1"/>
    <col min="1549" max="1549" width="28.42578125" customWidth="1"/>
    <col min="1550" max="1550" width="14.7109375" customWidth="1"/>
    <col min="1551" max="1551" width="15.85546875" customWidth="1"/>
    <col min="1793" max="1793" width="2.42578125" customWidth="1"/>
    <col min="1794" max="1794" width="8.7109375" customWidth="1"/>
    <col min="1795" max="1795" width="26.7109375" customWidth="1"/>
    <col min="1796" max="1796" width="14.7109375" customWidth="1"/>
    <col min="1797" max="1797" width="15.28515625" customWidth="1"/>
    <col min="1798" max="1798" width="4.7109375" customWidth="1"/>
    <col min="1799" max="1799" width="8.5703125" customWidth="1"/>
    <col min="1800" max="1800" width="27.85546875" customWidth="1"/>
    <col min="1801" max="1801" width="14.85546875" customWidth="1"/>
    <col min="1802" max="1802" width="15.28515625" customWidth="1"/>
    <col min="1803" max="1803" width="4.5703125" customWidth="1"/>
    <col min="1804" max="1804" width="8.7109375" customWidth="1"/>
    <col min="1805" max="1805" width="28.42578125" customWidth="1"/>
    <col min="1806" max="1806" width="14.7109375" customWidth="1"/>
    <col min="1807" max="1807" width="15.85546875" customWidth="1"/>
    <col min="2049" max="2049" width="2.42578125" customWidth="1"/>
    <col min="2050" max="2050" width="8.7109375" customWidth="1"/>
    <col min="2051" max="2051" width="26.7109375" customWidth="1"/>
    <col min="2052" max="2052" width="14.7109375" customWidth="1"/>
    <col min="2053" max="2053" width="15.28515625" customWidth="1"/>
    <col min="2054" max="2054" width="4.7109375" customWidth="1"/>
    <col min="2055" max="2055" width="8.5703125" customWidth="1"/>
    <col min="2056" max="2056" width="27.85546875" customWidth="1"/>
    <col min="2057" max="2057" width="14.85546875" customWidth="1"/>
    <col min="2058" max="2058" width="15.28515625" customWidth="1"/>
    <col min="2059" max="2059" width="4.5703125" customWidth="1"/>
    <col min="2060" max="2060" width="8.7109375" customWidth="1"/>
    <col min="2061" max="2061" width="28.42578125" customWidth="1"/>
    <col min="2062" max="2062" width="14.7109375" customWidth="1"/>
    <col min="2063" max="2063" width="15.85546875" customWidth="1"/>
    <col min="2305" max="2305" width="2.42578125" customWidth="1"/>
    <col min="2306" max="2306" width="8.7109375" customWidth="1"/>
    <col min="2307" max="2307" width="26.7109375" customWidth="1"/>
    <col min="2308" max="2308" width="14.7109375" customWidth="1"/>
    <col min="2309" max="2309" width="15.28515625" customWidth="1"/>
    <col min="2310" max="2310" width="4.7109375" customWidth="1"/>
    <col min="2311" max="2311" width="8.5703125" customWidth="1"/>
    <col min="2312" max="2312" width="27.85546875" customWidth="1"/>
    <col min="2313" max="2313" width="14.85546875" customWidth="1"/>
    <col min="2314" max="2314" width="15.28515625" customWidth="1"/>
    <col min="2315" max="2315" width="4.5703125" customWidth="1"/>
    <col min="2316" max="2316" width="8.7109375" customWidth="1"/>
    <col min="2317" max="2317" width="28.42578125" customWidth="1"/>
    <col min="2318" max="2318" width="14.7109375" customWidth="1"/>
    <col min="2319" max="2319" width="15.85546875" customWidth="1"/>
    <col min="2561" max="2561" width="2.42578125" customWidth="1"/>
    <col min="2562" max="2562" width="8.7109375" customWidth="1"/>
    <col min="2563" max="2563" width="26.7109375" customWidth="1"/>
    <col min="2564" max="2564" width="14.7109375" customWidth="1"/>
    <col min="2565" max="2565" width="15.28515625" customWidth="1"/>
    <col min="2566" max="2566" width="4.7109375" customWidth="1"/>
    <col min="2567" max="2567" width="8.5703125" customWidth="1"/>
    <col min="2568" max="2568" width="27.85546875" customWidth="1"/>
    <col min="2569" max="2569" width="14.85546875" customWidth="1"/>
    <col min="2570" max="2570" width="15.28515625" customWidth="1"/>
    <col min="2571" max="2571" width="4.5703125" customWidth="1"/>
    <col min="2572" max="2572" width="8.7109375" customWidth="1"/>
    <col min="2573" max="2573" width="28.42578125" customWidth="1"/>
    <col min="2574" max="2574" width="14.7109375" customWidth="1"/>
    <col min="2575" max="2575" width="15.85546875" customWidth="1"/>
    <col min="2817" max="2817" width="2.42578125" customWidth="1"/>
    <col min="2818" max="2818" width="8.7109375" customWidth="1"/>
    <col min="2819" max="2819" width="26.7109375" customWidth="1"/>
    <col min="2820" max="2820" width="14.7109375" customWidth="1"/>
    <col min="2821" max="2821" width="15.28515625" customWidth="1"/>
    <col min="2822" max="2822" width="4.7109375" customWidth="1"/>
    <col min="2823" max="2823" width="8.5703125" customWidth="1"/>
    <col min="2824" max="2824" width="27.85546875" customWidth="1"/>
    <col min="2825" max="2825" width="14.85546875" customWidth="1"/>
    <col min="2826" max="2826" width="15.28515625" customWidth="1"/>
    <col min="2827" max="2827" width="4.5703125" customWidth="1"/>
    <col min="2828" max="2828" width="8.7109375" customWidth="1"/>
    <col min="2829" max="2829" width="28.42578125" customWidth="1"/>
    <col min="2830" max="2830" width="14.7109375" customWidth="1"/>
    <col min="2831" max="2831" width="15.85546875" customWidth="1"/>
    <col min="3073" max="3073" width="2.42578125" customWidth="1"/>
    <col min="3074" max="3074" width="8.7109375" customWidth="1"/>
    <col min="3075" max="3075" width="26.7109375" customWidth="1"/>
    <col min="3076" max="3076" width="14.7109375" customWidth="1"/>
    <col min="3077" max="3077" width="15.28515625" customWidth="1"/>
    <col min="3078" max="3078" width="4.7109375" customWidth="1"/>
    <col min="3079" max="3079" width="8.5703125" customWidth="1"/>
    <col min="3080" max="3080" width="27.85546875" customWidth="1"/>
    <col min="3081" max="3081" width="14.85546875" customWidth="1"/>
    <col min="3082" max="3082" width="15.28515625" customWidth="1"/>
    <col min="3083" max="3083" width="4.5703125" customWidth="1"/>
    <col min="3084" max="3084" width="8.7109375" customWidth="1"/>
    <col min="3085" max="3085" width="28.42578125" customWidth="1"/>
    <col min="3086" max="3086" width="14.7109375" customWidth="1"/>
    <col min="3087" max="3087" width="15.85546875" customWidth="1"/>
    <col min="3329" max="3329" width="2.42578125" customWidth="1"/>
    <col min="3330" max="3330" width="8.7109375" customWidth="1"/>
    <col min="3331" max="3331" width="26.7109375" customWidth="1"/>
    <col min="3332" max="3332" width="14.7109375" customWidth="1"/>
    <col min="3333" max="3333" width="15.28515625" customWidth="1"/>
    <col min="3334" max="3334" width="4.7109375" customWidth="1"/>
    <col min="3335" max="3335" width="8.5703125" customWidth="1"/>
    <col min="3336" max="3336" width="27.85546875" customWidth="1"/>
    <col min="3337" max="3337" width="14.85546875" customWidth="1"/>
    <col min="3338" max="3338" width="15.28515625" customWidth="1"/>
    <col min="3339" max="3339" width="4.5703125" customWidth="1"/>
    <col min="3340" max="3340" width="8.7109375" customWidth="1"/>
    <col min="3341" max="3341" width="28.42578125" customWidth="1"/>
    <col min="3342" max="3342" width="14.7109375" customWidth="1"/>
    <col min="3343" max="3343" width="15.85546875" customWidth="1"/>
    <col min="3585" max="3585" width="2.42578125" customWidth="1"/>
    <col min="3586" max="3586" width="8.7109375" customWidth="1"/>
    <col min="3587" max="3587" width="26.7109375" customWidth="1"/>
    <col min="3588" max="3588" width="14.7109375" customWidth="1"/>
    <col min="3589" max="3589" width="15.28515625" customWidth="1"/>
    <col min="3590" max="3590" width="4.7109375" customWidth="1"/>
    <col min="3591" max="3591" width="8.5703125" customWidth="1"/>
    <col min="3592" max="3592" width="27.85546875" customWidth="1"/>
    <col min="3593" max="3593" width="14.85546875" customWidth="1"/>
    <col min="3594" max="3594" width="15.28515625" customWidth="1"/>
    <col min="3595" max="3595" width="4.5703125" customWidth="1"/>
    <col min="3596" max="3596" width="8.7109375" customWidth="1"/>
    <col min="3597" max="3597" width="28.42578125" customWidth="1"/>
    <col min="3598" max="3598" width="14.7109375" customWidth="1"/>
    <col min="3599" max="3599" width="15.85546875" customWidth="1"/>
    <col min="3841" max="3841" width="2.42578125" customWidth="1"/>
    <col min="3842" max="3842" width="8.7109375" customWidth="1"/>
    <col min="3843" max="3843" width="26.7109375" customWidth="1"/>
    <col min="3844" max="3844" width="14.7109375" customWidth="1"/>
    <col min="3845" max="3845" width="15.28515625" customWidth="1"/>
    <col min="3846" max="3846" width="4.7109375" customWidth="1"/>
    <col min="3847" max="3847" width="8.5703125" customWidth="1"/>
    <col min="3848" max="3848" width="27.85546875" customWidth="1"/>
    <col min="3849" max="3849" width="14.85546875" customWidth="1"/>
    <col min="3850" max="3850" width="15.28515625" customWidth="1"/>
    <col min="3851" max="3851" width="4.5703125" customWidth="1"/>
    <col min="3852" max="3852" width="8.7109375" customWidth="1"/>
    <col min="3853" max="3853" width="28.42578125" customWidth="1"/>
    <col min="3854" max="3854" width="14.7109375" customWidth="1"/>
    <col min="3855" max="3855" width="15.85546875" customWidth="1"/>
    <col min="4097" max="4097" width="2.42578125" customWidth="1"/>
    <col min="4098" max="4098" width="8.7109375" customWidth="1"/>
    <col min="4099" max="4099" width="26.7109375" customWidth="1"/>
    <col min="4100" max="4100" width="14.7109375" customWidth="1"/>
    <col min="4101" max="4101" width="15.28515625" customWidth="1"/>
    <col min="4102" max="4102" width="4.7109375" customWidth="1"/>
    <col min="4103" max="4103" width="8.5703125" customWidth="1"/>
    <col min="4104" max="4104" width="27.85546875" customWidth="1"/>
    <col min="4105" max="4105" width="14.85546875" customWidth="1"/>
    <col min="4106" max="4106" width="15.28515625" customWidth="1"/>
    <col min="4107" max="4107" width="4.5703125" customWidth="1"/>
    <col min="4108" max="4108" width="8.7109375" customWidth="1"/>
    <col min="4109" max="4109" width="28.42578125" customWidth="1"/>
    <col min="4110" max="4110" width="14.7109375" customWidth="1"/>
    <col min="4111" max="4111" width="15.85546875" customWidth="1"/>
    <col min="4353" max="4353" width="2.42578125" customWidth="1"/>
    <col min="4354" max="4354" width="8.7109375" customWidth="1"/>
    <col min="4355" max="4355" width="26.7109375" customWidth="1"/>
    <col min="4356" max="4356" width="14.7109375" customWidth="1"/>
    <col min="4357" max="4357" width="15.28515625" customWidth="1"/>
    <col min="4358" max="4358" width="4.7109375" customWidth="1"/>
    <col min="4359" max="4359" width="8.5703125" customWidth="1"/>
    <col min="4360" max="4360" width="27.85546875" customWidth="1"/>
    <col min="4361" max="4361" width="14.85546875" customWidth="1"/>
    <col min="4362" max="4362" width="15.28515625" customWidth="1"/>
    <col min="4363" max="4363" width="4.5703125" customWidth="1"/>
    <col min="4364" max="4364" width="8.7109375" customWidth="1"/>
    <col min="4365" max="4365" width="28.42578125" customWidth="1"/>
    <col min="4366" max="4366" width="14.7109375" customWidth="1"/>
    <col min="4367" max="4367" width="15.85546875" customWidth="1"/>
    <col min="4609" max="4609" width="2.42578125" customWidth="1"/>
    <col min="4610" max="4610" width="8.7109375" customWidth="1"/>
    <col min="4611" max="4611" width="26.7109375" customWidth="1"/>
    <col min="4612" max="4612" width="14.7109375" customWidth="1"/>
    <col min="4613" max="4613" width="15.28515625" customWidth="1"/>
    <col min="4614" max="4614" width="4.7109375" customWidth="1"/>
    <col min="4615" max="4615" width="8.5703125" customWidth="1"/>
    <col min="4616" max="4616" width="27.85546875" customWidth="1"/>
    <col min="4617" max="4617" width="14.85546875" customWidth="1"/>
    <col min="4618" max="4618" width="15.28515625" customWidth="1"/>
    <col min="4619" max="4619" width="4.5703125" customWidth="1"/>
    <col min="4620" max="4620" width="8.7109375" customWidth="1"/>
    <col min="4621" max="4621" width="28.42578125" customWidth="1"/>
    <col min="4622" max="4622" width="14.7109375" customWidth="1"/>
    <col min="4623" max="4623" width="15.85546875" customWidth="1"/>
    <col min="4865" max="4865" width="2.42578125" customWidth="1"/>
    <col min="4866" max="4866" width="8.7109375" customWidth="1"/>
    <col min="4867" max="4867" width="26.7109375" customWidth="1"/>
    <col min="4868" max="4868" width="14.7109375" customWidth="1"/>
    <col min="4869" max="4869" width="15.28515625" customWidth="1"/>
    <col min="4870" max="4870" width="4.7109375" customWidth="1"/>
    <col min="4871" max="4871" width="8.5703125" customWidth="1"/>
    <col min="4872" max="4872" width="27.85546875" customWidth="1"/>
    <col min="4873" max="4873" width="14.85546875" customWidth="1"/>
    <col min="4874" max="4874" width="15.28515625" customWidth="1"/>
    <col min="4875" max="4875" width="4.5703125" customWidth="1"/>
    <col min="4876" max="4876" width="8.7109375" customWidth="1"/>
    <col min="4877" max="4877" width="28.42578125" customWidth="1"/>
    <col min="4878" max="4878" width="14.7109375" customWidth="1"/>
    <col min="4879" max="4879" width="15.85546875" customWidth="1"/>
    <col min="5121" max="5121" width="2.42578125" customWidth="1"/>
    <col min="5122" max="5122" width="8.7109375" customWidth="1"/>
    <col min="5123" max="5123" width="26.7109375" customWidth="1"/>
    <col min="5124" max="5124" width="14.7109375" customWidth="1"/>
    <col min="5125" max="5125" width="15.28515625" customWidth="1"/>
    <col min="5126" max="5126" width="4.7109375" customWidth="1"/>
    <col min="5127" max="5127" width="8.5703125" customWidth="1"/>
    <col min="5128" max="5128" width="27.85546875" customWidth="1"/>
    <col min="5129" max="5129" width="14.85546875" customWidth="1"/>
    <col min="5130" max="5130" width="15.28515625" customWidth="1"/>
    <col min="5131" max="5131" width="4.5703125" customWidth="1"/>
    <col min="5132" max="5132" width="8.7109375" customWidth="1"/>
    <col min="5133" max="5133" width="28.42578125" customWidth="1"/>
    <col min="5134" max="5134" width="14.7109375" customWidth="1"/>
    <col min="5135" max="5135" width="15.85546875" customWidth="1"/>
    <col min="5377" max="5377" width="2.42578125" customWidth="1"/>
    <col min="5378" max="5378" width="8.7109375" customWidth="1"/>
    <col min="5379" max="5379" width="26.7109375" customWidth="1"/>
    <col min="5380" max="5380" width="14.7109375" customWidth="1"/>
    <col min="5381" max="5381" width="15.28515625" customWidth="1"/>
    <col min="5382" max="5382" width="4.7109375" customWidth="1"/>
    <col min="5383" max="5383" width="8.5703125" customWidth="1"/>
    <col min="5384" max="5384" width="27.85546875" customWidth="1"/>
    <col min="5385" max="5385" width="14.85546875" customWidth="1"/>
    <col min="5386" max="5386" width="15.28515625" customWidth="1"/>
    <col min="5387" max="5387" width="4.5703125" customWidth="1"/>
    <col min="5388" max="5388" width="8.7109375" customWidth="1"/>
    <col min="5389" max="5389" width="28.42578125" customWidth="1"/>
    <col min="5390" max="5390" width="14.7109375" customWidth="1"/>
    <col min="5391" max="5391" width="15.85546875" customWidth="1"/>
    <col min="5633" max="5633" width="2.42578125" customWidth="1"/>
    <col min="5634" max="5634" width="8.7109375" customWidth="1"/>
    <col min="5635" max="5635" width="26.7109375" customWidth="1"/>
    <col min="5636" max="5636" width="14.7109375" customWidth="1"/>
    <col min="5637" max="5637" width="15.28515625" customWidth="1"/>
    <col min="5638" max="5638" width="4.7109375" customWidth="1"/>
    <col min="5639" max="5639" width="8.5703125" customWidth="1"/>
    <col min="5640" max="5640" width="27.85546875" customWidth="1"/>
    <col min="5641" max="5641" width="14.85546875" customWidth="1"/>
    <col min="5642" max="5642" width="15.28515625" customWidth="1"/>
    <col min="5643" max="5643" width="4.5703125" customWidth="1"/>
    <col min="5644" max="5644" width="8.7109375" customWidth="1"/>
    <col min="5645" max="5645" width="28.42578125" customWidth="1"/>
    <col min="5646" max="5646" width="14.7109375" customWidth="1"/>
    <col min="5647" max="5647" width="15.85546875" customWidth="1"/>
    <col min="5889" max="5889" width="2.42578125" customWidth="1"/>
    <col min="5890" max="5890" width="8.7109375" customWidth="1"/>
    <col min="5891" max="5891" width="26.7109375" customWidth="1"/>
    <col min="5892" max="5892" width="14.7109375" customWidth="1"/>
    <col min="5893" max="5893" width="15.28515625" customWidth="1"/>
    <col min="5894" max="5894" width="4.7109375" customWidth="1"/>
    <col min="5895" max="5895" width="8.5703125" customWidth="1"/>
    <col min="5896" max="5896" width="27.85546875" customWidth="1"/>
    <col min="5897" max="5897" width="14.85546875" customWidth="1"/>
    <col min="5898" max="5898" width="15.28515625" customWidth="1"/>
    <col min="5899" max="5899" width="4.5703125" customWidth="1"/>
    <col min="5900" max="5900" width="8.7109375" customWidth="1"/>
    <col min="5901" max="5901" width="28.42578125" customWidth="1"/>
    <col min="5902" max="5902" width="14.7109375" customWidth="1"/>
    <col min="5903" max="5903" width="15.85546875" customWidth="1"/>
    <col min="6145" max="6145" width="2.42578125" customWidth="1"/>
    <col min="6146" max="6146" width="8.7109375" customWidth="1"/>
    <col min="6147" max="6147" width="26.7109375" customWidth="1"/>
    <col min="6148" max="6148" width="14.7109375" customWidth="1"/>
    <col min="6149" max="6149" width="15.28515625" customWidth="1"/>
    <col min="6150" max="6150" width="4.7109375" customWidth="1"/>
    <col min="6151" max="6151" width="8.5703125" customWidth="1"/>
    <col min="6152" max="6152" width="27.85546875" customWidth="1"/>
    <col min="6153" max="6153" width="14.85546875" customWidth="1"/>
    <col min="6154" max="6154" width="15.28515625" customWidth="1"/>
    <col min="6155" max="6155" width="4.5703125" customWidth="1"/>
    <col min="6156" max="6156" width="8.7109375" customWidth="1"/>
    <col min="6157" max="6157" width="28.42578125" customWidth="1"/>
    <col min="6158" max="6158" width="14.7109375" customWidth="1"/>
    <col min="6159" max="6159" width="15.85546875" customWidth="1"/>
    <col min="6401" max="6401" width="2.42578125" customWidth="1"/>
    <col min="6402" max="6402" width="8.7109375" customWidth="1"/>
    <col min="6403" max="6403" width="26.7109375" customWidth="1"/>
    <col min="6404" max="6404" width="14.7109375" customWidth="1"/>
    <col min="6405" max="6405" width="15.28515625" customWidth="1"/>
    <col min="6406" max="6406" width="4.7109375" customWidth="1"/>
    <col min="6407" max="6407" width="8.5703125" customWidth="1"/>
    <col min="6408" max="6408" width="27.85546875" customWidth="1"/>
    <col min="6409" max="6409" width="14.85546875" customWidth="1"/>
    <col min="6410" max="6410" width="15.28515625" customWidth="1"/>
    <col min="6411" max="6411" width="4.5703125" customWidth="1"/>
    <col min="6412" max="6412" width="8.7109375" customWidth="1"/>
    <col min="6413" max="6413" width="28.42578125" customWidth="1"/>
    <col min="6414" max="6414" width="14.7109375" customWidth="1"/>
    <col min="6415" max="6415" width="15.85546875" customWidth="1"/>
    <col min="6657" max="6657" width="2.42578125" customWidth="1"/>
    <col min="6658" max="6658" width="8.7109375" customWidth="1"/>
    <col min="6659" max="6659" width="26.7109375" customWidth="1"/>
    <col min="6660" max="6660" width="14.7109375" customWidth="1"/>
    <col min="6661" max="6661" width="15.28515625" customWidth="1"/>
    <col min="6662" max="6662" width="4.7109375" customWidth="1"/>
    <col min="6663" max="6663" width="8.5703125" customWidth="1"/>
    <col min="6664" max="6664" width="27.85546875" customWidth="1"/>
    <col min="6665" max="6665" width="14.85546875" customWidth="1"/>
    <col min="6666" max="6666" width="15.28515625" customWidth="1"/>
    <col min="6667" max="6667" width="4.5703125" customWidth="1"/>
    <col min="6668" max="6668" width="8.7109375" customWidth="1"/>
    <col min="6669" max="6669" width="28.42578125" customWidth="1"/>
    <col min="6670" max="6670" width="14.7109375" customWidth="1"/>
    <col min="6671" max="6671" width="15.85546875" customWidth="1"/>
    <col min="6913" max="6913" width="2.42578125" customWidth="1"/>
    <col min="6914" max="6914" width="8.7109375" customWidth="1"/>
    <col min="6915" max="6915" width="26.7109375" customWidth="1"/>
    <col min="6916" max="6916" width="14.7109375" customWidth="1"/>
    <col min="6917" max="6917" width="15.28515625" customWidth="1"/>
    <col min="6918" max="6918" width="4.7109375" customWidth="1"/>
    <col min="6919" max="6919" width="8.5703125" customWidth="1"/>
    <col min="6920" max="6920" width="27.85546875" customWidth="1"/>
    <col min="6921" max="6921" width="14.85546875" customWidth="1"/>
    <col min="6922" max="6922" width="15.28515625" customWidth="1"/>
    <col min="6923" max="6923" width="4.5703125" customWidth="1"/>
    <col min="6924" max="6924" width="8.7109375" customWidth="1"/>
    <col min="6925" max="6925" width="28.42578125" customWidth="1"/>
    <col min="6926" max="6926" width="14.7109375" customWidth="1"/>
    <col min="6927" max="6927" width="15.85546875" customWidth="1"/>
    <col min="7169" max="7169" width="2.42578125" customWidth="1"/>
    <col min="7170" max="7170" width="8.7109375" customWidth="1"/>
    <col min="7171" max="7171" width="26.7109375" customWidth="1"/>
    <col min="7172" max="7172" width="14.7109375" customWidth="1"/>
    <col min="7173" max="7173" width="15.28515625" customWidth="1"/>
    <col min="7174" max="7174" width="4.7109375" customWidth="1"/>
    <col min="7175" max="7175" width="8.5703125" customWidth="1"/>
    <col min="7176" max="7176" width="27.85546875" customWidth="1"/>
    <col min="7177" max="7177" width="14.85546875" customWidth="1"/>
    <col min="7178" max="7178" width="15.28515625" customWidth="1"/>
    <col min="7179" max="7179" width="4.5703125" customWidth="1"/>
    <col min="7180" max="7180" width="8.7109375" customWidth="1"/>
    <col min="7181" max="7181" width="28.42578125" customWidth="1"/>
    <col min="7182" max="7182" width="14.7109375" customWidth="1"/>
    <col min="7183" max="7183" width="15.85546875" customWidth="1"/>
    <col min="7425" max="7425" width="2.42578125" customWidth="1"/>
    <col min="7426" max="7426" width="8.7109375" customWidth="1"/>
    <col min="7427" max="7427" width="26.7109375" customWidth="1"/>
    <col min="7428" max="7428" width="14.7109375" customWidth="1"/>
    <col min="7429" max="7429" width="15.28515625" customWidth="1"/>
    <col min="7430" max="7430" width="4.7109375" customWidth="1"/>
    <col min="7431" max="7431" width="8.5703125" customWidth="1"/>
    <col min="7432" max="7432" width="27.85546875" customWidth="1"/>
    <col min="7433" max="7433" width="14.85546875" customWidth="1"/>
    <col min="7434" max="7434" width="15.28515625" customWidth="1"/>
    <col min="7435" max="7435" width="4.5703125" customWidth="1"/>
    <col min="7436" max="7436" width="8.7109375" customWidth="1"/>
    <col min="7437" max="7437" width="28.42578125" customWidth="1"/>
    <col min="7438" max="7438" width="14.7109375" customWidth="1"/>
    <col min="7439" max="7439" width="15.85546875" customWidth="1"/>
    <col min="7681" max="7681" width="2.42578125" customWidth="1"/>
    <col min="7682" max="7682" width="8.7109375" customWidth="1"/>
    <col min="7683" max="7683" width="26.7109375" customWidth="1"/>
    <col min="7684" max="7684" width="14.7109375" customWidth="1"/>
    <col min="7685" max="7685" width="15.28515625" customWidth="1"/>
    <col min="7686" max="7686" width="4.7109375" customWidth="1"/>
    <col min="7687" max="7687" width="8.5703125" customWidth="1"/>
    <col min="7688" max="7688" width="27.85546875" customWidth="1"/>
    <col min="7689" max="7689" width="14.85546875" customWidth="1"/>
    <col min="7690" max="7690" width="15.28515625" customWidth="1"/>
    <col min="7691" max="7691" width="4.5703125" customWidth="1"/>
    <col min="7692" max="7692" width="8.7109375" customWidth="1"/>
    <col min="7693" max="7693" width="28.42578125" customWidth="1"/>
    <col min="7694" max="7694" width="14.7109375" customWidth="1"/>
    <col min="7695" max="7695" width="15.85546875" customWidth="1"/>
    <col min="7937" max="7937" width="2.42578125" customWidth="1"/>
    <col min="7938" max="7938" width="8.7109375" customWidth="1"/>
    <col min="7939" max="7939" width="26.7109375" customWidth="1"/>
    <col min="7940" max="7940" width="14.7109375" customWidth="1"/>
    <col min="7941" max="7941" width="15.28515625" customWidth="1"/>
    <col min="7942" max="7942" width="4.7109375" customWidth="1"/>
    <col min="7943" max="7943" width="8.5703125" customWidth="1"/>
    <col min="7944" max="7944" width="27.85546875" customWidth="1"/>
    <col min="7945" max="7945" width="14.85546875" customWidth="1"/>
    <col min="7946" max="7946" width="15.28515625" customWidth="1"/>
    <col min="7947" max="7947" width="4.5703125" customWidth="1"/>
    <col min="7948" max="7948" width="8.7109375" customWidth="1"/>
    <col min="7949" max="7949" width="28.42578125" customWidth="1"/>
    <col min="7950" max="7950" width="14.7109375" customWidth="1"/>
    <col min="7951" max="7951" width="15.85546875" customWidth="1"/>
    <col min="8193" max="8193" width="2.42578125" customWidth="1"/>
    <col min="8194" max="8194" width="8.7109375" customWidth="1"/>
    <col min="8195" max="8195" width="26.7109375" customWidth="1"/>
    <col min="8196" max="8196" width="14.7109375" customWidth="1"/>
    <col min="8197" max="8197" width="15.28515625" customWidth="1"/>
    <col min="8198" max="8198" width="4.7109375" customWidth="1"/>
    <col min="8199" max="8199" width="8.5703125" customWidth="1"/>
    <col min="8200" max="8200" width="27.85546875" customWidth="1"/>
    <col min="8201" max="8201" width="14.85546875" customWidth="1"/>
    <col min="8202" max="8202" width="15.28515625" customWidth="1"/>
    <col min="8203" max="8203" width="4.5703125" customWidth="1"/>
    <col min="8204" max="8204" width="8.7109375" customWidth="1"/>
    <col min="8205" max="8205" width="28.42578125" customWidth="1"/>
    <col min="8206" max="8206" width="14.7109375" customWidth="1"/>
    <col min="8207" max="8207" width="15.85546875" customWidth="1"/>
    <col min="8449" max="8449" width="2.42578125" customWidth="1"/>
    <col min="8450" max="8450" width="8.7109375" customWidth="1"/>
    <col min="8451" max="8451" width="26.7109375" customWidth="1"/>
    <col min="8452" max="8452" width="14.7109375" customWidth="1"/>
    <col min="8453" max="8453" width="15.28515625" customWidth="1"/>
    <col min="8454" max="8454" width="4.7109375" customWidth="1"/>
    <col min="8455" max="8455" width="8.5703125" customWidth="1"/>
    <col min="8456" max="8456" width="27.85546875" customWidth="1"/>
    <col min="8457" max="8457" width="14.85546875" customWidth="1"/>
    <col min="8458" max="8458" width="15.28515625" customWidth="1"/>
    <col min="8459" max="8459" width="4.5703125" customWidth="1"/>
    <col min="8460" max="8460" width="8.7109375" customWidth="1"/>
    <col min="8461" max="8461" width="28.42578125" customWidth="1"/>
    <col min="8462" max="8462" width="14.7109375" customWidth="1"/>
    <col min="8463" max="8463" width="15.85546875" customWidth="1"/>
    <col min="8705" max="8705" width="2.42578125" customWidth="1"/>
    <col min="8706" max="8706" width="8.7109375" customWidth="1"/>
    <col min="8707" max="8707" width="26.7109375" customWidth="1"/>
    <col min="8708" max="8708" width="14.7109375" customWidth="1"/>
    <col min="8709" max="8709" width="15.28515625" customWidth="1"/>
    <col min="8710" max="8710" width="4.7109375" customWidth="1"/>
    <col min="8711" max="8711" width="8.5703125" customWidth="1"/>
    <col min="8712" max="8712" width="27.85546875" customWidth="1"/>
    <col min="8713" max="8713" width="14.85546875" customWidth="1"/>
    <col min="8714" max="8714" width="15.28515625" customWidth="1"/>
    <col min="8715" max="8715" width="4.5703125" customWidth="1"/>
    <col min="8716" max="8716" width="8.7109375" customWidth="1"/>
    <col min="8717" max="8717" width="28.42578125" customWidth="1"/>
    <col min="8718" max="8718" width="14.7109375" customWidth="1"/>
    <col min="8719" max="8719" width="15.85546875" customWidth="1"/>
    <col min="8961" max="8961" width="2.42578125" customWidth="1"/>
    <col min="8962" max="8962" width="8.7109375" customWidth="1"/>
    <col min="8963" max="8963" width="26.7109375" customWidth="1"/>
    <col min="8964" max="8964" width="14.7109375" customWidth="1"/>
    <col min="8965" max="8965" width="15.28515625" customWidth="1"/>
    <col min="8966" max="8966" width="4.7109375" customWidth="1"/>
    <col min="8967" max="8967" width="8.5703125" customWidth="1"/>
    <col min="8968" max="8968" width="27.85546875" customWidth="1"/>
    <col min="8969" max="8969" width="14.85546875" customWidth="1"/>
    <col min="8970" max="8970" width="15.28515625" customWidth="1"/>
    <col min="8971" max="8971" width="4.5703125" customWidth="1"/>
    <col min="8972" max="8972" width="8.7109375" customWidth="1"/>
    <col min="8973" max="8973" width="28.42578125" customWidth="1"/>
    <col min="8974" max="8974" width="14.7109375" customWidth="1"/>
    <col min="8975" max="8975" width="15.85546875" customWidth="1"/>
    <col min="9217" max="9217" width="2.42578125" customWidth="1"/>
    <col min="9218" max="9218" width="8.7109375" customWidth="1"/>
    <col min="9219" max="9219" width="26.7109375" customWidth="1"/>
    <col min="9220" max="9220" width="14.7109375" customWidth="1"/>
    <col min="9221" max="9221" width="15.28515625" customWidth="1"/>
    <col min="9222" max="9222" width="4.7109375" customWidth="1"/>
    <col min="9223" max="9223" width="8.5703125" customWidth="1"/>
    <col min="9224" max="9224" width="27.85546875" customWidth="1"/>
    <col min="9225" max="9225" width="14.85546875" customWidth="1"/>
    <col min="9226" max="9226" width="15.28515625" customWidth="1"/>
    <col min="9227" max="9227" width="4.5703125" customWidth="1"/>
    <col min="9228" max="9228" width="8.7109375" customWidth="1"/>
    <col min="9229" max="9229" width="28.42578125" customWidth="1"/>
    <col min="9230" max="9230" width="14.7109375" customWidth="1"/>
    <col min="9231" max="9231" width="15.85546875" customWidth="1"/>
    <col min="9473" max="9473" width="2.42578125" customWidth="1"/>
    <col min="9474" max="9474" width="8.7109375" customWidth="1"/>
    <col min="9475" max="9475" width="26.7109375" customWidth="1"/>
    <col min="9476" max="9476" width="14.7109375" customWidth="1"/>
    <col min="9477" max="9477" width="15.28515625" customWidth="1"/>
    <col min="9478" max="9478" width="4.7109375" customWidth="1"/>
    <col min="9479" max="9479" width="8.5703125" customWidth="1"/>
    <col min="9480" max="9480" width="27.85546875" customWidth="1"/>
    <col min="9481" max="9481" width="14.85546875" customWidth="1"/>
    <col min="9482" max="9482" width="15.28515625" customWidth="1"/>
    <col min="9483" max="9483" width="4.5703125" customWidth="1"/>
    <col min="9484" max="9484" width="8.7109375" customWidth="1"/>
    <col min="9485" max="9485" width="28.42578125" customWidth="1"/>
    <col min="9486" max="9486" width="14.7109375" customWidth="1"/>
    <col min="9487" max="9487" width="15.85546875" customWidth="1"/>
    <col min="9729" max="9729" width="2.42578125" customWidth="1"/>
    <col min="9730" max="9730" width="8.7109375" customWidth="1"/>
    <col min="9731" max="9731" width="26.7109375" customWidth="1"/>
    <col min="9732" max="9732" width="14.7109375" customWidth="1"/>
    <col min="9733" max="9733" width="15.28515625" customWidth="1"/>
    <col min="9734" max="9734" width="4.7109375" customWidth="1"/>
    <col min="9735" max="9735" width="8.5703125" customWidth="1"/>
    <col min="9736" max="9736" width="27.85546875" customWidth="1"/>
    <col min="9737" max="9737" width="14.85546875" customWidth="1"/>
    <col min="9738" max="9738" width="15.28515625" customWidth="1"/>
    <col min="9739" max="9739" width="4.5703125" customWidth="1"/>
    <col min="9740" max="9740" width="8.7109375" customWidth="1"/>
    <col min="9741" max="9741" width="28.42578125" customWidth="1"/>
    <col min="9742" max="9742" width="14.7109375" customWidth="1"/>
    <col min="9743" max="9743" width="15.85546875" customWidth="1"/>
    <col min="9985" max="9985" width="2.42578125" customWidth="1"/>
    <col min="9986" max="9986" width="8.7109375" customWidth="1"/>
    <col min="9987" max="9987" width="26.7109375" customWidth="1"/>
    <col min="9988" max="9988" width="14.7109375" customWidth="1"/>
    <col min="9989" max="9989" width="15.28515625" customWidth="1"/>
    <col min="9990" max="9990" width="4.7109375" customWidth="1"/>
    <col min="9991" max="9991" width="8.5703125" customWidth="1"/>
    <col min="9992" max="9992" width="27.85546875" customWidth="1"/>
    <col min="9993" max="9993" width="14.85546875" customWidth="1"/>
    <col min="9994" max="9994" width="15.28515625" customWidth="1"/>
    <col min="9995" max="9995" width="4.5703125" customWidth="1"/>
    <col min="9996" max="9996" width="8.7109375" customWidth="1"/>
    <col min="9997" max="9997" width="28.42578125" customWidth="1"/>
    <col min="9998" max="9998" width="14.7109375" customWidth="1"/>
    <col min="9999" max="9999" width="15.85546875" customWidth="1"/>
    <col min="10241" max="10241" width="2.42578125" customWidth="1"/>
    <col min="10242" max="10242" width="8.7109375" customWidth="1"/>
    <col min="10243" max="10243" width="26.7109375" customWidth="1"/>
    <col min="10244" max="10244" width="14.7109375" customWidth="1"/>
    <col min="10245" max="10245" width="15.28515625" customWidth="1"/>
    <col min="10246" max="10246" width="4.7109375" customWidth="1"/>
    <col min="10247" max="10247" width="8.5703125" customWidth="1"/>
    <col min="10248" max="10248" width="27.85546875" customWidth="1"/>
    <col min="10249" max="10249" width="14.85546875" customWidth="1"/>
    <col min="10250" max="10250" width="15.28515625" customWidth="1"/>
    <col min="10251" max="10251" width="4.5703125" customWidth="1"/>
    <col min="10252" max="10252" width="8.7109375" customWidth="1"/>
    <col min="10253" max="10253" width="28.42578125" customWidth="1"/>
    <col min="10254" max="10254" width="14.7109375" customWidth="1"/>
    <col min="10255" max="10255" width="15.85546875" customWidth="1"/>
    <col min="10497" max="10497" width="2.42578125" customWidth="1"/>
    <col min="10498" max="10498" width="8.7109375" customWidth="1"/>
    <col min="10499" max="10499" width="26.7109375" customWidth="1"/>
    <col min="10500" max="10500" width="14.7109375" customWidth="1"/>
    <col min="10501" max="10501" width="15.28515625" customWidth="1"/>
    <col min="10502" max="10502" width="4.7109375" customWidth="1"/>
    <col min="10503" max="10503" width="8.5703125" customWidth="1"/>
    <col min="10504" max="10504" width="27.85546875" customWidth="1"/>
    <col min="10505" max="10505" width="14.85546875" customWidth="1"/>
    <col min="10506" max="10506" width="15.28515625" customWidth="1"/>
    <col min="10507" max="10507" width="4.5703125" customWidth="1"/>
    <col min="10508" max="10508" width="8.7109375" customWidth="1"/>
    <col min="10509" max="10509" width="28.42578125" customWidth="1"/>
    <col min="10510" max="10510" width="14.7109375" customWidth="1"/>
    <col min="10511" max="10511" width="15.85546875" customWidth="1"/>
    <col min="10753" max="10753" width="2.42578125" customWidth="1"/>
    <col min="10754" max="10754" width="8.7109375" customWidth="1"/>
    <col min="10755" max="10755" width="26.7109375" customWidth="1"/>
    <col min="10756" max="10756" width="14.7109375" customWidth="1"/>
    <col min="10757" max="10757" width="15.28515625" customWidth="1"/>
    <col min="10758" max="10758" width="4.7109375" customWidth="1"/>
    <col min="10759" max="10759" width="8.5703125" customWidth="1"/>
    <col min="10760" max="10760" width="27.85546875" customWidth="1"/>
    <col min="10761" max="10761" width="14.85546875" customWidth="1"/>
    <col min="10762" max="10762" width="15.28515625" customWidth="1"/>
    <col min="10763" max="10763" width="4.5703125" customWidth="1"/>
    <col min="10764" max="10764" width="8.7109375" customWidth="1"/>
    <col min="10765" max="10765" width="28.42578125" customWidth="1"/>
    <col min="10766" max="10766" width="14.7109375" customWidth="1"/>
    <col min="10767" max="10767" width="15.85546875" customWidth="1"/>
    <col min="11009" max="11009" width="2.42578125" customWidth="1"/>
    <col min="11010" max="11010" width="8.7109375" customWidth="1"/>
    <col min="11011" max="11011" width="26.7109375" customWidth="1"/>
    <col min="11012" max="11012" width="14.7109375" customWidth="1"/>
    <col min="11013" max="11013" width="15.28515625" customWidth="1"/>
    <col min="11014" max="11014" width="4.7109375" customWidth="1"/>
    <col min="11015" max="11015" width="8.5703125" customWidth="1"/>
    <col min="11016" max="11016" width="27.85546875" customWidth="1"/>
    <col min="11017" max="11017" width="14.85546875" customWidth="1"/>
    <col min="11018" max="11018" width="15.28515625" customWidth="1"/>
    <col min="11019" max="11019" width="4.5703125" customWidth="1"/>
    <col min="11020" max="11020" width="8.7109375" customWidth="1"/>
    <col min="11021" max="11021" width="28.42578125" customWidth="1"/>
    <col min="11022" max="11022" width="14.7109375" customWidth="1"/>
    <col min="11023" max="11023" width="15.85546875" customWidth="1"/>
    <col min="11265" max="11265" width="2.42578125" customWidth="1"/>
    <col min="11266" max="11266" width="8.7109375" customWidth="1"/>
    <col min="11267" max="11267" width="26.7109375" customWidth="1"/>
    <col min="11268" max="11268" width="14.7109375" customWidth="1"/>
    <col min="11269" max="11269" width="15.28515625" customWidth="1"/>
    <col min="11270" max="11270" width="4.7109375" customWidth="1"/>
    <col min="11271" max="11271" width="8.5703125" customWidth="1"/>
    <col min="11272" max="11272" width="27.85546875" customWidth="1"/>
    <col min="11273" max="11273" width="14.85546875" customWidth="1"/>
    <col min="11274" max="11274" width="15.28515625" customWidth="1"/>
    <col min="11275" max="11275" width="4.5703125" customWidth="1"/>
    <col min="11276" max="11276" width="8.7109375" customWidth="1"/>
    <col min="11277" max="11277" width="28.42578125" customWidth="1"/>
    <col min="11278" max="11278" width="14.7109375" customWidth="1"/>
    <col min="11279" max="11279" width="15.85546875" customWidth="1"/>
    <col min="11521" max="11521" width="2.42578125" customWidth="1"/>
    <col min="11522" max="11522" width="8.7109375" customWidth="1"/>
    <col min="11523" max="11523" width="26.7109375" customWidth="1"/>
    <col min="11524" max="11524" width="14.7109375" customWidth="1"/>
    <col min="11525" max="11525" width="15.28515625" customWidth="1"/>
    <col min="11526" max="11526" width="4.7109375" customWidth="1"/>
    <col min="11527" max="11527" width="8.5703125" customWidth="1"/>
    <col min="11528" max="11528" width="27.85546875" customWidth="1"/>
    <col min="11529" max="11529" width="14.85546875" customWidth="1"/>
    <col min="11530" max="11530" width="15.28515625" customWidth="1"/>
    <col min="11531" max="11531" width="4.5703125" customWidth="1"/>
    <col min="11532" max="11532" width="8.7109375" customWidth="1"/>
    <col min="11533" max="11533" width="28.42578125" customWidth="1"/>
    <col min="11534" max="11534" width="14.7109375" customWidth="1"/>
    <col min="11535" max="11535" width="15.85546875" customWidth="1"/>
    <col min="11777" max="11777" width="2.42578125" customWidth="1"/>
    <col min="11778" max="11778" width="8.7109375" customWidth="1"/>
    <col min="11779" max="11779" width="26.7109375" customWidth="1"/>
    <col min="11780" max="11780" width="14.7109375" customWidth="1"/>
    <col min="11781" max="11781" width="15.28515625" customWidth="1"/>
    <col min="11782" max="11782" width="4.7109375" customWidth="1"/>
    <col min="11783" max="11783" width="8.5703125" customWidth="1"/>
    <col min="11784" max="11784" width="27.85546875" customWidth="1"/>
    <col min="11785" max="11785" width="14.85546875" customWidth="1"/>
    <col min="11786" max="11786" width="15.28515625" customWidth="1"/>
    <col min="11787" max="11787" width="4.5703125" customWidth="1"/>
    <col min="11788" max="11788" width="8.7109375" customWidth="1"/>
    <col min="11789" max="11789" width="28.42578125" customWidth="1"/>
    <col min="11790" max="11790" width="14.7109375" customWidth="1"/>
    <col min="11791" max="11791" width="15.85546875" customWidth="1"/>
    <col min="12033" max="12033" width="2.42578125" customWidth="1"/>
    <col min="12034" max="12034" width="8.7109375" customWidth="1"/>
    <col min="12035" max="12035" width="26.7109375" customWidth="1"/>
    <col min="12036" max="12036" width="14.7109375" customWidth="1"/>
    <col min="12037" max="12037" width="15.28515625" customWidth="1"/>
    <col min="12038" max="12038" width="4.7109375" customWidth="1"/>
    <col min="12039" max="12039" width="8.5703125" customWidth="1"/>
    <col min="12040" max="12040" width="27.85546875" customWidth="1"/>
    <col min="12041" max="12041" width="14.85546875" customWidth="1"/>
    <col min="12042" max="12042" width="15.28515625" customWidth="1"/>
    <col min="12043" max="12043" width="4.5703125" customWidth="1"/>
    <col min="12044" max="12044" width="8.7109375" customWidth="1"/>
    <col min="12045" max="12045" width="28.42578125" customWidth="1"/>
    <col min="12046" max="12046" width="14.7109375" customWidth="1"/>
    <col min="12047" max="12047" width="15.85546875" customWidth="1"/>
    <col min="12289" max="12289" width="2.42578125" customWidth="1"/>
    <col min="12290" max="12290" width="8.7109375" customWidth="1"/>
    <col min="12291" max="12291" width="26.7109375" customWidth="1"/>
    <col min="12292" max="12292" width="14.7109375" customWidth="1"/>
    <col min="12293" max="12293" width="15.28515625" customWidth="1"/>
    <col min="12294" max="12294" width="4.7109375" customWidth="1"/>
    <col min="12295" max="12295" width="8.5703125" customWidth="1"/>
    <col min="12296" max="12296" width="27.85546875" customWidth="1"/>
    <col min="12297" max="12297" width="14.85546875" customWidth="1"/>
    <col min="12298" max="12298" width="15.28515625" customWidth="1"/>
    <col min="12299" max="12299" width="4.5703125" customWidth="1"/>
    <col min="12300" max="12300" width="8.7109375" customWidth="1"/>
    <col min="12301" max="12301" width="28.42578125" customWidth="1"/>
    <col min="12302" max="12302" width="14.7109375" customWidth="1"/>
    <col min="12303" max="12303" width="15.85546875" customWidth="1"/>
    <col min="12545" max="12545" width="2.42578125" customWidth="1"/>
    <col min="12546" max="12546" width="8.7109375" customWidth="1"/>
    <col min="12547" max="12547" width="26.7109375" customWidth="1"/>
    <col min="12548" max="12548" width="14.7109375" customWidth="1"/>
    <col min="12549" max="12549" width="15.28515625" customWidth="1"/>
    <col min="12550" max="12550" width="4.7109375" customWidth="1"/>
    <col min="12551" max="12551" width="8.5703125" customWidth="1"/>
    <col min="12552" max="12552" width="27.85546875" customWidth="1"/>
    <col min="12553" max="12553" width="14.85546875" customWidth="1"/>
    <col min="12554" max="12554" width="15.28515625" customWidth="1"/>
    <col min="12555" max="12555" width="4.5703125" customWidth="1"/>
    <col min="12556" max="12556" width="8.7109375" customWidth="1"/>
    <col min="12557" max="12557" width="28.42578125" customWidth="1"/>
    <col min="12558" max="12558" width="14.7109375" customWidth="1"/>
    <col min="12559" max="12559" width="15.85546875" customWidth="1"/>
    <col min="12801" max="12801" width="2.42578125" customWidth="1"/>
    <col min="12802" max="12802" width="8.7109375" customWidth="1"/>
    <col min="12803" max="12803" width="26.7109375" customWidth="1"/>
    <col min="12804" max="12804" width="14.7109375" customWidth="1"/>
    <col min="12805" max="12805" width="15.28515625" customWidth="1"/>
    <col min="12806" max="12806" width="4.7109375" customWidth="1"/>
    <col min="12807" max="12807" width="8.5703125" customWidth="1"/>
    <col min="12808" max="12808" width="27.85546875" customWidth="1"/>
    <col min="12809" max="12809" width="14.85546875" customWidth="1"/>
    <col min="12810" max="12810" width="15.28515625" customWidth="1"/>
    <col min="12811" max="12811" width="4.5703125" customWidth="1"/>
    <col min="12812" max="12812" width="8.7109375" customWidth="1"/>
    <col min="12813" max="12813" width="28.42578125" customWidth="1"/>
    <col min="12814" max="12814" width="14.7109375" customWidth="1"/>
    <col min="12815" max="12815" width="15.85546875" customWidth="1"/>
    <col min="13057" max="13057" width="2.42578125" customWidth="1"/>
    <col min="13058" max="13058" width="8.7109375" customWidth="1"/>
    <col min="13059" max="13059" width="26.7109375" customWidth="1"/>
    <col min="13060" max="13060" width="14.7109375" customWidth="1"/>
    <col min="13061" max="13061" width="15.28515625" customWidth="1"/>
    <col min="13062" max="13062" width="4.7109375" customWidth="1"/>
    <col min="13063" max="13063" width="8.5703125" customWidth="1"/>
    <col min="13064" max="13064" width="27.85546875" customWidth="1"/>
    <col min="13065" max="13065" width="14.85546875" customWidth="1"/>
    <col min="13066" max="13066" width="15.28515625" customWidth="1"/>
    <col min="13067" max="13067" width="4.5703125" customWidth="1"/>
    <col min="13068" max="13068" width="8.7109375" customWidth="1"/>
    <col min="13069" max="13069" width="28.42578125" customWidth="1"/>
    <col min="13070" max="13070" width="14.7109375" customWidth="1"/>
    <col min="13071" max="13071" width="15.85546875" customWidth="1"/>
    <col min="13313" max="13313" width="2.42578125" customWidth="1"/>
    <col min="13314" max="13314" width="8.7109375" customWidth="1"/>
    <col min="13315" max="13315" width="26.7109375" customWidth="1"/>
    <col min="13316" max="13316" width="14.7109375" customWidth="1"/>
    <col min="13317" max="13317" width="15.28515625" customWidth="1"/>
    <col min="13318" max="13318" width="4.7109375" customWidth="1"/>
    <col min="13319" max="13319" width="8.5703125" customWidth="1"/>
    <col min="13320" max="13320" width="27.85546875" customWidth="1"/>
    <col min="13321" max="13321" width="14.85546875" customWidth="1"/>
    <col min="13322" max="13322" width="15.28515625" customWidth="1"/>
    <col min="13323" max="13323" width="4.5703125" customWidth="1"/>
    <col min="13324" max="13324" width="8.7109375" customWidth="1"/>
    <col min="13325" max="13325" width="28.42578125" customWidth="1"/>
    <col min="13326" max="13326" width="14.7109375" customWidth="1"/>
    <col min="13327" max="13327" width="15.85546875" customWidth="1"/>
    <col min="13569" max="13569" width="2.42578125" customWidth="1"/>
    <col min="13570" max="13570" width="8.7109375" customWidth="1"/>
    <col min="13571" max="13571" width="26.7109375" customWidth="1"/>
    <col min="13572" max="13572" width="14.7109375" customWidth="1"/>
    <col min="13573" max="13573" width="15.28515625" customWidth="1"/>
    <col min="13574" max="13574" width="4.7109375" customWidth="1"/>
    <col min="13575" max="13575" width="8.5703125" customWidth="1"/>
    <col min="13576" max="13576" width="27.85546875" customWidth="1"/>
    <col min="13577" max="13577" width="14.85546875" customWidth="1"/>
    <col min="13578" max="13578" width="15.28515625" customWidth="1"/>
    <col min="13579" max="13579" width="4.5703125" customWidth="1"/>
    <col min="13580" max="13580" width="8.7109375" customWidth="1"/>
    <col min="13581" max="13581" width="28.42578125" customWidth="1"/>
    <col min="13582" max="13582" width="14.7109375" customWidth="1"/>
    <col min="13583" max="13583" width="15.85546875" customWidth="1"/>
    <col min="13825" max="13825" width="2.42578125" customWidth="1"/>
    <col min="13826" max="13826" width="8.7109375" customWidth="1"/>
    <col min="13827" max="13827" width="26.7109375" customWidth="1"/>
    <col min="13828" max="13828" width="14.7109375" customWidth="1"/>
    <col min="13829" max="13829" width="15.28515625" customWidth="1"/>
    <col min="13830" max="13830" width="4.7109375" customWidth="1"/>
    <col min="13831" max="13831" width="8.5703125" customWidth="1"/>
    <col min="13832" max="13832" width="27.85546875" customWidth="1"/>
    <col min="13833" max="13833" width="14.85546875" customWidth="1"/>
    <col min="13834" max="13834" width="15.28515625" customWidth="1"/>
    <col min="13835" max="13835" width="4.5703125" customWidth="1"/>
    <col min="13836" max="13836" width="8.7109375" customWidth="1"/>
    <col min="13837" max="13837" width="28.42578125" customWidth="1"/>
    <col min="13838" max="13838" width="14.7109375" customWidth="1"/>
    <col min="13839" max="13839" width="15.85546875" customWidth="1"/>
    <col min="14081" max="14081" width="2.42578125" customWidth="1"/>
    <col min="14082" max="14082" width="8.7109375" customWidth="1"/>
    <col min="14083" max="14083" width="26.7109375" customWidth="1"/>
    <col min="14084" max="14084" width="14.7109375" customWidth="1"/>
    <col min="14085" max="14085" width="15.28515625" customWidth="1"/>
    <col min="14086" max="14086" width="4.7109375" customWidth="1"/>
    <col min="14087" max="14087" width="8.5703125" customWidth="1"/>
    <col min="14088" max="14088" width="27.85546875" customWidth="1"/>
    <col min="14089" max="14089" width="14.85546875" customWidth="1"/>
    <col min="14090" max="14090" width="15.28515625" customWidth="1"/>
    <col min="14091" max="14091" width="4.5703125" customWidth="1"/>
    <col min="14092" max="14092" width="8.7109375" customWidth="1"/>
    <col min="14093" max="14093" width="28.42578125" customWidth="1"/>
    <col min="14094" max="14094" width="14.7109375" customWidth="1"/>
    <col min="14095" max="14095" width="15.85546875" customWidth="1"/>
    <col min="14337" max="14337" width="2.42578125" customWidth="1"/>
    <col min="14338" max="14338" width="8.7109375" customWidth="1"/>
    <col min="14339" max="14339" width="26.7109375" customWidth="1"/>
    <col min="14340" max="14340" width="14.7109375" customWidth="1"/>
    <col min="14341" max="14341" width="15.28515625" customWidth="1"/>
    <col min="14342" max="14342" width="4.7109375" customWidth="1"/>
    <col min="14343" max="14343" width="8.5703125" customWidth="1"/>
    <col min="14344" max="14344" width="27.85546875" customWidth="1"/>
    <col min="14345" max="14345" width="14.85546875" customWidth="1"/>
    <col min="14346" max="14346" width="15.28515625" customWidth="1"/>
    <col min="14347" max="14347" width="4.5703125" customWidth="1"/>
    <col min="14348" max="14348" width="8.7109375" customWidth="1"/>
    <col min="14349" max="14349" width="28.42578125" customWidth="1"/>
    <col min="14350" max="14350" width="14.7109375" customWidth="1"/>
    <col min="14351" max="14351" width="15.85546875" customWidth="1"/>
    <col min="14593" max="14593" width="2.42578125" customWidth="1"/>
    <col min="14594" max="14594" width="8.7109375" customWidth="1"/>
    <col min="14595" max="14595" width="26.7109375" customWidth="1"/>
    <col min="14596" max="14596" width="14.7109375" customWidth="1"/>
    <col min="14597" max="14597" width="15.28515625" customWidth="1"/>
    <col min="14598" max="14598" width="4.7109375" customWidth="1"/>
    <col min="14599" max="14599" width="8.5703125" customWidth="1"/>
    <col min="14600" max="14600" width="27.85546875" customWidth="1"/>
    <col min="14601" max="14601" width="14.85546875" customWidth="1"/>
    <col min="14602" max="14602" width="15.28515625" customWidth="1"/>
    <col min="14603" max="14603" width="4.5703125" customWidth="1"/>
    <col min="14604" max="14604" width="8.7109375" customWidth="1"/>
    <col min="14605" max="14605" width="28.42578125" customWidth="1"/>
    <col min="14606" max="14606" width="14.7109375" customWidth="1"/>
    <col min="14607" max="14607" width="15.85546875" customWidth="1"/>
    <col min="14849" max="14849" width="2.42578125" customWidth="1"/>
    <col min="14850" max="14850" width="8.7109375" customWidth="1"/>
    <col min="14851" max="14851" width="26.7109375" customWidth="1"/>
    <col min="14852" max="14852" width="14.7109375" customWidth="1"/>
    <col min="14853" max="14853" width="15.28515625" customWidth="1"/>
    <col min="14854" max="14854" width="4.7109375" customWidth="1"/>
    <col min="14855" max="14855" width="8.5703125" customWidth="1"/>
    <col min="14856" max="14856" width="27.85546875" customWidth="1"/>
    <col min="14857" max="14857" width="14.85546875" customWidth="1"/>
    <col min="14858" max="14858" width="15.28515625" customWidth="1"/>
    <col min="14859" max="14859" width="4.5703125" customWidth="1"/>
    <col min="14860" max="14860" width="8.7109375" customWidth="1"/>
    <col min="14861" max="14861" width="28.42578125" customWidth="1"/>
    <col min="14862" max="14862" width="14.7109375" customWidth="1"/>
    <col min="14863" max="14863" width="15.85546875" customWidth="1"/>
    <col min="15105" max="15105" width="2.42578125" customWidth="1"/>
    <col min="15106" max="15106" width="8.7109375" customWidth="1"/>
    <col min="15107" max="15107" width="26.7109375" customWidth="1"/>
    <col min="15108" max="15108" width="14.7109375" customWidth="1"/>
    <col min="15109" max="15109" width="15.28515625" customWidth="1"/>
    <col min="15110" max="15110" width="4.7109375" customWidth="1"/>
    <col min="15111" max="15111" width="8.5703125" customWidth="1"/>
    <col min="15112" max="15112" width="27.85546875" customWidth="1"/>
    <col min="15113" max="15113" width="14.85546875" customWidth="1"/>
    <col min="15114" max="15114" width="15.28515625" customWidth="1"/>
    <col min="15115" max="15115" width="4.5703125" customWidth="1"/>
    <col min="15116" max="15116" width="8.7109375" customWidth="1"/>
    <col min="15117" max="15117" width="28.42578125" customWidth="1"/>
    <col min="15118" max="15118" width="14.7109375" customWidth="1"/>
    <col min="15119" max="15119" width="15.85546875" customWidth="1"/>
    <col min="15361" max="15361" width="2.42578125" customWidth="1"/>
    <col min="15362" max="15362" width="8.7109375" customWidth="1"/>
    <col min="15363" max="15363" width="26.7109375" customWidth="1"/>
    <col min="15364" max="15364" width="14.7109375" customWidth="1"/>
    <col min="15365" max="15365" width="15.28515625" customWidth="1"/>
    <col min="15366" max="15366" width="4.7109375" customWidth="1"/>
    <col min="15367" max="15367" width="8.5703125" customWidth="1"/>
    <col min="15368" max="15368" width="27.85546875" customWidth="1"/>
    <col min="15369" max="15369" width="14.85546875" customWidth="1"/>
    <col min="15370" max="15370" width="15.28515625" customWidth="1"/>
    <col min="15371" max="15371" width="4.5703125" customWidth="1"/>
    <col min="15372" max="15372" width="8.7109375" customWidth="1"/>
    <col min="15373" max="15373" width="28.42578125" customWidth="1"/>
    <col min="15374" max="15374" width="14.7109375" customWidth="1"/>
    <col min="15375" max="15375" width="15.85546875" customWidth="1"/>
    <col min="15617" max="15617" width="2.42578125" customWidth="1"/>
    <col min="15618" max="15618" width="8.7109375" customWidth="1"/>
    <col min="15619" max="15619" width="26.7109375" customWidth="1"/>
    <col min="15620" max="15620" width="14.7109375" customWidth="1"/>
    <col min="15621" max="15621" width="15.28515625" customWidth="1"/>
    <col min="15622" max="15622" width="4.7109375" customWidth="1"/>
    <col min="15623" max="15623" width="8.5703125" customWidth="1"/>
    <col min="15624" max="15624" width="27.85546875" customWidth="1"/>
    <col min="15625" max="15625" width="14.85546875" customWidth="1"/>
    <col min="15626" max="15626" width="15.28515625" customWidth="1"/>
    <col min="15627" max="15627" width="4.5703125" customWidth="1"/>
    <col min="15628" max="15628" width="8.7109375" customWidth="1"/>
    <col min="15629" max="15629" width="28.42578125" customWidth="1"/>
    <col min="15630" max="15630" width="14.7109375" customWidth="1"/>
    <col min="15631" max="15631" width="15.85546875" customWidth="1"/>
    <col min="15873" max="15873" width="2.42578125" customWidth="1"/>
    <col min="15874" max="15874" width="8.7109375" customWidth="1"/>
    <col min="15875" max="15875" width="26.7109375" customWidth="1"/>
    <col min="15876" max="15876" width="14.7109375" customWidth="1"/>
    <col min="15877" max="15877" width="15.28515625" customWidth="1"/>
    <col min="15878" max="15878" width="4.7109375" customWidth="1"/>
    <col min="15879" max="15879" width="8.5703125" customWidth="1"/>
    <col min="15880" max="15880" width="27.85546875" customWidth="1"/>
    <col min="15881" max="15881" width="14.85546875" customWidth="1"/>
    <col min="15882" max="15882" width="15.28515625" customWidth="1"/>
    <col min="15883" max="15883" width="4.5703125" customWidth="1"/>
    <col min="15884" max="15884" width="8.7109375" customWidth="1"/>
    <col min="15885" max="15885" width="28.42578125" customWidth="1"/>
    <col min="15886" max="15886" width="14.7109375" customWidth="1"/>
    <col min="15887" max="15887" width="15.85546875" customWidth="1"/>
    <col min="16129" max="16129" width="2.42578125" customWidth="1"/>
    <col min="16130" max="16130" width="8.7109375" customWidth="1"/>
    <col min="16131" max="16131" width="26.7109375" customWidth="1"/>
    <col min="16132" max="16132" width="14.7109375" customWidth="1"/>
    <col min="16133" max="16133" width="15.28515625" customWidth="1"/>
    <col min="16134" max="16134" width="4.7109375" customWidth="1"/>
    <col min="16135" max="16135" width="8.5703125" customWidth="1"/>
    <col min="16136" max="16136" width="27.85546875" customWidth="1"/>
    <col min="16137" max="16137" width="14.85546875" customWidth="1"/>
    <col min="16138" max="16138" width="15.28515625" customWidth="1"/>
    <col min="16139" max="16139" width="4.5703125" customWidth="1"/>
    <col min="16140" max="16140" width="8.7109375" customWidth="1"/>
    <col min="16141" max="16141" width="28.42578125" customWidth="1"/>
    <col min="16142" max="16142" width="14.7109375" customWidth="1"/>
    <col min="16143" max="16143" width="15.85546875" customWidth="1"/>
  </cols>
  <sheetData>
    <row r="1" spans="2:15" ht="24.75" customHeight="1">
      <c r="B1" s="285" t="s">
        <v>85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spans="2:15" ht="24.75" customHeight="1">
      <c r="B2" s="285" t="s">
        <v>86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</row>
    <row r="3" spans="2:15" ht="18.75" thickBot="1">
      <c r="B3" s="1"/>
      <c r="C3" s="99"/>
      <c r="D3" s="99"/>
      <c r="E3" s="99"/>
      <c r="F3" s="99"/>
      <c r="G3" s="99"/>
      <c r="H3" s="31"/>
      <c r="I3" s="31"/>
      <c r="J3" s="31"/>
      <c r="K3" s="31"/>
      <c r="L3" s="31"/>
      <c r="M3" s="31"/>
      <c r="N3" s="1"/>
      <c r="O3" s="1"/>
    </row>
    <row r="4" spans="2:15" ht="18.75" customHeight="1" thickBot="1">
      <c r="B4" s="261" t="s">
        <v>87</v>
      </c>
      <c r="C4" s="288" t="s">
        <v>88</v>
      </c>
      <c r="D4" s="265" t="s">
        <v>89</v>
      </c>
      <c r="E4" s="267" t="s">
        <v>90</v>
      </c>
      <c r="F4" s="99"/>
      <c r="G4" s="261" t="s">
        <v>87</v>
      </c>
      <c r="H4" s="263" t="s">
        <v>91</v>
      </c>
      <c r="I4" s="265" t="s">
        <v>89</v>
      </c>
      <c r="J4" s="267" t="s">
        <v>90</v>
      </c>
      <c r="K4" s="31"/>
      <c r="L4" s="261" t="s">
        <v>87</v>
      </c>
      <c r="M4" s="276" t="s">
        <v>88</v>
      </c>
      <c r="N4" s="265" t="s">
        <v>89</v>
      </c>
      <c r="O4" s="279" t="s">
        <v>90</v>
      </c>
    </row>
    <row r="5" spans="2:15" ht="18.75" customHeight="1" thickTop="1" thickBot="1">
      <c r="B5" s="275"/>
      <c r="C5" s="289"/>
      <c r="D5" s="278"/>
      <c r="E5" s="290"/>
      <c r="F5" s="99"/>
      <c r="G5" s="275"/>
      <c r="H5" s="291"/>
      <c r="I5" s="278"/>
      <c r="J5" s="290"/>
      <c r="K5" s="31"/>
      <c r="L5" s="275"/>
      <c r="M5" s="277"/>
      <c r="N5" s="278"/>
      <c r="O5" s="280"/>
    </row>
    <row r="6" spans="2:15" ht="17.100000000000001" customHeight="1" thickTop="1">
      <c r="B6" s="281" t="s">
        <v>92</v>
      </c>
      <c r="C6" s="282"/>
      <c r="D6" s="282"/>
      <c r="E6" s="283">
        <f>SUM(E8+E19+E27+E34+E41)</f>
        <v>14881</v>
      </c>
      <c r="F6" s="99"/>
      <c r="G6" s="100">
        <v>4</v>
      </c>
      <c r="H6" s="101" t="s">
        <v>93</v>
      </c>
      <c r="I6" s="102" t="s">
        <v>94</v>
      </c>
      <c r="J6" s="103">
        <v>644</v>
      </c>
      <c r="K6" s="31"/>
      <c r="L6" s="104" t="s">
        <v>95</v>
      </c>
      <c r="M6" s="105" t="s">
        <v>96</v>
      </c>
      <c r="N6" s="105" t="s">
        <v>97</v>
      </c>
      <c r="O6" s="106">
        <f>SUM(O7:O17)</f>
        <v>7334</v>
      </c>
    </row>
    <row r="7" spans="2:15" ht="17.100000000000001" customHeight="1" thickBot="1">
      <c r="B7" s="271"/>
      <c r="C7" s="272"/>
      <c r="D7" s="272"/>
      <c r="E7" s="284"/>
      <c r="F7" s="1"/>
      <c r="G7" s="107">
        <v>5</v>
      </c>
      <c r="H7" s="108" t="s">
        <v>98</v>
      </c>
      <c r="I7" s="103" t="s">
        <v>94</v>
      </c>
      <c r="J7" s="103">
        <v>310</v>
      </c>
      <c r="K7" s="1"/>
      <c r="L7" s="107">
        <v>1</v>
      </c>
      <c r="M7" s="108" t="s">
        <v>99</v>
      </c>
      <c r="N7" s="103" t="s">
        <v>94</v>
      </c>
      <c r="O7" s="109">
        <v>148</v>
      </c>
    </row>
    <row r="8" spans="2:15" ht="17.100000000000001" customHeight="1" thickTop="1" thickBot="1">
      <c r="B8" s="104" t="s">
        <v>100</v>
      </c>
      <c r="C8" s="105" t="s">
        <v>101</v>
      </c>
      <c r="D8" s="110" t="s">
        <v>97</v>
      </c>
      <c r="E8" s="106">
        <f>SUM(E9:E17)</f>
        <v>5546</v>
      </c>
      <c r="F8" s="1"/>
      <c r="G8" s="111"/>
      <c r="H8" s="112"/>
      <c r="I8" s="113"/>
      <c r="J8" s="114"/>
      <c r="K8" s="1"/>
      <c r="L8" s="107">
        <v>2</v>
      </c>
      <c r="M8" s="108" t="s">
        <v>102</v>
      </c>
      <c r="N8" s="103" t="s">
        <v>103</v>
      </c>
      <c r="O8" s="103">
        <v>142</v>
      </c>
    </row>
    <row r="9" spans="2:15" ht="17.100000000000001" customHeight="1" thickBot="1">
      <c r="B9" s="107">
        <v>1</v>
      </c>
      <c r="C9" s="108" t="s">
        <v>104</v>
      </c>
      <c r="D9" s="103" t="s">
        <v>103</v>
      </c>
      <c r="E9" s="115">
        <v>202</v>
      </c>
      <c r="F9" s="1"/>
      <c r="G9" s="116"/>
      <c r="H9" s="117"/>
      <c r="I9" s="118"/>
      <c r="J9" s="118"/>
      <c r="K9" s="1"/>
      <c r="L9" s="107">
        <v>3</v>
      </c>
      <c r="M9" s="108" t="s">
        <v>105</v>
      </c>
      <c r="N9" s="103" t="s">
        <v>94</v>
      </c>
      <c r="O9" s="103">
        <v>455</v>
      </c>
    </row>
    <row r="10" spans="2:15" ht="17.100000000000001" customHeight="1">
      <c r="B10" s="107">
        <v>2</v>
      </c>
      <c r="C10" s="108" t="s">
        <v>106</v>
      </c>
      <c r="D10" s="103" t="s">
        <v>103</v>
      </c>
      <c r="E10" s="115">
        <v>259</v>
      </c>
      <c r="F10" s="1"/>
      <c r="G10" s="261" t="s">
        <v>87</v>
      </c>
      <c r="H10" s="263" t="s">
        <v>91</v>
      </c>
      <c r="I10" s="265" t="s">
        <v>89</v>
      </c>
      <c r="J10" s="267" t="s">
        <v>90</v>
      </c>
      <c r="K10" s="1"/>
      <c r="L10" s="107">
        <v>4</v>
      </c>
      <c r="M10" s="108" t="s">
        <v>107</v>
      </c>
      <c r="N10" s="103" t="s">
        <v>94</v>
      </c>
      <c r="O10" s="103">
        <v>218</v>
      </c>
    </row>
    <row r="11" spans="2:15" ht="17.100000000000001" customHeight="1" thickBot="1">
      <c r="B11" s="107">
        <v>3</v>
      </c>
      <c r="C11" s="108" t="s">
        <v>108</v>
      </c>
      <c r="D11" s="103" t="s">
        <v>103</v>
      </c>
      <c r="E11" s="115">
        <v>193</v>
      </c>
      <c r="F11" s="1"/>
      <c r="G11" s="262"/>
      <c r="H11" s="264"/>
      <c r="I11" s="266"/>
      <c r="J11" s="268"/>
      <c r="K11" s="1"/>
      <c r="L11" s="107">
        <v>5</v>
      </c>
      <c r="M11" s="108" t="s">
        <v>109</v>
      </c>
      <c r="N11" s="103" t="s">
        <v>94</v>
      </c>
      <c r="O11" s="103">
        <v>418</v>
      </c>
    </row>
    <row r="12" spans="2:15" ht="17.100000000000001" customHeight="1">
      <c r="B12" s="107">
        <v>4</v>
      </c>
      <c r="C12" s="108" t="s">
        <v>110</v>
      </c>
      <c r="D12" s="103" t="s">
        <v>111</v>
      </c>
      <c r="E12" s="115">
        <v>264</v>
      </c>
      <c r="F12" s="1"/>
      <c r="G12" s="269" t="s">
        <v>112</v>
      </c>
      <c r="H12" s="270"/>
      <c r="I12" s="270"/>
      <c r="J12" s="273">
        <f>SUM(J14+J23+J33+J41+O6+O19+O30)</f>
        <v>27390</v>
      </c>
      <c r="K12" s="1"/>
      <c r="L12" s="107" t="s">
        <v>44</v>
      </c>
      <c r="M12" s="108" t="s">
        <v>113</v>
      </c>
      <c r="N12" s="103" t="s">
        <v>94</v>
      </c>
      <c r="O12" s="103">
        <v>1082</v>
      </c>
    </row>
    <row r="13" spans="2:15" ht="17.100000000000001" customHeight="1" thickBot="1">
      <c r="B13" s="107">
        <v>5</v>
      </c>
      <c r="C13" s="108" t="s">
        <v>114</v>
      </c>
      <c r="D13" s="103" t="s">
        <v>103</v>
      </c>
      <c r="E13" s="115">
        <v>267</v>
      </c>
      <c r="F13" s="119"/>
      <c r="G13" s="271"/>
      <c r="H13" s="272"/>
      <c r="I13" s="272"/>
      <c r="J13" s="274"/>
      <c r="K13" s="119"/>
      <c r="L13" s="107">
        <v>7</v>
      </c>
      <c r="M13" s="108" t="s">
        <v>115</v>
      </c>
      <c r="N13" s="103" t="s">
        <v>103</v>
      </c>
      <c r="O13" s="103">
        <v>234</v>
      </c>
    </row>
    <row r="14" spans="2:15" ht="17.100000000000001" customHeight="1" thickTop="1">
      <c r="B14" s="107">
        <v>6</v>
      </c>
      <c r="C14" s="108" t="s">
        <v>116</v>
      </c>
      <c r="D14" s="103" t="s">
        <v>103</v>
      </c>
      <c r="E14" s="115">
        <v>296</v>
      </c>
      <c r="F14" s="120"/>
      <c r="G14" s="104" t="s">
        <v>100</v>
      </c>
      <c r="H14" s="105" t="s">
        <v>117</v>
      </c>
      <c r="I14" s="121" t="s">
        <v>97</v>
      </c>
      <c r="J14" s="122">
        <f>SUM(J15:J21)</f>
        <v>3150</v>
      </c>
      <c r="K14" s="1"/>
      <c r="L14" s="107">
        <v>8</v>
      </c>
      <c r="M14" s="108" t="s">
        <v>118</v>
      </c>
      <c r="N14" s="103" t="s">
        <v>103</v>
      </c>
      <c r="O14" s="103">
        <v>147</v>
      </c>
    </row>
    <row r="15" spans="2:15" ht="17.100000000000001" customHeight="1">
      <c r="B15" s="107">
        <v>7</v>
      </c>
      <c r="C15" s="108" t="s">
        <v>119</v>
      </c>
      <c r="D15" s="103" t="s">
        <v>94</v>
      </c>
      <c r="E15" s="115">
        <v>700</v>
      </c>
      <c r="F15" s="120"/>
      <c r="G15" s="107">
        <v>1</v>
      </c>
      <c r="H15" s="108" t="s">
        <v>120</v>
      </c>
      <c r="I15" s="103" t="s">
        <v>103</v>
      </c>
      <c r="J15" s="115">
        <v>151</v>
      </c>
      <c r="K15" s="1"/>
      <c r="L15" s="107">
        <v>9</v>
      </c>
      <c r="M15" s="108" t="s">
        <v>121</v>
      </c>
      <c r="N15" s="103" t="s">
        <v>103</v>
      </c>
      <c r="O15" s="103">
        <v>218</v>
      </c>
    </row>
    <row r="16" spans="2:15" ht="17.100000000000001" customHeight="1" thickBot="1">
      <c r="B16" s="123"/>
      <c r="C16" s="124"/>
      <c r="D16" s="125"/>
      <c r="E16" s="126"/>
      <c r="F16" s="120"/>
      <c r="G16" s="107">
        <v>2</v>
      </c>
      <c r="H16" s="108" t="s">
        <v>122</v>
      </c>
      <c r="I16" s="103" t="s">
        <v>103</v>
      </c>
      <c r="J16" s="115">
        <v>112</v>
      </c>
      <c r="K16" s="1"/>
      <c r="L16" s="123"/>
      <c r="M16" s="124"/>
      <c r="N16" s="125"/>
      <c r="O16" s="126"/>
    </row>
    <row r="17" spans="2:15" ht="17.100000000000001" customHeight="1" thickTop="1" thickBot="1">
      <c r="B17" s="127">
        <v>8</v>
      </c>
      <c r="C17" s="128" t="s">
        <v>123</v>
      </c>
      <c r="D17" s="129" t="s">
        <v>124</v>
      </c>
      <c r="E17" s="130">
        <v>3365</v>
      </c>
      <c r="F17" s="120"/>
      <c r="G17" s="107">
        <v>3</v>
      </c>
      <c r="H17" s="108" t="s">
        <v>125</v>
      </c>
      <c r="I17" s="103" t="s">
        <v>103</v>
      </c>
      <c r="J17" s="115">
        <v>297</v>
      </c>
      <c r="K17" s="1"/>
      <c r="L17" s="127">
        <v>10</v>
      </c>
      <c r="M17" s="128" t="s">
        <v>126</v>
      </c>
      <c r="N17" s="129" t="s">
        <v>124</v>
      </c>
      <c r="O17" s="131">
        <v>4272</v>
      </c>
    </row>
    <row r="18" spans="2:15" ht="17.100000000000001" customHeight="1" thickTop="1">
      <c r="B18" s="100"/>
      <c r="C18" s="101"/>
      <c r="D18" s="102"/>
      <c r="E18" s="132" t="s">
        <v>22</v>
      </c>
      <c r="F18" s="133"/>
      <c r="G18" s="107">
        <v>4</v>
      </c>
      <c r="H18" s="108" t="s">
        <v>127</v>
      </c>
      <c r="I18" s="103" t="s">
        <v>103</v>
      </c>
      <c r="J18" s="115">
        <v>592</v>
      </c>
      <c r="K18" s="1"/>
      <c r="L18" s="100"/>
      <c r="M18" s="101"/>
      <c r="N18" s="102"/>
      <c r="O18" s="132" t="s">
        <v>22</v>
      </c>
    </row>
    <row r="19" spans="2:15" ht="17.100000000000001" customHeight="1">
      <c r="B19" s="134" t="s">
        <v>128</v>
      </c>
      <c r="C19" s="135" t="s">
        <v>7</v>
      </c>
      <c r="D19" s="136" t="s">
        <v>97</v>
      </c>
      <c r="E19" s="137">
        <f>SUM(E20:E25)</f>
        <v>3467</v>
      </c>
      <c r="F19" s="120"/>
      <c r="G19" s="107">
        <v>5</v>
      </c>
      <c r="H19" s="108" t="s">
        <v>127</v>
      </c>
      <c r="I19" s="103" t="s">
        <v>111</v>
      </c>
      <c r="J19" s="115">
        <v>1129</v>
      </c>
      <c r="K19" s="1"/>
      <c r="L19" s="134" t="s">
        <v>129</v>
      </c>
      <c r="M19" s="135" t="s">
        <v>16</v>
      </c>
      <c r="N19" s="136" t="s">
        <v>97</v>
      </c>
      <c r="O19" s="138">
        <f>SUM(O20:O28)</f>
        <v>4166</v>
      </c>
    </row>
    <row r="20" spans="2:15" ht="17.100000000000001" customHeight="1">
      <c r="B20" s="107">
        <v>1</v>
      </c>
      <c r="C20" s="108" t="s">
        <v>130</v>
      </c>
      <c r="D20" s="139" t="s">
        <v>103</v>
      </c>
      <c r="E20" s="115">
        <v>343</v>
      </c>
      <c r="F20" s="120"/>
      <c r="G20" s="107">
        <v>6</v>
      </c>
      <c r="H20" s="108" t="s">
        <v>131</v>
      </c>
      <c r="I20" s="103" t="s">
        <v>94</v>
      </c>
      <c r="J20" s="115">
        <v>715</v>
      </c>
      <c r="K20" s="1"/>
      <c r="L20" s="107">
        <v>1</v>
      </c>
      <c r="M20" s="108" t="s">
        <v>132</v>
      </c>
      <c r="N20" s="103" t="s">
        <v>103</v>
      </c>
      <c r="O20" s="103">
        <v>204</v>
      </c>
    </row>
    <row r="21" spans="2:15" ht="17.100000000000001" customHeight="1">
      <c r="B21" s="107">
        <v>2</v>
      </c>
      <c r="C21" s="108" t="s">
        <v>133</v>
      </c>
      <c r="D21" s="139" t="s">
        <v>94</v>
      </c>
      <c r="E21" s="115">
        <v>1326</v>
      </c>
      <c r="F21" s="120"/>
      <c r="G21" s="107">
        <v>7</v>
      </c>
      <c r="H21" s="108" t="s">
        <v>134</v>
      </c>
      <c r="I21" s="103" t="s">
        <v>103</v>
      </c>
      <c r="J21" s="115">
        <v>154</v>
      </c>
      <c r="K21" s="1"/>
      <c r="L21" s="107">
        <v>2</v>
      </c>
      <c r="M21" s="108" t="s">
        <v>135</v>
      </c>
      <c r="N21" s="103" t="s">
        <v>111</v>
      </c>
      <c r="O21" s="103">
        <v>172</v>
      </c>
    </row>
    <row r="22" spans="2:15" ht="17.100000000000001" customHeight="1">
      <c r="B22" s="107">
        <v>3</v>
      </c>
      <c r="C22" s="108" t="s">
        <v>136</v>
      </c>
      <c r="D22" s="139" t="s">
        <v>103</v>
      </c>
      <c r="E22" s="115">
        <v>385</v>
      </c>
      <c r="F22" s="120"/>
      <c r="G22" s="107"/>
      <c r="H22" s="108"/>
      <c r="I22" s="103"/>
      <c r="J22" s="115" t="s">
        <v>137</v>
      </c>
      <c r="K22" s="1"/>
      <c r="L22" s="107">
        <v>3</v>
      </c>
      <c r="M22" s="108" t="s">
        <v>138</v>
      </c>
      <c r="N22" s="103" t="s">
        <v>94</v>
      </c>
      <c r="O22" s="103">
        <v>406</v>
      </c>
    </row>
    <row r="23" spans="2:15" ht="17.100000000000001" customHeight="1">
      <c r="B23" s="107">
        <v>4</v>
      </c>
      <c r="C23" s="108" t="s">
        <v>139</v>
      </c>
      <c r="D23" s="139" t="s">
        <v>103</v>
      </c>
      <c r="E23" s="115">
        <v>288</v>
      </c>
      <c r="F23" s="120"/>
      <c r="G23" s="134" t="s">
        <v>128</v>
      </c>
      <c r="H23" s="135" t="s">
        <v>140</v>
      </c>
      <c r="I23" s="136" t="s">
        <v>97</v>
      </c>
      <c r="J23" s="138">
        <f>SUM(J24:J31)</f>
        <v>5284</v>
      </c>
      <c r="K23" s="1"/>
      <c r="L23" s="107">
        <v>4</v>
      </c>
      <c r="M23" s="108" t="s">
        <v>141</v>
      </c>
      <c r="N23" s="103" t="s">
        <v>94</v>
      </c>
      <c r="O23" s="103">
        <v>318</v>
      </c>
    </row>
    <row r="24" spans="2:15" ht="17.100000000000001" customHeight="1">
      <c r="B24" s="107">
        <v>5</v>
      </c>
      <c r="C24" s="108" t="s">
        <v>142</v>
      </c>
      <c r="D24" s="139" t="s">
        <v>94</v>
      </c>
      <c r="E24" s="115">
        <v>722</v>
      </c>
      <c r="F24" s="120"/>
      <c r="G24" s="107">
        <v>1</v>
      </c>
      <c r="H24" s="108" t="s">
        <v>143</v>
      </c>
      <c r="I24" s="103" t="s">
        <v>94</v>
      </c>
      <c r="J24" s="115">
        <v>299</v>
      </c>
      <c r="K24" s="1"/>
      <c r="L24" s="107">
        <v>5</v>
      </c>
      <c r="M24" s="108" t="s">
        <v>144</v>
      </c>
      <c r="N24" s="103" t="s">
        <v>103</v>
      </c>
      <c r="O24" s="103">
        <v>321</v>
      </c>
    </row>
    <row r="25" spans="2:15" ht="17.100000000000001" customHeight="1">
      <c r="B25" s="107">
        <v>6</v>
      </c>
      <c r="C25" s="108" t="s">
        <v>145</v>
      </c>
      <c r="D25" s="139" t="s">
        <v>94</v>
      </c>
      <c r="E25" s="115">
        <v>403</v>
      </c>
      <c r="F25" s="120"/>
      <c r="G25" s="107">
        <v>2</v>
      </c>
      <c r="H25" s="108" t="s">
        <v>146</v>
      </c>
      <c r="I25" s="103" t="s">
        <v>103</v>
      </c>
      <c r="J25" s="115">
        <v>178</v>
      </c>
      <c r="K25" s="1"/>
      <c r="L25" s="107">
        <v>6</v>
      </c>
      <c r="M25" s="108" t="s">
        <v>147</v>
      </c>
      <c r="N25" s="103" t="s">
        <v>94</v>
      </c>
      <c r="O25" s="103">
        <v>1266</v>
      </c>
    </row>
    <row r="26" spans="2:15" ht="17.100000000000001" customHeight="1">
      <c r="B26" s="107"/>
      <c r="C26" s="108"/>
      <c r="D26" s="103"/>
      <c r="E26" s="132"/>
      <c r="F26" s="133"/>
      <c r="G26" s="107">
        <v>3</v>
      </c>
      <c r="H26" s="108" t="s">
        <v>148</v>
      </c>
      <c r="I26" s="103" t="s">
        <v>94</v>
      </c>
      <c r="J26" s="115">
        <v>1278</v>
      </c>
      <c r="K26" s="1"/>
      <c r="L26" s="107">
        <v>7</v>
      </c>
      <c r="M26" s="108" t="s">
        <v>149</v>
      </c>
      <c r="N26" s="103" t="s">
        <v>103</v>
      </c>
      <c r="O26" s="103">
        <v>140</v>
      </c>
    </row>
    <row r="27" spans="2:15" ht="17.100000000000001" customHeight="1">
      <c r="B27" s="134" t="s">
        <v>150</v>
      </c>
      <c r="C27" s="135" t="s">
        <v>9</v>
      </c>
      <c r="D27" s="136" t="s">
        <v>97</v>
      </c>
      <c r="E27" s="138">
        <f>SUM(E28:E32)</f>
        <v>1102</v>
      </c>
      <c r="F27" s="120"/>
      <c r="G27" s="107">
        <v>4</v>
      </c>
      <c r="H27" s="108" t="s">
        <v>151</v>
      </c>
      <c r="I27" s="103" t="s">
        <v>103</v>
      </c>
      <c r="J27" s="115">
        <v>438</v>
      </c>
      <c r="K27" s="1"/>
      <c r="L27" s="107">
        <v>8</v>
      </c>
      <c r="M27" s="108" t="s">
        <v>152</v>
      </c>
      <c r="N27" s="103" t="s">
        <v>103</v>
      </c>
      <c r="O27" s="103">
        <v>327</v>
      </c>
    </row>
    <row r="28" spans="2:15" ht="17.100000000000001" customHeight="1">
      <c r="B28" s="107">
        <v>1</v>
      </c>
      <c r="C28" s="108" t="s">
        <v>153</v>
      </c>
      <c r="D28" s="103" t="s">
        <v>94</v>
      </c>
      <c r="E28" s="115">
        <v>204</v>
      </c>
      <c r="F28" s="120"/>
      <c r="G28" s="107">
        <v>5</v>
      </c>
      <c r="H28" s="108" t="s">
        <v>151</v>
      </c>
      <c r="I28" s="103" t="s">
        <v>111</v>
      </c>
      <c r="J28" s="115">
        <v>2047</v>
      </c>
      <c r="K28" s="1"/>
      <c r="L28" s="107">
        <v>9</v>
      </c>
      <c r="M28" s="108" t="s">
        <v>152</v>
      </c>
      <c r="N28" s="103" t="s">
        <v>111</v>
      </c>
      <c r="O28" s="103">
        <v>1012</v>
      </c>
    </row>
    <row r="29" spans="2:15" ht="17.100000000000001" customHeight="1">
      <c r="B29" s="107">
        <v>2</v>
      </c>
      <c r="C29" s="108" t="s">
        <v>154</v>
      </c>
      <c r="D29" s="103" t="s">
        <v>103</v>
      </c>
      <c r="E29" s="115">
        <v>103</v>
      </c>
      <c r="F29" s="120"/>
      <c r="G29" s="107">
        <v>6</v>
      </c>
      <c r="H29" s="108" t="s">
        <v>155</v>
      </c>
      <c r="I29" s="103" t="s">
        <v>94</v>
      </c>
      <c r="J29" s="115">
        <v>386</v>
      </c>
      <c r="K29" s="1"/>
      <c r="L29" s="107"/>
      <c r="M29" s="108"/>
      <c r="N29" s="103"/>
      <c r="O29" s="115"/>
    </row>
    <row r="30" spans="2:15" ht="17.100000000000001" customHeight="1">
      <c r="B30" s="107">
        <v>3</v>
      </c>
      <c r="C30" s="108" t="s">
        <v>156</v>
      </c>
      <c r="D30" s="103" t="s">
        <v>94</v>
      </c>
      <c r="E30" s="115">
        <v>149</v>
      </c>
      <c r="F30" s="120"/>
      <c r="G30" s="107">
        <v>7</v>
      </c>
      <c r="H30" s="108" t="s">
        <v>157</v>
      </c>
      <c r="I30" s="103" t="s">
        <v>103</v>
      </c>
      <c r="J30" s="115">
        <v>384</v>
      </c>
      <c r="K30" s="1"/>
      <c r="L30" s="134" t="s">
        <v>158</v>
      </c>
      <c r="M30" s="135" t="s">
        <v>17</v>
      </c>
      <c r="N30" s="136" t="s">
        <v>97</v>
      </c>
      <c r="O30" s="138">
        <f>SUM(O31:O40)</f>
        <v>3474</v>
      </c>
    </row>
    <row r="31" spans="2:15" ht="17.100000000000001" customHeight="1">
      <c r="B31" s="107">
        <v>4</v>
      </c>
      <c r="C31" s="108" t="s">
        <v>159</v>
      </c>
      <c r="D31" s="103" t="s">
        <v>94</v>
      </c>
      <c r="E31" s="115">
        <v>236</v>
      </c>
      <c r="F31" s="120"/>
      <c r="G31" s="107">
        <v>8</v>
      </c>
      <c r="H31" s="108" t="s">
        <v>160</v>
      </c>
      <c r="I31" s="103" t="s">
        <v>103</v>
      </c>
      <c r="J31" s="115">
        <v>274</v>
      </c>
      <c r="K31" s="1"/>
      <c r="L31" s="107">
        <v>1</v>
      </c>
      <c r="M31" s="108" t="s">
        <v>161</v>
      </c>
      <c r="N31" s="103" t="s">
        <v>103</v>
      </c>
      <c r="O31" s="103">
        <v>224</v>
      </c>
    </row>
    <row r="32" spans="2:15" ht="17.100000000000001" customHeight="1">
      <c r="B32" s="107">
        <v>5</v>
      </c>
      <c r="C32" s="108" t="s">
        <v>162</v>
      </c>
      <c r="D32" s="103" t="s">
        <v>94</v>
      </c>
      <c r="E32" s="115">
        <v>410</v>
      </c>
      <c r="F32" s="133"/>
      <c r="G32" s="107"/>
      <c r="H32" s="108"/>
      <c r="I32" s="103"/>
      <c r="J32" s="115"/>
      <c r="K32" s="1"/>
      <c r="L32" s="107">
        <v>2</v>
      </c>
      <c r="M32" s="108" t="s">
        <v>163</v>
      </c>
      <c r="N32" s="103" t="s">
        <v>94</v>
      </c>
      <c r="O32" s="103">
        <v>373</v>
      </c>
    </row>
    <row r="33" spans="2:15" ht="17.100000000000001" customHeight="1">
      <c r="B33" s="107"/>
      <c r="C33" s="108"/>
      <c r="D33" s="103"/>
      <c r="E33" s="115"/>
      <c r="F33" s="120"/>
      <c r="G33" s="134" t="s">
        <v>150</v>
      </c>
      <c r="H33" s="135" t="s">
        <v>12</v>
      </c>
      <c r="I33" s="136" t="s">
        <v>97</v>
      </c>
      <c r="J33" s="138">
        <f>SUM(J34:J39)</f>
        <v>2301</v>
      </c>
      <c r="K33" s="1"/>
      <c r="L33" s="107">
        <v>3</v>
      </c>
      <c r="M33" s="108" t="s">
        <v>164</v>
      </c>
      <c r="N33" s="103" t="s">
        <v>103</v>
      </c>
      <c r="O33" s="103">
        <v>107</v>
      </c>
    </row>
    <row r="34" spans="2:15" ht="17.100000000000001" customHeight="1">
      <c r="B34" s="134" t="s">
        <v>165</v>
      </c>
      <c r="C34" s="135" t="s">
        <v>166</v>
      </c>
      <c r="D34" s="136" t="s">
        <v>97</v>
      </c>
      <c r="E34" s="138">
        <f>SUM(E35:E39)</f>
        <v>3327</v>
      </c>
      <c r="F34" s="120"/>
      <c r="G34" s="107">
        <v>1</v>
      </c>
      <c r="H34" s="108" t="s">
        <v>167</v>
      </c>
      <c r="I34" s="103" t="s">
        <v>103</v>
      </c>
      <c r="J34" s="115">
        <v>151</v>
      </c>
      <c r="K34" s="1"/>
      <c r="L34" s="107">
        <v>4</v>
      </c>
      <c r="M34" s="108" t="s">
        <v>168</v>
      </c>
      <c r="N34" s="103" t="s">
        <v>94</v>
      </c>
      <c r="O34" s="103">
        <v>1059</v>
      </c>
    </row>
    <row r="35" spans="2:15" ht="17.100000000000001" customHeight="1">
      <c r="B35" s="107">
        <v>1</v>
      </c>
      <c r="C35" s="108" t="s">
        <v>169</v>
      </c>
      <c r="D35" s="103" t="s">
        <v>94</v>
      </c>
      <c r="E35" s="115">
        <v>641</v>
      </c>
      <c r="F35" s="120"/>
      <c r="G35" s="107">
        <v>2</v>
      </c>
      <c r="H35" s="108" t="s">
        <v>170</v>
      </c>
      <c r="I35" s="103" t="s">
        <v>103</v>
      </c>
      <c r="J35" s="115">
        <v>235</v>
      </c>
      <c r="K35" s="1"/>
      <c r="L35" s="107">
        <v>5</v>
      </c>
      <c r="M35" s="108" t="s">
        <v>171</v>
      </c>
      <c r="N35" s="103" t="s">
        <v>111</v>
      </c>
      <c r="O35" s="103">
        <v>73</v>
      </c>
    </row>
    <row r="36" spans="2:15" ht="17.100000000000001" customHeight="1">
      <c r="B36" s="107">
        <v>2</v>
      </c>
      <c r="C36" s="108" t="s">
        <v>172</v>
      </c>
      <c r="D36" s="103" t="s">
        <v>94</v>
      </c>
      <c r="E36" s="115">
        <v>1142</v>
      </c>
      <c r="F36" s="120"/>
      <c r="G36" s="107">
        <v>3</v>
      </c>
      <c r="H36" s="108" t="s">
        <v>173</v>
      </c>
      <c r="I36" s="103" t="s">
        <v>103</v>
      </c>
      <c r="J36" s="115">
        <v>184</v>
      </c>
      <c r="K36" s="1"/>
      <c r="L36" s="107">
        <v>6</v>
      </c>
      <c r="M36" s="108" t="s">
        <v>174</v>
      </c>
      <c r="N36" s="103" t="s">
        <v>103</v>
      </c>
      <c r="O36" s="103">
        <v>117</v>
      </c>
    </row>
    <row r="37" spans="2:15" ht="17.100000000000001" customHeight="1">
      <c r="B37" s="107">
        <v>3</v>
      </c>
      <c r="C37" s="108" t="s">
        <v>175</v>
      </c>
      <c r="D37" s="103" t="s">
        <v>103</v>
      </c>
      <c r="E37" s="115">
        <v>252</v>
      </c>
      <c r="F37" s="120"/>
      <c r="G37" s="107">
        <v>4</v>
      </c>
      <c r="H37" s="108" t="s">
        <v>176</v>
      </c>
      <c r="I37" s="103" t="s">
        <v>103</v>
      </c>
      <c r="J37" s="115">
        <v>141</v>
      </c>
      <c r="K37" s="1"/>
      <c r="L37" s="107">
        <v>7</v>
      </c>
      <c r="M37" s="108" t="s">
        <v>177</v>
      </c>
      <c r="N37" s="103" t="s">
        <v>103</v>
      </c>
      <c r="O37" s="103">
        <v>172</v>
      </c>
    </row>
    <row r="38" spans="2:15" ht="17.100000000000001" customHeight="1">
      <c r="B38" s="107">
        <v>4</v>
      </c>
      <c r="C38" s="108" t="s">
        <v>178</v>
      </c>
      <c r="D38" s="103" t="s">
        <v>94</v>
      </c>
      <c r="E38" s="115">
        <v>1057</v>
      </c>
      <c r="F38" s="120"/>
      <c r="G38" s="107">
        <v>5</v>
      </c>
      <c r="H38" s="108" t="s">
        <v>179</v>
      </c>
      <c r="I38" s="103" t="s">
        <v>94</v>
      </c>
      <c r="J38" s="115">
        <v>1338</v>
      </c>
      <c r="K38" s="1"/>
      <c r="L38" s="107">
        <v>8</v>
      </c>
      <c r="M38" s="108" t="s">
        <v>180</v>
      </c>
      <c r="N38" s="103" t="s">
        <v>103</v>
      </c>
      <c r="O38" s="103">
        <v>198</v>
      </c>
    </row>
    <row r="39" spans="2:15" ht="17.100000000000001" customHeight="1">
      <c r="B39" s="107">
        <v>5</v>
      </c>
      <c r="C39" s="108" t="s">
        <v>181</v>
      </c>
      <c r="D39" s="103" t="s">
        <v>103</v>
      </c>
      <c r="E39" s="115">
        <v>235</v>
      </c>
      <c r="F39" s="120"/>
      <c r="G39" s="107">
        <v>6</v>
      </c>
      <c r="H39" s="108" t="s">
        <v>182</v>
      </c>
      <c r="I39" s="103" t="s">
        <v>94</v>
      </c>
      <c r="J39" s="115">
        <v>252</v>
      </c>
      <c r="K39" s="1"/>
      <c r="L39" s="107">
        <v>9</v>
      </c>
      <c r="M39" s="108" t="s">
        <v>183</v>
      </c>
      <c r="N39" s="103" t="s">
        <v>103</v>
      </c>
      <c r="O39" s="103">
        <v>312</v>
      </c>
    </row>
    <row r="40" spans="2:15" ht="17.100000000000001" customHeight="1">
      <c r="B40" s="107"/>
      <c r="C40" s="108"/>
      <c r="D40" s="103"/>
      <c r="E40" s="115"/>
      <c r="F40" s="120"/>
      <c r="G40" s="107"/>
      <c r="H40" s="108"/>
      <c r="I40" s="103"/>
      <c r="J40" s="115"/>
      <c r="K40" s="1"/>
      <c r="L40" s="140">
        <v>10</v>
      </c>
      <c r="M40" s="125" t="s">
        <v>183</v>
      </c>
      <c r="N40" s="141" t="s">
        <v>111</v>
      </c>
      <c r="O40" s="103">
        <v>839</v>
      </c>
    </row>
    <row r="41" spans="2:15" ht="17.100000000000001" customHeight="1" thickBot="1">
      <c r="B41" s="134" t="s">
        <v>95</v>
      </c>
      <c r="C41" s="135" t="s">
        <v>11</v>
      </c>
      <c r="D41" s="136" t="s">
        <v>97</v>
      </c>
      <c r="E41" s="138">
        <f>SUM(E42+E43+E44+J6+J7)</f>
        <v>1439</v>
      </c>
      <c r="F41" s="120"/>
      <c r="G41" s="104" t="s">
        <v>165</v>
      </c>
      <c r="H41" s="105" t="s">
        <v>13</v>
      </c>
      <c r="I41" s="121" t="s">
        <v>97</v>
      </c>
      <c r="J41" s="138">
        <f>SUM(J42:J44)</f>
        <v>1681</v>
      </c>
      <c r="K41" s="1"/>
      <c r="L41" s="142"/>
      <c r="M41" s="143"/>
      <c r="N41" s="144"/>
      <c r="O41" s="145"/>
    </row>
    <row r="42" spans="2:15" ht="17.100000000000001" customHeight="1" thickTop="1" thickBot="1">
      <c r="B42" s="107">
        <v>1</v>
      </c>
      <c r="C42" s="108" t="s">
        <v>184</v>
      </c>
      <c r="D42" s="103" t="s">
        <v>103</v>
      </c>
      <c r="E42" s="115">
        <v>186</v>
      </c>
      <c r="F42" s="120"/>
      <c r="G42" s="107">
        <v>1</v>
      </c>
      <c r="H42" s="108" t="s">
        <v>185</v>
      </c>
      <c r="I42" s="103" t="s">
        <v>94</v>
      </c>
      <c r="J42" s="115">
        <v>458</v>
      </c>
      <c r="K42" s="1"/>
      <c r="L42" s="253" t="s">
        <v>186</v>
      </c>
      <c r="M42" s="254"/>
      <c r="N42" s="257" t="s">
        <v>187</v>
      </c>
      <c r="O42" s="259">
        <f>SUM(E8+E19+E27+E34+E41+J14+J23+J33+J41+O6+O19+O30)</f>
        <v>42271</v>
      </c>
    </row>
    <row r="43" spans="2:15" ht="17.100000000000001" customHeight="1" thickTop="1" thickBot="1">
      <c r="B43" s="107">
        <v>2</v>
      </c>
      <c r="C43" s="108" t="s">
        <v>188</v>
      </c>
      <c r="D43" s="103" t="s">
        <v>94</v>
      </c>
      <c r="E43" s="115">
        <v>153</v>
      </c>
      <c r="F43" s="120"/>
      <c r="G43" s="107">
        <v>2</v>
      </c>
      <c r="H43" s="108" t="s">
        <v>189</v>
      </c>
      <c r="I43" s="103" t="s">
        <v>94</v>
      </c>
      <c r="J43" s="115">
        <v>257</v>
      </c>
      <c r="K43" s="1"/>
      <c r="L43" s="255"/>
      <c r="M43" s="256"/>
      <c r="N43" s="258"/>
      <c r="O43" s="260"/>
    </row>
    <row r="44" spans="2:15" ht="17.100000000000001" customHeight="1" thickBot="1">
      <c r="B44" s="111">
        <v>3</v>
      </c>
      <c r="C44" s="112" t="s">
        <v>190</v>
      </c>
      <c r="D44" s="113" t="s">
        <v>103</v>
      </c>
      <c r="E44" s="114">
        <v>146</v>
      </c>
      <c r="F44" s="120"/>
      <c r="G44" s="146">
        <v>3</v>
      </c>
      <c r="H44" s="147" t="s">
        <v>191</v>
      </c>
      <c r="I44" s="148" t="s">
        <v>94</v>
      </c>
      <c r="J44" s="114">
        <v>966</v>
      </c>
      <c r="K44" s="1"/>
      <c r="L44" s="149"/>
      <c r="M44" s="149"/>
      <c r="N44" s="149"/>
      <c r="O44" s="149"/>
    </row>
    <row r="45" spans="2:15" ht="15" customHeight="1">
      <c r="B45" s="120"/>
      <c r="C45" s="150"/>
      <c r="D45" s="151"/>
      <c r="E45" s="152"/>
      <c r="F45" s="153"/>
      <c r="G45" s="150"/>
      <c r="H45" s="153"/>
      <c r="I45" s="154"/>
      <c r="J45" s="1"/>
      <c r="K45" s="1"/>
      <c r="L45" s="1"/>
      <c r="M45" s="1"/>
      <c r="N45" s="1"/>
      <c r="O45" s="1"/>
    </row>
    <row r="46" spans="2:15" ht="15" customHeight="1">
      <c r="B46" s="120"/>
      <c r="C46" s="150" t="s">
        <v>192</v>
      </c>
      <c r="D46" s="151"/>
      <c r="E46" s="152"/>
      <c r="F46" s="153"/>
      <c r="G46" s="150"/>
      <c r="H46" s="153"/>
      <c r="I46" s="3"/>
      <c r="J46" s="3"/>
      <c r="K46" s="1"/>
    </row>
    <row r="47" spans="2:15" ht="15" customHeight="1"/>
    <row r="48" spans="2:15" ht="15" customHeight="1"/>
    <row r="49" spans="2:15" ht="15" customHeight="1">
      <c r="L49" s="155"/>
      <c r="M49" s="156"/>
      <c r="N49" s="157"/>
      <c r="O49" s="157"/>
    </row>
    <row r="50" spans="2:15" ht="15" customHeight="1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5"/>
      <c r="M50" s="156"/>
      <c r="N50" s="157"/>
      <c r="O50" s="157"/>
    </row>
    <row r="51" spans="2:15" ht="15" customHeight="1">
      <c r="B51" s="158"/>
      <c r="C51" s="158"/>
      <c r="D51" s="158"/>
      <c r="E51" s="158"/>
      <c r="F51" s="158"/>
      <c r="G51" s="158"/>
      <c r="H51" s="158"/>
      <c r="I51" s="158"/>
      <c r="J51" s="158"/>
      <c r="K51" s="158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J1" zoomScaleNormal="100" workbookViewId="0">
      <selection activeCell="M1" sqref="M1"/>
    </sheetView>
  </sheetViews>
  <sheetFormatPr defaultRowHeight="14.25"/>
  <cols>
    <col min="1" max="7" width="9.140625" style="292" customWidth="1"/>
    <col min="8" max="8" width="7.7109375" style="292" customWidth="1"/>
    <col min="9" max="9" width="15.28515625" style="292" customWidth="1"/>
    <col min="10" max="10" width="12.5703125" style="292" customWidth="1"/>
    <col min="11" max="12" width="14.42578125" style="292" customWidth="1"/>
    <col min="13" max="28" width="9.140625" style="292" customWidth="1"/>
    <col min="29" max="16384" width="9.140625" style="305"/>
  </cols>
  <sheetData>
    <row r="1" spans="1:32" s="294" customFormat="1" ht="12.75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3"/>
    </row>
    <row r="2" spans="1:32" s="294" customFormat="1" ht="12.75">
      <c r="A2" s="292"/>
      <c r="B2" s="292" t="s">
        <v>193</v>
      </c>
      <c r="C2" s="292" t="s">
        <v>194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</row>
    <row r="3" spans="1:32" s="294" customFormat="1" ht="12.75">
      <c r="A3" s="292"/>
      <c r="B3" s="292" t="s">
        <v>195</v>
      </c>
      <c r="C3" s="292">
        <v>49935</v>
      </c>
      <c r="D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</row>
    <row r="4" spans="1:32" s="294" customFormat="1" ht="12.75">
      <c r="A4" s="292"/>
      <c r="B4" s="292" t="s">
        <v>196</v>
      </c>
      <c r="C4" s="292">
        <v>49241</v>
      </c>
      <c r="D4" s="292"/>
      <c r="H4" s="292" t="s">
        <v>197</v>
      </c>
      <c r="I4" s="294">
        <v>15</v>
      </c>
      <c r="J4" s="294">
        <f>K4+K9</f>
        <v>15</v>
      </c>
      <c r="K4" s="292">
        <v>15</v>
      </c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</row>
    <row r="5" spans="1:32" s="294" customFormat="1" ht="12.75">
      <c r="A5" s="292"/>
      <c r="B5" s="292" t="s">
        <v>198</v>
      </c>
      <c r="C5" s="292">
        <v>47476</v>
      </c>
      <c r="D5" s="292"/>
      <c r="E5" s="292"/>
      <c r="F5" s="292" t="s">
        <v>199</v>
      </c>
      <c r="H5" s="292" t="s">
        <v>200</v>
      </c>
      <c r="I5" s="294">
        <v>0</v>
      </c>
      <c r="J5" s="294">
        <f>K5+K10</f>
        <v>0</v>
      </c>
      <c r="K5" s="292">
        <v>0</v>
      </c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</row>
    <row r="6" spans="1:32" s="294" customFormat="1" ht="12.75">
      <c r="A6" s="292"/>
      <c r="B6" s="292" t="s">
        <v>201</v>
      </c>
      <c r="C6" s="292">
        <v>45550</v>
      </c>
      <c r="D6" s="292"/>
      <c r="E6" s="292" t="s">
        <v>202</v>
      </c>
      <c r="F6" s="292">
        <v>3274</v>
      </c>
      <c r="H6" s="295" t="s">
        <v>203</v>
      </c>
      <c r="I6" s="294">
        <v>0</v>
      </c>
      <c r="J6" s="294">
        <f>K6+K11</f>
        <v>0</v>
      </c>
      <c r="K6" s="292">
        <v>0</v>
      </c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</row>
    <row r="7" spans="1:32" s="294" customFormat="1" ht="12.75">
      <c r="A7" s="292"/>
      <c r="B7" s="292" t="s">
        <v>204</v>
      </c>
      <c r="C7" s="292">
        <v>43237</v>
      </c>
      <c r="D7" s="292"/>
      <c r="E7" s="292" t="s">
        <v>205</v>
      </c>
      <c r="F7" s="292">
        <v>3795</v>
      </c>
      <c r="H7" s="294" t="s">
        <v>206</v>
      </c>
      <c r="I7" s="294">
        <v>3</v>
      </c>
      <c r="J7" s="294">
        <f>K7+K12</f>
        <v>3</v>
      </c>
      <c r="K7" s="292">
        <v>3</v>
      </c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</row>
    <row r="8" spans="1:32" s="294" customFormat="1" ht="12.75">
      <c r="A8" s="292"/>
      <c r="B8" s="292" t="s">
        <v>207</v>
      </c>
      <c r="C8" s="292">
        <v>41465</v>
      </c>
      <c r="D8" s="292"/>
      <c r="E8" s="292" t="s">
        <v>208</v>
      </c>
      <c r="F8" s="292">
        <v>3106</v>
      </c>
      <c r="H8" s="294" t="s">
        <v>209</v>
      </c>
      <c r="I8" s="294">
        <v>1</v>
      </c>
      <c r="J8" s="294">
        <f>K8+K13</f>
        <v>1</v>
      </c>
      <c r="K8" s="292">
        <v>1</v>
      </c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</row>
    <row r="9" spans="1:32" s="294" customFormat="1" ht="12.75">
      <c r="A9" s="292"/>
      <c r="B9" s="292" t="s">
        <v>210</v>
      </c>
      <c r="C9" s="292">
        <v>40245</v>
      </c>
      <c r="D9" s="292"/>
      <c r="E9" s="292" t="s">
        <v>211</v>
      </c>
      <c r="F9" s="292">
        <v>1871</v>
      </c>
      <c r="K9" s="294">
        <v>0</v>
      </c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</row>
    <row r="10" spans="1:32" s="294" customFormat="1" ht="12.75">
      <c r="A10" s="292"/>
      <c r="B10" s="292" t="s">
        <v>212</v>
      </c>
      <c r="C10" s="292">
        <v>39340</v>
      </c>
      <c r="D10" s="292"/>
      <c r="E10" s="292" t="s">
        <v>213</v>
      </c>
      <c r="F10" s="292">
        <v>1899</v>
      </c>
      <c r="K10" s="294">
        <v>0</v>
      </c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</row>
    <row r="11" spans="1:32" s="294" customFormat="1" ht="12.75">
      <c r="A11" s="292"/>
      <c r="B11" s="292" t="s">
        <v>214</v>
      </c>
      <c r="C11" s="292">
        <v>38557</v>
      </c>
      <c r="D11" s="292"/>
      <c r="E11" s="292" t="s">
        <v>195</v>
      </c>
      <c r="F11" s="292">
        <v>2605</v>
      </c>
      <c r="K11" s="294">
        <v>0</v>
      </c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</row>
    <row r="12" spans="1:32" s="294" customFormat="1" ht="12.75">
      <c r="A12" s="292"/>
      <c r="B12" s="292" t="s">
        <v>215</v>
      </c>
      <c r="C12" s="292">
        <v>37860</v>
      </c>
      <c r="D12" s="292"/>
      <c r="E12" s="292"/>
      <c r="F12" s="292"/>
      <c r="K12" s="294">
        <v>0</v>
      </c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</row>
    <row r="13" spans="1:32" s="294" customFormat="1" ht="12.75">
      <c r="A13" s="292"/>
      <c r="B13" s="292" t="s">
        <v>216</v>
      </c>
      <c r="C13" s="292">
        <v>38029</v>
      </c>
      <c r="D13" s="292"/>
      <c r="E13" s="292" t="s">
        <v>212</v>
      </c>
      <c r="F13" s="292">
        <v>4336</v>
      </c>
      <c r="K13" s="294">
        <v>0</v>
      </c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</row>
    <row r="14" spans="1:32" s="294" customFormat="1" ht="12.75">
      <c r="A14" s="292"/>
      <c r="B14" s="292" t="s">
        <v>217</v>
      </c>
      <c r="C14" s="292">
        <v>39348</v>
      </c>
      <c r="D14" s="292"/>
      <c r="E14" s="292" t="s">
        <v>214</v>
      </c>
      <c r="F14" s="292">
        <v>4276</v>
      </c>
      <c r="J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</row>
    <row r="15" spans="1:32" s="294" customFormat="1" ht="12.75">
      <c r="A15" s="292"/>
      <c r="B15" s="292" t="s">
        <v>218</v>
      </c>
      <c r="C15" s="292">
        <v>42271</v>
      </c>
      <c r="D15" s="292"/>
      <c r="E15" s="292" t="s">
        <v>215</v>
      </c>
      <c r="F15" s="292">
        <v>3143</v>
      </c>
      <c r="J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</row>
    <row r="16" spans="1:32" s="294" customFormat="1" ht="12.75">
      <c r="A16" s="292"/>
      <c r="B16" s="292"/>
      <c r="E16" s="292" t="s">
        <v>216</v>
      </c>
      <c r="F16" s="292">
        <v>2418</v>
      </c>
      <c r="H16" s="292"/>
      <c r="I16" s="292"/>
      <c r="J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F16" s="296"/>
    </row>
    <row r="17" spans="1:32" s="294" customFormat="1" ht="12.75">
      <c r="A17" s="292"/>
      <c r="B17" s="292"/>
      <c r="C17" s="292"/>
      <c r="D17" s="292"/>
      <c r="E17" s="292" t="s">
        <v>217</v>
      </c>
      <c r="F17" s="292">
        <v>2541</v>
      </c>
      <c r="H17" s="292"/>
      <c r="I17" s="292"/>
      <c r="J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F17" s="296"/>
    </row>
    <row r="18" spans="1:32" s="294" customFormat="1" ht="12.75">
      <c r="A18" s="292"/>
      <c r="B18" s="292"/>
      <c r="C18" s="292"/>
      <c r="D18" s="292"/>
      <c r="E18" s="292" t="s">
        <v>218</v>
      </c>
      <c r="F18" s="292">
        <v>3069</v>
      </c>
      <c r="H18" s="292"/>
      <c r="I18" s="292"/>
      <c r="J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F18" s="296"/>
    </row>
    <row r="19" spans="1:32" s="294" customFormat="1" ht="12.75">
      <c r="A19" s="292"/>
      <c r="B19" s="292"/>
      <c r="C19" s="292"/>
      <c r="D19" s="292"/>
      <c r="G19" s="292"/>
      <c r="H19" s="292"/>
      <c r="I19" s="292"/>
      <c r="J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F19" s="296"/>
    </row>
    <row r="20" spans="1:32" s="294" customFormat="1" ht="12.75">
      <c r="A20" s="292"/>
      <c r="B20" s="292"/>
      <c r="C20" s="292"/>
      <c r="D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F20" s="296"/>
    </row>
    <row r="21" spans="1:32" s="294" customFormat="1" ht="12.75">
      <c r="A21" s="292"/>
      <c r="B21" s="292"/>
      <c r="C21" s="292"/>
      <c r="D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F21" s="296"/>
    </row>
    <row r="22" spans="1:32" s="294" customFormat="1" ht="12.75">
      <c r="A22" s="292"/>
      <c r="B22" s="292">
        <v>2435</v>
      </c>
      <c r="C22" s="292"/>
      <c r="D22" s="292"/>
      <c r="E22" s="292"/>
      <c r="F22" s="292"/>
      <c r="G22" s="292"/>
      <c r="H22" s="292"/>
      <c r="I22" s="292"/>
      <c r="J22" s="297" t="s">
        <v>219</v>
      </c>
      <c r="K22" s="296">
        <f t="shared" ref="K22:K34" si="0">B22/B$35</f>
        <v>0.53598943429451906</v>
      </c>
      <c r="L22" s="298">
        <f>B22/B$35</f>
        <v>0.53598943429451906</v>
      </c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F22" s="296"/>
    </row>
    <row r="23" spans="1:32" s="294" customFormat="1" ht="12.75">
      <c r="A23" s="292"/>
      <c r="B23" s="292">
        <v>45</v>
      </c>
      <c r="C23" s="292"/>
      <c r="D23" s="292"/>
      <c r="E23" s="292"/>
      <c r="F23" s="292"/>
      <c r="G23" s="292"/>
      <c r="H23" s="292"/>
      <c r="I23" s="292"/>
      <c r="J23" s="297" t="s">
        <v>220</v>
      </c>
      <c r="K23" s="296">
        <f t="shared" si="0"/>
        <v>9.9053488883997353E-3</v>
      </c>
      <c r="L23" s="298">
        <f t="shared" ref="L23:L35" si="1">B23/B$35</f>
        <v>9.9053488883997353E-3</v>
      </c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F23" s="296"/>
    </row>
    <row r="24" spans="1:32" s="294" customFormat="1" ht="12.75">
      <c r="A24" s="292"/>
      <c r="B24" s="292">
        <v>38</v>
      </c>
      <c r="C24" s="292"/>
      <c r="D24" s="292"/>
      <c r="E24" s="292"/>
      <c r="F24" s="292"/>
      <c r="G24" s="292"/>
      <c r="H24" s="292"/>
      <c r="I24" s="292"/>
      <c r="J24" s="297" t="s">
        <v>221</v>
      </c>
      <c r="K24" s="296">
        <f t="shared" si="0"/>
        <v>8.3645168390931099E-3</v>
      </c>
      <c r="L24" s="298">
        <f t="shared" si="1"/>
        <v>8.3645168390931099E-3</v>
      </c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F24" s="296"/>
    </row>
    <row r="25" spans="1:32" s="294" customFormat="1" ht="12.75" customHeight="1">
      <c r="A25" s="292"/>
      <c r="B25" s="292">
        <v>27</v>
      </c>
      <c r="C25" s="292"/>
      <c r="D25" s="292"/>
      <c r="E25" s="292"/>
      <c r="F25" s="292"/>
      <c r="G25" s="292"/>
      <c r="H25" s="292"/>
      <c r="I25" s="292"/>
      <c r="J25" s="299" t="s">
        <v>222</v>
      </c>
      <c r="K25" s="296">
        <f t="shared" si="0"/>
        <v>5.9432093330398419E-3</v>
      </c>
      <c r="L25" s="298">
        <f t="shared" si="1"/>
        <v>5.9432093330398419E-3</v>
      </c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F25" s="296"/>
    </row>
    <row r="26" spans="1:32" s="294" customFormat="1" ht="12.75" customHeight="1">
      <c r="A26" s="292"/>
      <c r="B26" s="292">
        <v>42</v>
      </c>
      <c r="C26" s="292"/>
      <c r="D26" s="292"/>
      <c r="E26" s="292"/>
      <c r="F26" s="292"/>
      <c r="G26" s="292"/>
      <c r="H26" s="292"/>
      <c r="I26" s="292"/>
      <c r="J26" s="300" t="s">
        <v>223</v>
      </c>
      <c r="K26" s="296">
        <f t="shared" si="0"/>
        <v>9.2449922958397542E-3</v>
      </c>
      <c r="L26" s="298">
        <f t="shared" si="1"/>
        <v>9.2449922958397542E-3</v>
      </c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F26" s="296"/>
    </row>
    <row r="27" spans="1:32" s="294" customFormat="1" ht="12.75">
      <c r="A27" s="292"/>
      <c r="B27" s="292">
        <v>11</v>
      </c>
      <c r="C27" s="292"/>
      <c r="D27" s="292"/>
      <c r="E27" s="292"/>
      <c r="F27" s="292"/>
      <c r="G27" s="292"/>
      <c r="H27" s="292"/>
      <c r="I27" s="292"/>
      <c r="J27" s="301" t="s">
        <v>224</v>
      </c>
      <c r="K27" s="296">
        <v>1.15E-2</v>
      </c>
      <c r="L27" s="298">
        <f t="shared" si="1"/>
        <v>2.4213075060532689E-3</v>
      </c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F27" s="296"/>
    </row>
    <row r="28" spans="1:32" s="294" customFormat="1" ht="12.75">
      <c r="A28" s="292"/>
      <c r="B28" s="292">
        <v>130</v>
      </c>
      <c r="C28" s="292"/>
      <c r="D28" s="292"/>
      <c r="E28" s="292"/>
      <c r="F28" s="292"/>
      <c r="G28" s="292"/>
      <c r="H28" s="292"/>
      <c r="I28" s="292"/>
      <c r="J28" s="301" t="s">
        <v>225</v>
      </c>
      <c r="K28" s="296">
        <f t="shared" si="0"/>
        <v>2.8615452344265904E-2</v>
      </c>
      <c r="L28" s="298">
        <f t="shared" si="1"/>
        <v>2.8615452344265904E-2</v>
      </c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F28" s="296"/>
    </row>
    <row r="29" spans="1:32" s="294" customFormat="1" ht="12.75">
      <c r="A29" s="292"/>
      <c r="B29" s="292">
        <v>0</v>
      </c>
      <c r="C29" s="292"/>
      <c r="D29" s="292"/>
      <c r="E29" s="292"/>
      <c r="F29" s="292"/>
      <c r="G29" s="292"/>
      <c r="H29" s="292"/>
      <c r="I29" s="292"/>
      <c r="J29" s="301" t="s">
        <v>226</v>
      </c>
      <c r="K29" s="296">
        <f t="shared" si="0"/>
        <v>0</v>
      </c>
      <c r="L29" s="298">
        <f t="shared" si="1"/>
        <v>0</v>
      </c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F29" s="296"/>
    </row>
    <row r="30" spans="1:32" s="294" customFormat="1" ht="12.75">
      <c r="A30" s="292"/>
      <c r="B30" s="292">
        <v>84</v>
      </c>
      <c r="C30" s="292"/>
      <c r="D30" s="292"/>
      <c r="E30" s="292"/>
      <c r="F30" s="292"/>
      <c r="G30" s="292"/>
      <c r="H30" s="292"/>
      <c r="I30" s="292"/>
      <c r="J30" s="301" t="s">
        <v>227</v>
      </c>
      <c r="K30" s="296">
        <f t="shared" si="0"/>
        <v>1.8489984591679508E-2</v>
      </c>
      <c r="L30" s="298">
        <f t="shared" si="1"/>
        <v>1.8489984591679508E-2</v>
      </c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</row>
    <row r="31" spans="1:32" s="294" customFormat="1" ht="12.75">
      <c r="A31" s="292"/>
      <c r="B31" s="292">
        <v>869</v>
      </c>
      <c r="C31" s="292"/>
      <c r="D31" s="292"/>
      <c r="E31" s="292"/>
      <c r="F31" s="292"/>
      <c r="G31" s="292"/>
      <c r="H31" s="292"/>
      <c r="I31" s="292"/>
      <c r="J31" s="301" t="s">
        <v>228</v>
      </c>
      <c r="K31" s="296">
        <f t="shared" si="0"/>
        <v>0.19128329297820823</v>
      </c>
      <c r="L31" s="298">
        <f t="shared" si="1"/>
        <v>0.19128329297820823</v>
      </c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</row>
    <row r="32" spans="1:32" s="294" customFormat="1" ht="12.75">
      <c r="A32" s="292"/>
      <c r="B32" s="292">
        <v>467</v>
      </c>
      <c r="C32" s="292"/>
      <c r="D32" s="292"/>
      <c r="E32" s="292"/>
      <c r="F32" s="292"/>
      <c r="G32" s="292"/>
      <c r="H32" s="292"/>
      <c r="I32" s="292"/>
      <c r="J32" s="301" t="s">
        <v>229</v>
      </c>
      <c r="K32" s="296">
        <v>5.9200000000000003E-2</v>
      </c>
      <c r="L32" s="298">
        <f t="shared" si="1"/>
        <v>0.1027955095751706</v>
      </c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</row>
    <row r="33" spans="1:28" s="294" customFormat="1" ht="12.75">
      <c r="A33" s="292"/>
      <c r="B33" s="292">
        <v>42</v>
      </c>
      <c r="C33" s="292"/>
      <c r="D33" s="292"/>
      <c r="E33" s="292"/>
      <c r="F33" s="292"/>
      <c r="G33" s="292"/>
      <c r="H33" s="292"/>
      <c r="I33" s="292"/>
      <c r="J33" s="301" t="s">
        <v>230</v>
      </c>
      <c r="K33" s="296">
        <f t="shared" si="0"/>
        <v>9.2449922958397542E-3</v>
      </c>
      <c r="L33" s="298">
        <f t="shared" si="1"/>
        <v>9.2449922958397542E-3</v>
      </c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</row>
    <row r="34" spans="1:28" s="294" customFormat="1" ht="12.75">
      <c r="A34" s="292"/>
      <c r="B34" s="292">
        <v>353</v>
      </c>
      <c r="C34" s="292"/>
      <c r="D34" s="292"/>
      <c r="E34" s="292"/>
      <c r="F34" s="292"/>
      <c r="G34" s="292"/>
      <c r="H34" s="292"/>
      <c r="I34" s="292"/>
      <c r="J34" s="301" t="s">
        <v>231</v>
      </c>
      <c r="K34" s="296">
        <f t="shared" si="0"/>
        <v>7.7701959057891262E-2</v>
      </c>
      <c r="L34" s="298">
        <f t="shared" si="1"/>
        <v>7.7701959057891262E-2</v>
      </c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</row>
    <row r="35" spans="1:28" s="294" customFormat="1" ht="12.75">
      <c r="A35" s="292"/>
      <c r="B35" s="292">
        <v>4543</v>
      </c>
      <c r="C35" s="292"/>
      <c r="D35" s="292"/>
      <c r="E35" s="292"/>
      <c r="F35" s="292"/>
      <c r="G35" s="292"/>
      <c r="H35" s="292"/>
      <c r="I35" s="292"/>
      <c r="J35" s="301"/>
      <c r="L35" s="298">
        <f t="shared" si="1"/>
        <v>1</v>
      </c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</row>
    <row r="36" spans="1:28" s="294" customFormat="1" ht="12.75">
      <c r="A36" s="292"/>
      <c r="B36" s="292"/>
      <c r="C36" s="292"/>
      <c r="D36" s="292"/>
      <c r="E36" s="292"/>
      <c r="F36" s="292"/>
      <c r="G36" s="292"/>
      <c r="H36" s="292"/>
      <c r="I36" s="292"/>
      <c r="J36" s="301"/>
      <c r="K36" s="296">
        <f>SUM(K22:K34)</f>
        <v>0.96548318291877611</v>
      </c>
      <c r="L36" s="296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</row>
    <row r="37" spans="1:28" s="294" customFormat="1" ht="12.75">
      <c r="A37" s="292"/>
      <c r="B37" s="292">
        <f>SUM(B22:B34)</f>
        <v>4543</v>
      </c>
      <c r="C37" s="292"/>
      <c r="D37" s="292"/>
      <c r="E37" s="292"/>
      <c r="F37" s="292"/>
      <c r="G37" s="292"/>
      <c r="H37" s="292"/>
      <c r="I37" s="292"/>
      <c r="J37" s="292"/>
      <c r="K37" s="302"/>
      <c r="L37" s="30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</row>
    <row r="38" spans="1:28" s="294" customFormat="1" ht="12.75">
      <c r="A38" s="292"/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6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</row>
    <row r="39" spans="1:28" s="294" customFormat="1" ht="12.75">
      <c r="A39" s="292"/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6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</row>
    <row r="40" spans="1:28" s="294" customFormat="1" ht="12.75" customHeight="1">
      <c r="A40" s="292"/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6"/>
      <c r="N40" s="303" t="s">
        <v>232</v>
      </c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</row>
    <row r="41" spans="1:28" s="294" customFormat="1" ht="12.75" customHeight="1">
      <c r="M41" s="296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</row>
    <row r="42" spans="1:28" s="294" customFormat="1" ht="12.75">
      <c r="M42" s="296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</row>
    <row r="43" spans="1:28" s="294" customFormat="1" ht="12.75">
      <c r="M43" s="296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</row>
    <row r="44" spans="1:28" s="294" customFormat="1" ht="12.75">
      <c r="M44" s="296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</row>
    <row r="45" spans="1:28" s="294" customFormat="1" ht="12.75">
      <c r="M45" s="296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</row>
    <row r="46" spans="1:28" s="294" customFormat="1" ht="12.75">
      <c r="M46" s="296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</row>
    <row r="47" spans="1:28" s="294" customFormat="1" ht="12.75">
      <c r="M47" s="296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</row>
    <row r="48" spans="1:28" s="294" customFormat="1" ht="12.75">
      <c r="M48" s="296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</row>
    <row r="49" spans="1:28" s="294" customFormat="1" ht="12.75">
      <c r="M49" s="296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</row>
    <row r="50" spans="1:28" s="294" customFormat="1" ht="12.75">
      <c r="M50" s="296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</row>
    <row r="51" spans="1:28" s="294" customFormat="1" ht="12.75">
      <c r="M51" s="296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</row>
    <row r="52" spans="1:28" s="294" customFormat="1" ht="12.75">
      <c r="M52" s="296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</row>
    <row r="53" spans="1:28" s="294" customFormat="1" ht="12.75">
      <c r="M53" s="30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</row>
    <row r="54" spans="1:28" s="294" customFormat="1" ht="12.75"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</row>
    <row r="55" spans="1:28" s="294" customFormat="1" ht="12.75"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</row>
    <row r="56" spans="1:28" s="294" customFormat="1" ht="12.75"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</row>
    <row r="57" spans="1:28" s="294" customFormat="1" ht="12.75">
      <c r="A57" s="292"/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</row>
    <row r="58" spans="1:28" s="294" customFormat="1" ht="12.75">
      <c r="A58" s="292"/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</row>
    <row r="59" spans="1:28" s="294" customFormat="1" ht="12.75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</row>
    <row r="60" spans="1:28" s="294" customFormat="1" ht="12.75">
      <c r="A60" s="292"/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</row>
    <row r="61" spans="1:28" s="294" customFormat="1" ht="12.75">
      <c r="A61" s="292"/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I 16</vt:lpstr>
      <vt:lpstr>Gminy I.16</vt:lpstr>
      <vt:lpstr>Wykresy I 16</vt:lpstr>
      <vt:lpstr>'Gminy I.16'!Obszar_wydruku</vt:lpstr>
      <vt:lpstr>'Stan i struktura I 16'!Obszar_wydruku</vt:lpstr>
      <vt:lpstr>'Wykresy I 16'!Obszar_wydruku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2016-02-09T10:00:15Z</dcterms:created>
  <dcterms:modified xsi:type="dcterms:W3CDTF">2016-02-09T10:31:11Z</dcterms:modified>
</cp:coreProperties>
</file>