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200" windowHeight="11385"/>
  </bookViews>
  <sheets>
    <sheet name="Stan i struktura V 16" sheetId="1" r:id="rId1"/>
    <sheet name="Gminy V.16" sheetId="3" r:id="rId2"/>
    <sheet name="Wykresy V 16" sheetId="2" r:id="rId3"/>
  </sheets>
  <externalReferences>
    <externalReference r:id="rId4"/>
  </externalReferences>
  <definedNames>
    <definedName name="_xlnm.Print_Area" localSheetId="1">'Gminy V.16'!$B$1:$O$46</definedName>
    <definedName name="_xlnm.Print_Area" localSheetId="0">'Stan i struktura V 16'!$B$2:$S$68</definedName>
    <definedName name="_xlnm.Print_Area" localSheetId="2">'Wykresy V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O30" i="3"/>
  <c r="E27" i="3"/>
  <c r="J23" i="3"/>
  <c r="O19" i="3"/>
  <c r="E19" i="3"/>
  <c r="J14" i="3"/>
  <c r="J12" i="3" s="1"/>
  <c r="E8" i="3"/>
  <c r="O42" i="3" s="1"/>
  <c r="O6" i="3"/>
  <c r="E6" i="3"/>
  <c r="B38" i="2" l="1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K36" i="2" s="1"/>
  <c r="L22" i="2"/>
  <c r="K22" i="2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N9" i="1"/>
  <c r="M9" i="1"/>
  <c r="J9" i="1"/>
  <c r="I9" i="1"/>
  <c r="F9" i="1"/>
  <c r="E9" i="1"/>
  <c r="S7" i="1"/>
  <c r="R7" i="1"/>
  <c r="R8" i="1" s="1"/>
  <c r="Q7" i="1"/>
  <c r="Q8" i="1" s="1"/>
  <c r="P7" i="1"/>
  <c r="P9" i="1" s="1"/>
  <c r="O7" i="1"/>
  <c r="O8" i="1" s="1"/>
  <c r="N7" i="1"/>
  <c r="N8" i="1" s="1"/>
  <c r="M7" i="1"/>
  <c r="M8" i="1" s="1"/>
  <c r="L7" i="1"/>
  <c r="L9" i="1" s="1"/>
  <c r="K7" i="1"/>
  <c r="K8" i="1" s="1"/>
  <c r="J7" i="1"/>
  <c r="J8" i="1" s="1"/>
  <c r="I7" i="1"/>
  <c r="I8" i="1" s="1"/>
  <c r="H7" i="1"/>
  <c r="H9" i="1" s="1"/>
  <c r="G7" i="1"/>
  <c r="G8" i="1" s="1"/>
  <c r="F7" i="1"/>
  <c r="F8" i="1" s="1"/>
  <c r="E7" i="1"/>
  <c r="E8" i="1" s="1"/>
  <c r="S6" i="1"/>
  <c r="S8" i="1" s="1"/>
  <c r="V7" i="1" l="1"/>
  <c r="H8" i="1"/>
  <c r="L8" i="1"/>
  <c r="P8" i="1"/>
  <c r="V57" i="1"/>
  <c r="E67" i="1"/>
  <c r="S67" i="1" s="1"/>
  <c r="G9" i="1"/>
  <c r="K9" i="1"/>
  <c r="O9" i="1"/>
  <c r="S9" i="1"/>
  <c r="V49" i="1"/>
  <c r="V53" i="1"/>
  <c r="V61" i="1"/>
  <c r="V65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<sst xmlns="http://schemas.openxmlformats.org/spreadsheetml/2006/main" count="406" uniqueCount="234">
  <si>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MAJU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</si>
  <si>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</si>
  <si>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</si>
  <si>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</si>
  <si>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</si>
  <si>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</si>
  <si>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</si>
  <si>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</si>
  <si>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</si>
  <si>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</si>
  <si>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</si>
  <si>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</si>
  <si>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</si>
  <si>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</si>
  <si>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</si>
  <si>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</si>
  <si>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</si>
  <si>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</si>
  <si>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</si>
  <si>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</si>
  <si>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</si>
  <si>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</si>
  <si>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</si>
  <si>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</si>
  <si>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</si>
  <si>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</si>
  <si>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</si>
  <si>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</si>
  <si>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</si>
  <si>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</si>
  <si>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</si>
  <si>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</si>
  <si>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</si>
  <si>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</si>
  <si>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</si>
  <si>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</si>
  <si>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</si>
  <si>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</si>
  <si>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</si>
  <si>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</si>
  <si>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</si>
  <si>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</si>
  <si>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</si>
  <si>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</si>
  <si>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</si>
  <si>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</si>
  <si>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</si>
  <si>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</si>
  <si>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</si>
  <si>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</si>
  <si>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</si>
  <si>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</si>
  <si>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</si>
  <si>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</si>
  <si>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</si>
  <si>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</si>
  <si>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</si>
  <si>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</si>
  <si>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</si>
  <si>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</si>
  <si>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</si>
  <si>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</si>
  <si>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</si>
  <si>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</si>
  <si>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</si>
  <si>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</si>
  <si>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</si>
  <si>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</si>
  <si>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</si>
  <si>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</si>
  <si>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</si>
  <si>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</si>
  <si>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</si>
  <si>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</si>
  <si>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</si>
  <si>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</si>
  <si>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</si>
  <si>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</si>
  <si>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</si>
  <si>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</si>
  <si>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</si>
  <si>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</si>
  <si>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</si>
  <si>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</si>
  <si>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2016 r. jest podawany przez GUS z miesięcznym opóżnieniem</t>
  </si>
  <si>
    <t>lata</t>
  </si>
  <si>
    <t>liczba bezrobotnych</t>
  </si>
  <si>
    <t>V 2015r.</t>
  </si>
  <si>
    <t>VI 2015r.</t>
  </si>
  <si>
    <t>Podjęcia pracy poza miejscem zamieszkania w ramach bonu na zasiedlenie</t>
  </si>
  <si>
    <t>VII 2015r.</t>
  </si>
  <si>
    <t>oferty pracy</t>
  </si>
  <si>
    <t>Podjęcia pracy w ramach bonu zatrudnieniowego</t>
  </si>
  <si>
    <t>VIII 2015r.</t>
  </si>
  <si>
    <t>XII 2014r.</t>
  </si>
  <si>
    <t>Podjęcie pracy w ramach refundacji składek na ubezpieczenie społeczne</t>
  </si>
  <si>
    <t>IX 2015r.</t>
  </si>
  <si>
    <t>I 2015r.</t>
  </si>
  <si>
    <t>Podjęcia pracy w ramach dofinansowania wynagrodzenia za zatrudnienie skierowanego 
bezrobotnego powyżej 50 r. życia</t>
  </si>
  <si>
    <t>X 2015r.</t>
  </si>
  <si>
    <t>II 2015r.</t>
  </si>
  <si>
    <t>Rozpoczęcie szkolenia w ramach bonu szkoleniowego</t>
  </si>
  <si>
    <t>XI 2015r.</t>
  </si>
  <si>
    <t>III 2015r.</t>
  </si>
  <si>
    <t>Rozpoczęcie stażu w ramach bonu stażowego</t>
  </si>
  <si>
    <t>XII 2015r.</t>
  </si>
  <si>
    <t>IV 2015r.</t>
  </si>
  <si>
    <t>I 2016r.</t>
  </si>
  <si>
    <t>II 2016r.</t>
  </si>
  <si>
    <t>III 2016r.</t>
  </si>
  <si>
    <t>IV 2016r.</t>
  </si>
  <si>
    <t>V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</si>
  <si>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</si>
  <si>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</si>
  <si>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</si>
  <si>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</si>
  <si>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</si>
  <si>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</si>
  <si>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</si>
  <si>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</si>
  <si>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</si>
  <si>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</si>
  <si>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</si>
  <si>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</si>
  <si>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</si>
  <si>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</si>
  <si>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</si>
  <si>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maja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</si>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</sst>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0" fontId="33" fillId="0" borderId="0" xfId="1" applyFont="1" applyBorder="1" applyAlignment="1">
      <alignment horizontal="right" wrapText="1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0" fontId="32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39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 applyProtection="1">
      <alignment horizontal="left"/>
    </xf>
    <xf numFmtId="166" fontId="40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2015r. do V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16'!$B$3:$B$15</c:f>
              <c:strCache>
                <c:ptCount val="13"/>
                <c:pt idx="0">
                  <c:v>V 2015r.</c:v>
                </c:pt>
                <c:pt idx="1">
                  <c:v>VI 2015r.</c:v>
                </c:pt>
                <c:pt idx="2">
                  <c:v>VII 2015r.</c:v>
                </c:pt>
                <c:pt idx="3">
                  <c:v>VIII 2015r.</c:v>
                </c:pt>
                <c:pt idx="4">
                  <c:v>IX 2015r.</c:v>
                </c:pt>
                <c:pt idx="5">
                  <c:v>X 2015r.</c:v>
                </c:pt>
                <c:pt idx="6">
                  <c:v>XI 2015r.</c:v>
                </c:pt>
                <c:pt idx="7">
                  <c:v>XII 2015r.</c:v>
                </c:pt>
                <c:pt idx="8">
                  <c:v>I 2016r.</c:v>
                </c:pt>
                <c:pt idx="9">
                  <c:v>II 2016r.</c:v>
                </c:pt>
                <c:pt idx="10">
                  <c:v>III 2016r.</c:v>
                </c:pt>
                <c:pt idx="11">
                  <c:v>IV 2016r.</c:v>
                </c:pt>
                <c:pt idx="12">
                  <c:v>V 2016r.</c:v>
                </c:pt>
              </c:strCache>
            </c:strRef>
          </c:cat>
          <c:val>
            <c:numRef>
              <c:f>'Wykresy V 16'!$C$3:$C$15</c:f>
              <c:numCache>
                <c:formatCode>General</c:formatCode>
                <c:ptCount val="13"/>
                <c:pt idx="0">
                  <c:v>43237</c:v>
                </c:pt>
                <c:pt idx="1">
                  <c:v>41465</c:v>
                </c:pt>
                <c:pt idx="2">
                  <c:v>40245</c:v>
                </c:pt>
                <c:pt idx="3">
                  <c:v>39340</c:v>
                </c:pt>
                <c:pt idx="4">
                  <c:v>38557</c:v>
                </c:pt>
                <c:pt idx="5">
                  <c:v>37860</c:v>
                </c:pt>
                <c:pt idx="6">
                  <c:v>38029</c:v>
                </c:pt>
                <c:pt idx="7">
                  <c:v>39348</c:v>
                </c:pt>
                <c:pt idx="8">
                  <c:v>42271</c:v>
                </c:pt>
                <c:pt idx="9">
                  <c:v>41720</c:v>
                </c:pt>
                <c:pt idx="10">
                  <c:v>39423</c:v>
                </c:pt>
                <c:pt idx="11">
                  <c:v>36968</c:v>
                </c:pt>
                <c:pt idx="12">
                  <c:v>35170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11973840"/>
        <c:axId val="311974232"/>
      </c:barChart>
      <c:catAx>
        <c:axId val="3119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974232"/>
        <c:crossesAt val="32000"/>
        <c:auto val="1"/>
        <c:lblAlgn val="ctr"/>
        <c:lblOffset val="100"/>
        <c:noMultiLvlLbl val="0"/>
      </c:catAx>
      <c:valAx>
        <c:axId val="311974232"/>
        <c:scaling>
          <c:orientation val="minMax"/>
          <c:max val="44000"/>
          <c:min val="3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9738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 16'!$I$4:$I$9</c:f>
              <c:numCache>
                <c:formatCode>General</c:formatCode>
                <c:ptCount val="6"/>
                <c:pt idx="0">
                  <c:v>81</c:v>
                </c:pt>
                <c:pt idx="1">
                  <c:v>14</c:v>
                </c:pt>
                <c:pt idx="2">
                  <c:v>3</c:v>
                </c:pt>
                <c:pt idx="3">
                  <c:v>83</c:v>
                </c:pt>
                <c:pt idx="4">
                  <c:v>83</c:v>
                </c:pt>
                <c:pt idx="5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975016"/>
        <c:axId val="311975408"/>
      </c:barChart>
      <c:catAx>
        <c:axId val="311975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975408"/>
        <c:crosses val="autoZero"/>
        <c:auto val="1"/>
        <c:lblAlgn val="ctr"/>
        <c:lblOffset val="100"/>
        <c:noMultiLvlLbl val="0"/>
      </c:catAx>
      <c:valAx>
        <c:axId val="31197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9750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2014r. do V 2015r. oraz od XII 2015r. do V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16'!$E$6:$E$18</c:f>
              <c:strCache>
                <c:ptCount val="13"/>
                <c:pt idx="0">
                  <c:v>XII 2014r.</c:v>
                </c:pt>
                <c:pt idx="1">
                  <c:v>I 2015r.</c:v>
                </c:pt>
                <c:pt idx="2">
                  <c:v>II 2015r.</c:v>
                </c:pt>
                <c:pt idx="3">
                  <c:v>III 2015r.</c:v>
                </c:pt>
                <c:pt idx="4">
                  <c:v>IV 2015r.</c:v>
                </c:pt>
                <c:pt idx="5">
                  <c:v>V 2015r.</c:v>
                </c:pt>
                <c:pt idx="7">
                  <c:v>XII 2015r.</c:v>
                </c:pt>
                <c:pt idx="8">
                  <c:v>I 2016r.</c:v>
                </c:pt>
                <c:pt idx="9">
                  <c:v>II 2016r.</c:v>
                </c:pt>
                <c:pt idx="10">
                  <c:v>III 2016r.</c:v>
                </c:pt>
                <c:pt idx="11">
                  <c:v>IV 2016r.</c:v>
                </c:pt>
                <c:pt idx="12">
                  <c:v>V 2016r.</c:v>
                </c:pt>
              </c:strCache>
            </c:strRef>
          </c:cat>
          <c:val>
            <c:numRef>
              <c:f>'Wykresy V 16'!$F$6:$F$18</c:f>
              <c:numCache>
                <c:formatCode>General</c:formatCode>
                <c:ptCount val="13"/>
                <c:pt idx="0">
                  <c:v>1899</c:v>
                </c:pt>
                <c:pt idx="1">
                  <c:v>2605</c:v>
                </c:pt>
                <c:pt idx="2">
                  <c:v>3218</c:v>
                </c:pt>
                <c:pt idx="3">
                  <c:v>2971</c:v>
                </c:pt>
                <c:pt idx="4">
                  <c:v>4294</c:v>
                </c:pt>
                <c:pt idx="5">
                  <c:v>3345</c:v>
                </c:pt>
                <c:pt idx="7">
                  <c:v>2541</c:v>
                </c:pt>
                <c:pt idx="8">
                  <c:v>3069</c:v>
                </c:pt>
                <c:pt idx="9">
                  <c:v>4191</c:v>
                </c:pt>
                <c:pt idx="10">
                  <c:v>3925</c:v>
                </c:pt>
                <c:pt idx="11">
                  <c:v>4767</c:v>
                </c:pt>
                <c:pt idx="12">
                  <c:v>4278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11683472"/>
        <c:axId val="311683864"/>
        <c:axId val="0"/>
      </c:bar3DChart>
      <c:catAx>
        <c:axId val="31168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683864"/>
        <c:crosses val="autoZero"/>
        <c:auto val="1"/>
        <c:lblAlgn val="ctr"/>
        <c:lblOffset val="100"/>
        <c:noMultiLvlLbl val="0"/>
      </c:catAx>
      <c:valAx>
        <c:axId val="311683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68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3.6810238463781772E-2"/>
                  <c:y val="-0.1055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54196110101622E-2"/>
                  <c:y val="-0.1376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482064741907155E-2"/>
                  <c:y val="5.725065616782622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209682123067939"/>
                  <c:y val="0.17585039370078739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4890638670166333E-2"/>
                  <c:y val="0.151813320209973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1218520761827859"/>
                  <c:y val="0.1508920603674539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333983893039017"/>
                  <c:y val="0.12787959317585301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6138815981335667E-2"/>
                  <c:y val="9.923129921259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4183536352827691"/>
                  <c:y val="-3.45082020997375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4.1231913318527491E-2"/>
                  <c:y val="-6.15398622047244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670435426340938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5396056262197995E-3"/>
                  <c:y val="-3.19793307086614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49"/>
                  <c:y val="-5.7440288713910742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 16'!$K$22:$K$34</c:f>
              <c:numCache>
                <c:formatCode>0.00%</c:formatCode>
                <c:ptCount val="13"/>
                <c:pt idx="0">
                  <c:v>0.35978439886210511</c:v>
                </c:pt>
                <c:pt idx="1">
                  <c:v>5.3001946399161552E-2</c:v>
                </c:pt>
                <c:pt idx="2">
                  <c:v>1.4972301242701004E-2</c:v>
                </c:pt>
                <c:pt idx="3">
                  <c:v>1.6469531366971102E-2</c:v>
                </c:pt>
                <c:pt idx="4">
                  <c:v>1.3175625093576882E-2</c:v>
                </c:pt>
                <c:pt idx="5">
                  <c:v>1.0630333882317712E-2</c:v>
                </c:pt>
                <c:pt idx="6">
                  <c:v>8.8636023356789939E-2</c:v>
                </c:pt>
                <c:pt idx="7">
                  <c:v>3.0693217547537056E-2</c:v>
                </c:pt>
                <c:pt idx="8">
                  <c:v>3.3388231771223235E-2</c:v>
                </c:pt>
                <c:pt idx="9">
                  <c:v>0.22847731696361731</c:v>
                </c:pt>
                <c:pt idx="10">
                  <c:v>8.3545440934271603E-2</c:v>
                </c:pt>
                <c:pt idx="11">
                  <c:v>6.2883665219344211E-3</c:v>
                </c:pt>
                <c:pt idx="12">
                  <c:v>6.093726605779308E-2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</sheetNames>
    <sheetDataSet>
      <sheetData sheetId="0"/>
      <sheetData sheetId="1"/>
      <sheetData sheetId="2"/>
      <sheetData sheetId="3">
        <row r="6">
          <cell r="E6">
            <v>2939</v>
          </cell>
          <cell r="F6">
            <v>1983</v>
          </cell>
          <cell r="G6">
            <v>2781</v>
          </cell>
          <cell r="H6">
            <v>3158</v>
          </cell>
          <cell r="I6">
            <v>4674</v>
          </cell>
          <cell r="J6">
            <v>869</v>
          </cell>
          <cell r="K6">
            <v>2934</v>
          </cell>
          <cell r="L6">
            <v>1244</v>
          </cell>
          <cell r="M6">
            <v>1909</v>
          </cell>
          <cell r="N6">
            <v>1467</v>
          </cell>
          <cell r="O6">
            <v>3736</v>
          </cell>
          <cell r="P6">
            <v>2812</v>
          </cell>
          <cell r="Q6">
            <v>3540</v>
          </cell>
          <cell r="R6">
            <v>2922</v>
          </cell>
          <cell r="S6">
            <v>36968</v>
          </cell>
        </row>
        <row r="46">
          <cell r="E46">
            <v>1647</v>
          </cell>
          <cell r="F46">
            <v>1121</v>
          </cell>
          <cell r="G46">
            <v>744</v>
          </cell>
          <cell r="H46">
            <v>726</v>
          </cell>
          <cell r="I46">
            <v>1021</v>
          </cell>
          <cell r="J46">
            <v>823</v>
          </cell>
          <cell r="K46">
            <v>1153</v>
          </cell>
          <cell r="L46">
            <v>601</v>
          </cell>
          <cell r="M46">
            <v>1005</v>
          </cell>
          <cell r="N46">
            <v>837</v>
          </cell>
          <cell r="O46">
            <v>2506</v>
          </cell>
          <cell r="P46">
            <v>705</v>
          </cell>
          <cell r="Q46">
            <v>1165</v>
          </cell>
          <cell r="R46">
            <v>1898</v>
          </cell>
          <cell r="S46">
            <v>15952</v>
          </cell>
        </row>
        <row r="49">
          <cell r="E49">
            <v>54</v>
          </cell>
          <cell r="F49">
            <v>21</v>
          </cell>
          <cell r="G49">
            <v>0</v>
          </cell>
          <cell r="H49">
            <v>12</v>
          </cell>
          <cell r="I49">
            <v>18</v>
          </cell>
          <cell r="J49">
            <v>6</v>
          </cell>
          <cell r="K49">
            <v>60</v>
          </cell>
          <cell r="L49">
            <v>26</v>
          </cell>
          <cell r="M49">
            <v>7</v>
          </cell>
          <cell r="N49">
            <v>13</v>
          </cell>
          <cell r="O49">
            <v>61</v>
          </cell>
          <cell r="P49">
            <v>10</v>
          </cell>
          <cell r="Q49">
            <v>57</v>
          </cell>
          <cell r="R49">
            <v>90</v>
          </cell>
          <cell r="S49">
            <v>435</v>
          </cell>
        </row>
        <row r="51">
          <cell r="E51">
            <v>15</v>
          </cell>
          <cell r="F51">
            <v>29</v>
          </cell>
          <cell r="G51">
            <v>31</v>
          </cell>
          <cell r="H51">
            <v>33</v>
          </cell>
          <cell r="I51">
            <v>89</v>
          </cell>
          <cell r="J51">
            <v>16</v>
          </cell>
          <cell r="K51">
            <v>38</v>
          </cell>
          <cell r="L51">
            <v>22</v>
          </cell>
          <cell r="M51">
            <v>37</v>
          </cell>
          <cell r="N51">
            <v>14</v>
          </cell>
          <cell r="O51">
            <v>2</v>
          </cell>
          <cell r="P51">
            <v>48</v>
          </cell>
          <cell r="Q51">
            <v>151</v>
          </cell>
          <cell r="R51">
            <v>13</v>
          </cell>
          <cell r="S51">
            <v>538</v>
          </cell>
        </row>
        <row r="53">
          <cell r="E53">
            <v>30</v>
          </cell>
          <cell r="F53">
            <v>20</v>
          </cell>
          <cell r="G53">
            <v>46</v>
          </cell>
          <cell r="H53">
            <v>25</v>
          </cell>
          <cell r="I53">
            <v>0</v>
          </cell>
          <cell r="J53">
            <v>28</v>
          </cell>
          <cell r="K53">
            <v>5</v>
          </cell>
          <cell r="L53">
            <v>9</v>
          </cell>
          <cell r="M53">
            <v>23</v>
          </cell>
          <cell r="N53">
            <v>30</v>
          </cell>
          <cell r="O53">
            <v>31</v>
          </cell>
          <cell r="P53">
            <v>8</v>
          </cell>
          <cell r="Q53">
            <v>22</v>
          </cell>
          <cell r="R53">
            <v>32</v>
          </cell>
          <cell r="S53">
            <v>309</v>
          </cell>
        </row>
        <row r="55">
          <cell r="E55">
            <v>37</v>
          </cell>
          <cell r="F55">
            <v>14</v>
          </cell>
          <cell r="G55">
            <v>18</v>
          </cell>
          <cell r="H55">
            <v>12</v>
          </cell>
          <cell r="I55">
            <v>19</v>
          </cell>
          <cell r="J55">
            <v>28</v>
          </cell>
          <cell r="K55">
            <v>9</v>
          </cell>
          <cell r="L55">
            <v>20</v>
          </cell>
          <cell r="M55">
            <v>13</v>
          </cell>
          <cell r="N55">
            <v>14</v>
          </cell>
          <cell r="O55">
            <v>24</v>
          </cell>
          <cell r="P55">
            <v>7</v>
          </cell>
          <cell r="Q55">
            <v>31</v>
          </cell>
          <cell r="R55">
            <v>28</v>
          </cell>
          <cell r="S55">
            <v>274</v>
          </cell>
        </row>
        <row r="57">
          <cell r="E57">
            <v>61</v>
          </cell>
          <cell r="F57">
            <v>48</v>
          </cell>
          <cell r="G57">
            <v>9</v>
          </cell>
          <cell r="H57">
            <v>61</v>
          </cell>
          <cell r="I57">
            <v>37</v>
          </cell>
          <cell r="J57">
            <v>23</v>
          </cell>
          <cell r="K57">
            <v>139</v>
          </cell>
          <cell r="L57">
            <v>22</v>
          </cell>
          <cell r="M57">
            <v>54</v>
          </cell>
          <cell r="N57">
            <v>43</v>
          </cell>
          <cell r="O57">
            <v>72</v>
          </cell>
          <cell r="P57">
            <v>62</v>
          </cell>
          <cell r="Q57">
            <v>100</v>
          </cell>
          <cell r="R57">
            <v>106</v>
          </cell>
          <cell r="S57">
            <v>837</v>
          </cell>
        </row>
        <row r="59">
          <cell r="E59">
            <v>10</v>
          </cell>
          <cell r="F59">
            <v>2</v>
          </cell>
          <cell r="G59">
            <v>46</v>
          </cell>
          <cell r="H59">
            <v>19</v>
          </cell>
          <cell r="I59">
            <v>21</v>
          </cell>
          <cell r="J59">
            <v>0</v>
          </cell>
          <cell r="K59">
            <v>20</v>
          </cell>
          <cell r="L59">
            <v>12</v>
          </cell>
          <cell r="M59">
            <v>19</v>
          </cell>
          <cell r="N59">
            <v>34</v>
          </cell>
          <cell r="O59">
            <v>12</v>
          </cell>
          <cell r="P59">
            <v>5</v>
          </cell>
          <cell r="Q59">
            <v>11</v>
          </cell>
          <cell r="R59">
            <v>24</v>
          </cell>
          <cell r="S59">
            <v>235</v>
          </cell>
        </row>
        <row r="61">
          <cell r="E61">
            <v>196</v>
          </cell>
          <cell r="F61">
            <v>109</v>
          </cell>
          <cell r="G61">
            <v>172</v>
          </cell>
          <cell r="H61">
            <v>158</v>
          </cell>
          <cell r="I61">
            <v>135</v>
          </cell>
          <cell r="J61">
            <v>65</v>
          </cell>
          <cell r="K61">
            <v>211</v>
          </cell>
          <cell r="L61">
            <v>87</v>
          </cell>
          <cell r="M61">
            <v>189</v>
          </cell>
          <cell r="N61">
            <v>45</v>
          </cell>
          <cell r="O61">
            <v>218</v>
          </cell>
          <cell r="P61">
            <v>170</v>
          </cell>
          <cell r="Q61">
            <v>121</v>
          </cell>
          <cell r="R61">
            <v>212</v>
          </cell>
          <cell r="S61">
            <v>2088</v>
          </cell>
        </row>
        <row r="63">
          <cell r="E63">
            <v>0</v>
          </cell>
          <cell r="F63">
            <v>31</v>
          </cell>
          <cell r="G63">
            <v>0</v>
          </cell>
          <cell r="H63">
            <v>22</v>
          </cell>
          <cell r="I63">
            <v>111</v>
          </cell>
          <cell r="J63">
            <v>60</v>
          </cell>
          <cell r="K63">
            <v>89</v>
          </cell>
          <cell r="L63">
            <v>18</v>
          </cell>
          <cell r="M63">
            <v>45</v>
          </cell>
          <cell r="N63">
            <v>67</v>
          </cell>
          <cell r="O63">
            <v>85</v>
          </cell>
          <cell r="P63">
            <v>17</v>
          </cell>
          <cell r="Q63">
            <v>179</v>
          </cell>
          <cell r="R63">
            <v>402</v>
          </cell>
          <cell r="S63">
            <v>1126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17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0" t="s">
        <v>19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</row>
    <row r="5" spans="2:27" ht="29.1" customHeight="1" thickTop="1" thickBot="1">
      <c r="B5" s="14" t="s">
        <v>20</v>
      </c>
      <c r="C5" s="123" t="s">
        <v>21</v>
      </c>
      <c r="D5" s="124"/>
      <c r="E5" s="15">
        <v>5.0999999999999996</v>
      </c>
      <c r="F5" s="15">
        <v>8</v>
      </c>
      <c r="G5" s="15">
        <v>16.100000000000001</v>
      </c>
      <c r="H5" s="15">
        <v>15.2</v>
      </c>
      <c r="I5" s="15">
        <v>16.7</v>
      </c>
      <c r="J5" s="15">
        <v>5.5</v>
      </c>
      <c r="K5" s="15">
        <v>16.8</v>
      </c>
      <c r="L5" s="15">
        <v>11.2</v>
      </c>
      <c r="M5" s="15">
        <v>8.1999999999999993</v>
      </c>
      <c r="N5" s="15">
        <v>10.9</v>
      </c>
      <c r="O5" s="15">
        <v>6.3</v>
      </c>
      <c r="P5" s="15">
        <v>9.1999999999999993</v>
      </c>
      <c r="Q5" s="15">
        <v>16.7</v>
      </c>
      <c r="R5" s="16">
        <v>8.9</v>
      </c>
      <c r="S5" s="17">
        <v>9.9</v>
      </c>
      <c r="T5" s="1" t="s">
        <v>22</v>
      </c>
    </row>
    <row r="6" spans="2:27" s="4" customFormat="1" ht="28.5" customHeight="1" thickTop="1" thickBot="1">
      <c r="B6" s="18" t="s">
        <v>23</v>
      </c>
      <c r="C6" s="125" t="s">
        <v>24</v>
      </c>
      <c r="D6" s="126"/>
      <c r="E6" s="19">
        <v>2681</v>
      </c>
      <c r="F6" s="20">
        <v>1898</v>
      </c>
      <c r="G6" s="20">
        <v>2638</v>
      </c>
      <c r="H6" s="20">
        <v>3059</v>
      </c>
      <c r="I6" s="20">
        <v>4353</v>
      </c>
      <c r="J6" s="20">
        <v>795</v>
      </c>
      <c r="K6" s="20">
        <v>2788</v>
      </c>
      <c r="L6" s="20">
        <v>1220</v>
      </c>
      <c r="M6" s="20">
        <v>1850</v>
      </c>
      <c r="N6" s="20">
        <v>1437</v>
      </c>
      <c r="O6" s="20">
        <v>3497</v>
      </c>
      <c r="P6" s="20">
        <v>2708</v>
      </c>
      <c r="Q6" s="20">
        <v>3401</v>
      </c>
      <c r="R6" s="21">
        <v>2845</v>
      </c>
      <c r="S6" s="22">
        <f>SUM(E6:R6)</f>
        <v>35170</v>
      </c>
    </row>
    <row r="7" spans="2:27" s="4" customFormat="1" ht="29.1" customHeight="1" thickTop="1" thickBot="1">
      <c r="B7" s="23"/>
      <c r="C7" s="127" t="s">
        <v>25</v>
      </c>
      <c r="D7" s="127"/>
      <c r="E7" s="24">
        <f>'[1]Stan i struktura IV 16'!E6</f>
        <v>2939</v>
      </c>
      <c r="F7" s="25">
        <f>'[1]Stan i struktura IV 16'!F6</f>
        <v>1983</v>
      </c>
      <c r="G7" s="25">
        <f>'[1]Stan i struktura IV 16'!G6</f>
        <v>2781</v>
      </c>
      <c r="H7" s="25">
        <f>'[1]Stan i struktura IV 16'!H6</f>
        <v>3158</v>
      </c>
      <c r="I7" s="25">
        <f>'[1]Stan i struktura IV 16'!I6</f>
        <v>4674</v>
      </c>
      <c r="J7" s="25">
        <f>'[1]Stan i struktura IV 16'!J6</f>
        <v>869</v>
      </c>
      <c r="K7" s="25">
        <f>'[1]Stan i struktura IV 16'!K6</f>
        <v>2934</v>
      </c>
      <c r="L7" s="25">
        <f>'[1]Stan i struktura IV 16'!L6</f>
        <v>1244</v>
      </c>
      <c r="M7" s="25">
        <f>'[1]Stan i struktura IV 16'!M6</f>
        <v>1909</v>
      </c>
      <c r="N7" s="25">
        <f>'[1]Stan i struktura IV 16'!N6</f>
        <v>1467</v>
      </c>
      <c r="O7" s="25">
        <f>'[1]Stan i struktura IV 16'!O6</f>
        <v>3736</v>
      </c>
      <c r="P7" s="25">
        <f>'[1]Stan i struktura IV 16'!P6</f>
        <v>2812</v>
      </c>
      <c r="Q7" s="25">
        <f>'[1]Stan i struktura IV 16'!Q6</f>
        <v>3540</v>
      </c>
      <c r="R7" s="26">
        <f>'[1]Stan i struktura IV 16'!R6</f>
        <v>2922</v>
      </c>
      <c r="S7" s="27">
        <f>'[1]Stan i struktura IV 16'!S6</f>
        <v>36968</v>
      </c>
      <c r="T7" s="28"/>
      <c r="V7" s="29">
        <f>SUM(E7:R7)</f>
        <v>36968</v>
      </c>
    </row>
    <row r="8" spans="2:27" ht="29.1" customHeight="1" thickTop="1" thickBot="1">
      <c r="B8" s="30"/>
      <c r="C8" s="115" t="s">
        <v>26</v>
      </c>
      <c r="D8" s="116"/>
      <c r="E8" s="31">
        <f t="shared" ref="E8:S8" si="0">E6-E7</f>
        <v>-258</v>
      </c>
      <c r="F8" s="31">
        <f t="shared" si="0"/>
        <v>-85</v>
      </c>
      <c r="G8" s="31">
        <f t="shared" si="0"/>
        <v>-143</v>
      </c>
      <c r="H8" s="31">
        <f t="shared" si="0"/>
        <v>-99</v>
      </c>
      <c r="I8" s="31">
        <f t="shared" si="0"/>
        <v>-321</v>
      </c>
      <c r="J8" s="31">
        <f t="shared" si="0"/>
        <v>-74</v>
      </c>
      <c r="K8" s="31">
        <f t="shared" si="0"/>
        <v>-146</v>
      </c>
      <c r="L8" s="31">
        <f t="shared" si="0"/>
        <v>-24</v>
      </c>
      <c r="M8" s="31">
        <f t="shared" si="0"/>
        <v>-59</v>
      </c>
      <c r="N8" s="31">
        <f t="shared" si="0"/>
        <v>-30</v>
      </c>
      <c r="O8" s="31">
        <f t="shared" si="0"/>
        <v>-239</v>
      </c>
      <c r="P8" s="31">
        <f t="shared" si="0"/>
        <v>-104</v>
      </c>
      <c r="Q8" s="31">
        <f t="shared" si="0"/>
        <v>-139</v>
      </c>
      <c r="R8" s="32">
        <f t="shared" si="0"/>
        <v>-77</v>
      </c>
      <c r="S8" s="33">
        <f t="shared" si="0"/>
        <v>-1798</v>
      </c>
      <c r="T8" s="34"/>
    </row>
    <row r="9" spans="2:27" ht="29.1" customHeight="1" thickTop="1" thickBot="1">
      <c r="B9" s="35"/>
      <c r="C9" s="133" t="s">
        <v>27</v>
      </c>
      <c r="D9" s="134"/>
      <c r="E9" s="36">
        <f t="shared" ref="E9:S9" si="1">E6/E7*100</f>
        <v>91.221503912895542</v>
      </c>
      <c r="F9" s="36">
        <f t="shared" si="1"/>
        <v>95.713565305093297</v>
      </c>
      <c r="G9" s="36">
        <f t="shared" si="1"/>
        <v>94.85796476087738</v>
      </c>
      <c r="H9" s="36">
        <f t="shared" si="1"/>
        <v>96.865104496516778</v>
      </c>
      <c r="I9" s="36">
        <f t="shared" si="1"/>
        <v>93.132220795892167</v>
      </c>
      <c r="J9" s="36">
        <f t="shared" si="1"/>
        <v>91.484464902186431</v>
      </c>
      <c r="K9" s="36">
        <f t="shared" si="1"/>
        <v>95.023858214042264</v>
      </c>
      <c r="L9" s="36">
        <f t="shared" si="1"/>
        <v>98.070739549839232</v>
      </c>
      <c r="M9" s="36">
        <f t="shared" si="1"/>
        <v>96.909376636982714</v>
      </c>
      <c r="N9" s="36">
        <f t="shared" si="1"/>
        <v>97.955010224948879</v>
      </c>
      <c r="O9" s="36">
        <f t="shared" si="1"/>
        <v>93.602783725910072</v>
      </c>
      <c r="P9" s="36">
        <f t="shared" si="1"/>
        <v>96.301564722617343</v>
      </c>
      <c r="Q9" s="36">
        <f t="shared" si="1"/>
        <v>96.073446327683627</v>
      </c>
      <c r="R9" s="37">
        <f t="shared" si="1"/>
        <v>97.364818617385353</v>
      </c>
      <c r="S9" s="38">
        <f t="shared" si="1"/>
        <v>95.136334126812386</v>
      </c>
      <c r="T9" s="34"/>
      <c r="AA9" s="39"/>
    </row>
    <row r="10" spans="2:27" s="4" customFormat="1" ht="29.1" customHeight="1" thickTop="1" thickBot="1">
      <c r="B10" s="40" t="s">
        <v>28</v>
      </c>
      <c r="C10" s="135" t="s">
        <v>29</v>
      </c>
      <c r="D10" s="136"/>
      <c r="E10" s="41">
        <v>472</v>
      </c>
      <c r="F10" s="42">
        <v>277</v>
      </c>
      <c r="G10" s="43">
        <v>348</v>
      </c>
      <c r="H10" s="43">
        <v>366</v>
      </c>
      <c r="I10" s="43">
        <v>471</v>
      </c>
      <c r="J10" s="43">
        <v>129</v>
      </c>
      <c r="K10" s="43">
        <v>379</v>
      </c>
      <c r="L10" s="43">
        <v>172</v>
      </c>
      <c r="M10" s="44">
        <v>243</v>
      </c>
      <c r="N10" s="44">
        <v>186</v>
      </c>
      <c r="O10" s="44">
        <v>564</v>
      </c>
      <c r="P10" s="44">
        <v>329</v>
      </c>
      <c r="Q10" s="44">
        <v>450</v>
      </c>
      <c r="R10" s="44">
        <v>495</v>
      </c>
      <c r="S10" s="45">
        <f>SUM(E10:R10)</f>
        <v>4881</v>
      </c>
      <c r="T10" s="28"/>
    </row>
    <row r="11" spans="2:27" ht="29.1" customHeight="1" thickTop="1" thickBot="1">
      <c r="B11" s="46"/>
      <c r="C11" s="115" t="s">
        <v>30</v>
      </c>
      <c r="D11" s="116"/>
      <c r="E11" s="47">
        <f t="shared" ref="E11:S11" si="2">E76/E10*100</f>
        <v>17.16101694915254</v>
      </c>
      <c r="F11" s="47">
        <f t="shared" si="2"/>
        <v>17.689530685920577</v>
      </c>
      <c r="G11" s="47">
        <f t="shared" si="2"/>
        <v>20.114942528735632</v>
      </c>
      <c r="H11" s="47">
        <f t="shared" si="2"/>
        <v>17.21311475409836</v>
      </c>
      <c r="I11" s="47">
        <f t="shared" si="2"/>
        <v>14.64968152866242</v>
      </c>
      <c r="J11" s="47">
        <f t="shared" si="2"/>
        <v>17.054263565891471</v>
      </c>
      <c r="K11" s="47">
        <f t="shared" si="2"/>
        <v>12.664907651715041</v>
      </c>
      <c r="L11" s="47">
        <f t="shared" si="2"/>
        <v>26.744186046511626</v>
      </c>
      <c r="M11" s="47">
        <f t="shared" si="2"/>
        <v>15.22633744855967</v>
      </c>
      <c r="N11" s="47">
        <f t="shared" si="2"/>
        <v>20.967741935483872</v>
      </c>
      <c r="O11" s="47">
        <f t="shared" si="2"/>
        <v>17.553191489361701</v>
      </c>
      <c r="P11" s="47">
        <f t="shared" si="2"/>
        <v>15.19756838905775</v>
      </c>
      <c r="Q11" s="47">
        <f t="shared" si="2"/>
        <v>15.333333333333332</v>
      </c>
      <c r="R11" s="48">
        <f t="shared" si="2"/>
        <v>17.575757575757574</v>
      </c>
      <c r="S11" s="49">
        <f t="shared" si="2"/>
        <v>16.984224544150788</v>
      </c>
      <c r="T11" s="34"/>
    </row>
    <row r="12" spans="2:27" ht="29.1" customHeight="1" thickTop="1" thickBot="1">
      <c r="B12" s="50" t="s">
        <v>31</v>
      </c>
      <c r="C12" s="137" t="s">
        <v>32</v>
      </c>
      <c r="D12" s="138"/>
      <c r="E12" s="41">
        <v>730</v>
      </c>
      <c r="F12" s="43">
        <v>362</v>
      </c>
      <c r="G12" s="43">
        <v>491</v>
      </c>
      <c r="H12" s="43">
        <v>465</v>
      </c>
      <c r="I12" s="43">
        <v>792</v>
      </c>
      <c r="J12" s="43">
        <v>203</v>
      </c>
      <c r="K12" s="43">
        <v>525</v>
      </c>
      <c r="L12" s="43">
        <v>196</v>
      </c>
      <c r="M12" s="44">
        <v>302</v>
      </c>
      <c r="N12" s="44">
        <v>216</v>
      </c>
      <c r="O12" s="44">
        <v>803</v>
      </c>
      <c r="P12" s="44">
        <v>433</v>
      </c>
      <c r="Q12" s="44">
        <v>589</v>
      </c>
      <c r="R12" s="44">
        <v>572</v>
      </c>
      <c r="S12" s="45">
        <f>SUM(E12:R12)</f>
        <v>6679</v>
      </c>
      <c r="T12" s="34"/>
    </row>
    <row r="13" spans="2:27" ht="29.1" customHeight="1" thickTop="1" thickBot="1">
      <c r="B13" s="46" t="s">
        <v>22</v>
      </c>
      <c r="C13" s="139" t="s">
        <v>33</v>
      </c>
      <c r="D13" s="140"/>
      <c r="E13" s="51">
        <v>281</v>
      </c>
      <c r="F13" s="52">
        <v>172</v>
      </c>
      <c r="G13" s="52">
        <v>254</v>
      </c>
      <c r="H13" s="52">
        <v>246</v>
      </c>
      <c r="I13" s="52">
        <v>374</v>
      </c>
      <c r="J13" s="52">
        <v>87</v>
      </c>
      <c r="K13" s="52">
        <v>288</v>
      </c>
      <c r="L13" s="52">
        <v>93</v>
      </c>
      <c r="M13" s="53">
        <v>124</v>
      </c>
      <c r="N13" s="53">
        <v>116</v>
      </c>
      <c r="O13" s="53">
        <v>300</v>
      </c>
      <c r="P13" s="53">
        <v>173</v>
      </c>
      <c r="Q13" s="53">
        <v>313</v>
      </c>
      <c r="R13" s="53">
        <v>234</v>
      </c>
      <c r="S13" s="54">
        <f t="shared" ref="S13:S15" si="3">SUM(E13:R13)</f>
        <v>3055</v>
      </c>
      <c r="T13" s="34"/>
    </row>
    <row r="14" spans="2:27" s="4" customFormat="1" ht="29.1" customHeight="1" thickTop="1" thickBot="1">
      <c r="B14" s="18" t="s">
        <v>22</v>
      </c>
      <c r="C14" s="141" t="s">
        <v>34</v>
      </c>
      <c r="D14" s="142"/>
      <c r="E14" s="51">
        <v>233</v>
      </c>
      <c r="F14" s="52">
        <v>136</v>
      </c>
      <c r="G14" s="52">
        <v>193</v>
      </c>
      <c r="H14" s="52">
        <v>200</v>
      </c>
      <c r="I14" s="52">
        <v>324</v>
      </c>
      <c r="J14" s="52">
        <v>52</v>
      </c>
      <c r="K14" s="52">
        <v>213</v>
      </c>
      <c r="L14" s="52">
        <v>65</v>
      </c>
      <c r="M14" s="53">
        <v>98</v>
      </c>
      <c r="N14" s="53">
        <v>92</v>
      </c>
      <c r="O14" s="53">
        <v>251</v>
      </c>
      <c r="P14" s="53">
        <v>145</v>
      </c>
      <c r="Q14" s="53">
        <v>236</v>
      </c>
      <c r="R14" s="53">
        <v>165</v>
      </c>
      <c r="S14" s="54">
        <f t="shared" si="3"/>
        <v>2403</v>
      </c>
      <c r="T14" s="28"/>
    </row>
    <row r="15" spans="2:27" s="4" customFormat="1" ht="29.1" customHeight="1" thickTop="1" thickBot="1">
      <c r="B15" s="55" t="s">
        <v>22</v>
      </c>
      <c r="C15" s="143" t="s">
        <v>35</v>
      </c>
      <c r="D15" s="144"/>
      <c r="E15" s="56">
        <v>217</v>
      </c>
      <c r="F15" s="57">
        <v>78</v>
      </c>
      <c r="G15" s="57">
        <v>74</v>
      </c>
      <c r="H15" s="57">
        <v>83</v>
      </c>
      <c r="I15" s="57">
        <v>177</v>
      </c>
      <c r="J15" s="57">
        <v>54</v>
      </c>
      <c r="K15" s="57">
        <v>72</v>
      </c>
      <c r="L15" s="57">
        <v>54</v>
      </c>
      <c r="M15" s="58">
        <v>87</v>
      </c>
      <c r="N15" s="58">
        <v>43</v>
      </c>
      <c r="O15" s="58">
        <v>225</v>
      </c>
      <c r="P15" s="58">
        <v>141</v>
      </c>
      <c r="Q15" s="58">
        <v>95</v>
      </c>
      <c r="R15" s="58">
        <v>126</v>
      </c>
      <c r="S15" s="54">
        <f t="shared" si="3"/>
        <v>1526</v>
      </c>
      <c r="T15" s="28"/>
    </row>
    <row r="16" spans="2:27" ht="29.1" customHeight="1" thickBot="1">
      <c r="B16" s="120" t="s">
        <v>36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45"/>
    </row>
    <row r="17" spans="2:19" ht="29.1" customHeight="1" thickTop="1" thickBot="1">
      <c r="B17" s="146" t="s">
        <v>20</v>
      </c>
      <c r="C17" s="147" t="s">
        <v>37</v>
      </c>
      <c r="D17" s="148"/>
      <c r="E17" s="59">
        <v>1414</v>
      </c>
      <c r="F17" s="60">
        <v>1002</v>
      </c>
      <c r="G17" s="60">
        <v>1435</v>
      </c>
      <c r="H17" s="60">
        <v>1599</v>
      </c>
      <c r="I17" s="60">
        <v>2537</v>
      </c>
      <c r="J17" s="60">
        <v>364</v>
      </c>
      <c r="K17" s="60">
        <v>1565</v>
      </c>
      <c r="L17" s="60">
        <v>573</v>
      </c>
      <c r="M17" s="61">
        <v>965</v>
      </c>
      <c r="N17" s="61">
        <v>858</v>
      </c>
      <c r="O17" s="61">
        <v>1872</v>
      </c>
      <c r="P17" s="61">
        <v>1480</v>
      </c>
      <c r="Q17" s="61">
        <v>1843</v>
      </c>
      <c r="R17" s="61">
        <v>1544</v>
      </c>
      <c r="S17" s="54">
        <f>SUM(E17:R17)</f>
        <v>19051</v>
      </c>
    </row>
    <row r="18" spans="2:19" ht="29.1" customHeight="1" thickTop="1" thickBot="1">
      <c r="B18" s="129"/>
      <c r="C18" s="131" t="s">
        <v>38</v>
      </c>
      <c r="D18" s="132"/>
      <c r="E18" s="62">
        <f t="shared" ref="E18:S18" si="4">E17/E6*100</f>
        <v>52.74151436031331</v>
      </c>
      <c r="F18" s="62">
        <f t="shared" si="4"/>
        <v>52.79241306638567</v>
      </c>
      <c r="G18" s="62">
        <f t="shared" si="4"/>
        <v>54.397270659590603</v>
      </c>
      <c r="H18" s="62">
        <f t="shared" si="4"/>
        <v>52.271984308597588</v>
      </c>
      <c r="I18" s="62">
        <f t="shared" si="4"/>
        <v>58.281644842637256</v>
      </c>
      <c r="J18" s="62">
        <f t="shared" si="4"/>
        <v>45.786163522012579</v>
      </c>
      <c r="K18" s="62">
        <f t="shared" si="4"/>
        <v>56.133428981348629</v>
      </c>
      <c r="L18" s="62">
        <f t="shared" si="4"/>
        <v>46.967213114754095</v>
      </c>
      <c r="M18" s="62">
        <f t="shared" si="4"/>
        <v>52.162162162162161</v>
      </c>
      <c r="N18" s="62">
        <f t="shared" si="4"/>
        <v>59.707724425887264</v>
      </c>
      <c r="O18" s="62">
        <f t="shared" si="4"/>
        <v>53.531598513011147</v>
      </c>
      <c r="P18" s="62">
        <f t="shared" si="4"/>
        <v>54.652880354505172</v>
      </c>
      <c r="Q18" s="62">
        <f t="shared" si="4"/>
        <v>54.189944134078218</v>
      </c>
      <c r="R18" s="63">
        <f t="shared" si="4"/>
        <v>54.270650263620389</v>
      </c>
      <c r="S18" s="64">
        <f t="shared" si="4"/>
        <v>54.168325277224902</v>
      </c>
    </row>
    <row r="19" spans="2:19" ht="29.1" customHeight="1" thickTop="1" thickBot="1">
      <c r="B19" s="128" t="s">
        <v>23</v>
      </c>
      <c r="C19" s="130" t="s">
        <v>39</v>
      </c>
      <c r="D19" s="116"/>
      <c r="E19" s="51">
        <v>0</v>
      </c>
      <c r="F19" s="52">
        <v>1247</v>
      </c>
      <c r="G19" s="52">
        <v>1293</v>
      </c>
      <c r="H19" s="52">
        <v>1632</v>
      </c>
      <c r="I19" s="52">
        <v>1808</v>
      </c>
      <c r="J19" s="52">
        <v>364</v>
      </c>
      <c r="K19" s="52">
        <v>1497</v>
      </c>
      <c r="L19" s="52">
        <v>711</v>
      </c>
      <c r="M19" s="53">
        <v>1048</v>
      </c>
      <c r="N19" s="53">
        <v>707</v>
      </c>
      <c r="O19" s="53">
        <v>0</v>
      </c>
      <c r="P19" s="53">
        <v>1677</v>
      </c>
      <c r="Q19" s="53">
        <v>1503</v>
      </c>
      <c r="R19" s="53">
        <v>1344</v>
      </c>
      <c r="S19" s="65">
        <f>SUM(E19:R19)</f>
        <v>14831</v>
      </c>
    </row>
    <row r="20" spans="2:19" ht="29.1" customHeight="1" thickTop="1" thickBot="1">
      <c r="B20" s="129"/>
      <c r="C20" s="131" t="s">
        <v>38</v>
      </c>
      <c r="D20" s="132"/>
      <c r="E20" s="62">
        <f t="shared" ref="E20:S20" si="5">E19/E6*100</f>
        <v>0</v>
      </c>
      <c r="F20" s="62">
        <f t="shared" si="5"/>
        <v>65.70073761854583</v>
      </c>
      <c r="G20" s="62">
        <f t="shared" si="5"/>
        <v>49.014404852160723</v>
      </c>
      <c r="H20" s="62">
        <f t="shared" si="5"/>
        <v>53.350768224910105</v>
      </c>
      <c r="I20" s="62">
        <f t="shared" si="5"/>
        <v>41.53457385711004</v>
      </c>
      <c r="J20" s="62">
        <f t="shared" si="5"/>
        <v>45.786163522012579</v>
      </c>
      <c r="K20" s="62">
        <f t="shared" si="5"/>
        <v>53.694404591104735</v>
      </c>
      <c r="L20" s="62">
        <f t="shared" si="5"/>
        <v>58.278688524590159</v>
      </c>
      <c r="M20" s="62">
        <f t="shared" si="5"/>
        <v>56.648648648648646</v>
      </c>
      <c r="N20" s="62">
        <f t="shared" si="5"/>
        <v>49.199721642310365</v>
      </c>
      <c r="O20" s="62">
        <f t="shared" si="5"/>
        <v>0</v>
      </c>
      <c r="P20" s="62">
        <f t="shared" si="5"/>
        <v>61.92762186115214</v>
      </c>
      <c r="Q20" s="62">
        <f t="shared" si="5"/>
        <v>44.192884445751254</v>
      </c>
      <c r="R20" s="63">
        <f t="shared" si="5"/>
        <v>47.240773286467487</v>
      </c>
      <c r="S20" s="64">
        <f t="shared" si="5"/>
        <v>42.169462610179131</v>
      </c>
    </row>
    <row r="21" spans="2:19" s="4" customFormat="1" ht="29.1" customHeight="1" thickTop="1" thickBot="1">
      <c r="B21" s="149" t="s">
        <v>28</v>
      </c>
      <c r="C21" s="150" t="s">
        <v>40</v>
      </c>
      <c r="D21" s="151"/>
      <c r="E21" s="51">
        <v>611</v>
      </c>
      <c r="F21" s="52">
        <v>341</v>
      </c>
      <c r="G21" s="52">
        <v>508</v>
      </c>
      <c r="H21" s="52">
        <v>586</v>
      </c>
      <c r="I21" s="52">
        <v>762</v>
      </c>
      <c r="J21" s="52">
        <v>149</v>
      </c>
      <c r="K21" s="52">
        <v>530</v>
      </c>
      <c r="L21" s="52">
        <v>171</v>
      </c>
      <c r="M21" s="53">
        <v>324</v>
      </c>
      <c r="N21" s="53">
        <v>203</v>
      </c>
      <c r="O21" s="53">
        <v>538</v>
      </c>
      <c r="P21" s="53">
        <v>356</v>
      </c>
      <c r="Q21" s="53">
        <v>672</v>
      </c>
      <c r="R21" s="53">
        <v>369</v>
      </c>
      <c r="S21" s="54">
        <f>SUM(E21:R21)</f>
        <v>6120</v>
      </c>
    </row>
    <row r="22" spans="2:19" ht="29.1" customHeight="1" thickTop="1" thickBot="1">
      <c r="B22" s="129"/>
      <c r="C22" s="131" t="s">
        <v>38</v>
      </c>
      <c r="D22" s="132"/>
      <c r="E22" s="62">
        <f t="shared" ref="E22:S22" si="6">E21/E6*100</f>
        <v>22.790003729951511</v>
      </c>
      <c r="F22" s="62">
        <f t="shared" si="6"/>
        <v>17.966280295047419</v>
      </c>
      <c r="G22" s="62">
        <f t="shared" si="6"/>
        <v>19.257012888551934</v>
      </c>
      <c r="H22" s="62">
        <f t="shared" si="6"/>
        <v>19.156587119973846</v>
      </c>
      <c r="I22" s="62">
        <f t="shared" si="6"/>
        <v>17.505168849069609</v>
      </c>
      <c r="J22" s="62">
        <f t="shared" si="6"/>
        <v>18.742138364779873</v>
      </c>
      <c r="K22" s="62">
        <f t="shared" si="6"/>
        <v>19.010043041606885</v>
      </c>
      <c r="L22" s="62">
        <f t="shared" si="6"/>
        <v>14.016393442622951</v>
      </c>
      <c r="M22" s="62">
        <f t="shared" si="6"/>
        <v>17.513513513513512</v>
      </c>
      <c r="N22" s="62">
        <f t="shared" si="6"/>
        <v>14.126652748782185</v>
      </c>
      <c r="O22" s="62">
        <f t="shared" si="6"/>
        <v>15.384615384615385</v>
      </c>
      <c r="P22" s="62">
        <f t="shared" si="6"/>
        <v>13.146233382570163</v>
      </c>
      <c r="Q22" s="62">
        <f t="shared" si="6"/>
        <v>19.758894442810938</v>
      </c>
      <c r="R22" s="63">
        <f t="shared" si="6"/>
        <v>12.970123022847099</v>
      </c>
      <c r="S22" s="64">
        <f t="shared" si="6"/>
        <v>17.401194199601932</v>
      </c>
    </row>
    <row r="23" spans="2:19" s="4" customFormat="1" ht="29.1" customHeight="1" thickTop="1" thickBot="1">
      <c r="B23" s="149" t="s">
        <v>31</v>
      </c>
      <c r="C23" s="152" t="s">
        <v>41</v>
      </c>
      <c r="D23" s="153"/>
      <c r="E23" s="51">
        <v>193</v>
      </c>
      <c r="F23" s="52">
        <v>166</v>
      </c>
      <c r="G23" s="52">
        <v>197</v>
      </c>
      <c r="H23" s="52">
        <v>171</v>
      </c>
      <c r="I23" s="52">
        <v>63</v>
      </c>
      <c r="J23" s="52">
        <v>38</v>
      </c>
      <c r="K23" s="52">
        <v>84</v>
      </c>
      <c r="L23" s="52">
        <v>50</v>
      </c>
      <c r="M23" s="53">
        <v>249</v>
      </c>
      <c r="N23" s="53">
        <v>73</v>
      </c>
      <c r="O23" s="53">
        <v>262</v>
      </c>
      <c r="P23" s="53">
        <v>129</v>
      </c>
      <c r="Q23" s="53">
        <v>189</v>
      </c>
      <c r="R23" s="53">
        <v>140</v>
      </c>
      <c r="S23" s="54">
        <f>SUM(E23:R23)</f>
        <v>2004</v>
      </c>
    </row>
    <row r="24" spans="2:19" ht="29.1" customHeight="1" thickTop="1" thickBot="1">
      <c r="B24" s="129"/>
      <c r="C24" s="131" t="s">
        <v>38</v>
      </c>
      <c r="D24" s="132"/>
      <c r="E24" s="62">
        <f t="shared" ref="E24:S24" si="7">E23/E6*100</f>
        <v>7.1988064155165983</v>
      </c>
      <c r="F24" s="62">
        <f t="shared" si="7"/>
        <v>8.74604847207587</v>
      </c>
      <c r="G24" s="62">
        <f t="shared" si="7"/>
        <v>7.4677786201667926</v>
      </c>
      <c r="H24" s="62">
        <f t="shared" si="7"/>
        <v>5.5900621118012426</v>
      </c>
      <c r="I24" s="62">
        <f t="shared" si="7"/>
        <v>1.4472777394900069</v>
      </c>
      <c r="J24" s="62">
        <f t="shared" si="7"/>
        <v>4.7798742138364787</v>
      </c>
      <c r="K24" s="62">
        <f t="shared" si="7"/>
        <v>3.0129124820659969</v>
      </c>
      <c r="L24" s="62">
        <f t="shared" si="7"/>
        <v>4.0983606557377046</v>
      </c>
      <c r="M24" s="62">
        <f t="shared" si="7"/>
        <v>13.459459459459461</v>
      </c>
      <c r="N24" s="62">
        <f t="shared" si="7"/>
        <v>5.0800278357689628</v>
      </c>
      <c r="O24" s="62">
        <f t="shared" si="7"/>
        <v>7.4921361166714329</v>
      </c>
      <c r="P24" s="62">
        <f t="shared" si="7"/>
        <v>4.7636632200886266</v>
      </c>
      <c r="Q24" s="62">
        <f t="shared" si="7"/>
        <v>5.5571890620405764</v>
      </c>
      <c r="R24" s="63">
        <f t="shared" si="7"/>
        <v>4.9209138840070299</v>
      </c>
      <c r="S24" s="64">
        <f t="shared" si="7"/>
        <v>5.6980381006539664</v>
      </c>
    </row>
    <row r="25" spans="2:19" s="4" customFormat="1" ht="29.1" customHeight="1" thickTop="1" thickBot="1">
      <c r="B25" s="149" t="s">
        <v>42</v>
      </c>
      <c r="C25" s="150" t="s">
        <v>43</v>
      </c>
      <c r="D25" s="151"/>
      <c r="E25" s="66">
        <v>46</v>
      </c>
      <c r="F25" s="53">
        <v>38</v>
      </c>
      <c r="G25" s="53">
        <v>68</v>
      </c>
      <c r="H25" s="53">
        <v>79</v>
      </c>
      <c r="I25" s="53">
        <v>93</v>
      </c>
      <c r="J25" s="53">
        <v>15</v>
      </c>
      <c r="K25" s="53">
        <v>59</v>
      </c>
      <c r="L25" s="53">
        <v>38</v>
      </c>
      <c r="M25" s="53">
        <v>42</v>
      </c>
      <c r="N25" s="53">
        <v>49</v>
      </c>
      <c r="O25" s="53">
        <v>81</v>
      </c>
      <c r="P25" s="53">
        <v>83</v>
      </c>
      <c r="Q25" s="53">
        <v>81</v>
      </c>
      <c r="R25" s="53">
        <v>76</v>
      </c>
      <c r="S25" s="54">
        <f>SUM(E25:R25)</f>
        <v>848</v>
      </c>
    </row>
    <row r="26" spans="2:19" ht="29.1" customHeight="1" thickTop="1" thickBot="1">
      <c r="B26" s="129"/>
      <c r="C26" s="131" t="s">
        <v>38</v>
      </c>
      <c r="D26" s="132"/>
      <c r="E26" s="62">
        <f t="shared" ref="E26:S26" si="8">E25/E6*100</f>
        <v>1.7157776948899663</v>
      </c>
      <c r="F26" s="62">
        <f t="shared" si="8"/>
        <v>2.0021074815595363</v>
      </c>
      <c r="G26" s="62">
        <f t="shared" si="8"/>
        <v>2.5777103866565581</v>
      </c>
      <c r="H26" s="62">
        <f t="shared" si="8"/>
        <v>2.5825433148087611</v>
      </c>
      <c r="I26" s="62">
        <f t="shared" si="8"/>
        <v>2.1364576154376294</v>
      </c>
      <c r="J26" s="62">
        <f t="shared" si="8"/>
        <v>1.8867924528301887</v>
      </c>
      <c r="K26" s="62">
        <f t="shared" si="8"/>
        <v>2.1162123385939742</v>
      </c>
      <c r="L26" s="62">
        <f t="shared" si="8"/>
        <v>3.1147540983606561</v>
      </c>
      <c r="M26" s="62">
        <f t="shared" si="8"/>
        <v>2.2702702702702702</v>
      </c>
      <c r="N26" s="62">
        <f t="shared" si="8"/>
        <v>3.4098816979819069</v>
      </c>
      <c r="O26" s="62">
        <f t="shared" si="8"/>
        <v>2.3162710895052903</v>
      </c>
      <c r="P26" s="62">
        <f t="shared" si="8"/>
        <v>3.0649926144756279</v>
      </c>
      <c r="Q26" s="62">
        <f t="shared" si="8"/>
        <v>2.3816524551602472</v>
      </c>
      <c r="R26" s="63">
        <f t="shared" si="8"/>
        <v>2.6713532513181022</v>
      </c>
      <c r="S26" s="64">
        <f t="shared" si="8"/>
        <v>2.4111458629513791</v>
      </c>
    </row>
    <row r="27" spans="2:19" ht="29.1" customHeight="1" thickTop="1" thickBot="1">
      <c r="B27" s="149" t="s">
        <v>44</v>
      </c>
      <c r="C27" s="155" t="s">
        <v>45</v>
      </c>
      <c r="D27" s="156"/>
      <c r="E27" s="66">
        <v>383</v>
      </c>
      <c r="F27" s="53">
        <v>321</v>
      </c>
      <c r="G27" s="53">
        <v>553</v>
      </c>
      <c r="H27" s="53">
        <v>549</v>
      </c>
      <c r="I27" s="53">
        <v>936</v>
      </c>
      <c r="J27" s="53">
        <v>128</v>
      </c>
      <c r="K27" s="53">
        <v>587</v>
      </c>
      <c r="L27" s="53">
        <v>167</v>
      </c>
      <c r="M27" s="53">
        <v>446</v>
      </c>
      <c r="N27" s="53">
        <v>228</v>
      </c>
      <c r="O27" s="53">
        <v>601</v>
      </c>
      <c r="P27" s="53">
        <v>655</v>
      </c>
      <c r="Q27" s="53">
        <v>580</v>
      </c>
      <c r="R27" s="53">
        <v>542</v>
      </c>
      <c r="S27" s="54">
        <f>SUM(E27:R27)</f>
        <v>6676</v>
      </c>
    </row>
    <row r="28" spans="2:19" ht="29.1" customHeight="1" thickTop="1" thickBot="1">
      <c r="B28" s="154"/>
      <c r="C28" s="131" t="s">
        <v>38</v>
      </c>
      <c r="D28" s="132"/>
      <c r="E28" s="62">
        <f>E27/E6*100</f>
        <v>14.285714285714285</v>
      </c>
      <c r="F28" s="62">
        <f t="shared" ref="F28:S28" si="9">F27/F6*100</f>
        <v>16.912539515279239</v>
      </c>
      <c r="G28" s="62">
        <f t="shared" si="9"/>
        <v>20.962850644427597</v>
      </c>
      <c r="H28" s="62">
        <f t="shared" si="9"/>
        <v>17.947041516835569</v>
      </c>
      <c r="I28" s="62">
        <f t="shared" si="9"/>
        <v>21.502412129565819</v>
      </c>
      <c r="J28" s="62">
        <f t="shared" si="9"/>
        <v>16.10062893081761</v>
      </c>
      <c r="K28" s="62">
        <f t="shared" si="9"/>
        <v>21.054519368723099</v>
      </c>
      <c r="L28" s="62">
        <f t="shared" si="9"/>
        <v>13.688524590163933</v>
      </c>
      <c r="M28" s="62">
        <f t="shared" si="9"/>
        <v>24.108108108108109</v>
      </c>
      <c r="N28" s="62">
        <f t="shared" si="9"/>
        <v>15.866388308977037</v>
      </c>
      <c r="O28" s="62">
        <f t="shared" si="9"/>
        <v>17.186159565341722</v>
      </c>
      <c r="P28" s="62">
        <f t="shared" si="9"/>
        <v>24.187592319054652</v>
      </c>
      <c r="Q28" s="62">
        <f t="shared" si="9"/>
        <v>17.053807703616584</v>
      </c>
      <c r="R28" s="62">
        <f t="shared" si="9"/>
        <v>19.050966608084359</v>
      </c>
      <c r="S28" s="62">
        <f t="shared" si="9"/>
        <v>18.982087005971</v>
      </c>
    </row>
    <row r="29" spans="2:19" ht="29.1" customHeight="1" thickBot="1">
      <c r="B29" s="120" t="s">
        <v>46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57"/>
    </row>
    <row r="30" spans="2:19" ht="29.1" customHeight="1" thickTop="1" thickBot="1">
      <c r="B30" s="128" t="s">
        <v>20</v>
      </c>
      <c r="C30" s="130" t="s">
        <v>47</v>
      </c>
      <c r="D30" s="116"/>
      <c r="E30" s="51">
        <v>548</v>
      </c>
      <c r="F30" s="52">
        <v>469</v>
      </c>
      <c r="G30" s="52">
        <v>727</v>
      </c>
      <c r="H30" s="52">
        <v>877</v>
      </c>
      <c r="I30" s="52">
        <v>1068</v>
      </c>
      <c r="J30" s="52">
        <v>150</v>
      </c>
      <c r="K30" s="52">
        <v>798</v>
      </c>
      <c r="L30" s="52">
        <v>356</v>
      </c>
      <c r="M30" s="53">
        <v>533</v>
      </c>
      <c r="N30" s="53">
        <v>429</v>
      </c>
      <c r="O30" s="53">
        <v>702</v>
      </c>
      <c r="P30" s="53">
        <v>743</v>
      </c>
      <c r="Q30" s="53">
        <v>915</v>
      </c>
      <c r="R30" s="53">
        <v>738</v>
      </c>
      <c r="S30" s="54">
        <f>SUM(E30:R30)</f>
        <v>9053</v>
      </c>
    </row>
    <row r="31" spans="2:19" ht="29.1" customHeight="1" thickTop="1" thickBot="1">
      <c r="B31" s="129"/>
      <c r="C31" s="131" t="s">
        <v>38</v>
      </c>
      <c r="D31" s="132"/>
      <c r="E31" s="62">
        <f t="shared" ref="E31:S31" si="10">E30/E6*100</f>
        <v>20.440134278254384</v>
      </c>
      <c r="F31" s="62">
        <f t="shared" si="10"/>
        <v>24.710221285563751</v>
      </c>
      <c r="G31" s="62">
        <f t="shared" si="10"/>
        <v>27.558756633813498</v>
      </c>
      <c r="H31" s="62">
        <f t="shared" si="10"/>
        <v>28.669499836547889</v>
      </c>
      <c r="I31" s="62">
        <f t="shared" si="10"/>
        <v>24.534803583735354</v>
      </c>
      <c r="J31" s="62">
        <f t="shared" si="10"/>
        <v>18.867924528301888</v>
      </c>
      <c r="K31" s="62">
        <f t="shared" si="10"/>
        <v>28.622668579626975</v>
      </c>
      <c r="L31" s="62">
        <f t="shared" si="10"/>
        <v>29.180327868852459</v>
      </c>
      <c r="M31" s="62">
        <f t="shared" si="10"/>
        <v>28.810810810810811</v>
      </c>
      <c r="N31" s="62">
        <f t="shared" si="10"/>
        <v>29.853862212943632</v>
      </c>
      <c r="O31" s="62">
        <f t="shared" si="10"/>
        <v>20.074349442379184</v>
      </c>
      <c r="P31" s="62">
        <f t="shared" si="10"/>
        <v>27.437223042836038</v>
      </c>
      <c r="Q31" s="62">
        <f t="shared" si="10"/>
        <v>26.90385180829168</v>
      </c>
      <c r="R31" s="63">
        <f t="shared" si="10"/>
        <v>25.940246045694199</v>
      </c>
      <c r="S31" s="64">
        <f t="shared" si="10"/>
        <v>25.740688086437302</v>
      </c>
    </row>
    <row r="32" spans="2:19" ht="29.1" customHeight="1" thickTop="1" thickBot="1">
      <c r="B32" s="149" t="s">
        <v>23</v>
      </c>
      <c r="C32" s="150" t="s">
        <v>48</v>
      </c>
      <c r="D32" s="151"/>
      <c r="E32" s="51">
        <v>943</v>
      </c>
      <c r="F32" s="52">
        <v>640</v>
      </c>
      <c r="G32" s="52">
        <v>764</v>
      </c>
      <c r="H32" s="52">
        <v>895</v>
      </c>
      <c r="I32" s="52">
        <v>1255</v>
      </c>
      <c r="J32" s="52">
        <v>318</v>
      </c>
      <c r="K32" s="52">
        <v>769</v>
      </c>
      <c r="L32" s="52">
        <v>386</v>
      </c>
      <c r="M32" s="53">
        <v>564</v>
      </c>
      <c r="N32" s="53">
        <v>397</v>
      </c>
      <c r="O32" s="53">
        <v>1093</v>
      </c>
      <c r="P32" s="53">
        <v>759</v>
      </c>
      <c r="Q32" s="53">
        <v>925</v>
      </c>
      <c r="R32" s="53">
        <v>876</v>
      </c>
      <c r="S32" s="54">
        <f>SUM(E32:R32)</f>
        <v>10584</v>
      </c>
    </row>
    <row r="33" spans="2:29" ht="29.1" customHeight="1" thickTop="1" thickBot="1">
      <c r="B33" s="129"/>
      <c r="C33" s="131" t="s">
        <v>38</v>
      </c>
      <c r="D33" s="132"/>
      <c r="E33" s="62">
        <f t="shared" ref="E33:S33" si="11">E32/E6*100</f>
        <v>35.173442745244309</v>
      </c>
      <c r="F33" s="62">
        <f t="shared" si="11"/>
        <v>33.719704952581665</v>
      </c>
      <c r="G33" s="62">
        <f t="shared" si="11"/>
        <v>28.96133434420015</v>
      </c>
      <c r="H33" s="62">
        <f t="shared" si="11"/>
        <v>29.257927427263812</v>
      </c>
      <c r="I33" s="62">
        <f t="shared" si="11"/>
        <v>28.830691477142199</v>
      </c>
      <c r="J33" s="62">
        <f t="shared" si="11"/>
        <v>40</v>
      </c>
      <c r="K33" s="62">
        <f t="shared" si="11"/>
        <v>27.582496413199426</v>
      </c>
      <c r="L33" s="62">
        <f t="shared" si="11"/>
        <v>31.639344262295083</v>
      </c>
      <c r="M33" s="62">
        <f t="shared" si="11"/>
        <v>30.486486486486484</v>
      </c>
      <c r="N33" s="62">
        <f t="shared" si="11"/>
        <v>27.627000695894221</v>
      </c>
      <c r="O33" s="62">
        <f t="shared" si="11"/>
        <v>31.255361738633113</v>
      </c>
      <c r="P33" s="62">
        <f t="shared" si="11"/>
        <v>28.028064992614475</v>
      </c>
      <c r="Q33" s="62">
        <f t="shared" si="11"/>
        <v>27.197882975595412</v>
      </c>
      <c r="R33" s="63">
        <f t="shared" si="11"/>
        <v>30.790861159929701</v>
      </c>
      <c r="S33" s="64">
        <f t="shared" si="11"/>
        <v>30.093829968723345</v>
      </c>
    </row>
    <row r="34" spans="2:29" ht="29.1" customHeight="1" thickTop="1" thickBot="1">
      <c r="B34" s="149" t="s">
        <v>28</v>
      </c>
      <c r="C34" s="150" t="s">
        <v>49</v>
      </c>
      <c r="D34" s="151"/>
      <c r="E34" s="51">
        <v>940</v>
      </c>
      <c r="F34" s="52">
        <v>853</v>
      </c>
      <c r="G34" s="52">
        <v>1353</v>
      </c>
      <c r="H34" s="52">
        <v>1662</v>
      </c>
      <c r="I34" s="52">
        <v>2553</v>
      </c>
      <c r="J34" s="52">
        <v>289</v>
      </c>
      <c r="K34" s="52">
        <v>1456</v>
      </c>
      <c r="L34" s="52">
        <v>564</v>
      </c>
      <c r="M34" s="53">
        <v>823</v>
      </c>
      <c r="N34" s="53">
        <v>725</v>
      </c>
      <c r="O34" s="53">
        <v>1729</v>
      </c>
      <c r="P34" s="53">
        <v>1333</v>
      </c>
      <c r="Q34" s="53">
        <v>1661</v>
      </c>
      <c r="R34" s="53">
        <v>1486</v>
      </c>
      <c r="S34" s="54">
        <f>SUM(E34:R34)</f>
        <v>17427</v>
      </c>
    </row>
    <row r="35" spans="2:29" ht="29.1" customHeight="1" thickTop="1" thickBot="1">
      <c r="B35" s="129"/>
      <c r="C35" s="131" t="s">
        <v>38</v>
      </c>
      <c r="D35" s="132"/>
      <c r="E35" s="62">
        <f t="shared" ref="E35:S35" si="12">E34/E6*100</f>
        <v>35.0615441999254</v>
      </c>
      <c r="F35" s="62">
        <f t="shared" si="12"/>
        <v>44.942044257112748</v>
      </c>
      <c r="G35" s="62">
        <f t="shared" si="12"/>
        <v>51.288855193328274</v>
      </c>
      <c r="H35" s="62">
        <f t="shared" si="12"/>
        <v>54.331480876103299</v>
      </c>
      <c r="I35" s="62">
        <f t="shared" si="12"/>
        <v>58.649207443142657</v>
      </c>
      <c r="J35" s="62">
        <f t="shared" si="12"/>
        <v>36.35220125786163</v>
      </c>
      <c r="K35" s="62">
        <f t="shared" si="12"/>
        <v>52.223816355810612</v>
      </c>
      <c r="L35" s="62">
        <f t="shared" si="12"/>
        <v>46.229508196721312</v>
      </c>
      <c r="M35" s="62">
        <f t="shared" si="12"/>
        <v>44.486486486486484</v>
      </c>
      <c r="N35" s="62">
        <f t="shared" si="12"/>
        <v>50.452331245650662</v>
      </c>
      <c r="O35" s="62">
        <f t="shared" si="12"/>
        <v>49.442379182156131</v>
      </c>
      <c r="P35" s="62">
        <f t="shared" si="12"/>
        <v>49.224519940915805</v>
      </c>
      <c r="Q35" s="62">
        <f t="shared" si="12"/>
        <v>48.838576889150247</v>
      </c>
      <c r="R35" s="63">
        <f t="shared" si="12"/>
        <v>52.231985940246048</v>
      </c>
      <c r="S35" s="64">
        <f t="shared" si="12"/>
        <v>49.550753483082168</v>
      </c>
    </row>
    <row r="36" spans="2:29" ht="29.1" customHeight="1" thickTop="1" thickBot="1">
      <c r="B36" s="149" t="s">
        <v>31</v>
      </c>
      <c r="C36" s="155" t="s">
        <v>50</v>
      </c>
      <c r="D36" s="156"/>
      <c r="E36" s="66">
        <v>350</v>
      </c>
      <c r="F36" s="53">
        <v>315</v>
      </c>
      <c r="G36" s="53">
        <v>474</v>
      </c>
      <c r="H36" s="53">
        <v>398</v>
      </c>
      <c r="I36" s="53">
        <v>805</v>
      </c>
      <c r="J36" s="53">
        <v>104</v>
      </c>
      <c r="K36" s="53">
        <v>477</v>
      </c>
      <c r="L36" s="53">
        <v>192</v>
      </c>
      <c r="M36" s="53">
        <v>267</v>
      </c>
      <c r="N36" s="53">
        <v>218</v>
      </c>
      <c r="O36" s="53">
        <v>429</v>
      </c>
      <c r="P36" s="53">
        <v>416</v>
      </c>
      <c r="Q36" s="53">
        <v>663</v>
      </c>
      <c r="R36" s="53">
        <v>537</v>
      </c>
      <c r="S36" s="54">
        <f>SUM(E36:R36)</f>
        <v>5645</v>
      </c>
    </row>
    <row r="37" spans="2:29" ht="29.1" customHeight="1" thickTop="1" thickBot="1">
      <c r="B37" s="154"/>
      <c r="C37" s="131" t="s">
        <v>38</v>
      </c>
      <c r="D37" s="132"/>
      <c r="E37" s="62">
        <f t="shared" ref="E37:S37" si="13">E36/E6*100</f>
        <v>13.054830287206268</v>
      </c>
      <c r="F37" s="62">
        <f t="shared" si="13"/>
        <v>16.596417281348788</v>
      </c>
      <c r="G37" s="62">
        <f t="shared" si="13"/>
        <v>17.968157695223656</v>
      </c>
      <c r="H37" s="62">
        <f t="shared" si="13"/>
        <v>13.010787839163127</v>
      </c>
      <c r="I37" s="62">
        <f t="shared" si="13"/>
        <v>18.492993337927864</v>
      </c>
      <c r="J37" s="62">
        <f t="shared" si="13"/>
        <v>13.081761006289309</v>
      </c>
      <c r="K37" s="62">
        <f t="shared" si="13"/>
        <v>17.109038737446198</v>
      </c>
      <c r="L37" s="62">
        <f t="shared" si="13"/>
        <v>15.737704918032788</v>
      </c>
      <c r="M37" s="62">
        <f t="shared" si="13"/>
        <v>14.432432432432432</v>
      </c>
      <c r="N37" s="62">
        <f t="shared" si="13"/>
        <v>15.170494084899094</v>
      </c>
      <c r="O37" s="62">
        <f t="shared" si="13"/>
        <v>12.267657992565056</v>
      </c>
      <c r="P37" s="62">
        <f t="shared" si="13"/>
        <v>15.361890694239291</v>
      </c>
      <c r="Q37" s="62">
        <f t="shared" si="13"/>
        <v>19.494266392237577</v>
      </c>
      <c r="R37" s="63">
        <f t="shared" si="13"/>
        <v>18.875219683655537</v>
      </c>
      <c r="S37" s="64">
        <f t="shared" si="13"/>
        <v>16.050611316462895</v>
      </c>
    </row>
    <row r="38" spans="2:29" s="67" customFormat="1" ht="29.1" customHeight="1" thickTop="1" thickBot="1">
      <c r="B38" s="128" t="s">
        <v>42</v>
      </c>
      <c r="C38" s="161" t="s">
        <v>51</v>
      </c>
      <c r="D38" s="162"/>
      <c r="E38" s="66">
        <v>459</v>
      </c>
      <c r="F38" s="53">
        <v>206</v>
      </c>
      <c r="G38" s="53">
        <v>248</v>
      </c>
      <c r="H38" s="53">
        <v>137</v>
      </c>
      <c r="I38" s="53">
        <v>350</v>
      </c>
      <c r="J38" s="53">
        <v>63</v>
      </c>
      <c r="K38" s="53">
        <v>204</v>
      </c>
      <c r="L38" s="53">
        <v>105</v>
      </c>
      <c r="M38" s="53">
        <v>188</v>
      </c>
      <c r="N38" s="53">
        <v>102</v>
      </c>
      <c r="O38" s="53">
        <v>408</v>
      </c>
      <c r="P38" s="53">
        <v>218</v>
      </c>
      <c r="Q38" s="53">
        <v>255</v>
      </c>
      <c r="R38" s="53">
        <v>212</v>
      </c>
      <c r="S38" s="54">
        <f>SUM(E38:R38)</f>
        <v>3155</v>
      </c>
    </row>
    <row r="39" spans="2:29" s="4" customFormat="1" ht="29.1" customHeight="1" thickTop="1" thickBot="1">
      <c r="B39" s="160"/>
      <c r="C39" s="163" t="s">
        <v>38</v>
      </c>
      <c r="D39" s="164"/>
      <c r="E39" s="68">
        <f t="shared" ref="E39:S39" si="14">E38/E6*100</f>
        <v>17.120477433793361</v>
      </c>
      <c r="F39" s="69">
        <f t="shared" si="14"/>
        <v>10.853530031612223</v>
      </c>
      <c r="G39" s="69">
        <f t="shared" si="14"/>
        <v>9.4010614101592118</v>
      </c>
      <c r="H39" s="69">
        <f t="shared" si="14"/>
        <v>4.4785877737822819</v>
      </c>
      <c r="I39" s="69">
        <f t="shared" si="14"/>
        <v>8.0404318860555932</v>
      </c>
      <c r="J39" s="69">
        <f t="shared" si="14"/>
        <v>7.9245283018867925</v>
      </c>
      <c r="K39" s="69">
        <f t="shared" si="14"/>
        <v>7.3170731707317067</v>
      </c>
      <c r="L39" s="69">
        <f t="shared" si="14"/>
        <v>8.6065573770491799</v>
      </c>
      <c r="M39" s="69">
        <f t="shared" si="14"/>
        <v>10.162162162162163</v>
      </c>
      <c r="N39" s="69">
        <f t="shared" si="14"/>
        <v>7.0981210855949897</v>
      </c>
      <c r="O39" s="68">
        <f t="shared" si="14"/>
        <v>11.667143265656277</v>
      </c>
      <c r="P39" s="69">
        <f t="shared" si="14"/>
        <v>8.0502215657311673</v>
      </c>
      <c r="Q39" s="69">
        <f t="shared" si="14"/>
        <v>7.4977947662452218</v>
      </c>
      <c r="R39" s="70">
        <f t="shared" si="14"/>
        <v>7.4516695957820733</v>
      </c>
      <c r="S39" s="64">
        <f t="shared" si="14"/>
        <v>8.9707136764287743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165" t="s">
        <v>52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120" t="s">
        <v>55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7"/>
    </row>
    <row r="44" spans="2:29" s="4" customFormat="1" ht="42" customHeight="1" thickTop="1" thickBot="1">
      <c r="B44" s="78" t="s">
        <v>20</v>
      </c>
      <c r="C44" s="158" t="s">
        <v>56</v>
      </c>
      <c r="D44" s="159"/>
      <c r="E44" s="59">
        <v>480</v>
      </c>
      <c r="F44" s="59">
        <v>195</v>
      </c>
      <c r="G44" s="59">
        <v>211</v>
      </c>
      <c r="H44" s="59">
        <v>218</v>
      </c>
      <c r="I44" s="59">
        <v>332</v>
      </c>
      <c r="J44" s="59">
        <v>209</v>
      </c>
      <c r="K44" s="59">
        <v>187</v>
      </c>
      <c r="L44" s="59">
        <v>117</v>
      </c>
      <c r="M44" s="59">
        <v>194</v>
      </c>
      <c r="N44" s="59">
        <v>161</v>
      </c>
      <c r="O44" s="59">
        <v>735</v>
      </c>
      <c r="P44" s="59">
        <v>337</v>
      </c>
      <c r="Q44" s="59">
        <v>315</v>
      </c>
      <c r="R44" s="79">
        <v>587</v>
      </c>
      <c r="S44" s="80">
        <f>SUM(E44:R44)</f>
        <v>4278</v>
      </c>
    </row>
    <row r="45" spans="2:29" s="4" customFormat="1" ht="42" customHeight="1" thickTop="1" thickBot="1">
      <c r="B45" s="81"/>
      <c r="C45" s="168" t="s">
        <v>57</v>
      </c>
      <c r="D45" s="169"/>
      <c r="E45" s="82">
        <v>97</v>
      </c>
      <c r="F45" s="52">
        <v>40</v>
      </c>
      <c r="G45" s="52">
        <v>74</v>
      </c>
      <c r="H45" s="52">
        <v>83</v>
      </c>
      <c r="I45" s="52">
        <v>163</v>
      </c>
      <c r="J45" s="52">
        <v>42</v>
      </c>
      <c r="K45" s="52">
        <v>32</v>
      </c>
      <c r="L45" s="52">
        <v>39</v>
      </c>
      <c r="M45" s="53">
        <v>51</v>
      </c>
      <c r="N45" s="53">
        <v>23</v>
      </c>
      <c r="O45" s="53">
        <v>105</v>
      </c>
      <c r="P45" s="53">
        <v>57</v>
      </c>
      <c r="Q45" s="53">
        <v>125</v>
      </c>
      <c r="R45" s="53">
        <v>351</v>
      </c>
      <c r="S45" s="80">
        <f>SUM(E45:R45)</f>
        <v>1282</v>
      </c>
    </row>
    <row r="46" spans="2:29" s="4" customFormat="1" ht="42" customHeight="1" thickTop="1" thickBot="1">
      <c r="B46" s="83" t="s">
        <v>23</v>
      </c>
      <c r="C46" s="170" t="s">
        <v>58</v>
      </c>
      <c r="D46" s="171"/>
      <c r="E46" s="84">
        <f>E44+'[1]Stan i struktura IV 16'!E46</f>
        <v>2127</v>
      </c>
      <c r="F46" s="84">
        <f>F44+'[1]Stan i struktura IV 16'!F46</f>
        <v>1316</v>
      </c>
      <c r="G46" s="84">
        <f>G44+'[1]Stan i struktura IV 16'!G46</f>
        <v>955</v>
      </c>
      <c r="H46" s="84">
        <f>H44+'[1]Stan i struktura IV 16'!H46</f>
        <v>944</v>
      </c>
      <c r="I46" s="84">
        <f>I44+'[1]Stan i struktura IV 16'!I46</f>
        <v>1353</v>
      </c>
      <c r="J46" s="84">
        <f>J44+'[1]Stan i struktura IV 16'!J46</f>
        <v>1032</v>
      </c>
      <c r="K46" s="84">
        <f>K44+'[1]Stan i struktura IV 16'!K46</f>
        <v>1340</v>
      </c>
      <c r="L46" s="84">
        <f>L44+'[1]Stan i struktura IV 16'!L46</f>
        <v>718</v>
      </c>
      <c r="M46" s="84">
        <f>M44+'[1]Stan i struktura IV 16'!M46</f>
        <v>1199</v>
      </c>
      <c r="N46" s="84">
        <f>N44+'[1]Stan i struktura IV 16'!N46</f>
        <v>998</v>
      </c>
      <c r="O46" s="84">
        <f>O44+'[1]Stan i struktura IV 16'!O46</f>
        <v>3241</v>
      </c>
      <c r="P46" s="84">
        <f>P44+'[1]Stan i struktura IV 16'!P46</f>
        <v>1042</v>
      </c>
      <c r="Q46" s="84">
        <f>Q44+'[1]Stan i struktura IV 16'!Q46</f>
        <v>1480</v>
      </c>
      <c r="R46" s="85">
        <f>R44+'[1]Stan i struktura IV 16'!R46</f>
        <v>2485</v>
      </c>
      <c r="S46" s="86">
        <f>S44+'[1]Stan i struktura IV 16'!S46</f>
        <v>20230</v>
      </c>
      <c r="U46" s="4">
        <f>SUM(E46:R46)</f>
        <v>20230</v>
      </c>
      <c r="V46" s="4">
        <f>SUM(E46:R46)</f>
        <v>20230</v>
      </c>
    </row>
    <row r="47" spans="2:29" s="4" customFormat="1" ht="42" customHeight="1" thickBot="1">
      <c r="B47" s="172" t="s">
        <v>59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67"/>
    </row>
    <row r="48" spans="2:29" s="4" customFormat="1" ht="42" customHeight="1" thickTop="1" thickBot="1">
      <c r="B48" s="174" t="s">
        <v>20</v>
      </c>
      <c r="C48" s="175" t="s">
        <v>60</v>
      </c>
      <c r="D48" s="176"/>
      <c r="E48" s="60">
        <v>11</v>
      </c>
      <c r="F48" s="60">
        <v>1</v>
      </c>
      <c r="G48" s="60">
        <v>0</v>
      </c>
      <c r="H48" s="60">
        <v>4</v>
      </c>
      <c r="I48" s="60">
        <v>11</v>
      </c>
      <c r="J48" s="60">
        <v>4</v>
      </c>
      <c r="K48" s="60">
        <v>9</v>
      </c>
      <c r="L48" s="60">
        <v>11</v>
      </c>
      <c r="M48" s="60">
        <v>2</v>
      </c>
      <c r="N48" s="60">
        <v>4</v>
      </c>
      <c r="O48" s="60">
        <v>14</v>
      </c>
      <c r="P48" s="60">
        <v>1</v>
      </c>
      <c r="Q48" s="60">
        <v>10</v>
      </c>
      <c r="R48" s="61">
        <v>28</v>
      </c>
      <c r="S48" s="87">
        <f>SUM(E48:R48)</f>
        <v>110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29"/>
      <c r="C49" s="177" t="s">
        <v>61</v>
      </c>
      <c r="D49" s="178"/>
      <c r="E49" s="88">
        <f>E48+'[1]Stan i struktura IV 16'!E49</f>
        <v>65</v>
      </c>
      <c r="F49" s="88">
        <f>F48+'[1]Stan i struktura IV 16'!F49</f>
        <v>22</v>
      </c>
      <c r="G49" s="88">
        <f>G48+'[1]Stan i struktura IV 16'!G49</f>
        <v>0</v>
      </c>
      <c r="H49" s="88">
        <f>H48+'[1]Stan i struktura IV 16'!H49</f>
        <v>16</v>
      </c>
      <c r="I49" s="88">
        <f>I48+'[1]Stan i struktura IV 16'!I49</f>
        <v>29</v>
      </c>
      <c r="J49" s="88">
        <f>J48+'[1]Stan i struktura IV 16'!J49</f>
        <v>10</v>
      </c>
      <c r="K49" s="88">
        <f>K48+'[1]Stan i struktura IV 16'!K49</f>
        <v>69</v>
      </c>
      <c r="L49" s="88">
        <f>L48+'[1]Stan i struktura IV 16'!L49</f>
        <v>37</v>
      </c>
      <c r="M49" s="88">
        <f>M48+'[1]Stan i struktura IV 16'!M49</f>
        <v>9</v>
      </c>
      <c r="N49" s="88">
        <f>N48+'[1]Stan i struktura IV 16'!N49</f>
        <v>17</v>
      </c>
      <c r="O49" s="88">
        <f>O48+'[1]Stan i struktura IV 16'!O49</f>
        <v>75</v>
      </c>
      <c r="P49" s="88">
        <f>P48+'[1]Stan i struktura IV 16'!P49</f>
        <v>11</v>
      </c>
      <c r="Q49" s="88">
        <f>Q48+'[1]Stan i struktura IV 16'!Q49</f>
        <v>67</v>
      </c>
      <c r="R49" s="89">
        <f>R48+'[1]Stan i struktura IV 16'!R49</f>
        <v>118</v>
      </c>
      <c r="S49" s="86">
        <f>S48+'[1]Stan i struktura IV 16'!S49</f>
        <v>545</v>
      </c>
      <c r="U49" s="1">
        <f>SUM(E49:R49)</f>
        <v>545</v>
      </c>
      <c r="V49" s="4">
        <f t="shared" ref="V49" si="15">SUM(E49:R49)</f>
        <v>545</v>
      </c>
    </row>
    <row r="50" spans="2:22" s="4" customFormat="1" ht="42" customHeight="1" thickTop="1" thickBot="1">
      <c r="B50" s="179" t="s">
        <v>23</v>
      </c>
      <c r="C50" s="180" t="s">
        <v>62</v>
      </c>
      <c r="D50" s="181"/>
      <c r="E50" s="90">
        <v>1</v>
      </c>
      <c r="F50" s="90">
        <v>6</v>
      </c>
      <c r="G50" s="90">
        <v>20</v>
      </c>
      <c r="H50" s="90">
        <v>3</v>
      </c>
      <c r="I50" s="90">
        <v>18</v>
      </c>
      <c r="J50" s="90">
        <v>4</v>
      </c>
      <c r="K50" s="90">
        <v>10</v>
      </c>
      <c r="L50" s="90">
        <v>5</v>
      </c>
      <c r="M50" s="90">
        <v>0</v>
      </c>
      <c r="N50" s="90">
        <v>1</v>
      </c>
      <c r="O50" s="90">
        <v>0</v>
      </c>
      <c r="P50" s="90">
        <v>4</v>
      </c>
      <c r="Q50" s="90">
        <v>12</v>
      </c>
      <c r="R50" s="91">
        <v>4</v>
      </c>
      <c r="S50" s="87">
        <f>SUM(E50:R50)</f>
        <v>88</v>
      </c>
    </row>
    <row r="51" spans="2:22" ht="42" customHeight="1" thickTop="1" thickBot="1">
      <c r="B51" s="129"/>
      <c r="C51" s="177" t="s">
        <v>63</v>
      </c>
      <c r="D51" s="178"/>
      <c r="E51" s="88">
        <f>E50+'[1]Stan i struktura IV 16'!E51</f>
        <v>16</v>
      </c>
      <c r="F51" s="88">
        <f>F50+'[1]Stan i struktura IV 16'!F51</f>
        <v>35</v>
      </c>
      <c r="G51" s="88">
        <f>G50+'[1]Stan i struktura IV 16'!G51</f>
        <v>51</v>
      </c>
      <c r="H51" s="88">
        <f>H50+'[1]Stan i struktura IV 16'!H51</f>
        <v>36</v>
      </c>
      <c r="I51" s="88">
        <f>I50+'[1]Stan i struktura IV 16'!I51</f>
        <v>107</v>
      </c>
      <c r="J51" s="88">
        <f>J50+'[1]Stan i struktura IV 16'!J51</f>
        <v>20</v>
      </c>
      <c r="K51" s="88">
        <f>K50+'[1]Stan i struktura IV 16'!K51</f>
        <v>48</v>
      </c>
      <c r="L51" s="88">
        <f>L50+'[1]Stan i struktura IV 16'!L51</f>
        <v>27</v>
      </c>
      <c r="M51" s="88">
        <f>M50+'[1]Stan i struktura IV 16'!M51</f>
        <v>37</v>
      </c>
      <c r="N51" s="88">
        <f>N50+'[1]Stan i struktura IV 16'!N51</f>
        <v>15</v>
      </c>
      <c r="O51" s="88">
        <f>O50+'[1]Stan i struktura IV 16'!O51</f>
        <v>2</v>
      </c>
      <c r="P51" s="88">
        <f>P50+'[1]Stan i struktura IV 16'!P51</f>
        <v>52</v>
      </c>
      <c r="Q51" s="88">
        <f>Q50+'[1]Stan i struktura IV 16'!Q51</f>
        <v>163</v>
      </c>
      <c r="R51" s="89">
        <f>R50+'[1]Stan i struktura IV 16'!R51</f>
        <v>17</v>
      </c>
      <c r="S51" s="86">
        <f>S50+'[1]Stan i struktura IV 16'!S51</f>
        <v>626</v>
      </c>
      <c r="U51" s="1">
        <f>SUM(E51:R51)</f>
        <v>626</v>
      </c>
      <c r="V51" s="4">
        <f>SUM(E51:R51)</f>
        <v>626</v>
      </c>
    </row>
    <row r="52" spans="2:22" s="4" customFormat="1" ht="42" customHeight="1" thickTop="1" thickBot="1">
      <c r="B52" s="182" t="s">
        <v>28</v>
      </c>
      <c r="C52" s="183" t="s">
        <v>64</v>
      </c>
      <c r="D52" s="184"/>
      <c r="E52" s="51">
        <v>9</v>
      </c>
      <c r="F52" s="52">
        <v>7</v>
      </c>
      <c r="G52" s="52">
        <v>13</v>
      </c>
      <c r="H52" s="52">
        <v>13</v>
      </c>
      <c r="I52" s="53">
        <v>3</v>
      </c>
      <c r="J52" s="52">
        <v>10</v>
      </c>
      <c r="K52" s="53">
        <v>26</v>
      </c>
      <c r="L52" s="52">
        <v>1</v>
      </c>
      <c r="M52" s="53">
        <v>0</v>
      </c>
      <c r="N52" s="53">
        <v>5</v>
      </c>
      <c r="O52" s="53">
        <v>7</v>
      </c>
      <c r="P52" s="52">
        <v>7</v>
      </c>
      <c r="Q52" s="92">
        <v>8</v>
      </c>
      <c r="R52" s="53">
        <v>10</v>
      </c>
      <c r="S52" s="87">
        <f>SUM(E52:R52)</f>
        <v>119</v>
      </c>
    </row>
    <row r="53" spans="2:22" ht="42" customHeight="1" thickTop="1" thickBot="1">
      <c r="B53" s="129"/>
      <c r="C53" s="177" t="s">
        <v>65</v>
      </c>
      <c r="D53" s="178"/>
      <c r="E53" s="88">
        <f>E52+'[1]Stan i struktura IV 16'!E53</f>
        <v>39</v>
      </c>
      <c r="F53" s="88">
        <f>F52+'[1]Stan i struktura IV 16'!F53</f>
        <v>27</v>
      </c>
      <c r="G53" s="88">
        <f>G52+'[1]Stan i struktura IV 16'!G53</f>
        <v>59</v>
      </c>
      <c r="H53" s="88">
        <f>H52+'[1]Stan i struktura IV 16'!H53</f>
        <v>38</v>
      </c>
      <c r="I53" s="88">
        <f>I52+'[1]Stan i struktura IV 16'!I53</f>
        <v>3</v>
      </c>
      <c r="J53" s="88">
        <f>J52+'[1]Stan i struktura IV 16'!J53</f>
        <v>38</v>
      </c>
      <c r="K53" s="88">
        <f>K52+'[1]Stan i struktura IV 16'!K53</f>
        <v>31</v>
      </c>
      <c r="L53" s="88">
        <f>L52+'[1]Stan i struktura IV 16'!L53</f>
        <v>10</v>
      </c>
      <c r="M53" s="88">
        <f>M52+'[1]Stan i struktura IV 16'!M53</f>
        <v>23</v>
      </c>
      <c r="N53" s="88">
        <f>N52+'[1]Stan i struktura IV 16'!N53</f>
        <v>35</v>
      </c>
      <c r="O53" s="88">
        <f>O52+'[1]Stan i struktura IV 16'!O53</f>
        <v>38</v>
      </c>
      <c r="P53" s="88">
        <f>P52+'[1]Stan i struktura IV 16'!P53</f>
        <v>15</v>
      </c>
      <c r="Q53" s="88">
        <f>Q52+'[1]Stan i struktura IV 16'!Q53</f>
        <v>30</v>
      </c>
      <c r="R53" s="89">
        <f>R52+'[1]Stan i struktura IV 16'!R53</f>
        <v>42</v>
      </c>
      <c r="S53" s="86">
        <f>S52+'[1]Stan i struktura IV 16'!S53</f>
        <v>428</v>
      </c>
      <c r="U53" s="1">
        <f>SUM(E53:R53)</f>
        <v>428</v>
      </c>
      <c r="V53" s="4">
        <f>SUM(E53:R53)</f>
        <v>428</v>
      </c>
    </row>
    <row r="54" spans="2:22" s="4" customFormat="1" ht="42" customHeight="1" thickTop="1" thickBot="1">
      <c r="B54" s="182" t="s">
        <v>31</v>
      </c>
      <c r="C54" s="183" t="s">
        <v>66</v>
      </c>
      <c r="D54" s="184"/>
      <c r="E54" s="51">
        <v>9</v>
      </c>
      <c r="F54" s="52">
        <v>10</v>
      </c>
      <c r="G54" s="52">
        <v>18</v>
      </c>
      <c r="H54" s="52">
        <v>7</v>
      </c>
      <c r="I54" s="53">
        <v>0</v>
      </c>
      <c r="J54" s="52">
        <v>7</v>
      </c>
      <c r="K54" s="53">
        <v>5</v>
      </c>
      <c r="L54" s="52">
        <v>8</v>
      </c>
      <c r="M54" s="53">
        <v>7</v>
      </c>
      <c r="N54" s="53">
        <v>4</v>
      </c>
      <c r="O54" s="53">
        <v>2</v>
      </c>
      <c r="P54" s="52">
        <v>0</v>
      </c>
      <c r="Q54" s="92">
        <v>14</v>
      </c>
      <c r="R54" s="53">
        <v>9</v>
      </c>
      <c r="S54" s="87">
        <f>SUM(E54:R54)</f>
        <v>100</v>
      </c>
    </row>
    <row r="55" spans="2:22" s="4" customFormat="1" ht="42" customHeight="1" thickTop="1" thickBot="1">
      <c r="B55" s="129"/>
      <c r="C55" s="185" t="s">
        <v>67</v>
      </c>
      <c r="D55" s="186"/>
      <c r="E55" s="88">
        <f>E54+'[1]Stan i struktura IV 16'!E55</f>
        <v>46</v>
      </c>
      <c r="F55" s="88">
        <f>F54+'[1]Stan i struktura IV 16'!F55</f>
        <v>24</v>
      </c>
      <c r="G55" s="88">
        <f>G54+'[1]Stan i struktura IV 16'!G55</f>
        <v>36</v>
      </c>
      <c r="H55" s="88">
        <f>H54+'[1]Stan i struktura IV 16'!H55</f>
        <v>19</v>
      </c>
      <c r="I55" s="88">
        <f>I54+'[1]Stan i struktura IV 16'!I55</f>
        <v>19</v>
      </c>
      <c r="J55" s="88">
        <f>J54+'[1]Stan i struktura IV 16'!J55</f>
        <v>35</v>
      </c>
      <c r="K55" s="88">
        <f>K54+'[1]Stan i struktura IV 16'!K55</f>
        <v>14</v>
      </c>
      <c r="L55" s="88">
        <f>L54+'[1]Stan i struktura IV 16'!L55</f>
        <v>28</v>
      </c>
      <c r="M55" s="88">
        <f>M54+'[1]Stan i struktura IV 16'!M55</f>
        <v>20</v>
      </c>
      <c r="N55" s="88">
        <f>N54+'[1]Stan i struktura IV 16'!N55</f>
        <v>18</v>
      </c>
      <c r="O55" s="88">
        <f>O54+'[1]Stan i struktura IV 16'!O55</f>
        <v>26</v>
      </c>
      <c r="P55" s="88">
        <f>P54+'[1]Stan i struktura IV 16'!P55</f>
        <v>7</v>
      </c>
      <c r="Q55" s="88">
        <f>Q54+'[1]Stan i struktura IV 16'!Q55</f>
        <v>45</v>
      </c>
      <c r="R55" s="89">
        <f>R54+'[1]Stan i struktura IV 16'!R55</f>
        <v>37</v>
      </c>
      <c r="S55" s="86">
        <f>S54+'[1]Stan i struktura IV 16'!S55</f>
        <v>374</v>
      </c>
      <c r="U55" s="4">
        <f>SUM(E55:R55)</f>
        <v>374</v>
      </c>
      <c r="V55" s="4">
        <f>SUM(E55:R55)</f>
        <v>374</v>
      </c>
    </row>
    <row r="56" spans="2:22" s="4" customFormat="1" ht="42" customHeight="1" thickTop="1" thickBot="1">
      <c r="B56" s="182" t="s">
        <v>42</v>
      </c>
      <c r="C56" s="188" t="s">
        <v>68</v>
      </c>
      <c r="D56" s="189"/>
      <c r="E56" s="93">
        <v>18</v>
      </c>
      <c r="F56" s="93">
        <v>12</v>
      </c>
      <c r="G56" s="93">
        <v>10</v>
      </c>
      <c r="H56" s="93">
        <v>19</v>
      </c>
      <c r="I56" s="93">
        <v>18</v>
      </c>
      <c r="J56" s="93">
        <v>10</v>
      </c>
      <c r="K56" s="93">
        <v>25</v>
      </c>
      <c r="L56" s="93">
        <v>3</v>
      </c>
      <c r="M56" s="93">
        <v>17</v>
      </c>
      <c r="N56" s="93">
        <v>10</v>
      </c>
      <c r="O56" s="93">
        <v>26</v>
      </c>
      <c r="P56" s="93">
        <v>16</v>
      </c>
      <c r="Q56" s="93">
        <v>33</v>
      </c>
      <c r="R56" s="94">
        <v>18</v>
      </c>
      <c r="S56" s="87">
        <f>SUM(E56:R56)</f>
        <v>235</v>
      </c>
    </row>
    <row r="57" spans="2:22" s="4" customFormat="1" ht="42" customHeight="1" thickTop="1" thickBot="1">
      <c r="B57" s="187"/>
      <c r="C57" s="190" t="s">
        <v>69</v>
      </c>
      <c r="D57" s="191"/>
      <c r="E57" s="88">
        <f>E56+'[1]Stan i struktura IV 16'!E57</f>
        <v>79</v>
      </c>
      <c r="F57" s="88">
        <f>F56+'[1]Stan i struktura IV 16'!F57</f>
        <v>60</v>
      </c>
      <c r="G57" s="88">
        <f>G56+'[1]Stan i struktura IV 16'!G57</f>
        <v>19</v>
      </c>
      <c r="H57" s="88">
        <f>H56+'[1]Stan i struktura IV 16'!H57</f>
        <v>80</v>
      </c>
      <c r="I57" s="88">
        <f>I56+'[1]Stan i struktura IV 16'!I57</f>
        <v>55</v>
      </c>
      <c r="J57" s="88">
        <f>J56+'[1]Stan i struktura IV 16'!J57</f>
        <v>33</v>
      </c>
      <c r="K57" s="88">
        <f>K56+'[1]Stan i struktura IV 16'!K57</f>
        <v>164</v>
      </c>
      <c r="L57" s="88">
        <f>L56+'[1]Stan i struktura IV 16'!L57</f>
        <v>25</v>
      </c>
      <c r="M57" s="88">
        <f>M56+'[1]Stan i struktura IV 16'!M57</f>
        <v>71</v>
      </c>
      <c r="N57" s="88">
        <f>N56+'[1]Stan i struktura IV 16'!N57</f>
        <v>53</v>
      </c>
      <c r="O57" s="88">
        <f>O56+'[1]Stan i struktura IV 16'!O57</f>
        <v>98</v>
      </c>
      <c r="P57" s="88">
        <f>P56+'[1]Stan i struktura IV 16'!P57</f>
        <v>78</v>
      </c>
      <c r="Q57" s="88">
        <f>Q56+'[1]Stan i struktura IV 16'!Q57</f>
        <v>133</v>
      </c>
      <c r="R57" s="89">
        <f>R56+'[1]Stan i struktura IV 16'!R57</f>
        <v>124</v>
      </c>
      <c r="S57" s="86">
        <f>S56+'[1]Stan i struktura IV 16'!S57</f>
        <v>1072</v>
      </c>
      <c r="U57" s="4">
        <f>SUM(E57:R57)</f>
        <v>1072</v>
      </c>
      <c r="V57" s="4">
        <f>SUM(E57:R57)</f>
        <v>1072</v>
      </c>
    </row>
    <row r="58" spans="2:22" s="4" customFormat="1" ht="42" customHeight="1" thickTop="1" thickBot="1">
      <c r="B58" s="182" t="s">
        <v>44</v>
      </c>
      <c r="C58" s="188" t="s">
        <v>70</v>
      </c>
      <c r="D58" s="189"/>
      <c r="E58" s="93">
        <v>12</v>
      </c>
      <c r="F58" s="93">
        <v>6</v>
      </c>
      <c r="G58" s="93">
        <v>8</v>
      </c>
      <c r="H58" s="93">
        <v>4</v>
      </c>
      <c r="I58" s="93">
        <v>18</v>
      </c>
      <c r="J58" s="93">
        <v>3</v>
      </c>
      <c r="K58" s="93">
        <v>7</v>
      </c>
      <c r="L58" s="93">
        <v>2</v>
      </c>
      <c r="M58" s="93">
        <v>2</v>
      </c>
      <c r="N58" s="93">
        <v>1</v>
      </c>
      <c r="O58" s="93">
        <v>0</v>
      </c>
      <c r="P58" s="93">
        <v>1</v>
      </c>
      <c r="Q58" s="93">
        <v>2</v>
      </c>
      <c r="R58" s="94">
        <v>5</v>
      </c>
      <c r="S58" s="87">
        <f>SUM(E58:R58)</f>
        <v>71</v>
      </c>
    </row>
    <row r="59" spans="2:22" s="4" customFormat="1" ht="42" customHeight="1" thickTop="1" thickBot="1">
      <c r="B59" s="179"/>
      <c r="C59" s="192" t="s">
        <v>71</v>
      </c>
      <c r="D59" s="193"/>
      <c r="E59" s="88">
        <f>E58+'[1]Stan i struktura IV 16'!E59</f>
        <v>22</v>
      </c>
      <c r="F59" s="88">
        <f>F58+'[1]Stan i struktura IV 16'!F59</f>
        <v>8</v>
      </c>
      <c r="G59" s="88">
        <f>G58+'[1]Stan i struktura IV 16'!G59</f>
        <v>54</v>
      </c>
      <c r="H59" s="88">
        <f>H58+'[1]Stan i struktura IV 16'!H59</f>
        <v>23</v>
      </c>
      <c r="I59" s="88">
        <f>I58+'[1]Stan i struktura IV 16'!I59</f>
        <v>39</v>
      </c>
      <c r="J59" s="88">
        <f>J58+'[1]Stan i struktura IV 16'!J59</f>
        <v>3</v>
      </c>
      <c r="K59" s="88">
        <f>K58+'[1]Stan i struktura IV 16'!K59</f>
        <v>27</v>
      </c>
      <c r="L59" s="88">
        <f>L58+'[1]Stan i struktura IV 16'!L59</f>
        <v>14</v>
      </c>
      <c r="M59" s="88">
        <f>M58+'[1]Stan i struktura IV 16'!M59</f>
        <v>21</v>
      </c>
      <c r="N59" s="88">
        <f>N58+'[1]Stan i struktura IV 16'!N59</f>
        <v>35</v>
      </c>
      <c r="O59" s="88">
        <f>O58+'[1]Stan i struktura IV 16'!O59</f>
        <v>12</v>
      </c>
      <c r="P59" s="88">
        <f>P58+'[1]Stan i struktura IV 16'!P59</f>
        <v>6</v>
      </c>
      <c r="Q59" s="88">
        <f>Q58+'[1]Stan i struktura IV 16'!Q59</f>
        <v>13</v>
      </c>
      <c r="R59" s="89">
        <f>R58+'[1]Stan i struktura IV 16'!R59</f>
        <v>29</v>
      </c>
      <c r="S59" s="86">
        <f>S58+'[1]Stan i struktura IV 16'!S59</f>
        <v>306</v>
      </c>
      <c r="U59" s="4">
        <f>SUM(E59:R59)</f>
        <v>306</v>
      </c>
      <c r="V59" s="4">
        <f>SUM(E59:R59)</f>
        <v>306</v>
      </c>
    </row>
    <row r="60" spans="2:22" s="4" customFormat="1" ht="42" customHeight="1" thickTop="1" thickBot="1">
      <c r="B60" s="194" t="s">
        <v>72</v>
      </c>
      <c r="C60" s="188" t="s">
        <v>73</v>
      </c>
      <c r="D60" s="189"/>
      <c r="E60" s="93">
        <v>37</v>
      </c>
      <c r="F60" s="93">
        <v>22</v>
      </c>
      <c r="G60" s="93">
        <v>34</v>
      </c>
      <c r="H60" s="93">
        <v>69</v>
      </c>
      <c r="I60" s="93">
        <v>91</v>
      </c>
      <c r="J60" s="93">
        <v>18</v>
      </c>
      <c r="K60" s="93">
        <v>58</v>
      </c>
      <c r="L60" s="93">
        <v>13</v>
      </c>
      <c r="M60" s="93">
        <v>39</v>
      </c>
      <c r="N60" s="93">
        <v>9</v>
      </c>
      <c r="O60" s="93">
        <v>77</v>
      </c>
      <c r="P60" s="93">
        <v>41</v>
      </c>
      <c r="Q60" s="93">
        <v>33</v>
      </c>
      <c r="R60" s="94">
        <v>51</v>
      </c>
      <c r="S60" s="87">
        <f>SUM(E60:R60)</f>
        <v>592</v>
      </c>
    </row>
    <row r="61" spans="2:22" s="4" customFormat="1" ht="42" customHeight="1" thickTop="1" thickBot="1">
      <c r="B61" s="194"/>
      <c r="C61" s="195" t="s">
        <v>74</v>
      </c>
      <c r="D61" s="196"/>
      <c r="E61" s="95">
        <f>E60+'[1]Stan i struktura IV 16'!E61</f>
        <v>233</v>
      </c>
      <c r="F61" s="95">
        <f>F60+'[1]Stan i struktura IV 16'!F61</f>
        <v>131</v>
      </c>
      <c r="G61" s="95">
        <f>G60+'[1]Stan i struktura IV 16'!G61</f>
        <v>206</v>
      </c>
      <c r="H61" s="95">
        <f>H60+'[1]Stan i struktura IV 16'!H61</f>
        <v>227</v>
      </c>
      <c r="I61" s="95">
        <f>I60+'[1]Stan i struktura IV 16'!I61</f>
        <v>226</v>
      </c>
      <c r="J61" s="95">
        <f>J60+'[1]Stan i struktura IV 16'!J61</f>
        <v>83</v>
      </c>
      <c r="K61" s="95">
        <f>K60+'[1]Stan i struktura IV 16'!K61</f>
        <v>269</v>
      </c>
      <c r="L61" s="95">
        <f>L60+'[1]Stan i struktura IV 16'!L61</f>
        <v>100</v>
      </c>
      <c r="M61" s="95">
        <f>M60+'[1]Stan i struktura IV 16'!M61</f>
        <v>228</v>
      </c>
      <c r="N61" s="95">
        <f>N60+'[1]Stan i struktura IV 16'!N61</f>
        <v>54</v>
      </c>
      <c r="O61" s="95">
        <f>O60+'[1]Stan i struktura IV 16'!O61</f>
        <v>295</v>
      </c>
      <c r="P61" s="95">
        <f>P60+'[1]Stan i struktura IV 16'!P61</f>
        <v>211</v>
      </c>
      <c r="Q61" s="95">
        <f>Q60+'[1]Stan i struktura IV 16'!Q61</f>
        <v>154</v>
      </c>
      <c r="R61" s="96">
        <f>R60+'[1]Stan i struktura IV 16'!R61</f>
        <v>263</v>
      </c>
      <c r="S61" s="86">
        <f>S60+'[1]Stan i struktura IV 16'!S61</f>
        <v>2680</v>
      </c>
      <c r="U61" s="4">
        <f>SUM(E61:R61)</f>
        <v>2680</v>
      </c>
      <c r="V61" s="4">
        <f>SUM(E61:R61)</f>
        <v>2680</v>
      </c>
    </row>
    <row r="62" spans="2:22" s="4" customFormat="1" ht="42" customHeight="1" thickTop="1" thickBot="1">
      <c r="B62" s="194" t="s">
        <v>75</v>
      </c>
      <c r="C62" s="188" t="s">
        <v>76</v>
      </c>
      <c r="D62" s="189"/>
      <c r="E62" s="93">
        <v>0</v>
      </c>
      <c r="F62" s="93">
        <v>3</v>
      </c>
      <c r="G62" s="93">
        <v>46</v>
      </c>
      <c r="H62" s="93">
        <v>1</v>
      </c>
      <c r="I62" s="93">
        <v>13</v>
      </c>
      <c r="J62" s="93">
        <v>3</v>
      </c>
      <c r="K62" s="93">
        <v>2</v>
      </c>
      <c r="L62" s="93">
        <v>1</v>
      </c>
      <c r="M62" s="93">
        <v>2</v>
      </c>
      <c r="N62" s="93">
        <v>5</v>
      </c>
      <c r="O62" s="93">
        <v>72</v>
      </c>
      <c r="P62" s="93">
        <v>1</v>
      </c>
      <c r="Q62" s="93">
        <v>8</v>
      </c>
      <c r="R62" s="94">
        <v>48</v>
      </c>
      <c r="S62" s="87">
        <f>SUM(E62:R62)</f>
        <v>205</v>
      </c>
    </row>
    <row r="63" spans="2:22" s="4" customFormat="1" ht="42" customHeight="1" thickTop="1" thickBot="1">
      <c r="B63" s="182"/>
      <c r="C63" s="197" t="s">
        <v>77</v>
      </c>
      <c r="D63" s="198"/>
      <c r="E63" s="88">
        <f>E62+'[1]Stan i struktura IV 16'!E63</f>
        <v>0</v>
      </c>
      <c r="F63" s="88">
        <f>F62+'[1]Stan i struktura IV 16'!F63</f>
        <v>34</v>
      </c>
      <c r="G63" s="88">
        <f>G62+'[1]Stan i struktura IV 16'!G63</f>
        <v>46</v>
      </c>
      <c r="H63" s="88">
        <f>H62+'[1]Stan i struktura IV 16'!H63</f>
        <v>23</v>
      </c>
      <c r="I63" s="88">
        <f>I62+'[1]Stan i struktura IV 16'!I63</f>
        <v>124</v>
      </c>
      <c r="J63" s="88">
        <f>J62+'[1]Stan i struktura IV 16'!J63</f>
        <v>63</v>
      </c>
      <c r="K63" s="88">
        <f>K62+'[1]Stan i struktura IV 16'!K63</f>
        <v>91</v>
      </c>
      <c r="L63" s="88">
        <f>L62+'[1]Stan i struktura IV 16'!L63</f>
        <v>19</v>
      </c>
      <c r="M63" s="88">
        <f>M62+'[1]Stan i struktura IV 16'!M63</f>
        <v>47</v>
      </c>
      <c r="N63" s="88">
        <f>N62+'[1]Stan i struktura IV 16'!N63</f>
        <v>72</v>
      </c>
      <c r="O63" s="88">
        <f>O62+'[1]Stan i struktura IV 16'!O63</f>
        <v>157</v>
      </c>
      <c r="P63" s="88">
        <f>P62+'[1]Stan i struktura IV 16'!P63</f>
        <v>18</v>
      </c>
      <c r="Q63" s="88">
        <f>Q62+'[1]Stan i struktura IV 16'!Q63</f>
        <v>187</v>
      </c>
      <c r="R63" s="89">
        <f>R62+'[1]Stan i struktura IV 16'!R63</f>
        <v>450</v>
      </c>
      <c r="S63" s="86">
        <f>S62+'[1]Stan i struktura IV 16'!S63</f>
        <v>1331</v>
      </c>
      <c r="U63" s="4">
        <f>SUM(E63:R63)</f>
        <v>1331</v>
      </c>
      <c r="V63" s="4">
        <f>SUM(E63:R63)</f>
        <v>1331</v>
      </c>
    </row>
    <row r="64" spans="2:22" s="4" customFormat="1" ht="42" customHeight="1" thickTop="1" thickBot="1">
      <c r="B64" s="194" t="s">
        <v>78</v>
      </c>
      <c r="C64" s="188" t="s">
        <v>79</v>
      </c>
      <c r="D64" s="189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9"/>
      <c r="C65" s="200" t="s">
        <v>80</v>
      </c>
      <c r="D65" s="201"/>
      <c r="E65" s="88">
        <f>E64+'[1]Stan i struktura IV 16'!E65</f>
        <v>0</v>
      </c>
      <c r="F65" s="88">
        <f>F64+'[1]Stan i struktura IV 16'!F65</f>
        <v>0</v>
      </c>
      <c r="G65" s="88">
        <f>G64+'[1]Stan i struktura IV 16'!G65</f>
        <v>0</v>
      </c>
      <c r="H65" s="88">
        <f>H64+'[1]Stan i struktura IV 16'!H65</f>
        <v>0</v>
      </c>
      <c r="I65" s="88">
        <f>I64+'[1]Stan i struktura IV 16'!I65</f>
        <v>0</v>
      </c>
      <c r="J65" s="88">
        <f>J64+'[1]Stan i struktura IV 16'!J65</f>
        <v>0</v>
      </c>
      <c r="K65" s="88">
        <f>K64+'[1]Stan i struktura IV 16'!K65</f>
        <v>0</v>
      </c>
      <c r="L65" s="88">
        <f>L64+'[1]Stan i struktura IV 16'!L65</f>
        <v>0</v>
      </c>
      <c r="M65" s="88">
        <f>M64+'[1]Stan i struktura IV 16'!M65</f>
        <v>0</v>
      </c>
      <c r="N65" s="88">
        <f>N64+'[1]Stan i struktura IV 16'!N65</f>
        <v>0</v>
      </c>
      <c r="O65" s="88">
        <f>O64+'[1]Stan i struktura IV 16'!O65</f>
        <v>0</v>
      </c>
      <c r="P65" s="88">
        <f>P64+'[1]Stan i struktura IV 16'!P65</f>
        <v>0</v>
      </c>
      <c r="Q65" s="88">
        <f>Q64+'[1]Stan i struktura IV 16'!Q65</f>
        <v>0</v>
      </c>
      <c r="R65" s="89">
        <f>R64+'[1]Stan i struktura IV 16'!R65</f>
        <v>0</v>
      </c>
      <c r="S65" s="86">
        <f>S64+'[1]Stan i struktura IV 16'!S65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2" t="s">
        <v>81</v>
      </c>
      <c r="C66" s="204" t="s">
        <v>82</v>
      </c>
      <c r="D66" s="205"/>
      <c r="E66" s="97">
        <f t="shared" ref="E66:R67" si="16">E48+E50+E52+E54+E56+E58+E60+E62+E64</f>
        <v>97</v>
      </c>
      <c r="F66" s="97">
        <f t="shared" si="16"/>
        <v>67</v>
      </c>
      <c r="G66" s="97">
        <f t="shared" si="16"/>
        <v>149</v>
      </c>
      <c r="H66" s="97">
        <f t="shared" si="16"/>
        <v>120</v>
      </c>
      <c r="I66" s="97">
        <f t="shared" si="16"/>
        <v>172</v>
      </c>
      <c r="J66" s="97">
        <f t="shared" si="16"/>
        <v>59</v>
      </c>
      <c r="K66" s="97">
        <f t="shared" si="16"/>
        <v>142</v>
      </c>
      <c r="L66" s="97">
        <f t="shared" si="16"/>
        <v>44</v>
      </c>
      <c r="M66" s="97">
        <f t="shared" si="16"/>
        <v>69</v>
      </c>
      <c r="N66" s="97">
        <f t="shared" si="16"/>
        <v>39</v>
      </c>
      <c r="O66" s="97">
        <f t="shared" si="16"/>
        <v>198</v>
      </c>
      <c r="P66" s="97">
        <f t="shared" si="16"/>
        <v>71</v>
      </c>
      <c r="Q66" s="97">
        <f t="shared" si="16"/>
        <v>120</v>
      </c>
      <c r="R66" s="98">
        <f t="shared" si="16"/>
        <v>173</v>
      </c>
      <c r="S66" s="99">
        <f>SUM(E66:R66)</f>
        <v>1520</v>
      </c>
      <c r="V66" s="4"/>
    </row>
    <row r="67" spans="2:22" ht="45" customHeight="1" thickTop="1" thickBot="1">
      <c r="B67" s="203"/>
      <c r="C67" s="204" t="s">
        <v>83</v>
      </c>
      <c r="D67" s="205"/>
      <c r="E67" s="100">
        <f t="shared" si="16"/>
        <v>500</v>
      </c>
      <c r="F67" s="100">
        <f>F49+F51+F53+F55+F57+F59+F61+F63+F65</f>
        <v>341</v>
      </c>
      <c r="G67" s="100">
        <f t="shared" si="16"/>
        <v>471</v>
      </c>
      <c r="H67" s="100">
        <f t="shared" si="16"/>
        <v>462</v>
      </c>
      <c r="I67" s="100">
        <f t="shared" si="16"/>
        <v>602</v>
      </c>
      <c r="J67" s="100">
        <f t="shared" si="16"/>
        <v>285</v>
      </c>
      <c r="K67" s="100">
        <f t="shared" si="16"/>
        <v>713</v>
      </c>
      <c r="L67" s="100">
        <f t="shared" si="16"/>
        <v>260</v>
      </c>
      <c r="M67" s="100">
        <f t="shared" si="16"/>
        <v>456</v>
      </c>
      <c r="N67" s="100">
        <f t="shared" si="16"/>
        <v>299</v>
      </c>
      <c r="O67" s="100">
        <f t="shared" si="16"/>
        <v>703</v>
      </c>
      <c r="P67" s="100">
        <f t="shared" si="16"/>
        <v>398</v>
      </c>
      <c r="Q67" s="100">
        <f t="shared" si="16"/>
        <v>792</v>
      </c>
      <c r="R67" s="101">
        <f t="shared" si="16"/>
        <v>1080</v>
      </c>
      <c r="S67" s="99">
        <f>SUM(E67:R67)</f>
        <v>7362</v>
      </c>
      <c r="V67" s="4"/>
    </row>
    <row r="68" spans="2:22" ht="14.25" customHeight="1">
      <c r="B68" s="206" t="s">
        <v>84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</row>
    <row r="69" spans="2:22" ht="14.25" customHeight="1">
      <c r="B69" s="207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</row>
    <row r="75" spans="2:22" ht="13.5" thickBot="1"/>
    <row r="76" spans="2:22" ht="26.25" customHeight="1" thickTop="1" thickBot="1">
      <c r="E76" s="102">
        <v>81</v>
      </c>
      <c r="F76" s="102">
        <v>49</v>
      </c>
      <c r="G76" s="102">
        <v>70</v>
      </c>
      <c r="H76" s="102">
        <v>63</v>
      </c>
      <c r="I76" s="102">
        <v>69</v>
      </c>
      <c r="J76" s="102">
        <v>22</v>
      </c>
      <c r="K76" s="102">
        <v>48</v>
      </c>
      <c r="L76" s="102">
        <v>46</v>
      </c>
      <c r="M76" s="102">
        <v>37</v>
      </c>
      <c r="N76" s="102">
        <v>39</v>
      </c>
      <c r="O76" s="102">
        <v>99</v>
      </c>
      <c r="P76" s="102">
        <v>50</v>
      </c>
      <c r="Q76" s="102">
        <v>69</v>
      </c>
      <c r="R76" s="102">
        <v>87</v>
      </c>
      <c r="S76" s="80">
        <f>SUM(E76:R76)</f>
        <v>829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6.425781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4257812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.14062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4257812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.14062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4257812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.14062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4257812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.14062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4257812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.14062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4257812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.14062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4257812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.14062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4257812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.14062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4257812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.14062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4257812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.14062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4257812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.14062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4257812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.14062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4257812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.14062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4257812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.14062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4257812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.14062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4257812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.14062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4257812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.14062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4257812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.14062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4257812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.14062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4257812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.14062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4257812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.14062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4257812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.14062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4257812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.14062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4257812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.14062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4257812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.14062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4257812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.14062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4257812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.14062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4257812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.14062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4257812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.14062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4257812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.14062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4257812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.14062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4257812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.14062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4257812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.14062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4257812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.14062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4257812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.14062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4257812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.14062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4257812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.14062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4257812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.14062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4257812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.14062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4257812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.14062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4257812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.14062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4257812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.14062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4257812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.14062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4257812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.14062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4257812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.14062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4257812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.14062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4257812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.14062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4257812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.14062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4257812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.14062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4257812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.14062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4257812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.14062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4257812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.14062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4257812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.14062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4257812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.14062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4257812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.14062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4257812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.14062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4257812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.14062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4257812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.14062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4257812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.14062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4257812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.14062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4257812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.14062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4257812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.14062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4257812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.14062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11" t="s">
        <v>126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2:15" ht="24.75" customHeight="1">
      <c r="B2" s="211" t="s">
        <v>127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5" ht="18.75" thickBot="1">
      <c r="B3" s="1"/>
      <c r="C3" s="214"/>
      <c r="D3" s="214"/>
      <c r="E3" s="214"/>
      <c r="F3" s="214"/>
      <c r="G3" s="21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15" t="s">
        <v>128</v>
      </c>
      <c r="C4" s="216" t="s">
        <v>129</v>
      </c>
      <c r="D4" s="217" t="s">
        <v>130</v>
      </c>
      <c r="E4" s="218" t="s">
        <v>131</v>
      </c>
      <c r="F4" s="214"/>
      <c r="G4" s="215" t="s">
        <v>128</v>
      </c>
      <c r="H4" s="219" t="s">
        <v>132</v>
      </c>
      <c r="I4" s="217" t="s">
        <v>130</v>
      </c>
      <c r="J4" s="218" t="s">
        <v>131</v>
      </c>
      <c r="K4" s="34"/>
      <c r="L4" s="215" t="s">
        <v>128</v>
      </c>
      <c r="M4" s="220" t="s">
        <v>129</v>
      </c>
      <c r="N4" s="217" t="s">
        <v>130</v>
      </c>
      <c r="O4" s="221" t="s">
        <v>131</v>
      </c>
    </row>
    <row r="5" spans="2:15" ht="18.75" customHeight="1" thickTop="1" thickBot="1">
      <c r="B5" s="222"/>
      <c r="C5" s="223"/>
      <c r="D5" s="224"/>
      <c r="E5" s="225"/>
      <c r="F5" s="214"/>
      <c r="G5" s="222"/>
      <c r="H5" s="226"/>
      <c r="I5" s="224"/>
      <c r="J5" s="225"/>
      <c r="K5" s="34"/>
      <c r="L5" s="222"/>
      <c r="M5" s="227"/>
      <c r="N5" s="224"/>
      <c r="O5" s="228"/>
    </row>
    <row r="6" spans="2:15" ht="17.100000000000001" customHeight="1" thickTop="1">
      <c r="B6" s="229" t="s">
        <v>133</v>
      </c>
      <c r="C6" s="230"/>
      <c r="D6" s="230"/>
      <c r="E6" s="231">
        <f>SUM(E8+E19+E27+E34+E41)</f>
        <v>12441</v>
      </c>
      <c r="F6" s="214"/>
      <c r="G6" s="232">
        <v>4</v>
      </c>
      <c r="H6" s="233" t="s">
        <v>134</v>
      </c>
      <c r="I6" s="234" t="s">
        <v>135</v>
      </c>
      <c r="J6" s="235">
        <v>567</v>
      </c>
      <c r="K6" s="34"/>
      <c r="L6" s="236" t="s">
        <v>136</v>
      </c>
      <c r="M6" s="237" t="s">
        <v>137</v>
      </c>
      <c r="N6" s="237" t="s">
        <v>138</v>
      </c>
      <c r="O6" s="238">
        <f>SUM(O7:O17)</f>
        <v>6205</v>
      </c>
    </row>
    <row r="7" spans="2:15" ht="17.100000000000001" customHeight="1" thickBot="1">
      <c r="B7" s="239"/>
      <c r="C7" s="240"/>
      <c r="D7" s="240"/>
      <c r="E7" s="241"/>
      <c r="F7" s="1"/>
      <c r="G7" s="242">
        <v>5</v>
      </c>
      <c r="H7" s="243" t="s">
        <v>139</v>
      </c>
      <c r="I7" s="235" t="s">
        <v>135</v>
      </c>
      <c r="J7" s="235">
        <v>267</v>
      </c>
      <c r="K7" s="1"/>
      <c r="L7" s="242">
        <v>1</v>
      </c>
      <c r="M7" s="243" t="s">
        <v>140</v>
      </c>
      <c r="N7" s="235" t="s">
        <v>135</v>
      </c>
      <c r="O7" s="244">
        <v>156</v>
      </c>
    </row>
    <row r="8" spans="2:15" ht="17.100000000000001" customHeight="1" thickTop="1" thickBot="1">
      <c r="B8" s="236" t="s">
        <v>141</v>
      </c>
      <c r="C8" s="237" t="s">
        <v>142</v>
      </c>
      <c r="D8" s="245" t="s">
        <v>138</v>
      </c>
      <c r="E8" s="238">
        <f>SUM(E9:E17)</f>
        <v>4579</v>
      </c>
      <c r="F8" s="1"/>
      <c r="G8" s="246"/>
      <c r="H8" s="247"/>
      <c r="I8" s="248"/>
      <c r="J8" s="249"/>
      <c r="K8" s="1"/>
      <c r="L8" s="242">
        <v>2</v>
      </c>
      <c r="M8" s="243" t="s">
        <v>143</v>
      </c>
      <c r="N8" s="235" t="s">
        <v>144</v>
      </c>
      <c r="O8" s="235">
        <v>150</v>
      </c>
    </row>
    <row r="9" spans="2:15" ht="17.100000000000001" customHeight="1" thickBot="1">
      <c r="B9" s="242">
        <v>1</v>
      </c>
      <c r="C9" s="243" t="s">
        <v>145</v>
      </c>
      <c r="D9" s="235" t="s">
        <v>144</v>
      </c>
      <c r="E9" s="250">
        <v>146</v>
      </c>
      <c r="F9" s="1"/>
      <c r="G9" s="251"/>
      <c r="H9" s="252"/>
      <c r="I9" s="253"/>
      <c r="J9" s="253"/>
      <c r="K9" s="1"/>
      <c r="L9" s="242">
        <v>3</v>
      </c>
      <c r="M9" s="243" t="s">
        <v>146</v>
      </c>
      <c r="N9" s="235" t="s">
        <v>135</v>
      </c>
      <c r="O9" s="235">
        <v>405</v>
      </c>
    </row>
    <row r="10" spans="2:15" ht="17.100000000000001" customHeight="1">
      <c r="B10" s="242">
        <v>2</v>
      </c>
      <c r="C10" s="243" t="s">
        <v>147</v>
      </c>
      <c r="D10" s="235" t="s">
        <v>144</v>
      </c>
      <c r="E10" s="250">
        <v>198</v>
      </c>
      <c r="F10" s="1"/>
      <c r="G10" s="215" t="s">
        <v>128</v>
      </c>
      <c r="H10" s="219" t="s">
        <v>132</v>
      </c>
      <c r="I10" s="217" t="s">
        <v>130</v>
      </c>
      <c r="J10" s="218" t="s">
        <v>131</v>
      </c>
      <c r="K10" s="1"/>
      <c r="L10" s="242">
        <v>4</v>
      </c>
      <c r="M10" s="243" t="s">
        <v>148</v>
      </c>
      <c r="N10" s="235" t="s">
        <v>135</v>
      </c>
      <c r="O10" s="235">
        <v>187</v>
      </c>
    </row>
    <row r="11" spans="2:15" ht="17.100000000000001" customHeight="1" thickBot="1">
      <c r="B11" s="242">
        <v>3</v>
      </c>
      <c r="C11" s="243" t="s">
        <v>149</v>
      </c>
      <c r="D11" s="235" t="s">
        <v>144</v>
      </c>
      <c r="E11" s="250">
        <v>151</v>
      </c>
      <c r="F11" s="1"/>
      <c r="G11" s="254"/>
      <c r="H11" s="255"/>
      <c r="I11" s="256"/>
      <c r="J11" s="257"/>
      <c r="K11" s="1"/>
      <c r="L11" s="242">
        <v>5</v>
      </c>
      <c r="M11" s="243" t="s">
        <v>150</v>
      </c>
      <c r="N11" s="235" t="s">
        <v>135</v>
      </c>
      <c r="O11" s="235">
        <v>381</v>
      </c>
    </row>
    <row r="12" spans="2:15" ht="17.100000000000001" customHeight="1">
      <c r="B12" s="242">
        <v>4</v>
      </c>
      <c r="C12" s="243" t="s">
        <v>151</v>
      </c>
      <c r="D12" s="235" t="s">
        <v>152</v>
      </c>
      <c r="E12" s="250">
        <v>267</v>
      </c>
      <c r="F12" s="1"/>
      <c r="G12" s="258" t="s">
        <v>153</v>
      </c>
      <c r="H12" s="259"/>
      <c r="I12" s="259"/>
      <c r="J12" s="260">
        <f>SUM(J14+J23+J33+J41+O6+O19+O30)</f>
        <v>22729</v>
      </c>
      <c r="K12" s="1"/>
      <c r="L12" s="242" t="s">
        <v>44</v>
      </c>
      <c r="M12" s="243" t="s">
        <v>154</v>
      </c>
      <c r="N12" s="235" t="s">
        <v>135</v>
      </c>
      <c r="O12" s="235">
        <v>931</v>
      </c>
    </row>
    <row r="13" spans="2:15" ht="17.100000000000001" customHeight="1" thickBot="1">
      <c r="B13" s="242">
        <v>5</v>
      </c>
      <c r="C13" s="243" t="s">
        <v>155</v>
      </c>
      <c r="D13" s="235" t="s">
        <v>144</v>
      </c>
      <c r="E13" s="250">
        <v>228</v>
      </c>
      <c r="F13" s="261"/>
      <c r="G13" s="239"/>
      <c r="H13" s="240"/>
      <c r="I13" s="240"/>
      <c r="J13" s="262"/>
      <c r="K13" s="261"/>
      <c r="L13" s="242">
        <v>7</v>
      </c>
      <c r="M13" s="243" t="s">
        <v>156</v>
      </c>
      <c r="N13" s="235" t="s">
        <v>144</v>
      </c>
      <c r="O13" s="235">
        <v>213</v>
      </c>
    </row>
    <row r="14" spans="2:15" ht="17.100000000000001" customHeight="1" thickTop="1">
      <c r="B14" s="242">
        <v>6</v>
      </c>
      <c r="C14" s="243" t="s">
        <v>157</v>
      </c>
      <c r="D14" s="235" t="s">
        <v>144</v>
      </c>
      <c r="E14" s="250">
        <v>248</v>
      </c>
      <c r="F14" s="263"/>
      <c r="G14" s="236" t="s">
        <v>141</v>
      </c>
      <c r="H14" s="237" t="s">
        <v>158</v>
      </c>
      <c r="I14" s="264" t="s">
        <v>138</v>
      </c>
      <c r="J14" s="265">
        <f>SUM(J15:J21)</f>
        <v>2638</v>
      </c>
      <c r="K14" s="1"/>
      <c r="L14" s="242">
        <v>8</v>
      </c>
      <c r="M14" s="243" t="s">
        <v>159</v>
      </c>
      <c r="N14" s="235" t="s">
        <v>144</v>
      </c>
      <c r="O14" s="235">
        <v>132</v>
      </c>
    </row>
    <row r="15" spans="2:15" ht="17.100000000000001" customHeight="1">
      <c r="B15" s="242">
        <v>7</v>
      </c>
      <c r="C15" s="243" t="s">
        <v>160</v>
      </c>
      <c r="D15" s="235" t="s">
        <v>135</v>
      </c>
      <c r="E15" s="250">
        <v>660</v>
      </c>
      <c r="F15" s="263"/>
      <c r="G15" s="242">
        <v>1</v>
      </c>
      <c r="H15" s="243" t="s">
        <v>161</v>
      </c>
      <c r="I15" s="235" t="s">
        <v>144</v>
      </c>
      <c r="J15" s="250">
        <v>131</v>
      </c>
      <c r="K15" s="1"/>
      <c r="L15" s="242">
        <v>9</v>
      </c>
      <c r="M15" s="243" t="s">
        <v>162</v>
      </c>
      <c r="N15" s="235" t="s">
        <v>144</v>
      </c>
      <c r="O15" s="235">
        <v>153</v>
      </c>
    </row>
    <row r="16" spans="2:15" ht="17.100000000000001" customHeight="1" thickBot="1">
      <c r="B16" s="266"/>
      <c r="C16" s="267"/>
      <c r="D16" s="268"/>
      <c r="E16" s="269"/>
      <c r="F16" s="263"/>
      <c r="G16" s="242">
        <v>2</v>
      </c>
      <c r="H16" s="243" t="s">
        <v>163</v>
      </c>
      <c r="I16" s="235" t="s">
        <v>144</v>
      </c>
      <c r="J16" s="250">
        <v>92</v>
      </c>
      <c r="K16" s="1"/>
      <c r="L16" s="266"/>
      <c r="M16" s="267"/>
      <c r="N16" s="268"/>
      <c r="O16" s="269"/>
    </row>
    <row r="17" spans="2:15" ht="17.100000000000001" customHeight="1" thickTop="1" thickBot="1">
      <c r="B17" s="270">
        <v>8</v>
      </c>
      <c r="C17" s="271" t="s">
        <v>164</v>
      </c>
      <c r="D17" s="272" t="s">
        <v>165</v>
      </c>
      <c r="E17" s="273">
        <v>2681</v>
      </c>
      <c r="F17" s="263"/>
      <c r="G17" s="242">
        <v>3</v>
      </c>
      <c r="H17" s="243" t="s">
        <v>166</v>
      </c>
      <c r="I17" s="235" t="s">
        <v>144</v>
      </c>
      <c r="J17" s="250">
        <v>226</v>
      </c>
      <c r="K17" s="1"/>
      <c r="L17" s="270">
        <v>10</v>
      </c>
      <c r="M17" s="271" t="s">
        <v>167</v>
      </c>
      <c r="N17" s="272" t="s">
        <v>165</v>
      </c>
      <c r="O17" s="274">
        <v>3497</v>
      </c>
    </row>
    <row r="18" spans="2:15" ht="17.100000000000001" customHeight="1" thickTop="1">
      <c r="B18" s="232"/>
      <c r="C18" s="233"/>
      <c r="D18" s="234"/>
      <c r="E18" s="275" t="s">
        <v>22</v>
      </c>
      <c r="F18" s="276"/>
      <c r="G18" s="242">
        <v>4</v>
      </c>
      <c r="H18" s="243" t="s">
        <v>168</v>
      </c>
      <c r="I18" s="235" t="s">
        <v>144</v>
      </c>
      <c r="J18" s="250">
        <v>526</v>
      </c>
      <c r="K18" s="1"/>
      <c r="L18" s="232"/>
      <c r="M18" s="233"/>
      <c r="N18" s="234"/>
      <c r="O18" s="275" t="s">
        <v>22</v>
      </c>
    </row>
    <row r="19" spans="2:15" ht="17.100000000000001" customHeight="1">
      <c r="B19" s="277" t="s">
        <v>169</v>
      </c>
      <c r="C19" s="278" t="s">
        <v>7</v>
      </c>
      <c r="D19" s="279" t="s">
        <v>138</v>
      </c>
      <c r="E19" s="280">
        <f>SUM(E20:E25)</f>
        <v>3059</v>
      </c>
      <c r="F19" s="263"/>
      <c r="G19" s="242">
        <v>5</v>
      </c>
      <c r="H19" s="243" t="s">
        <v>168</v>
      </c>
      <c r="I19" s="235" t="s">
        <v>152</v>
      </c>
      <c r="J19" s="250">
        <v>994</v>
      </c>
      <c r="K19" s="1"/>
      <c r="L19" s="277" t="s">
        <v>170</v>
      </c>
      <c r="M19" s="278" t="s">
        <v>16</v>
      </c>
      <c r="N19" s="279" t="s">
        <v>138</v>
      </c>
      <c r="O19" s="281">
        <f>SUM(O20:O28)</f>
        <v>3401</v>
      </c>
    </row>
    <row r="20" spans="2:15" ht="17.100000000000001" customHeight="1">
      <c r="B20" s="242">
        <v>1</v>
      </c>
      <c r="C20" s="243" t="s">
        <v>171</v>
      </c>
      <c r="D20" s="282" t="s">
        <v>144</v>
      </c>
      <c r="E20" s="250">
        <v>297</v>
      </c>
      <c r="F20" s="263"/>
      <c r="G20" s="242">
        <v>6</v>
      </c>
      <c r="H20" s="243" t="s">
        <v>172</v>
      </c>
      <c r="I20" s="235" t="s">
        <v>135</v>
      </c>
      <c r="J20" s="250">
        <v>577</v>
      </c>
      <c r="K20" s="1"/>
      <c r="L20" s="242">
        <v>1</v>
      </c>
      <c r="M20" s="243" t="s">
        <v>173</v>
      </c>
      <c r="N20" s="235" t="s">
        <v>144</v>
      </c>
      <c r="O20" s="235">
        <v>160</v>
      </c>
    </row>
    <row r="21" spans="2:15" ht="17.100000000000001" customHeight="1">
      <c r="B21" s="242">
        <v>2</v>
      </c>
      <c r="C21" s="243" t="s">
        <v>174</v>
      </c>
      <c r="D21" s="282" t="s">
        <v>135</v>
      </c>
      <c r="E21" s="250">
        <v>1190</v>
      </c>
      <c r="F21" s="263"/>
      <c r="G21" s="242">
        <v>7</v>
      </c>
      <c r="H21" s="243" t="s">
        <v>175</v>
      </c>
      <c r="I21" s="235" t="s">
        <v>144</v>
      </c>
      <c r="J21" s="250">
        <v>92</v>
      </c>
      <c r="K21" s="1"/>
      <c r="L21" s="242">
        <v>2</v>
      </c>
      <c r="M21" s="243" t="s">
        <v>176</v>
      </c>
      <c r="N21" s="235" t="s">
        <v>152</v>
      </c>
      <c r="O21" s="235">
        <v>133</v>
      </c>
    </row>
    <row r="22" spans="2:15" ht="17.100000000000001" customHeight="1">
      <c r="B22" s="242">
        <v>3</v>
      </c>
      <c r="C22" s="243" t="s">
        <v>177</v>
      </c>
      <c r="D22" s="282" t="s">
        <v>144</v>
      </c>
      <c r="E22" s="250">
        <v>336</v>
      </c>
      <c r="F22" s="263"/>
      <c r="G22" s="242"/>
      <c r="H22" s="243"/>
      <c r="I22" s="235"/>
      <c r="J22" s="250" t="s">
        <v>178</v>
      </c>
      <c r="K22" s="1"/>
      <c r="L22" s="242">
        <v>3</v>
      </c>
      <c r="M22" s="243" t="s">
        <v>179</v>
      </c>
      <c r="N22" s="235" t="s">
        <v>135</v>
      </c>
      <c r="O22" s="235">
        <v>301</v>
      </c>
    </row>
    <row r="23" spans="2:15" ht="17.100000000000001" customHeight="1">
      <c r="B23" s="242">
        <v>4</v>
      </c>
      <c r="C23" s="243" t="s">
        <v>180</v>
      </c>
      <c r="D23" s="282" t="s">
        <v>144</v>
      </c>
      <c r="E23" s="250">
        <v>251</v>
      </c>
      <c r="F23" s="263"/>
      <c r="G23" s="277" t="s">
        <v>169</v>
      </c>
      <c r="H23" s="278" t="s">
        <v>181</v>
      </c>
      <c r="I23" s="279" t="s">
        <v>138</v>
      </c>
      <c r="J23" s="281">
        <f>SUM(J24:J31)</f>
        <v>4353</v>
      </c>
      <c r="K23" s="1"/>
      <c r="L23" s="242">
        <v>4</v>
      </c>
      <c r="M23" s="243" t="s">
        <v>182</v>
      </c>
      <c r="N23" s="235" t="s">
        <v>135</v>
      </c>
      <c r="O23" s="235">
        <v>271</v>
      </c>
    </row>
    <row r="24" spans="2:15" ht="17.100000000000001" customHeight="1">
      <c r="B24" s="242">
        <v>5</v>
      </c>
      <c r="C24" s="243" t="s">
        <v>183</v>
      </c>
      <c r="D24" s="282" t="s">
        <v>135</v>
      </c>
      <c r="E24" s="250">
        <v>649</v>
      </c>
      <c r="F24" s="263"/>
      <c r="G24" s="242">
        <v>1</v>
      </c>
      <c r="H24" s="243" t="s">
        <v>184</v>
      </c>
      <c r="I24" s="235" t="s">
        <v>135</v>
      </c>
      <c r="J24" s="250">
        <v>240</v>
      </c>
      <c r="K24" s="1"/>
      <c r="L24" s="242">
        <v>5</v>
      </c>
      <c r="M24" s="243" t="s">
        <v>185</v>
      </c>
      <c r="N24" s="235" t="s">
        <v>144</v>
      </c>
      <c r="O24" s="235">
        <v>266</v>
      </c>
    </row>
    <row r="25" spans="2:15" ht="17.100000000000001" customHeight="1">
      <c r="B25" s="242">
        <v>6</v>
      </c>
      <c r="C25" s="243" t="s">
        <v>186</v>
      </c>
      <c r="D25" s="282" t="s">
        <v>135</v>
      </c>
      <c r="E25" s="250">
        <v>336</v>
      </c>
      <c r="F25" s="263"/>
      <c r="G25" s="242">
        <v>2</v>
      </c>
      <c r="H25" s="243" t="s">
        <v>187</v>
      </c>
      <c r="I25" s="235" t="s">
        <v>144</v>
      </c>
      <c r="J25" s="250">
        <v>155</v>
      </c>
      <c r="K25" s="1"/>
      <c r="L25" s="242">
        <v>6</v>
      </c>
      <c r="M25" s="243" t="s">
        <v>188</v>
      </c>
      <c r="N25" s="235" t="s">
        <v>135</v>
      </c>
      <c r="O25" s="235">
        <v>1031</v>
      </c>
    </row>
    <row r="26" spans="2:15" ht="17.100000000000001" customHeight="1">
      <c r="B26" s="242"/>
      <c r="C26" s="243"/>
      <c r="D26" s="235"/>
      <c r="E26" s="275"/>
      <c r="F26" s="276"/>
      <c r="G26" s="242">
        <v>3</v>
      </c>
      <c r="H26" s="243" t="s">
        <v>189</v>
      </c>
      <c r="I26" s="235" t="s">
        <v>135</v>
      </c>
      <c r="J26" s="250">
        <v>1075</v>
      </c>
      <c r="K26" s="1"/>
      <c r="L26" s="242">
        <v>7</v>
      </c>
      <c r="M26" s="243" t="s">
        <v>190</v>
      </c>
      <c r="N26" s="235" t="s">
        <v>144</v>
      </c>
      <c r="O26" s="235">
        <v>119</v>
      </c>
    </row>
    <row r="27" spans="2:15" ht="17.100000000000001" customHeight="1">
      <c r="B27" s="277" t="s">
        <v>191</v>
      </c>
      <c r="C27" s="278" t="s">
        <v>9</v>
      </c>
      <c r="D27" s="279" t="s">
        <v>138</v>
      </c>
      <c r="E27" s="281">
        <f>SUM(E28:E32)</f>
        <v>795</v>
      </c>
      <c r="F27" s="263"/>
      <c r="G27" s="242">
        <v>4</v>
      </c>
      <c r="H27" s="243" t="s">
        <v>192</v>
      </c>
      <c r="I27" s="235" t="s">
        <v>144</v>
      </c>
      <c r="J27" s="250">
        <v>366</v>
      </c>
      <c r="K27" s="1"/>
      <c r="L27" s="242">
        <v>8</v>
      </c>
      <c r="M27" s="243" t="s">
        <v>193</v>
      </c>
      <c r="N27" s="235" t="s">
        <v>144</v>
      </c>
      <c r="O27" s="235">
        <v>266</v>
      </c>
    </row>
    <row r="28" spans="2:15" ht="17.100000000000001" customHeight="1">
      <c r="B28" s="242">
        <v>1</v>
      </c>
      <c r="C28" s="243" t="s">
        <v>194</v>
      </c>
      <c r="D28" s="235" t="s">
        <v>135</v>
      </c>
      <c r="E28" s="250">
        <v>139</v>
      </c>
      <c r="F28" s="263"/>
      <c r="G28" s="242">
        <v>5</v>
      </c>
      <c r="H28" s="243" t="s">
        <v>192</v>
      </c>
      <c r="I28" s="235" t="s">
        <v>152</v>
      </c>
      <c r="J28" s="250">
        <v>1671</v>
      </c>
      <c r="K28" s="1"/>
      <c r="L28" s="242">
        <v>9</v>
      </c>
      <c r="M28" s="243" t="s">
        <v>193</v>
      </c>
      <c r="N28" s="235" t="s">
        <v>152</v>
      </c>
      <c r="O28" s="235">
        <v>854</v>
      </c>
    </row>
    <row r="29" spans="2:15" ht="17.100000000000001" customHeight="1">
      <c r="B29" s="242">
        <v>2</v>
      </c>
      <c r="C29" s="243" t="s">
        <v>195</v>
      </c>
      <c r="D29" s="235" t="s">
        <v>144</v>
      </c>
      <c r="E29" s="250">
        <v>83</v>
      </c>
      <c r="F29" s="263"/>
      <c r="G29" s="242">
        <v>6</v>
      </c>
      <c r="H29" s="243" t="s">
        <v>196</v>
      </c>
      <c r="I29" s="235" t="s">
        <v>135</v>
      </c>
      <c r="J29" s="250">
        <v>285</v>
      </c>
      <c r="K29" s="1"/>
      <c r="L29" s="242"/>
      <c r="M29" s="243"/>
      <c r="N29" s="235"/>
      <c r="O29" s="250"/>
    </row>
    <row r="30" spans="2:15" ht="17.100000000000001" customHeight="1">
      <c r="B30" s="242">
        <v>3</v>
      </c>
      <c r="C30" s="243" t="s">
        <v>197</v>
      </c>
      <c r="D30" s="235" t="s">
        <v>135</v>
      </c>
      <c r="E30" s="250">
        <v>111</v>
      </c>
      <c r="F30" s="263"/>
      <c r="G30" s="242">
        <v>7</v>
      </c>
      <c r="H30" s="243" t="s">
        <v>198</v>
      </c>
      <c r="I30" s="235" t="s">
        <v>144</v>
      </c>
      <c r="J30" s="250">
        <v>322</v>
      </c>
      <c r="K30" s="1"/>
      <c r="L30" s="277" t="s">
        <v>199</v>
      </c>
      <c r="M30" s="278" t="s">
        <v>17</v>
      </c>
      <c r="N30" s="279" t="s">
        <v>138</v>
      </c>
      <c r="O30" s="281">
        <f>SUM(O31:O40)</f>
        <v>2845</v>
      </c>
    </row>
    <row r="31" spans="2:15" ht="17.100000000000001" customHeight="1">
      <c r="B31" s="242">
        <v>4</v>
      </c>
      <c r="C31" s="243" t="s">
        <v>200</v>
      </c>
      <c r="D31" s="235" t="s">
        <v>135</v>
      </c>
      <c r="E31" s="250">
        <v>155</v>
      </c>
      <c r="F31" s="263"/>
      <c r="G31" s="242">
        <v>8</v>
      </c>
      <c r="H31" s="243" t="s">
        <v>201</v>
      </c>
      <c r="I31" s="235" t="s">
        <v>144</v>
      </c>
      <c r="J31" s="250">
        <v>239</v>
      </c>
      <c r="K31" s="1"/>
      <c r="L31" s="242">
        <v>1</v>
      </c>
      <c r="M31" s="243" t="s">
        <v>202</v>
      </c>
      <c r="N31" s="235" t="s">
        <v>144</v>
      </c>
      <c r="O31" s="235">
        <v>215</v>
      </c>
    </row>
    <row r="32" spans="2:15" ht="17.100000000000001" customHeight="1">
      <c r="B32" s="242">
        <v>5</v>
      </c>
      <c r="C32" s="243" t="s">
        <v>203</v>
      </c>
      <c r="D32" s="235" t="s">
        <v>135</v>
      </c>
      <c r="E32" s="250">
        <v>307</v>
      </c>
      <c r="F32" s="276"/>
      <c r="G32" s="242"/>
      <c r="H32" s="243"/>
      <c r="I32" s="235"/>
      <c r="J32" s="250"/>
      <c r="K32" s="1"/>
      <c r="L32" s="242">
        <v>2</v>
      </c>
      <c r="M32" s="243" t="s">
        <v>204</v>
      </c>
      <c r="N32" s="235" t="s">
        <v>135</v>
      </c>
      <c r="O32" s="235">
        <v>301</v>
      </c>
    </row>
    <row r="33" spans="2:15" ht="17.100000000000001" customHeight="1">
      <c r="B33" s="242"/>
      <c r="C33" s="243"/>
      <c r="D33" s="235"/>
      <c r="E33" s="250"/>
      <c r="F33" s="263"/>
      <c r="G33" s="277" t="s">
        <v>191</v>
      </c>
      <c r="H33" s="278" t="s">
        <v>12</v>
      </c>
      <c r="I33" s="279" t="s">
        <v>138</v>
      </c>
      <c r="J33" s="281">
        <f>SUM(J34:J39)</f>
        <v>1850</v>
      </c>
      <c r="K33" s="1"/>
      <c r="L33" s="242">
        <v>3</v>
      </c>
      <c r="M33" s="243" t="s">
        <v>205</v>
      </c>
      <c r="N33" s="235" t="s">
        <v>144</v>
      </c>
      <c r="O33" s="235">
        <v>85</v>
      </c>
    </row>
    <row r="34" spans="2:15" ht="17.100000000000001" customHeight="1">
      <c r="B34" s="277" t="s">
        <v>206</v>
      </c>
      <c r="C34" s="278" t="s">
        <v>207</v>
      </c>
      <c r="D34" s="279" t="s">
        <v>138</v>
      </c>
      <c r="E34" s="281">
        <f>SUM(E35:E39)</f>
        <v>2788</v>
      </c>
      <c r="F34" s="263"/>
      <c r="G34" s="242">
        <v>1</v>
      </c>
      <c r="H34" s="243" t="s">
        <v>208</v>
      </c>
      <c r="I34" s="235" t="s">
        <v>144</v>
      </c>
      <c r="J34" s="250">
        <v>128</v>
      </c>
      <c r="K34" s="1"/>
      <c r="L34" s="242">
        <v>4</v>
      </c>
      <c r="M34" s="243" t="s">
        <v>209</v>
      </c>
      <c r="N34" s="235" t="s">
        <v>135</v>
      </c>
      <c r="O34" s="235">
        <v>951</v>
      </c>
    </row>
    <row r="35" spans="2:15" ht="17.100000000000001" customHeight="1">
      <c r="B35" s="242">
        <v>1</v>
      </c>
      <c r="C35" s="243" t="s">
        <v>210</v>
      </c>
      <c r="D35" s="235" t="s">
        <v>135</v>
      </c>
      <c r="E35" s="250">
        <v>532</v>
      </c>
      <c r="F35" s="263"/>
      <c r="G35" s="242">
        <v>2</v>
      </c>
      <c r="H35" s="243" t="s">
        <v>211</v>
      </c>
      <c r="I35" s="235" t="s">
        <v>144</v>
      </c>
      <c r="J35" s="250">
        <v>215</v>
      </c>
      <c r="K35" s="1"/>
      <c r="L35" s="242">
        <v>5</v>
      </c>
      <c r="M35" s="243" t="s">
        <v>212</v>
      </c>
      <c r="N35" s="235" t="s">
        <v>152</v>
      </c>
      <c r="O35" s="235">
        <v>49</v>
      </c>
    </row>
    <row r="36" spans="2:15" ht="17.100000000000001" customHeight="1">
      <c r="B36" s="242">
        <v>2</v>
      </c>
      <c r="C36" s="243" t="s">
        <v>213</v>
      </c>
      <c r="D36" s="235" t="s">
        <v>135</v>
      </c>
      <c r="E36" s="250">
        <v>1043</v>
      </c>
      <c r="F36" s="263"/>
      <c r="G36" s="242">
        <v>3</v>
      </c>
      <c r="H36" s="243" t="s">
        <v>214</v>
      </c>
      <c r="I36" s="235" t="s">
        <v>144</v>
      </c>
      <c r="J36" s="250">
        <v>201</v>
      </c>
      <c r="K36" s="1"/>
      <c r="L36" s="242">
        <v>6</v>
      </c>
      <c r="M36" s="243" t="s">
        <v>215</v>
      </c>
      <c r="N36" s="235" t="s">
        <v>144</v>
      </c>
      <c r="O36" s="235">
        <v>91</v>
      </c>
    </row>
    <row r="37" spans="2:15" ht="17.100000000000001" customHeight="1">
      <c r="B37" s="242">
        <v>3</v>
      </c>
      <c r="C37" s="243" t="s">
        <v>216</v>
      </c>
      <c r="D37" s="235" t="s">
        <v>144</v>
      </c>
      <c r="E37" s="250">
        <v>195</v>
      </c>
      <c r="F37" s="263"/>
      <c r="G37" s="242">
        <v>4</v>
      </c>
      <c r="H37" s="243" t="s">
        <v>217</v>
      </c>
      <c r="I37" s="235" t="s">
        <v>144</v>
      </c>
      <c r="J37" s="250">
        <v>107</v>
      </c>
      <c r="K37" s="1"/>
      <c r="L37" s="242">
        <v>7</v>
      </c>
      <c r="M37" s="243" t="s">
        <v>218</v>
      </c>
      <c r="N37" s="235" t="s">
        <v>144</v>
      </c>
      <c r="O37" s="235">
        <v>142</v>
      </c>
    </row>
    <row r="38" spans="2:15" ht="17.100000000000001" customHeight="1">
      <c r="B38" s="242">
        <v>4</v>
      </c>
      <c r="C38" s="243" t="s">
        <v>219</v>
      </c>
      <c r="D38" s="235" t="s">
        <v>135</v>
      </c>
      <c r="E38" s="250">
        <v>825</v>
      </c>
      <c r="F38" s="263"/>
      <c r="G38" s="242">
        <v>5</v>
      </c>
      <c r="H38" s="243" t="s">
        <v>220</v>
      </c>
      <c r="I38" s="235" t="s">
        <v>135</v>
      </c>
      <c r="J38" s="250">
        <v>1009</v>
      </c>
      <c r="K38" s="1"/>
      <c r="L38" s="242">
        <v>8</v>
      </c>
      <c r="M38" s="243" t="s">
        <v>221</v>
      </c>
      <c r="N38" s="235" t="s">
        <v>144</v>
      </c>
      <c r="O38" s="235">
        <v>161</v>
      </c>
    </row>
    <row r="39" spans="2:15" ht="17.100000000000001" customHeight="1">
      <c r="B39" s="242">
        <v>5</v>
      </c>
      <c r="C39" s="243" t="s">
        <v>222</v>
      </c>
      <c r="D39" s="235" t="s">
        <v>144</v>
      </c>
      <c r="E39" s="250">
        <v>193</v>
      </c>
      <c r="F39" s="263"/>
      <c r="G39" s="242">
        <v>6</v>
      </c>
      <c r="H39" s="243" t="s">
        <v>223</v>
      </c>
      <c r="I39" s="235" t="s">
        <v>135</v>
      </c>
      <c r="J39" s="250">
        <v>190</v>
      </c>
      <c r="K39" s="1"/>
      <c r="L39" s="242">
        <v>9</v>
      </c>
      <c r="M39" s="243" t="s">
        <v>224</v>
      </c>
      <c r="N39" s="235" t="s">
        <v>144</v>
      </c>
      <c r="O39" s="235">
        <v>216</v>
      </c>
    </row>
    <row r="40" spans="2:15" ht="17.100000000000001" customHeight="1">
      <c r="B40" s="242"/>
      <c r="C40" s="243"/>
      <c r="D40" s="235"/>
      <c r="E40" s="250"/>
      <c r="F40" s="263"/>
      <c r="G40" s="242"/>
      <c r="H40" s="243"/>
      <c r="I40" s="235"/>
      <c r="J40" s="250"/>
      <c r="K40" s="1"/>
      <c r="L40" s="283">
        <v>10</v>
      </c>
      <c r="M40" s="268" t="s">
        <v>224</v>
      </c>
      <c r="N40" s="284" t="s">
        <v>152</v>
      </c>
      <c r="O40" s="235">
        <v>634</v>
      </c>
    </row>
    <row r="41" spans="2:15" ht="17.100000000000001" customHeight="1" thickBot="1">
      <c r="B41" s="277" t="s">
        <v>136</v>
      </c>
      <c r="C41" s="278" t="s">
        <v>11</v>
      </c>
      <c r="D41" s="279" t="s">
        <v>138</v>
      </c>
      <c r="E41" s="281">
        <f>SUM(E42+E43+E44+J6+J7)</f>
        <v>1220</v>
      </c>
      <c r="F41" s="263"/>
      <c r="G41" s="236" t="s">
        <v>206</v>
      </c>
      <c r="H41" s="237" t="s">
        <v>13</v>
      </c>
      <c r="I41" s="264" t="s">
        <v>138</v>
      </c>
      <c r="J41" s="281">
        <f>SUM(J42:J44)</f>
        <v>1437</v>
      </c>
      <c r="K41" s="1"/>
      <c r="L41" s="285"/>
      <c r="M41" s="286"/>
      <c r="N41" s="287"/>
      <c r="O41" s="288"/>
    </row>
    <row r="42" spans="2:15" ht="17.100000000000001" customHeight="1" thickTop="1" thickBot="1">
      <c r="B42" s="242">
        <v>1</v>
      </c>
      <c r="C42" s="243" t="s">
        <v>225</v>
      </c>
      <c r="D42" s="235" t="s">
        <v>144</v>
      </c>
      <c r="E42" s="250">
        <v>152</v>
      </c>
      <c r="F42" s="263"/>
      <c r="G42" s="242">
        <v>1</v>
      </c>
      <c r="H42" s="243" t="s">
        <v>226</v>
      </c>
      <c r="I42" s="235" t="s">
        <v>135</v>
      </c>
      <c r="J42" s="250">
        <v>396</v>
      </c>
      <c r="K42" s="1"/>
      <c r="L42" s="289" t="s">
        <v>227</v>
      </c>
      <c r="M42" s="290"/>
      <c r="N42" s="291" t="s">
        <v>228</v>
      </c>
      <c r="O42" s="292">
        <f>SUM(E8+E19+E27+E34+E41+J14+J23+J33+J41+O6+O19+O30)</f>
        <v>35170</v>
      </c>
    </row>
    <row r="43" spans="2:15" ht="17.100000000000001" customHeight="1" thickTop="1" thickBot="1">
      <c r="B43" s="242">
        <v>2</v>
      </c>
      <c r="C43" s="243" t="s">
        <v>229</v>
      </c>
      <c r="D43" s="235" t="s">
        <v>135</v>
      </c>
      <c r="E43" s="250">
        <v>120</v>
      </c>
      <c r="F43" s="263"/>
      <c r="G43" s="242">
        <v>2</v>
      </c>
      <c r="H43" s="243" t="s">
        <v>230</v>
      </c>
      <c r="I43" s="235" t="s">
        <v>135</v>
      </c>
      <c r="J43" s="250">
        <v>217</v>
      </c>
      <c r="K43" s="1"/>
      <c r="L43" s="293"/>
      <c r="M43" s="294"/>
      <c r="N43" s="295"/>
      <c r="O43" s="296"/>
    </row>
    <row r="44" spans="2:15" ht="17.100000000000001" customHeight="1" thickBot="1">
      <c r="B44" s="246">
        <v>3</v>
      </c>
      <c r="C44" s="247" t="s">
        <v>231</v>
      </c>
      <c r="D44" s="248" t="s">
        <v>144</v>
      </c>
      <c r="E44" s="249">
        <v>114</v>
      </c>
      <c r="F44" s="263"/>
      <c r="G44" s="297">
        <v>3</v>
      </c>
      <c r="H44" s="298" t="s">
        <v>232</v>
      </c>
      <c r="I44" s="299" t="s">
        <v>135</v>
      </c>
      <c r="J44" s="249">
        <v>824</v>
      </c>
      <c r="K44" s="1"/>
      <c r="L44" s="300"/>
      <c r="M44" s="300"/>
      <c r="N44" s="300"/>
      <c r="O44" s="300"/>
    </row>
    <row r="45" spans="2:15" ht="15" customHeight="1">
      <c r="B45" s="263"/>
      <c r="C45" s="301"/>
      <c r="D45" s="302"/>
      <c r="E45" s="303"/>
      <c r="F45" s="304"/>
      <c r="G45" s="301"/>
      <c r="H45" s="304"/>
      <c r="I45" s="305"/>
      <c r="J45" s="1"/>
      <c r="K45" s="1"/>
      <c r="L45" s="1"/>
      <c r="M45" s="1"/>
      <c r="N45" s="1"/>
      <c r="O45" s="1"/>
    </row>
    <row r="46" spans="2:15" ht="15" customHeight="1">
      <c r="B46" s="263"/>
      <c r="C46" s="301" t="s">
        <v>233</v>
      </c>
      <c r="D46" s="302"/>
      <c r="E46" s="303"/>
      <c r="F46" s="304"/>
      <c r="G46" s="301"/>
      <c r="H46" s="304"/>
      <c r="I46" s="3"/>
      <c r="J46" s="3"/>
      <c r="K46" s="1"/>
    </row>
    <row r="47" spans="2:15" ht="15" customHeight="1"/>
    <row r="48" spans="2:15" ht="15" customHeight="1"/>
    <row r="49" spans="2:15" ht="15" customHeight="1">
      <c r="L49" s="306"/>
      <c r="M49" s="307"/>
      <c r="N49" s="308"/>
      <c r="O49" s="308"/>
    </row>
    <row r="50" spans="2:15" ht="15" customHeight="1"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6"/>
      <c r="M50" s="307"/>
      <c r="N50" s="308"/>
      <c r="O50" s="308"/>
    </row>
    <row r="51" spans="2:15" ht="1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K1" zoomScaleNormal="100" workbookViewId="0">
      <selection activeCell="M1" sqref="M1"/>
    </sheetView>
  </sheetViews>
  <sheetFormatPr defaultRowHeight="14.25"/>
  <cols>
    <col min="1" max="7" width="9.140625" style="103" customWidth="1"/>
    <col min="8" max="8" width="7.7109375" style="103" customWidth="1"/>
    <col min="9" max="9" width="15.28515625" style="103" customWidth="1"/>
    <col min="10" max="10" width="12.5703125" style="103" customWidth="1"/>
    <col min="11" max="12" width="14.42578125" style="103" customWidth="1"/>
    <col min="13" max="28" width="9.140625" style="103" customWidth="1"/>
    <col min="29" max="16384" width="9.140625" style="114"/>
  </cols>
  <sheetData>
    <row r="1" spans="1:32" s="105" customFormat="1" ht="12.7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</row>
    <row r="2" spans="1:32" s="105" customFormat="1" ht="12.75">
      <c r="A2" s="103"/>
      <c r="B2" s="103" t="s">
        <v>85</v>
      </c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2" s="105" customFormat="1" ht="12.75">
      <c r="A3" s="103"/>
      <c r="B3" s="103" t="s">
        <v>87</v>
      </c>
      <c r="C3" s="103">
        <v>43237</v>
      </c>
      <c r="D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2" s="105" customFormat="1" ht="12.75">
      <c r="A4" s="103"/>
      <c r="B4" s="103" t="s">
        <v>88</v>
      </c>
      <c r="C4" s="103">
        <v>41465</v>
      </c>
      <c r="D4" s="103"/>
      <c r="H4" s="103" t="s">
        <v>89</v>
      </c>
      <c r="I4" s="105">
        <v>81</v>
      </c>
      <c r="J4" s="105">
        <f t="shared" ref="J4:J9" si="0">K4+K10</f>
        <v>81</v>
      </c>
      <c r="K4" s="103">
        <v>17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2" s="105" customFormat="1" ht="12.75">
      <c r="A5" s="103"/>
      <c r="B5" s="103" t="s">
        <v>90</v>
      </c>
      <c r="C5" s="103">
        <v>40245</v>
      </c>
      <c r="D5" s="103"/>
      <c r="E5" s="103"/>
      <c r="F5" s="103" t="s">
        <v>91</v>
      </c>
      <c r="H5" s="103" t="s">
        <v>92</v>
      </c>
      <c r="I5" s="105">
        <v>14</v>
      </c>
      <c r="J5" s="105">
        <f t="shared" si="0"/>
        <v>14</v>
      </c>
      <c r="K5" s="103">
        <v>1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2" s="105" customFormat="1" ht="12.75">
      <c r="A6" s="103"/>
      <c r="B6" s="103" t="s">
        <v>93</v>
      </c>
      <c r="C6" s="103">
        <v>39340</v>
      </c>
      <c r="D6" s="103"/>
      <c r="E6" s="103" t="s">
        <v>94</v>
      </c>
      <c r="F6" s="103">
        <v>1899</v>
      </c>
      <c r="H6" s="105" t="s">
        <v>95</v>
      </c>
      <c r="I6" s="105">
        <v>3</v>
      </c>
      <c r="J6" s="105">
        <f t="shared" si="0"/>
        <v>3</v>
      </c>
      <c r="K6" s="105">
        <v>0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2" s="105" customFormat="1" ht="12.75">
      <c r="A7" s="103"/>
      <c r="B7" s="103" t="s">
        <v>96</v>
      </c>
      <c r="C7" s="103">
        <v>38557</v>
      </c>
      <c r="D7" s="103"/>
      <c r="E7" s="103" t="s">
        <v>97</v>
      </c>
      <c r="F7" s="103">
        <v>2605</v>
      </c>
      <c r="H7" s="106" t="s">
        <v>98</v>
      </c>
      <c r="I7" s="105">
        <v>83</v>
      </c>
      <c r="J7" s="105">
        <f t="shared" si="0"/>
        <v>83</v>
      </c>
      <c r="K7" s="103">
        <v>19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s="105" customFormat="1" ht="12.75">
      <c r="A8" s="103"/>
      <c r="B8" s="103" t="s">
        <v>99</v>
      </c>
      <c r="C8" s="103">
        <v>37860</v>
      </c>
      <c r="D8" s="103"/>
      <c r="E8" s="103" t="s">
        <v>100</v>
      </c>
      <c r="F8" s="103">
        <v>3218</v>
      </c>
      <c r="H8" s="105" t="s">
        <v>101</v>
      </c>
      <c r="I8" s="105">
        <v>83</v>
      </c>
      <c r="J8" s="105">
        <f t="shared" si="0"/>
        <v>83</v>
      </c>
      <c r="K8" s="103">
        <v>13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32" s="105" customFormat="1" ht="12.75">
      <c r="A9" s="103"/>
      <c r="B9" s="103" t="s">
        <v>102</v>
      </c>
      <c r="C9" s="103">
        <v>38029</v>
      </c>
      <c r="D9" s="103"/>
      <c r="E9" s="103" t="s">
        <v>103</v>
      </c>
      <c r="F9" s="103">
        <v>2971</v>
      </c>
      <c r="H9" s="105" t="s">
        <v>104</v>
      </c>
      <c r="I9" s="105">
        <v>92</v>
      </c>
      <c r="J9" s="105">
        <f t="shared" si="0"/>
        <v>92</v>
      </c>
      <c r="K9" s="103">
        <v>20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32" s="105" customFormat="1" ht="12.75">
      <c r="A10" s="103"/>
      <c r="B10" s="103" t="s">
        <v>105</v>
      </c>
      <c r="C10" s="103">
        <v>39348</v>
      </c>
      <c r="D10" s="103"/>
      <c r="E10" s="103" t="s">
        <v>106</v>
      </c>
      <c r="F10" s="103">
        <v>4294</v>
      </c>
      <c r="K10" s="105">
        <v>64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32" s="105" customFormat="1" ht="12.75">
      <c r="A11" s="103"/>
      <c r="B11" s="103" t="s">
        <v>107</v>
      </c>
      <c r="C11" s="103">
        <v>42271</v>
      </c>
      <c r="D11" s="103"/>
      <c r="E11" s="103" t="s">
        <v>87</v>
      </c>
      <c r="F11" s="103">
        <v>3345</v>
      </c>
      <c r="K11" s="105">
        <v>13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32" s="105" customFormat="1" ht="12.75">
      <c r="A12" s="103"/>
      <c r="B12" s="103" t="s">
        <v>108</v>
      </c>
      <c r="C12" s="103">
        <v>41720</v>
      </c>
      <c r="D12" s="103"/>
      <c r="E12" s="103"/>
      <c r="F12" s="103"/>
      <c r="K12" s="105">
        <v>3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32" s="105" customFormat="1" ht="12.75">
      <c r="A13" s="103"/>
      <c r="B13" s="103" t="s">
        <v>109</v>
      </c>
      <c r="C13" s="103">
        <v>39423</v>
      </c>
      <c r="D13" s="103"/>
      <c r="E13" s="103" t="s">
        <v>105</v>
      </c>
      <c r="F13" s="103">
        <v>2541</v>
      </c>
      <c r="K13" s="105">
        <v>64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32" s="105" customFormat="1" ht="12.75">
      <c r="A14" s="103"/>
      <c r="B14" s="103" t="s">
        <v>110</v>
      </c>
      <c r="C14" s="103">
        <v>36968</v>
      </c>
      <c r="D14" s="103"/>
      <c r="E14" s="103" t="s">
        <v>107</v>
      </c>
      <c r="F14" s="103">
        <v>3069</v>
      </c>
      <c r="K14" s="105">
        <v>70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32" s="105" customFormat="1" ht="12.75">
      <c r="A15" s="103"/>
      <c r="B15" s="103" t="s">
        <v>111</v>
      </c>
      <c r="C15" s="103">
        <v>35170</v>
      </c>
      <c r="D15" s="103"/>
      <c r="E15" s="103" t="s">
        <v>108</v>
      </c>
      <c r="F15" s="103">
        <v>4191</v>
      </c>
      <c r="J15" s="103"/>
      <c r="K15" s="105">
        <v>72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2" s="105" customFormat="1" ht="12.75">
      <c r="A16" s="103"/>
      <c r="B16" s="103"/>
      <c r="E16" s="103" t="s">
        <v>109</v>
      </c>
      <c r="F16" s="103">
        <v>3925</v>
      </c>
      <c r="H16" s="103"/>
      <c r="I16" s="103"/>
      <c r="J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F16" s="107"/>
    </row>
    <row r="17" spans="1:32" s="105" customFormat="1" ht="12.75">
      <c r="A17" s="103"/>
      <c r="B17" s="103"/>
      <c r="C17" s="103"/>
      <c r="D17" s="103"/>
      <c r="E17" s="103" t="s">
        <v>110</v>
      </c>
      <c r="F17" s="103">
        <v>4767</v>
      </c>
      <c r="H17" s="103"/>
      <c r="I17" s="103"/>
      <c r="J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F17" s="107"/>
    </row>
    <row r="18" spans="1:32" s="105" customFormat="1" ht="12.75">
      <c r="A18" s="103"/>
      <c r="B18" s="103"/>
      <c r="C18" s="103"/>
      <c r="D18" s="103"/>
      <c r="E18" s="103" t="s">
        <v>111</v>
      </c>
      <c r="F18" s="103">
        <v>4278</v>
      </c>
      <c r="H18" s="103"/>
      <c r="I18" s="103"/>
      <c r="J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F18" s="107"/>
    </row>
    <row r="19" spans="1:32" s="105" customFormat="1" ht="12.75">
      <c r="A19" s="103"/>
      <c r="B19" s="103"/>
      <c r="C19" s="103"/>
      <c r="D19" s="103"/>
      <c r="G19" s="103"/>
      <c r="H19" s="103"/>
      <c r="I19" s="103"/>
      <c r="J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F19" s="107"/>
    </row>
    <row r="20" spans="1:32" s="105" customFormat="1" ht="12.75">
      <c r="A20" s="103"/>
      <c r="B20" s="103"/>
      <c r="C20" s="103"/>
      <c r="D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F20" s="107"/>
    </row>
    <row r="21" spans="1:32" s="105" customFormat="1" ht="12.75">
      <c r="A21" s="103"/>
      <c r="B21" s="103"/>
      <c r="C21" s="103"/>
      <c r="D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F21" s="107"/>
    </row>
    <row r="22" spans="1:32" s="105" customFormat="1" ht="12.75">
      <c r="A22" s="103"/>
      <c r="B22" s="103">
        <v>2403</v>
      </c>
      <c r="C22" s="103"/>
      <c r="D22" s="103"/>
      <c r="E22" s="103"/>
      <c r="F22" s="103"/>
      <c r="G22" s="103"/>
      <c r="H22" s="103"/>
      <c r="I22" s="103"/>
      <c r="J22" s="108" t="s">
        <v>112</v>
      </c>
      <c r="K22" s="107">
        <f t="shared" ref="K22:K34" si="1">B22/B$36</f>
        <v>0.35978439886210511</v>
      </c>
      <c r="L22" s="109">
        <f t="shared" ref="L22:L34" si="2">B22/B$36</f>
        <v>0.35978439886210511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F22" s="107"/>
    </row>
    <row r="23" spans="1:32" s="105" customFormat="1" ht="12.75">
      <c r="A23" s="103"/>
      <c r="B23" s="103">
        <v>354</v>
      </c>
      <c r="C23" s="103"/>
      <c r="D23" s="103"/>
      <c r="E23" s="103"/>
      <c r="F23" s="103"/>
      <c r="G23" s="103"/>
      <c r="H23" s="103"/>
      <c r="I23" s="103"/>
      <c r="J23" s="108" t="s">
        <v>113</v>
      </c>
      <c r="K23" s="107">
        <f t="shared" si="1"/>
        <v>5.3001946399161552E-2</v>
      </c>
      <c r="L23" s="109">
        <f t="shared" si="2"/>
        <v>5.3001946399161552E-2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F23" s="107"/>
    </row>
    <row r="24" spans="1:32" s="105" customFormat="1" ht="12.75">
      <c r="A24" s="103"/>
      <c r="B24" s="103">
        <v>100</v>
      </c>
      <c r="C24" s="103"/>
      <c r="D24" s="103"/>
      <c r="E24" s="103"/>
      <c r="F24" s="103"/>
      <c r="G24" s="103"/>
      <c r="H24" s="103"/>
      <c r="I24" s="103"/>
      <c r="J24" s="108" t="s">
        <v>114</v>
      </c>
      <c r="K24" s="107">
        <f t="shared" si="1"/>
        <v>1.4972301242701004E-2</v>
      </c>
      <c r="L24" s="109">
        <f t="shared" si="2"/>
        <v>1.4972301242701004E-2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F24" s="107"/>
    </row>
    <row r="25" spans="1:32" s="105" customFormat="1" ht="12.75" customHeight="1">
      <c r="A25" s="103"/>
      <c r="B25" s="103">
        <v>110</v>
      </c>
      <c r="C25" s="103"/>
      <c r="D25" s="103"/>
      <c r="E25" s="103"/>
      <c r="F25" s="103"/>
      <c r="G25" s="103"/>
      <c r="H25" s="103"/>
      <c r="I25" s="103"/>
      <c r="J25" s="110" t="s">
        <v>115</v>
      </c>
      <c r="K25" s="107">
        <f t="shared" si="1"/>
        <v>1.6469531366971102E-2</v>
      </c>
      <c r="L25" s="109">
        <f t="shared" si="2"/>
        <v>1.6469531366971102E-2</v>
      </c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F25" s="107"/>
    </row>
    <row r="26" spans="1:32" s="105" customFormat="1" ht="12.75" customHeight="1">
      <c r="A26" s="103"/>
      <c r="B26" s="103">
        <v>88</v>
      </c>
      <c r="C26" s="103"/>
      <c r="D26" s="103"/>
      <c r="E26" s="103"/>
      <c r="F26" s="103"/>
      <c r="G26" s="103"/>
      <c r="H26" s="103"/>
      <c r="I26" s="103"/>
      <c r="J26" s="111" t="s">
        <v>116</v>
      </c>
      <c r="K26" s="107">
        <f t="shared" si="1"/>
        <v>1.3175625093576882E-2</v>
      </c>
      <c r="L26" s="109">
        <f t="shared" si="2"/>
        <v>1.3175625093576882E-2</v>
      </c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F26" s="107"/>
    </row>
    <row r="27" spans="1:32" s="105" customFormat="1" ht="12.75">
      <c r="A27" s="103"/>
      <c r="B27" s="103">
        <v>71</v>
      </c>
      <c r="C27" s="103"/>
      <c r="D27" s="103"/>
      <c r="E27" s="103"/>
      <c r="F27" s="103"/>
      <c r="G27" s="103"/>
      <c r="H27" s="103"/>
      <c r="I27" s="103"/>
      <c r="J27" s="112" t="s">
        <v>117</v>
      </c>
      <c r="K27" s="107">
        <f t="shared" si="1"/>
        <v>1.0630333882317712E-2</v>
      </c>
      <c r="L27" s="109">
        <f t="shared" si="2"/>
        <v>1.0630333882317712E-2</v>
      </c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F27" s="107"/>
    </row>
    <row r="28" spans="1:32" s="105" customFormat="1" ht="12.75">
      <c r="A28" s="103"/>
      <c r="B28" s="103">
        <v>592</v>
      </c>
      <c r="C28" s="103"/>
      <c r="D28" s="103"/>
      <c r="E28" s="103"/>
      <c r="F28" s="103"/>
      <c r="G28" s="103"/>
      <c r="H28" s="103"/>
      <c r="I28" s="103"/>
      <c r="J28" s="112" t="s">
        <v>118</v>
      </c>
      <c r="K28" s="107">
        <f t="shared" si="1"/>
        <v>8.8636023356789939E-2</v>
      </c>
      <c r="L28" s="109">
        <f t="shared" si="2"/>
        <v>8.8636023356789939E-2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F28" s="107"/>
    </row>
    <row r="29" spans="1:32" s="105" customFormat="1" ht="12.75">
      <c r="A29" s="103"/>
      <c r="B29" s="103">
        <v>205</v>
      </c>
      <c r="C29" s="103"/>
      <c r="D29" s="103"/>
      <c r="E29" s="103"/>
      <c r="F29" s="103"/>
      <c r="G29" s="103"/>
      <c r="H29" s="103"/>
      <c r="I29" s="103"/>
      <c r="J29" s="112" t="s">
        <v>119</v>
      </c>
      <c r="K29" s="107">
        <f t="shared" si="1"/>
        <v>3.0693217547537056E-2</v>
      </c>
      <c r="L29" s="109">
        <f t="shared" si="2"/>
        <v>3.0693217547537056E-2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F29" s="107"/>
    </row>
    <row r="30" spans="1:32" s="105" customFormat="1" ht="12.75">
      <c r="A30" s="103"/>
      <c r="B30" s="103">
        <v>223</v>
      </c>
      <c r="C30" s="103"/>
      <c r="D30" s="103"/>
      <c r="E30" s="103"/>
      <c r="F30" s="103"/>
      <c r="G30" s="103"/>
      <c r="H30" s="103"/>
      <c r="I30" s="103"/>
      <c r="J30" s="112" t="s">
        <v>120</v>
      </c>
      <c r="K30" s="107">
        <f t="shared" si="1"/>
        <v>3.3388231771223235E-2</v>
      </c>
      <c r="L30" s="109">
        <f t="shared" si="2"/>
        <v>3.3388231771223235E-2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s="105" customFormat="1" ht="12.75">
      <c r="A31" s="103"/>
      <c r="B31" s="103">
        <v>1526</v>
      </c>
      <c r="C31" s="103"/>
      <c r="D31" s="103"/>
      <c r="E31" s="103"/>
      <c r="F31" s="103"/>
      <c r="G31" s="103"/>
      <c r="H31" s="103"/>
      <c r="I31" s="103"/>
      <c r="J31" s="112" t="s">
        <v>121</v>
      </c>
      <c r="K31" s="107">
        <f t="shared" si="1"/>
        <v>0.22847731696361731</v>
      </c>
      <c r="L31" s="109">
        <f t="shared" si="2"/>
        <v>0.22847731696361731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s="105" customFormat="1" ht="12.75">
      <c r="A32" s="103"/>
      <c r="B32" s="103">
        <v>558</v>
      </c>
      <c r="C32" s="103"/>
      <c r="D32" s="103"/>
      <c r="E32" s="103"/>
      <c r="F32" s="103"/>
      <c r="G32" s="103"/>
      <c r="H32" s="103"/>
      <c r="I32" s="103"/>
      <c r="J32" s="112" t="s">
        <v>122</v>
      </c>
      <c r="K32" s="107">
        <f t="shared" si="1"/>
        <v>8.3545440934271603E-2</v>
      </c>
      <c r="L32" s="109">
        <f t="shared" si="2"/>
        <v>8.3545440934271603E-2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s="105" customFormat="1" ht="12.75">
      <c r="A33" s="103"/>
      <c r="B33" s="103">
        <v>42</v>
      </c>
      <c r="C33" s="103"/>
      <c r="D33" s="103"/>
      <c r="E33" s="103"/>
      <c r="F33" s="103"/>
      <c r="G33" s="103"/>
      <c r="H33" s="103"/>
      <c r="I33" s="103"/>
      <c r="J33" s="112" t="s">
        <v>123</v>
      </c>
      <c r="K33" s="107">
        <f t="shared" si="1"/>
        <v>6.2883665219344211E-3</v>
      </c>
      <c r="L33" s="109">
        <f t="shared" si="2"/>
        <v>6.2883665219344211E-3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s="105" customFormat="1" ht="12.75">
      <c r="A34" s="103"/>
      <c r="B34" s="103">
        <v>407</v>
      </c>
      <c r="C34" s="103"/>
      <c r="D34" s="103"/>
      <c r="E34" s="103"/>
      <c r="F34" s="103"/>
      <c r="G34" s="103"/>
      <c r="H34" s="103"/>
      <c r="I34" s="103"/>
      <c r="J34" s="112" t="s">
        <v>124</v>
      </c>
      <c r="K34" s="107">
        <f t="shared" si="1"/>
        <v>6.093726605779308E-2</v>
      </c>
      <c r="L34" s="109">
        <f t="shared" si="2"/>
        <v>6.093726605779308E-2</v>
      </c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s="105" customFormat="1" ht="12.75">
      <c r="A35" s="103"/>
      <c r="C35" s="103"/>
      <c r="D35" s="103"/>
      <c r="E35" s="103"/>
      <c r="F35" s="103"/>
      <c r="G35" s="103"/>
      <c r="H35" s="103"/>
      <c r="I35" s="103"/>
      <c r="J35" s="112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05" customFormat="1" ht="12.75">
      <c r="A36" s="103"/>
      <c r="B36" s="103">
        <v>6679</v>
      </c>
      <c r="C36" s="103"/>
      <c r="D36" s="103"/>
      <c r="E36" s="103"/>
      <c r="F36" s="103"/>
      <c r="G36" s="103"/>
      <c r="H36" s="103"/>
      <c r="I36" s="103"/>
      <c r="J36" s="112"/>
      <c r="K36" s="107">
        <f>SUM(K22:K34)</f>
        <v>0.99999999999999989</v>
      </c>
      <c r="L36" s="109">
        <f>B36/B$36</f>
        <v>1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05" customFormat="1" ht="12.75">
      <c r="A37" s="103"/>
      <c r="C37" s="103"/>
      <c r="D37" s="103"/>
      <c r="E37" s="103"/>
      <c r="F37" s="103"/>
      <c r="G37" s="103"/>
      <c r="H37" s="103"/>
      <c r="I37" s="103"/>
      <c r="J37" s="103"/>
      <c r="K37" s="113"/>
      <c r="L37" s="11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05" customFormat="1" ht="12.75">
      <c r="A38" s="103"/>
      <c r="B38" s="103">
        <f>SUM(B22:B34)</f>
        <v>6679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7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05" customFormat="1" ht="12.7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05" customFormat="1" ht="12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7"/>
      <c r="N40" s="209" t="s">
        <v>125</v>
      </c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</row>
    <row r="41" spans="1:28" s="105" customFormat="1" ht="12.75" customHeight="1">
      <c r="M41" s="107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</row>
    <row r="42" spans="1:28" s="105" customFormat="1" ht="12.75"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s="105" customFormat="1" ht="12.75"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s="105" customFormat="1" ht="12.75">
      <c r="M44" s="107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s="105" customFormat="1" ht="12.75">
      <c r="M45" s="107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s="105" customFormat="1" ht="12.75">
      <c r="M46" s="107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s="105" customFormat="1" ht="12.75">
      <c r="M47" s="107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s="105" customFormat="1" ht="12.75">
      <c r="M48" s="10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s="105" customFormat="1" ht="12.75">
      <c r="M49" s="107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s="105" customFormat="1" ht="12.75">
      <c r="M50" s="107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s="105" customFormat="1" ht="12.75">
      <c r="M51" s="107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s="105" customFormat="1" ht="12.75">
      <c r="M52" s="107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s="105" customFormat="1" ht="12.75">
      <c r="M53" s="11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s="105" customFormat="1" ht="12.75"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s="105" customFormat="1" ht="12.75"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s="105" customFormat="1" ht="12.75"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s="105" customFormat="1" ht="12.7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s="105" customFormat="1" ht="12.7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s="105" customFormat="1" ht="12.7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s="105" customFormat="1" ht="12.7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s="105" customFormat="1" ht="12.7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 16</vt:lpstr>
      <vt:lpstr>Gminy V.16</vt:lpstr>
      <vt:lpstr>Wykresy V 16</vt:lpstr>
      <vt:lpstr>'Gminy V.16'!Obszar_wydruku</vt:lpstr>
      <vt:lpstr>'Stan i struktura V 16'!Obszar_wydruku</vt:lpstr>
      <vt:lpstr>'Wykresy V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2016-06-08T09:00:39Z</dcterms:created>
  <dcterms:modified xsi:type="dcterms:W3CDTF">2016-06-08T09:08:51Z</dcterms:modified>
</cp:coreProperties>
</file>