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6r\"/>
    </mc:Choice>
  </mc:AlternateContent>
  <bookViews>
    <workbookView xWindow="0" yWindow="0" windowWidth="25170" windowHeight="11310"/>
  </bookViews>
  <sheets>
    <sheet name="Stan i struktura XI 16" sheetId="1" r:id="rId1"/>
    <sheet name="Gminy XI.16" sheetId="3" r:id="rId2"/>
    <sheet name="Wykresy XI 16" sheetId="2" r:id="rId3"/>
  </sheets>
  <externalReferences>
    <externalReference r:id="rId4"/>
  </externalReferences>
  <definedNames>
    <definedName name="_xlnm.Print_Area" localSheetId="1">'Gminy XI.16'!$B$1:$O$46</definedName>
    <definedName name="_xlnm.Print_Area" localSheetId="0">'Stan i struktura XI 16'!$B$2:$S$68</definedName>
    <definedName name="_xlnm.Print_Area" localSheetId="2">'Wykresy XI 16'!$N$1:$AB$41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J33" i="3"/>
  <c r="J12" i="3" s="1"/>
  <c r="O30" i="3"/>
  <c r="E27" i="3"/>
  <c r="J23" i="3"/>
  <c r="O19" i="3"/>
  <c r="E19" i="3"/>
  <c r="J14" i="3"/>
  <c r="E8" i="3"/>
  <c r="E6" i="3" s="1"/>
  <c r="O6" i="3"/>
  <c r="O42" i="3" l="1"/>
  <c r="N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B38" i="2"/>
  <c r="L36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K19" i="2" s="1"/>
  <c r="J9" i="2"/>
  <c r="J8" i="2"/>
  <c r="J7" i="2"/>
  <c r="J6" i="2"/>
  <c r="J5" i="2"/>
  <c r="J4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AC48" i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U46" i="1" s="1"/>
  <c r="E46" i="1"/>
  <c r="V46" i="1" s="1"/>
  <c r="S45" i="1"/>
  <c r="S44" i="1"/>
  <c r="S46" i="1" s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9" i="1"/>
  <c r="Q9" i="1"/>
  <c r="O9" i="1"/>
  <c r="M9" i="1"/>
  <c r="K9" i="1"/>
  <c r="I9" i="1"/>
  <c r="G9" i="1"/>
  <c r="E9" i="1"/>
  <c r="S7" i="1"/>
  <c r="R7" i="1"/>
  <c r="R8" i="1" s="1"/>
  <c r="Q7" i="1"/>
  <c r="Q8" i="1" s="1"/>
  <c r="P7" i="1"/>
  <c r="P9" i="1" s="1"/>
  <c r="O7" i="1"/>
  <c r="O8" i="1" s="1"/>
  <c r="N7" i="1"/>
  <c r="N9" i="1" s="1"/>
  <c r="M7" i="1"/>
  <c r="M8" i="1" s="1"/>
  <c r="L7" i="1"/>
  <c r="L9" i="1" s="1"/>
  <c r="K7" i="1"/>
  <c r="K8" i="1" s="1"/>
  <c r="J7" i="1"/>
  <c r="J8" i="1" s="1"/>
  <c r="I7" i="1"/>
  <c r="I8" i="1" s="1"/>
  <c r="H7" i="1"/>
  <c r="H9" i="1" s="1"/>
  <c r="G7" i="1"/>
  <c r="G8" i="1" s="1"/>
  <c r="F7" i="1"/>
  <c r="F9" i="1" s="1"/>
  <c r="E7" i="1"/>
  <c r="E8" i="1" s="1"/>
  <c r="S6" i="1"/>
  <c r="S8" i="1" s="1"/>
  <c r="F8" i="1" l="1"/>
  <c r="N8" i="1"/>
  <c r="V7" i="1"/>
  <c r="H8" i="1"/>
  <c r="L8" i="1"/>
  <c r="P8" i="1"/>
  <c r="V49" i="1"/>
  <c r="V53" i="1"/>
  <c r="V57" i="1"/>
  <c r="V61" i="1"/>
  <c r="V65" i="1"/>
  <c r="E67" i="1"/>
  <c r="S67" i="1" s="1"/>
  <c r="J9" i="1"/>
  <c r="R9" i="1"/>
  <c r="U51" i="1"/>
  <c r="U55" i="1"/>
  <c r="U59" i="1"/>
  <c r="U63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<sst xmlns="http://schemas.openxmlformats.org/spreadsheetml/2006/main" count="406" uniqueCount="234">
  <si>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LISTOPADZIE 2016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</si>
  <si>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</si>
  <si>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</si>
  <si>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</si>
  <si>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</si>
  <si>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</si>
  <si>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</si>
  <si>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</si>
  <si>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</si>
  <si>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</si>
  <si>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</si>
  <si>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</si>
  <si>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</si>
  <si>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</si>
  <si>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</si>
  <si>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</si>
  <si>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</si>
  <si>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</si>
  <si>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</si>
  <si>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</si>
  <si>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</si>
  <si>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październik 2016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</si>
  <si>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</si>
  <si>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</si>
  <si>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</si>
  <si>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</si>
  <si>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</si>
  <si>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</si>
  <si>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</si>
  <si>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</si>
  <si>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</si>
  <si>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</si>
  <si>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</si>
  <si>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</si>
  <si>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</si>
  <si>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</si>
  <si>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</si>
  <si>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</si>
  <si>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</si>
  <si>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</si>
  <si>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</si>
  <si>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</si>
  <si>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</si>
  <si>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</si>
  <si>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</si>
  <si>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</si>
  <si>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</si>
  <si>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</si>
  <si>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</si>
  <si>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</si>
  <si>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</si>
  <si>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</si>
  <si>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</si>
  <si>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</si>
  <si>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</si>
  <si>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</si>
  <si>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</si>
  <si>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</si>
  <si>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</si>
  <si>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</si>
  <si>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</si>
  <si>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</si>
  <si>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</si>
  <si>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</si>
  <si>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</si>
  <si>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</si>
  <si>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</si>
  <si>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</si>
  <si>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</si>
  <si>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</si>
  <si>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</si>
  <si>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</si>
  <si>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</si>
  <si>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</si>
  <si>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</si>
  <si>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</si>
  <si>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</si>
  <si>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</si>
  <si>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</si>
  <si>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</si>
  <si>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</si>
  <si>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</si>
  <si>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</si>
  <si>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</si>
  <si>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listopad 2016 r. jest podawany przez GUS z miesięcznym opóżnieniem</t>
  </si>
  <si>
    <t>lata</t>
  </si>
  <si>
    <t>liczba bezrobotnych</t>
  </si>
  <si>
    <t>XI 2015r.</t>
  </si>
  <si>
    <t>XII 2015r.</t>
  </si>
  <si>
    <t>Podjęcia pracy poza miejscem zamieszkania w ramach bonu na zasiedlenie</t>
  </si>
  <si>
    <t>I 2016r.</t>
  </si>
  <si>
    <t>oferty pracy</t>
  </si>
  <si>
    <t>Podjęcia pracy w ramach bonu zatrudnieniowego</t>
  </si>
  <si>
    <t>II 2016r.</t>
  </si>
  <si>
    <t>VI 2015r.</t>
  </si>
  <si>
    <t>Podjęcie pracy w ramach refundacji składek na ubezpieczenie społeczne</t>
  </si>
  <si>
    <t>III 2016r.</t>
  </si>
  <si>
    <t>VII 2015r.</t>
  </si>
  <si>
    <t>Podjęcia pracy w ramach dofinansowania wynagrodzenia za zatrudnienie skierowanego 
bezrobotnego powyżej 50 r. życia</t>
  </si>
  <si>
    <t>IV 2016r.</t>
  </si>
  <si>
    <t>VIII 2015r.</t>
  </si>
  <si>
    <t>Rozpoczęcie szkolenia w ramach bonu szkoleniowego</t>
  </si>
  <si>
    <t>V 2016r.</t>
  </si>
  <si>
    <t>IX 2015r.</t>
  </si>
  <si>
    <t>Rozpoczęcie stażu w ramach bonu stażowego</t>
  </si>
  <si>
    <t>VI 2016r.</t>
  </si>
  <si>
    <t>X 2015r.</t>
  </si>
  <si>
    <t>VII 2016r.</t>
  </si>
  <si>
    <t>VIII 2016r.</t>
  </si>
  <si>
    <t>IX 2016r.</t>
  </si>
  <si>
    <t>X 2016r.</t>
  </si>
  <si>
    <t>XI 2016r.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</si>
  <si>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</si>
  <si>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</si>
  <si>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</si>
  <si>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</si>
  <si>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</si>
  <si>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</si>
  <si>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</si>
  <si>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</si>
  <si>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</si>
  <si>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</si>
  <si>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</si>
  <si>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</si>
  <si>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</si>
  <si>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</si>
  <si>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</si>
  <si>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listopada 2016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</si>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</sst>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4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4" xfId="0" applyFont="1" applyBorder="1"/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5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10" fontId="35" fillId="0" borderId="0" xfId="1" applyNumberFormat="1" applyFont="1"/>
    <xf numFmtId="0" fontId="33" fillId="0" borderId="0" xfId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/>
    </xf>
    <xf numFmtId="10" fontId="33" fillId="0" borderId="0" xfId="1" applyNumberFormat="1" applyFont="1"/>
    <xf numFmtId="165" fontId="37" fillId="0" borderId="0" xfId="2" applyNumberFormat="1" applyFont="1" applyBorder="1" applyAlignment="1">
      <alignment horizontal="right"/>
    </xf>
    <xf numFmtId="165" fontId="38" fillId="0" borderId="0" xfId="2" applyNumberFormat="1" applyFont="1" applyBorder="1" applyAlignment="1">
      <alignment horizontal="right"/>
    </xf>
    <xf numFmtId="0" fontId="32" fillId="0" borderId="0" xfId="1"/>
    <xf numFmtId="0" fontId="9" fillId="0" borderId="0" xfId="0" applyFont="1"/>
    <xf numFmtId="0" fontId="4" fillId="0" borderId="24" xfId="0" applyFont="1" applyBorder="1" applyAlignment="1">
      <alignment horizontal="center"/>
    </xf>
    <xf numFmtId="0" fontId="4" fillId="0" borderId="43" xfId="0" applyFont="1" applyBorder="1" applyAlignment="1" applyProtection="1">
      <alignment horizontal="left"/>
    </xf>
    <xf numFmtId="166" fontId="4" fillId="0" borderId="43" xfId="0" applyNumberFormat="1" applyFont="1" applyBorder="1" applyProtection="1"/>
    <xf numFmtId="166" fontId="4" fillId="0" borderId="26" xfId="0" applyNumberFormat="1" applyFont="1" applyBorder="1" applyProtection="1"/>
    <xf numFmtId="0" fontId="3" fillId="7" borderId="24" xfId="0" applyFont="1" applyFill="1" applyBorder="1" applyAlignment="1">
      <alignment horizontal="center"/>
    </xf>
    <xf numFmtId="0" fontId="3" fillId="7" borderId="43" xfId="0" applyFont="1" applyFill="1" applyBorder="1" applyAlignment="1" applyProtection="1">
      <alignment horizontal="left"/>
    </xf>
    <xf numFmtId="166" fontId="3" fillId="7" borderId="61" xfId="0" applyNumberFormat="1" applyFont="1" applyFill="1" applyBorder="1" applyAlignment="1" applyProtection="1">
      <alignment horizontal="right"/>
    </xf>
    <xf numFmtId="0" fontId="4" fillId="0" borderId="44" xfId="0" applyFont="1" applyBorder="1" applyAlignment="1">
      <alignment horizontal="center"/>
    </xf>
    <xf numFmtId="0" fontId="4" fillId="0" borderId="26" xfId="0" applyFont="1" applyBorder="1" applyAlignment="1" applyProtection="1">
      <alignment horizontal="left"/>
    </xf>
    <xf numFmtId="166" fontId="4" fillId="0" borderId="26" xfId="0" applyNumberFormat="1" applyFont="1" applyBorder="1" applyAlignment="1"/>
    <xf numFmtId="0" fontId="3" fillId="7" borderId="43" xfId="0" applyFont="1" applyFill="1" applyBorder="1" applyAlignment="1" applyProtection="1">
      <alignment horizontal="center"/>
    </xf>
    <xf numFmtId="0" fontId="4" fillId="0" borderId="41" xfId="0" applyFont="1" applyBorder="1" applyAlignment="1">
      <alignment horizontal="center"/>
    </xf>
    <xf numFmtId="0" fontId="4" fillId="0" borderId="31" xfId="0" applyFont="1" applyBorder="1" applyAlignment="1" applyProtection="1">
      <alignment horizontal="left"/>
    </xf>
    <xf numFmtId="166" fontId="4" fillId="0" borderId="31" xfId="0" applyNumberFormat="1" applyFont="1" applyBorder="1" applyProtection="1"/>
    <xf numFmtId="166" fontId="4" fillId="0" borderId="65" xfId="0" applyNumberFormat="1" applyFont="1" applyBorder="1" applyProtection="1"/>
    <xf numFmtId="166" fontId="4" fillId="0" borderId="66" xfId="0" applyNumberFormat="1" applyFont="1" applyBorder="1" applyProtection="1"/>
    <xf numFmtId="0" fontId="4" fillId="0" borderId="33" xfId="0" applyFont="1" applyBorder="1" applyAlignment="1">
      <alignment horizontal="center"/>
    </xf>
    <xf numFmtId="0" fontId="4" fillId="0" borderId="33" xfId="0" applyFont="1" applyBorder="1" applyAlignment="1" applyProtection="1">
      <alignment horizontal="left"/>
    </xf>
    <xf numFmtId="166" fontId="4" fillId="0" borderId="33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3" fillId="7" borderId="43" xfId="0" applyNumberFormat="1" applyFont="1" applyFill="1" applyBorder="1" applyProtection="1"/>
    <xf numFmtId="166" fontId="3" fillId="7" borderId="61" xfId="0" applyNumberFormat="1" applyFont="1" applyFill="1" applyBorder="1" applyProtection="1"/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 applyProtection="1">
      <alignment horizontal="left"/>
    </xf>
    <xf numFmtId="166" fontId="4" fillId="0" borderId="47" xfId="0" applyNumberFormat="1" applyFont="1" applyBorder="1" applyProtection="1"/>
    <xf numFmtId="166" fontId="4" fillId="0" borderId="72" xfId="0" applyNumberFormat="1" applyFont="1" applyBorder="1" applyProtection="1"/>
    <xf numFmtId="0" fontId="4" fillId="8" borderId="73" xfId="0" applyFont="1" applyFill="1" applyBorder="1" applyAlignment="1">
      <alignment horizontal="center"/>
    </xf>
    <xf numFmtId="0" fontId="4" fillId="8" borderId="7" xfId="0" applyFont="1" applyFill="1" applyBorder="1" applyAlignment="1" applyProtection="1">
      <alignment horizontal="left"/>
    </xf>
    <xf numFmtId="166" fontId="4" fillId="8" borderId="7" xfId="0" applyNumberFormat="1" applyFont="1" applyFill="1" applyBorder="1" applyProtection="1"/>
    <xf numFmtId="166" fontId="4" fillId="8" borderId="66" xfId="0" applyNumberFormat="1" applyFont="1" applyFill="1" applyBorder="1" applyProtection="1"/>
    <xf numFmtId="0" fontId="4" fillId="9" borderId="26" xfId="0" applyNumberFormat="1" applyFont="1" applyFill="1" applyBorder="1" applyAlignment="1">
      <alignment horizontal="right" vertical="center"/>
    </xf>
    <xf numFmtId="166" fontId="4" fillId="0" borderId="61" xfId="0" applyNumberFormat="1" applyFont="1" applyBorder="1" applyProtection="1"/>
    <xf numFmtId="0" fontId="41" fillId="0" borderId="0" xfId="0" applyFont="1" applyBorder="1" applyAlignment="1">
      <alignment horizontal="center"/>
    </xf>
    <xf numFmtId="0" fontId="3" fillId="7" borderId="44" xfId="0" applyFont="1" applyFill="1" applyBorder="1" applyAlignment="1">
      <alignment horizontal="center"/>
    </xf>
    <xf numFmtId="0" fontId="3" fillId="7" borderId="26" xfId="0" applyFont="1" applyFill="1" applyBorder="1" applyAlignment="1" applyProtection="1">
      <alignment horizontal="left"/>
    </xf>
    <xf numFmtId="166" fontId="3" fillId="7" borderId="26" xfId="0" applyNumberFormat="1" applyFont="1" applyFill="1" applyBorder="1" applyProtection="1"/>
    <xf numFmtId="166" fontId="3" fillId="7" borderId="72" xfId="0" applyNumberFormat="1" applyFont="1" applyFill="1" applyBorder="1" applyProtection="1"/>
    <xf numFmtId="166" fontId="3" fillId="7" borderId="66" xfId="0" applyNumberFormat="1" applyFont="1" applyFill="1" applyBorder="1" applyProtection="1"/>
    <xf numFmtId="166" fontId="4" fillId="0" borderId="27" xfId="0" applyNumberFormat="1" applyFont="1" applyBorder="1" applyProtection="1"/>
    <xf numFmtId="166" fontId="4" fillId="0" borderId="74" xfId="0" applyNumberFormat="1" applyFont="1" applyBorder="1" applyAlignment="1" applyProtection="1">
      <alignment horizontal="center"/>
    </xf>
    <xf numFmtId="166" fontId="4" fillId="0" borderId="75" xfId="0" applyNumberFormat="1" applyFont="1" applyBorder="1" applyProtection="1"/>
    <xf numFmtId="0" fontId="4" fillId="0" borderId="7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6" fontId="4" fillId="0" borderId="56" xfId="0" applyNumberFormat="1" applyFont="1" applyBorder="1" applyProtection="1"/>
    <xf numFmtId="166" fontId="4" fillId="0" borderId="57" xfId="0" applyNumberFormat="1" applyFont="1" applyBorder="1" applyProtection="1"/>
    <xf numFmtId="0" fontId="4" fillId="0" borderId="28" xfId="0" applyFont="1" applyBorder="1" applyAlignment="1">
      <alignment horizontal="center"/>
    </xf>
    <xf numFmtId="0" fontId="4" fillId="0" borderId="82" xfId="0" applyFont="1" applyBorder="1" applyAlignment="1" applyProtection="1">
      <alignment horizontal="left"/>
    </xf>
    <xf numFmtId="166" fontId="4" fillId="0" borderId="82" xfId="0" applyNumberFormat="1" applyFont="1" applyBorder="1" applyProtection="1"/>
    <xf numFmtId="0" fontId="2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 applyProtection="1">
      <alignment horizontal="left"/>
    </xf>
    <xf numFmtId="166" fontId="42" fillId="0" borderId="0" xfId="0" applyNumberFormat="1" applyFont="1" applyBorder="1" applyProtection="1"/>
    <xf numFmtId="0" fontId="0" fillId="0" borderId="0" xfId="0" applyBorder="1"/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1" fillId="3" borderId="33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24" fillId="0" borderId="28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0" fontId="9" fillId="0" borderId="32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0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166" fontId="4" fillId="4" borderId="59" xfId="0" applyNumberFormat="1" applyFont="1" applyFill="1" applyBorder="1" applyAlignment="1" applyProtection="1">
      <alignment horizontal="center" vertical="center" wrapText="1"/>
    </xf>
    <xf numFmtId="0" fontId="2" fillId="4" borderId="80" xfId="0" applyFont="1" applyFill="1" applyBorder="1" applyAlignment="1">
      <alignment horizontal="center" vertical="center" wrapText="1"/>
    </xf>
    <xf numFmtId="166" fontId="3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1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7" xfId="0" applyFont="1" applyBorder="1" applyAlignment="1">
      <alignment wrapText="1"/>
    </xf>
    <xf numFmtId="0" fontId="39" fillId="0" borderId="49" xfId="0" applyFont="1" applyBorder="1" applyAlignment="1">
      <alignment horizontal="center" vertical="center" wrapText="1"/>
    </xf>
    <xf numFmtId="0" fontId="39" fillId="0" borderId="67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 wrapText="1"/>
    </xf>
    <xf numFmtId="0" fontId="40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166" fontId="28" fillId="0" borderId="71" xfId="0" applyNumberFormat="1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166" fontId="28" fillId="0" borderId="60" xfId="0" applyNumberFormat="1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2" fillId="0" borderId="54" xfId="0" applyFont="1" applyBorder="1" applyAlignment="1">
      <alignment wrapText="1"/>
    </xf>
    <xf numFmtId="0" fontId="33" fillId="6" borderId="0" xfId="1" applyFont="1" applyFill="1" applyAlignment="1">
      <alignment vertical="center"/>
    </xf>
    <xf numFmtId="0" fontId="32" fillId="0" borderId="0" xfId="1" applyAlignment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 2015r. do XI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 16'!$B$3:$B$15</c:f>
              <c:strCache>
                <c:ptCount val="13"/>
                <c:pt idx="0">
                  <c:v>XI 2015r.</c:v>
                </c:pt>
                <c:pt idx="1">
                  <c:v>XII 2015r.</c:v>
                </c:pt>
                <c:pt idx="2">
                  <c:v>I 2016r.</c:v>
                </c:pt>
                <c:pt idx="3">
                  <c:v>II 2016r.</c:v>
                </c:pt>
                <c:pt idx="4">
                  <c:v>III 2016r.</c:v>
                </c:pt>
                <c:pt idx="5">
                  <c:v>IV 2016r.</c:v>
                </c:pt>
                <c:pt idx="6">
                  <c:v>V 2016r.</c:v>
                </c:pt>
                <c:pt idx="7">
                  <c:v>VI 2016r.</c:v>
                </c:pt>
                <c:pt idx="8">
                  <c:v>VII 2016r.</c:v>
                </c:pt>
                <c:pt idx="9">
                  <c:v>VIII 2016r.</c:v>
                </c:pt>
                <c:pt idx="10">
                  <c:v>IX 2016r.</c:v>
                </c:pt>
                <c:pt idx="11">
                  <c:v>X 2016r.</c:v>
                </c:pt>
                <c:pt idx="12">
                  <c:v>XI 2016r.</c:v>
                </c:pt>
              </c:strCache>
            </c:strRef>
          </c:cat>
          <c:val>
            <c:numRef>
              <c:f>'Wykresy XI 16'!$C$3:$C$15</c:f>
              <c:numCache>
                <c:formatCode>General</c:formatCode>
                <c:ptCount val="13"/>
                <c:pt idx="0">
                  <c:v>38029</c:v>
                </c:pt>
                <c:pt idx="1">
                  <c:v>39348</c:v>
                </c:pt>
                <c:pt idx="2">
                  <c:v>42271</c:v>
                </c:pt>
                <c:pt idx="3">
                  <c:v>41720</c:v>
                </c:pt>
                <c:pt idx="4">
                  <c:v>39423</c:v>
                </c:pt>
                <c:pt idx="5">
                  <c:v>36968</c:v>
                </c:pt>
                <c:pt idx="6">
                  <c:v>35170</c:v>
                </c:pt>
                <c:pt idx="7">
                  <c:v>33449</c:v>
                </c:pt>
                <c:pt idx="8">
                  <c:v>32659</c:v>
                </c:pt>
                <c:pt idx="9">
                  <c:v>32089</c:v>
                </c:pt>
                <c:pt idx="10">
                  <c:v>31253</c:v>
                </c:pt>
                <c:pt idx="11">
                  <c:v>31087</c:v>
                </c:pt>
                <c:pt idx="12">
                  <c:v>31221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90871392"/>
        <c:axId val="290870608"/>
      </c:barChart>
      <c:catAx>
        <c:axId val="29087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90870608"/>
        <c:crossesAt val="30000"/>
        <c:auto val="1"/>
        <c:lblAlgn val="ctr"/>
        <c:lblOffset val="100"/>
        <c:noMultiLvlLbl val="0"/>
      </c:catAx>
      <c:valAx>
        <c:axId val="290870608"/>
        <c:scaling>
          <c:orientation val="minMax"/>
          <c:max val="44000"/>
          <c:min val="3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908713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XI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XI 16'!$H$4:$H$9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XI 16'!$I$4:$I$9</c:f>
              <c:numCache>
                <c:formatCode>General</c:formatCode>
                <c:ptCount val="6"/>
                <c:pt idx="0">
                  <c:v>173</c:v>
                </c:pt>
                <c:pt idx="1">
                  <c:v>22</c:v>
                </c:pt>
                <c:pt idx="2">
                  <c:v>4</c:v>
                </c:pt>
                <c:pt idx="3">
                  <c:v>194</c:v>
                </c:pt>
                <c:pt idx="4">
                  <c:v>179</c:v>
                </c:pt>
                <c:pt idx="5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0869824"/>
        <c:axId val="290869432"/>
      </c:barChart>
      <c:catAx>
        <c:axId val="290869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90869432"/>
        <c:crosses val="autoZero"/>
        <c:auto val="1"/>
        <c:lblAlgn val="ctr"/>
        <c:lblOffset val="100"/>
        <c:noMultiLvlLbl val="0"/>
      </c:catAx>
      <c:valAx>
        <c:axId val="290869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08698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 2015r. do XI 2015r. oraz od V 2016r. do XI 2016r.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 16'!$E$6:$E$18</c:f>
              <c:strCache>
                <c:ptCount val="13"/>
                <c:pt idx="0">
                  <c:v>VI 2015r.</c:v>
                </c:pt>
                <c:pt idx="1">
                  <c:v>VII 2015r.</c:v>
                </c:pt>
                <c:pt idx="2">
                  <c:v>VIII 2015r.</c:v>
                </c:pt>
                <c:pt idx="3">
                  <c:v>IX 2015r.</c:v>
                </c:pt>
                <c:pt idx="4">
                  <c:v>X 2015r.</c:v>
                </c:pt>
                <c:pt idx="5">
                  <c:v>XI 2015r.</c:v>
                </c:pt>
                <c:pt idx="7">
                  <c:v>VI 2016r.</c:v>
                </c:pt>
                <c:pt idx="8">
                  <c:v>VII 2016r.</c:v>
                </c:pt>
                <c:pt idx="9">
                  <c:v>VIII 2016r.</c:v>
                </c:pt>
                <c:pt idx="10">
                  <c:v>IX 2016r.</c:v>
                </c:pt>
                <c:pt idx="11">
                  <c:v>X 2016r.</c:v>
                </c:pt>
                <c:pt idx="12">
                  <c:v>XI 2016r.</c:v>
                </c:pt>
              </c:strCache>
            </c:strRef>
          </c:cat>
          <c:val>
            <c:numRef>
              <c:f>'Wykresy XI 16'!$F$6:$F$18</c:f>
              <c:numCache>
                <c:formatCode>General</c:formatCode>
                <c:ptCount val="13"/>
                <c:pt idx="0">
                  <c:v>3566</c:v>
                </c:pt>
                <c:pt idx="1">
                  <c:v>3759</c:v>
                </c:pt>
                <c:pt idx="2">
                  <c:v>4336</c:v>
                </c:pt>
                <c:pt idx="3">
                  <c:v>4276</c:v>
                </c:pt>
                <c:pt idx="4">
                  <c:v>3143</c:v>
                </c:pt>
                <c:pt idx="5">
                  <c:v>2418</c:v>
                </c:pt>
                <c:pt idx="7">
                  <c:v>4827</c:v>
                </c:pt>
                <c:pt idx="8">
                  <c:v>4184</c:v>
                </c:pt>
                <c:pt idx="9">
                  <c:v>4421</c:v>
                </c:pt>
                <c:pt idx="10">
                  <c:v>4939</c:v>
                </c:pt>
                <c:pt idx="11">
                  <c:v>4012</c:v>
                </c:pt>
                <c:pt idx="12">
                  <c:v>4508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5328848"/>
        <c:axId val="5329632"/>
        <c:axId val="0"/>
      </c:bar3DChart>
      <c:catAx>
        <c:axId val="532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5329632"/>
        <c:crosses val="autoZero"/>
        <c:auto val="1"/>
        <c:lblAlgn val="ctr"/>
        <c:lblOffset val="100"/>
        <c:noMultiLvlLbl val="0"/>
      </c:catAx>
      <c:valAx>
        <c:axId val="5329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532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listopadzie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3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710972025932652"/>
          <c:y val="0.28936876640419945"/>
          <c:w val="0.55192072144828053"/>
          <c:h val="0.4458333333333333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7.4300872647329444E-2"/>
                  <c:y val="-3.47621391076115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5578998138053359E-2"/>
                  <c:y val="-0.2001146653543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621710747695"/>
                  <c:y val="-6.6609416010498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6337887251273078"/>
                  <c:y val="0.13001706036745406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3.9240415460887905E-2"/>
                  <c:y val="0.12862598425196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2356147789218654E-2"/>
                  <c:y val="0.1411768372703412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0479283038338157"/>
                  <c:y val="0.12787959317585301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7864593848845817"/>
                  <c:y val="7.8397965879265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5969681674406087"/>
                  <c:y val="-1.784137139107611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7.2570944657558825E-2"/>
                  <c:y val="-0.111539862204724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8.5012674697714063E-2"/>
                  <c:y val="-4.88828740157480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5396056262197734E-3"/>
                  <c:y val="-9.44793307086614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373353971779169"/>
                  <c:y val="-9.4940288713910762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XI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XI 16'!$K$22:$K$34</c:f>
              <c:numCache>
                <c:formatCode>0.00%</c:formatCode>
                <c:ptCount val="13"/>
                <c:pt idx="0">
                  <c:v>0.42208176970175787</c:v>
                </c:pt>
                <c:pt idx="1">
                  <c:v>6.3006122852064E-2</c:v>
                </c:pt>
                <c:pt idx="2">
                  <c:v>1.5010863124629667E-2</c:v>
                </c:pt>
                <c:pt idx="3">
                  <c:v>8.6904997037329651E-3</c:v>
                </c:pt>
                <c:pt idx="4">
                  <c:v>7.7029429192178554E-3</c:v>
                </c:pt>
                <c:pt idx="5">
                  <c:v>1.8763578905787084E-2</c:v>
                </c:pt>
                <c:pt idx="6">
                  <c:v>2.7849101323326093E-2</c:v>
                </c:pt>
                <c:pt idx="7">
                  <c:v>1.3628283626308513E-2</c:v>
                </c:pt>
                <c:pt idx="8">
                  <c:v>3.9502271380604387E-2</c:v>
                </c:pt>
                <c:pt idx="9">
                  <c:v>0.2297057080782145</c:v>
                </c:pt>
                <c:pt idx="10">
                  <c:v>7.3671736124827178E-2</c:v>
                </c:pt>
                <c:pt idx="11">
                  <c:v>1.0665613272763184E-2</c:v>
                </c:pt>
                <c:pt idx="12">
                  <c:v>6.9721508986766739E-2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6r/Arkusz%20robocz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6"/>
      <sheetName val="Stan i struktura II 16"/>
      <sheetName val="Stan i struktura III 16"/>
      <sheetName val="Stan i struktura IV 16"/>
      <sheetName val="Stan i struktura V 16"/>
      <sheetName val="Stan i struktura VI 16"/>
      <sheetName val="Stan i struktura VII 16"/>
      <sheetName val="Stan i struktura VIII 16"/>
      <sheetName val="Stan i struktura IX 16"/>
      <sheetName val="Stan i struktura X 16"/>
      <sheetName val="Stan i struktura XI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6">
            <v>2212</v>
          </cell>
          <cell r="F6">
            <v>1761</v>
          </cell>
          <cell r="G6">
            <v>2352</v>
          </cell>
          <cell r="H6">
            <v>3046</v>
          </cell>
          <cell r="I6">
            <v>3690</v>
          </cell>
          <cell r="J6">
            <v>611</v>
          </cell>
          <cell r="K6">
            <v>2518</v>
          </cell>
          <cell r="L6">
            <v>1067</v>
          </cell>
          <cell r="M6">
            <v>1705</v>
          </cell>
          <cell r="N6">
            <v>1360</v>
          </cell>
          <cell r="O6">
            <v>2995</v>
          </cell>
          <cell r="P6">
            <v>2342</v>
          </cell>
          <cell r="Q6">
            <v>2879</v>
          </cell>
          <cell r="R6">
            <v>2549</v>
          </cell>
          <cell r="S6">
            <v>31087</v>
          </cell>
        </row>
        <row r="46">
          <cell r="E46">
            <v>5059</v>
          </cell>
          <cell r="F46">
            <v>2563</v>
          </cell>
          <cell r="G46">
            <v>2322</v>
          </cell>
          <cell r="H46">
            <v>1962</v>
          </cell>
          <cell r="I46">
            <v>3070</v>
          </cell>
          <cell r="J46">
            <v>2019</v>
          </cell>
          <cell r="K46">
            <v>2660</v>
          </cell>
          <cell r="L46">
            <v>1552</v>
          </cell>
          <cell r="M46">
            <v>2119</v>
          </cell>
          <cell r="N46">
            <v>2180</v>
          </cell>
          <cell r="O46">
            <v>7163</v>
          </cell>
          <cell r="P46">
            <v>2100</v>
          </cell>
          <cell r="Q46">
            <v>2925</v>
          </cell>
          <cell r="R46">
            <v>4919</v>
          </cell>
          <cell r="S46">
            <v>42613</v>
          </cell>
        </row>
        <row r="49">
          <cell r="E49">
            <v>85</v>
          </cell>
          <cell r="F49">
            <v>29</v>
          </cell>
          <cell r="G49">
            <v>0</v>
          </cell>
          <cell r="H49">
            <v>29</v>
          </cell>
          <cell r="I49">
            <v>63</v>
          </cell>
          <cell r="J49">
            <v>15</v>
          </cell>
          <cell r="K49">
            <v>97</v>
          </cell>
          <cell r="L49">
            <v>76</v>
          </cell>
          <cell r="M49">
            <v>14</v>
          </cell>
          <cell r="N49">
            <v>30</v>
          </cell>
          <cell r="O49">
            <v>116</v>
          </cell>
          <cell r="P49">
            <v>19</v>
          </cell>
          <cell r="Q49">
            <v>136</v>
          </cell>
          <cell r="R49">
            <v>242</v>
          </cell>
          <cell r="S49">
            <v>951</v>
          </cell>
        </row>
        <row r="51">
          <cell r="E51">
            <v>27</v>
          </cell>
          <cell r="F51">
            <v>57</v>
          </cell>
          <cell r="G51">
            <v>95</v>
          </cell>
          <cell r="H51">
            <v>87</v>
          </cell>
          <cell r="I51">
            <v>145</v>
          </cell>
          <cell r="J51">
            <v>24</v>
          </cell>
          <cell r="K51">
            <v>71</v>
          </cell>
          <cell r="L51">
            <v>49</v>
          </cell>
          <cell r="M51">
            <v>49</v>
          </cell>
          <cell r="N51">
            <v>20</v>
          </cell>
          <cell r="O51">
            <v>3</v>
          </cell>
          <cell r="P51">
            <v>56</v>
          </cell>
          <cell r="Q51">
            <v>309</v>
          </cell>
          <cell r="R51">
            <v>19</v>
          </cell>
          <cell r="S51">
            <v>1011</v>
          </cell>
        </row>
        <row r="53">
          <cell r="E53">
            <v>80</v>
          </cell>
          <cell r="F53">
            <v>43</v>
          </cell>
          <cell r="G53">
            <v>77</v>
          </cell>
          <cell r="H53">
            <v>86</v>
          </cell>
          <cell r="I53">
            <v>78</v>
          </cell>
          <cell r="J53">
            <v>58</v>
          </cell>
          <cell r="K53">
            <v>45</v>
          </cell>
          <cell r="L53">
            <v>32</v>
          </cell>
          <cell r="M53">
            <v>32</v>
          </cell>
          <cell r="N53">
            <v>58</v>
          </cell>
          <cell r="O53">
            <v>76</v>
          </cell>
          <cell r="P53">
            <v>28</v>
          </cell>
          <cell r="Q53">
            <v>59</v>
          </cell>
          <cell r="R53">
            <v>79</v>
          </cell>
          <cell r="S53">
            <v>831</v>
          </cell>
        </row>
        <row r="55">
          <cell r="E55">
            <v>84</v>
          </cell>
          <cell r="F55">
            <v>51</v>
          </cell>
          <cell r="G55">
            <v>70</v>
          </cell>
          <cell r="H55">
            <v>52</v>
          </cell>
          <cell r="I55">
            <v>66</v>
          </cell>
          <cell r="J55">
            <v>75</v>
          </cell>
          <cell r="K55">
            <v>15</v>
          </cell>
          <cell r="L55">
            <v>71</v>
          </cell>
          <cell r="M55">
            <v>40</v>
          </cell>
          <cell r="N55">
            <v>35</v>
          </cell>
          <cell r="O55">
            <v>83</v>
          </cell>
          <cell r="P55">
            <v>31</v>
          </cell>
          <cell r="Q55">
            <v>106</v>
          </cell>
          <cell r="R55">
            <v>70</v>
          </cell>
          <cell r="S55">
            <v>849</v>
          </cell>
        </row>
        <row r="57">
          <cell r="E57">
            <v>169</v>
          </cell>
          <cell r="F57">
            <v>97</v>
          </cell>
          <cell r="G57">
            <v>114</v>
          </cell>
          <cell r="H57">
            <v>156</v>
          </cell>
          <cell r="I57">
            <v>205</v>
          </cell>
          <cell r="J57">
            <v>71</v>
          </cell>
          <cell r="K57">
            <v>305</v>
          </cell>
          <cell r="L57">
            <v>48</v>
          </cell>
          <cell r="M57">
            <v>124</v>
          </cell>
          <cell r="N57">
            <v>98</v>
          </cell>
          <cell r="O57">
            <v>219</v>
          </cell>
          <cell r="P57">
            <v>155</v>
          </cell>
          <cell r="Q57">
            <v>264</v>
          </cell>
          <cell r="R57">
            <v>220</v>
          </cell>
          <cell r="S57">
            <v>2245</v>
          </cell>
        </row>
        <row r="59">
          <cell r="E59">
            <v>58</v>
          </cell>
          <cell r="F59">
            <v>37</v>
          </cell>
          <cell r="G59">
            <v>93</v>
          </cell>
          <cell r="H59">
            <v>44</v>
          </cell>
          <cell r="I59">
            <v>128</v>
          </cell>
          <cell r="J59">
            <v>3</v>
          </cell>
          <cell r="K59">
            <v>52</v>
          </cell>
          <cell r="L59">
            <v>33</v>
          </cell>
          <cell r="M59">
            <v>64</v>
          </cell>
          <cell r="N59">
            <v>96</v>
          </cell>
          <cell r="O59">
            <v>34</v>
          </cell>
          <cell r="P59">
            <v>19</v>
          </cell>
          <cell r="Q59">
            <v>43</v>
          </cell>
          <cell r="R59">
            <v>50</v>
          </cell>
          <cell r="S59">
            <v>754</v>
          </cell>
        </row>
        <row r="61">
          <cell r="E61">
            <v>410</v>
          </cell>
          <cell r="F61">
            <v>239</v>
          </cell>
          <cell r="G61">
            <v>356</v>
          </cell>
          <cell r="H61">
            <v>371</v>
          </cell>
          <cell r="I61">
            <v>535</v>
          </cell>
          <cell r="J61">
            <v>139</v>
          </cell>
          <cell r="K61">
            <v>509</v>
          </cell>
          <cell r="L61">
            <v>198</v>
          </cell>
          <cell r="M61">
            <v>325</v>
          </cell>
          <cell r="N61">
            <v>99</v>
          </cell>
          <cell r="O61">
            <v>521</v>
          </cell>
          <cell r="P61">
            <v>364</v>
          </cell>
          <cell r="Q61">
            <v>328</v>
          </cell>
          <cell r="R61">
            <v>501</v>
          </cell>
          <cell r="S61">
            <v>4895</v>
          </cell>
        </row>
        <row r="63">
          <cell r="E63">
            <v>0</v>
          </cell>
          <cell r="F63">
            <v>36</v>
          </cell>
          <cell r="G63">
            <v>55</v>
          </cell>
          <cell r="H63">
            <v>60</v>
          </cell>
          <cell r="I63">
            <v>164</v>
          </cell>
          <cell r="J63">
            <v>74</v>
          </cell>
          <cell r="K63">
            <v>110</v>
          </cell>
          <cell r="L63">
            <v>23</v>
          </cell>
          <cell r="M63">
            <v>53</v>
          </cell>
          <cell r="N63">
            <v>88</v>
          </cell>
          <cell r="O63">
            <v>242</v>
          </cell>
          <cell r="P63">
            <v>48</v>
          </cell>
          <cell r="Q63">
            <v>260</v>
          </cell>
          <cell r="R63">
            <v>1018</v>
          </cell>
          <cell r="S63">
            <v>2231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76" t="s">
        <v>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8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79" t="s">
        <v>19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1"/>
    </row>
    <row r="5" spans="2:27" ht="29.1" customHeight="1" thickTop="1" thickBot="1">
      <c r="B5" s="14" t="s">
        <v>20</v>
      </c>
      <c r="C5" s="182" t="s">
        <v>21</v>
      </c>
      <c r="D5" s="183"/>
      <c r="E5" s="15">
        <v>3.9</v>
      </c>
      <c r="F5" s="15">
        <v>7.7</v>
      </c>
      <c r="G5" s="15">
        <v>13.9</v>
      </c>
      <c r="H5" s="15">
        <v>14.7</v>
      </c>
      <c r="I5" s="15">
        <v>13.6</v>
      </c>
      <c r="J5" s="15">
        <v>3.9</v>
      </c>
      <c r="K5" s="15">
        <v>14.6</v>
      </c>
      <c r="L5" s="15">
        <v>9.5</v>
      </c>
      <c r="M5" s="15">
        <v>7.2</v>
      </c>
      <c r="N5" s="15">
        <v>10.3</v>
      </c>
      <c r="O5" s="15">
        <v>4.7</v>
      </c>
      <c r="P5" s="15">
        <v>9.1</v>
      </c>
      <c r="Q5" s="15">
        <v>13.8</v>
      </c>
      <c r="R5" s="16">
        <v>7.7</v>
      </c>
      <c r="S5" s="17">
        <v>8.4</v>
      </c>
      <c r="T5" s="1" t="s">
        <v>22</v>
      </c>
    </row>
    <row r="6" spans="2:27" s="4" customFormat="1" ht="28.5" customHeight="1" thickTop="1" thickBot="1">
      <c r="B6" s="18" t="s">
        <v>23</v>
      </c>
      <c r="C6" s="184" t="s">
        <v>24</v>
      </c>
      <c r="D6" s="185"/>
      <c r="E6" s="19">
        <v>2242</v>
      </c>
      <c r="F6" s="20">
        <v>1779</v>
      </c>
      <c r="G6" s="20">
        <v>2322</v>
      </c>
      <c r="H6" s="20">
        <v>3020</v>
      </c>
      <c r="I6" s="20">
        <v>3737</v>
      </c>
      <c r="J6" s="20">
        <v>634</v>
      </c>
      <c r="K6" s="20">
        <v>2513</v>
      </c>
      <c r="L6" s="20">
        <v>1076</v>
      </c>
      <c r="M6" s="20">
        <v>1704</v>
      </c>
      <c r="N6" s="20">
        <v>1400</v>
      </c>
      <c r="O6" s="20">
        <v>3005</v>
      </c>
      <c r="P6" s="20">
        <v>2328</v>
      </c>
      <c r="Q6" s="20">
        <v>2902</v>
      </c>
      <c r="R6" s="21">
        <v>2559</v>
      </c>
      <c r="S6" s="22">
        <f>SUM(E6:R6)</f>
        <v>31221</v>
      </c>
    </row>
    <row r="7" spans="2:27" s="4" customFormat="1" ht="29.1" customHeight="1" thickTop="1" thickBot="1">
      <c r="B7" s="23"/>
      <c r="C7" s="186" t="s">
        <v>25</v>
      </c>
      <c r="D7" s="186"/>
      <c r="E7" s="24">
        <f>'[1]Stan i struktura X 16'!E6</f>
        <v>2212</v>
      </c>
      <c r="F7" s="25">
        <f>'[1]Stan i struktura X 16'!F6</f>
        <v>1761</v>
      </c>
      <c r="G7" s="25">
        <f>'[1]Stan i struktura X 16'!G6</f>
        <v>2352</v>
      </c>
      <c r="H7" s="25">
        <f>'[1]Stan i struktura X 16'!H6</f>
        <v>3046</v>
      </c>
      <c r="I7" s="25">
        <f>'[1]Stan i struktura X 16'!I6</f>
        <v>3690</v>
      </c>
      <c r="J7" s="25">
        <f>'[1]Stan i struktura X 16'!J6</f>
        <v>611</v>
      </c>
      <c r="K7" s="25">
        <f>'[1]Stan i struktura X 16'!K6</f>
        <v>2518</v>
      </c>
      <c r="L7" s="25">
        <f>'[1]Stan i struktura X 16'!L6</f>
        <v>1067</v>
      </c>
      <c r="M7" s="25">
        <f>'[1]Stan i struktura X 16'!M6</f>
        <v>1705</v>
      </c>
      <c r="N7" s="25">
        <f>'[1]Stan i struktura X 16'!N6</f>
        <v>1360</v>
      </c>
      <c r="O7" s="25">
        <f>'[1]Stan i struktura X 16'!O6</f>
        <v>2995</v>
      </c>
      <c r="P7" s="25">
        <f>'[1]Stan i struktura X 16'!P6</f>
        <v>2342</v>
      </c>
      <c r="Q7" s="25">
        <f>'[1]Stan i struktura X 16'!Q6</f>
        <v>2879</v>
      </c>
      <c r="R7" s="25">
        <f>'[1]Stan i struktura X 16'!R6</f>
        <v>2549</v>
      </c>
      <c r="S7" s="25">
        <f>'[1]Stan i struktura X 16'!S6</f>
        <v>31087</v>
      </c>
      <c r="T7" s="26"/>
      <c r="V7" s="27">
        <f>SUM(E7:R7)</f>
        <v>31087</v>
      </c>
    </row>
    <row r="8" spans="2:27" ht="29.1" customHeight="1" thickTop="1" thickBot="1">
      <c r="B8" s="28"/>
      <c r="C8" s="174" t="s">
        <v>26</v>
      </c>
      <c r="D8" s="175"/>
      <c r="E8" s="29">
        <f t="shared" ref="E8:S8" si="0">E6-E7</f>
        <v>30</v>
      </c>
      <c r="F8" s="29">
        <f t="shared" si="0"/>
        <v>18</v>
      </c>
      <c r="G8" s="29">
        <f t="shared" si="0"/>
        <v>-30</v>
      </c>
      <c r="H8" s="29">
        <f t="shared" si="0"/>
        <v>-26</v>
      </c>
      <c r="I8" s="29">
        <f t="shared" si="0"/>
        <v>47</v>
      </c>
      <c r="J8" s="29">
        <f t="shared" si="0"/>
        <v>23</v>
      </c>
      <c r="K8" s="29">
        <f t="shared" si="0"/>
        <v>-5</v>
      </c>
      <c r="L8" s="29">
        <f t="shared" si="0"/>
        <v>9</v>
      </c>
      <c r="M8" s="29">
        <f t="shared" si="0"/>
        <v>-1</v>
      </c>
      <c r="N8" s="29">
        <f t="shared" si="0"/>
        <v>40</v>
      </c>
      <c r="O8" s="29">
        <f t="shared" si="0"/>
        <v>10</v>
      </c>
      <c r="P8" s="29">
        <f t="shared" si="0"/>
        <v>-14</v>
      </c>
      <c r="Q8" s="29">
        <f t="shared" si="0"/>
        <v>23</v>
      </c>
      <c r="R8" s="30">
        <f t="shared" si="0"/>
        <v>10</v>
      </c>
      <c r="S8" s="31">
        <f t="shared" si="0"/>
        <v>134</v>
      </c>
      <c r="T8" s="32"/>
    </row>
    <row r="9" spans="2:27" ht="29.1" customHeight="1" thickTop="1" thickBot="1">
      <c r="B9" s="33"/>
      <c r="C9" s="192" t="s">
        <v>27</v>
      </c>
      <c r="D9" s="193"/>
      <c r="E9" s="34">
        <f t="shared" ref="E9:S9" si="1">E6/E7*100</f>
        <v>101.35623869801084</v>
      </c>
      <c r="F9" s="34">
        <f t="shared" si="1"/>
        <v>101.02214650766609</v>
      </c>
      <c r="G9" s="34">
        <f t="shared" si="1"/>
        <v>98.724489795918373</v>
      </c>
      <c r="H9" s="34">
        <f t="shared" si="1"/>
        <v>99.146421536441238</v>
      </c>
      <c r="I9" s="34">
        <f t="shared" si="1"/>
        <v>101.27371273712737</v>
      </c>
      <c r="J9" s="34">
        <f t="shared" si="1"/>
        <v>103.76432078559739</v>
      </c>
      <c r="K9" s="34">
        <f t="shared" si="1"/>
        <v>99.801429706115968</v>
      </c>
      <c r="L9" s="34">
        <f t="shared" si="1"/>
        <v>100.84348641049672</v>
      </c>
      <c r="M9" s="34">
        <f t="shared" si="1"/>
        <v>99.941348973607035</v>
      </c>
      <c r="N9" s="34">
        <f t="shared" si="1"/>
        <v>102.94117647058823</v>
      </c>
      <c r="O9" s="34">
        <f t="shared" si="1"/>
        <v>100.3338898163606</v>
      </c>
      <c r="P9" s="34">
        <f t="shared" si="1"/>
        <v>99.402220324508974</v>
      </c>
      <c r="Q9" s="34">
        <f t="shared" si="1"/>
        <v>100.79888850295242</v>
      </c>
      <c r="R9" s="35">
        <f t="shared" si="1"/>
        <v>100.39231071008238</v>
      </c>
      <c r="S9" s="36">
        <f t="shared" si="1"/>
        <v>100.43104834818412</v>
      </c>
      <c r="T9" s="32"/>
      <c r="AA9" s="37"/>
    </row>
    <row r="10" spans="2:27" s="4" customFormat="1" ht="29.1" customHeight="1" thickTop="1" thickBot="1">
      <c r="B10" s="38" t="s">
        <v>28</v>
      </c>
      <c r="C10" s="194" t="s">
        <v>29</v>
      </c>
      <c r="D10" s="195"/>
      <c r="E10" s="39">
        <v>538</v>
      </c>
      <c r="F10" s="40">
        <v>287</v>
      </c>
      <c r="G10" s="41">
        <v>376</v>
      </c>
      <c r="H10" s="41">
        <v>400</v>
      </c>
      <c r="I10" s="41">
        <v>584</v>
      </c>
      <c r="J10" s="41">
        <v>176</v>
      </c>
      <c r="K10" s="41">
        <v>345</v>
      </c>
      <c r="L10" s="41">
        <v>175</v>
      </c>
      <c r="M10" s="42">
        <v>263</v>
      </c>
      <c r="N10" s="42">
        <v>225</v>
      </c>
      <c r="O10" s="42">
        <v>578</v>
      </c>
      <c r="P10" s="42">
        <v>335</v>
      </c>
      <c r="Q10" s="42">
        <v>469</v>
      </c>
      <c r="R10" s="42">
        <v>446</v>
      </c>
      <c r="S10" s="43">
        <f>SUM(E10:R10)</f>
        <v>5197</v>
      </c>
      <c r="T10" s="26"/>
    </row>
    <row r="11" spans="2:27" ht="29.1" customHeight="1" thickTop="1" thickBot="1">
      <c r="B11" s="44"/>
      <c r="C11" s="174" t="s">
        <v>30</v>
      </c>
      <c r="D11" s="175"/>
      <c r="E11" s="45">
        <f t="shared" ref="E11:S11" si="2">E76/E10*100</f>
        <v>12.639405204460965</v>
      </c>
      <c r="F11" s="45">
        <f t="shared" si="2"/>
        <v>17.421602787456447</v>
      </c>
      <c r="G11" s="45">
        <f t="shared" si="2"/>
        <v>7.7127659574468082</v>
      </c>
      <c r="H11" s="45">
        <f t="shared" si="2"/>
        <v>13.5</v>
      </c>
      <c r="I11" s="45">
        <f t="shared" si="2"/>
        <v>11.643835616438356</v>
      </c>
      <c r="J11" s="45">
        <f t="shared" si="2"/>
        <v>15.340909090909092</v>
      </c>
      <c r="K11" s="45">
        <f t="shared" si="2"/>
        <v>11.594202898550725</v>
      </c>
      <c r="L11" s="45">
        <f t="shared" si="2"/>
        <v>14.285714285714285</v>
      </c>
      <c r="M11" s="45">
        <f t="shared" si="2"/>
        <v>11.787072243346007</v>
      </c>
      <c r="N11" s="45">
        <f t="shared" si="2"/>
        <v>16.444444444444446</v>
      </c>
      <c r="O11" s="45">
        <f t="shared" si="2"/>
        <v>20.588235294117645</v>
      </c>
      <c r="P11" s="45">
        <f t="shared" si="2"/>
        <v>16.716417910447763</v>
      </c>
      <c r="Q11" s="45">
        <f t="shared" si="2"/>
        <v>10.021321961620469</v>
      </c>
      <c r="R11" s="46">
        <f t="shared" si="2"/>
        <v>12.780269058295964</v>
      </c>
      <c r="S11" s="47">
        <f t="shared" si="2"/>
        <v>13.623244179334232</v>
      </c>
      <c r="T11" s="32"/>
    </row>
    <row r="12" spans="2:27" ht="29.1" customHeight="1" thickTop="1" thickBot="1">
      <c r="B12" s="48" t="s">
        <v>31</v>
      </c>
      <c r="C12" s="196" t="s">
        <v>32</v>
      </c>
      <c r="D12" s="197"/>
      <c r="E12" s="39">
        <v>508</v>
      </c>
      <c r="F12" s="41">
        <v>269</v>
      </c>
      <c r="G12" s="41">
        <v>406</v>
      </c>
      <c r="H12" s="41">
        <v>426</v>
      </c>
      <c r="I12" s="41">
        <v>537</v>
      </c>
      <c r="J12" s="41">
        <v>153</v>
      </c>
      <c r="K12" s="41">
        <v>350</v>
      </c>
      <c r="L12" s="41">
        <v>166</v>
      </c>
      <c r="M12" s="42">
        <v>264</v>
      </c>
      <c r="N12" s="42">
        <v>185</v>
      </c>
      <c r="O12" s="42">
        <v>568</v>
      </c>
      <c r="P12" s="42">
        <v>349</v>
      </c>
      <c r="Q12" s="42">
        <v>446</v>
      </c>
      <c r="R12" s="42">
        <v>436</v>
      </c>
      <c r="S12" s="43">
        <f>SUM(E12:R12)</f>
        <v>5063</v>
      </c>
      <c r="T12" s="32"/>
    </row>
    <row r="13" spans="2:27" ht="29.1" customHeight="1" thickTop="1" thickBot="1">
      <c r="B13" s="44" t="s">
        <v>22</v>
      </c>
      <c r="C13" s="198" t="s">
        <v>33</v>
      </c>
      <c r="D13" s="199"/>
      <c r="E13" s="49">
        <v>225</v>
      </c>
      <c r="F13" s="50">
        <v>132</v>
      </c>
      <c r="G13" s="50">
        <v>232</v>
      </c>
      <c r="H13" s="50">
        <v>249</v>
      </c>
      <c r="I13" s="50">
        <v>289</v>
      </c>
      <c r="J13" s="50">
        <v>59</v>
      </c>
      <c r="K13" s="50">
        <v>208</v>
      </c>
      <c r="L13" s="50">
        <v>89</v>
      </c>
      <c r="M13" s="51">
        <v>140</v>
      </c>
      <c r="N13" s="51">
        <v>94</v>
      </c>
      <c r="O13" s="51">
        <v>290</v>
      </c>
      <c r="P13" s="51">
        <v>172</v>
      </c>
      <c r="Q13" s="51">
        <v>235</v>
      </c>
      <c r="R13" s="51">
        <v>201</v>
      </c>
      <c r="S13" s="52">
        <f t="shared" ref="S13:S15" si="3">SUM(E13:R13)</f>
        <v>2615</v>
      </c>
      <c r="T13" s="32"/>
    </row>
    <row r="14" spans="2:27" s="4" customFormat="1" ht="29.1" customHeight="1" thickTop="1" thickBot="1">
      <c r="B14" s="18" t="s">
        <v>22</v>
      </c>
      <c r="C14" s="200" t="s">
        <v>34</v>
      </c>
      <c r="D14" s="201"/>
      <c r="E14" s="49">
        <v>187</v>
      </c>
      <c r="F14" s="50">
        <v>120</v>
      </c>
      <c r="G14" s="50">
        <v>213</v>
      </c>
      <c r="H14" s="50">
        <v>196</v>
      </c>
      <c r="I14" s="50">
        <v>235</v>
      </c>
      <c r="J14" s="50">
        <v>34</v>
      </c>
      <c r="K14" s="50">
        <v>179</v>
      </c>
      <c r="L14" s="50">
        <v>73</v>
      </c>
      <c r="M14" s="51">
        <v>121</v>
      </c>
      <c r="N14" s="51">
        <v>76</v>
      </c>
      <c r="O14" s="51">
        <v>234</v>
      </c>
      <c r="P14" s="51">
        <v>148</v>
      </c>
      <c r="Q14" s="51">
        <v>160</v>
      </c>
      <c r="R14" s="51">
        <v>161</v>
      </c>
      <c r="S14" s="52">
        <f t="shared" si="3"/>
        <v>2137</v>
      </c>
      <c r="T14" s="26"/>
    </row>
    <row r="15" spans="2:27" s="4" customFormat="1" ht="29.1" customHeight="1" thickTop="1" thickBot="1">
      <c r="B15" s="53" t="s">
        <v>22</v>
      </c>
      <c r="C15" s="202" t="s">
        <v>35</v>
      </c>
      <c r="D15" s="203"/>
      <c r="E15" s="54">
        <v>126</v>
      </c>
      <c r="F15" s="55">
        <v>79</v>
      </c>
      <c r="G15" s="55">
        <v>70</v>
      </c>
      <c r="H15" s="55">
        <v>75</v>
      </c>
      <c r="I15" s="55">
        <v>112</v>
      </c>
      <c r="J15" s="55">
        <v>45</v>
      </c>
      <c r="K15" s="55">
        <v>58</v>
      </c>
      <c r="L15" s="55">
        <v>20</v>
      </c>
      <c r="M15" s="56">
        <v>65</v>
      </c>
      <c r="N15" s="56">
        <v>39</v>
      </c>
      <c r="O15" s="56">
        <v>142</v>
      </c>
      <c r="P15" s="56">
        <v>109</v>
      </c>
      <c r="Q15" s="56">
        <v>109</v>
      </c>
      <c r="R15" s="56">
        <v>114</v>
      </c>
      <c r="S15" s="52">
        <f t="shared" si="3"/>
        <v>1163</v>
      </c>
      <c r="T15" s="26"/>
    </row>
    <row r="16" spans="2:27" ht="29.1" customHeight="1" thickBot="1">
      <c r="B16" s="179" t="s">
        <v>36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204"/>
    </row>
    <row r="17" spans="2:19" ht="29.1" customHeight="1" thickTop="1" thickBot="1">
      <c r="B17" s="205" t="s">
        <v>20</v>
      </c>
      <c r="C17" s="206" t="s">
        <v>37</v>
      </c>
      <c r="D17" s="207"/>
      <c r="E17" s="57">
        <v>1253</v>
      </c>
      <c r="F17" s="58">
        <v>984</v>
      </c>
      <c r="G17" s="58">
        <v>1323</v>
      </c>
      <c r="H17" s="58">
        <v>1668</v>
      </c>
      <c r="I17" s="58">
        <v>2220</v>
      </c>
      <c r="J17" s="58">
        <v>294</v>
      </c>
      <c r="K17" s="58">
        <v>1478</v>
      </c>
      <c r="L17" s="58">
        <v>517</v>
      </c>
      <c r="M17" s="59">
        <v>933</v>
      </c>
      <c r="N17" s="59">
        <v>840</v>
      </c>
      <c r="O17" s="59">
        <v>1692</v>
      </c>
      <c r="P17" s="59">
        <v>1366</v>
      </c>
      <c r="Q17" s="59">
        <v>1698</v>
      </c>
      <c r="R17" s="59">
        <v>1456</v>
      </c>
      <c r="S17" s="52">
        <f>SUM(E17:R17)</f>
        <v>17722</v>
      </c>
    </row>
    <row r="18" spans="2:19" ht="29.1" customHeight="1" thickTop="1" thickBot="1">
      <c r="B18" s="188"/>
      <c r="C18" s="190" t="s">
        <v>38</v>
      </c>
      <c r="D18" s="191"/>
      <c r="E18" s="60">
        <f t="shared" ref="E18:S18" si="4">E17/E6*100</f>
        <v>55.887600356824265</v>
      </c>
      <c r="F18" s="60">
        <f t="shared" si="4"/>
        <v>55.311973018549743</v>
      </c>
      <c r="G18" s="60">
        <f t="shared" si="4"/>
        <v>56.97674418604651</v>
      </c>
      <c r="H18" s="60">
        <f t="shared" si="4"/>
        <v>55.231788079470199</v>
      </c>
      <c r="I18" s="60">
        <f t="shared" si="4"/>
        <v>59.405940594059402</v>
      </c>
      <c r="J18" s="60">
        <f t="shared" si="4"/>
        <v>46.372239747634069</v>
      </c>
      <c r="K18" s="60">
        <f t="shared" si="4"/>
        <v>58.814166335057706</v>
      </c>
      <c r="L18" s="60">
        <f t="shared" si="4"/>
        <v>48.048327137546472</v>
      </c>
      <c r="M18" s="60">
        <f t="shared" si="4"/>
        <v>54.75352112676056</v>
      </c>
      <c r="N18" s="60">
        <f t="shared" si="4"/>
        <v>60</v>
      </c>
      <c r="O18" s="60">
        <f t="shared" si="4"/>
        <v>56.306156405990016</v>
      </c>
      <c r="P18" s="60">
        <f t="shared" si="4"/>
        <v>58.676975945017183</v>
      </c>
      <c r="Q18" s="60">
        <f t="shared" si="4"/>
        <v>58.511371467953133</v>
      </c>
      <c r="R18" s="61">
        <f t="shared" si="4"/>
        <v>56.897225478702616</v>
      </c>
      <c r="S18" s="62">
        <f t="shared" si="4"/>
        <v>56.763076134652955</v>
      </c>
    </row>
    <row r="19" spans="2:19" ht="29.1" customHeight="1" thickTop="1" thickBot="1">
      <c r="B19" s="187" t="s">
        <v>23</v>
      </c>
      <c r="C19" s="189" t="s">
        <v>39</v>
      </c>
      <c r="D19" s="175"/>
      <c r="E19" s="49">
        <v>0</v>
      </c>
      <c r="F19" s="50">
        <v>1110</v>
      </c>
      <c r="G19" s="50">
        <v>1195</v>
      </c>
      <c r="H19" s="50">
        <v>1677</v>
      </c>
      <c r="I19" s="50">
        <v>1585</v>
      </c>
      <c r="J19" s="50">
        <v>325</v>
      </c>
      <c r="K19" s="50">
        <v>1408</v>
      </c>
      <c r="L19" s="50">
        <v>649</v>
      </c>
      <c r="M19" s="51">
        <v>957</v>
      </c>
      <c r="N19" s="51">
        <v>700</v>
      </c>
      <c r="O19" s="51">
        <v>0</v>
      </c>
      <c r="P19" s="51">
        <v>1417</v>
      </c>
      <c r="Q19" s="51">
        <v>1399</v>
      </c>
      <c r="R19" s="51">
        <v>1198</v>
      </c>
      <c r="S19" s="63">
        <f>SUM(E19:R19)</f>
        <v>13620</v>
      </c>
    </row>
    <row r="20" spans="2:19" ht="29.1" customHeight="1" thickTop="1" thickBot="1">
      <c r="B20" s="188"/>
      <c r="C20" s="190" t="s">
        <v>38</v>
      </c>
      <c r="D20" s="191"/>
      <c r="E20" s="60">
        <f t="shared" ref="E20:S20" si="5">E19/E6*100</f>
        <v>0</v>
      </c>
      <c r="F20" s="60">
        <f t="shared" si="5"/>
        <v>62.394603709949415</v>
      </c>
      <c r="G20" s="60">
        <f t="shared" si="5"/>
        <v>51.464254952627044</v>
      </c>
      <c r="H20" s="60">
        <f t="shared" si="5"/>
        <v>55.52980132450331</v>
      </c>
      <c r="I20" s="60">
        <f t="shared" si="5"/>
        <v>42.413700829542414</v>
      </c>
      <c r="J20" s="60">
        <f t="shared" si="5"/>
        <v>51.261829652996852</v>
      </c>
      <c r="K20" s="60">
        <f t="shared" si="5"/>
        <v>56.028651014723444</v>
      </c>
      <c r="L20" s="60">
        <f t="shared" si="5"/>
        <v>60.315985130111528</v>
      </c>
      <c r="M20" s="60">
        <f t="shared" si="5"/>
        <v>56.161971830985912</v>
      </c>
      <c r="N20" s="60">
        <f t="shared" si="5"/>
        <v>50</v>
      </c>
      <c r="O20" s="60">
        <f t="shared" si="5"/>
        <v>0</v>
      </c>
      <c r="P20" s="60">
        <f t="shared" si="5"/>
        <v>60.867697594501713</v>
      </c>
      <c r="Q20" s="60">
        <f t="shared" si="5"/>
        <v>48.208132322536187</v>
      </c>
      <c r="R20" s="61">
        <f t="shared" si="5"/>
        <v>46.815162172723717</v>
      </c>
      <c r="S20" s="62">
        <f t="shared" si="5"/>
        <v>43.624483520707216</v>
      </c>
    </row>
    <row r="21" spans="2:19" s="4" customFormat="1" ht="29.1" customHeight="1" thickTop="1" thickBot="1">
      <c r="B21" s="208" t="s">
        <v>28</v>
      </c>
      <c r="C21" s="209" t="s">
        <v>40</v>
      </c>
      <c r="D21" s="210"/>
      <c r="E21" s="49">
        <v>479</v>
      </c>
      <c r="F21" s="50">
        <v>341</v>
      </c>
      <c r="G21" s="50">
        <v>445</v>
      </c>
      <c r="H21" s="50">
        <v>647</v>
      </c>
      <c r="I21" s="50">
        <v>668</v>
      </c>
      <c r="J21" s="50">
        <v>103</v>
      </c>
      <c r="K21" s="50">
        <v>475</v>
      </c>
      <c r="L21" s="50">
        <v>148</v>
      </c>
      <c r="M21" s="51">
        <v>274</v>
      </c>
      <c r="N21" s="51">
        <v>167</v>
      </c>
      <c r="O21" s="51">
        <v>449</v>
      </c>
      <c r="P21" s="51">
        <v>325</v>
      </c>
      <c r="Q21" s="51">
        <v>596</v>
      </c>
      <c r="R21" s="51">
        <v>312</v>
      </c>
      <c r="S21" s="52">
        <f>SUM(E21:R21)</f>
        <v>5429</v>
      </c>
    </row>
    <row r="22" spans="2:19" ht="29.1" customHeight="1" thickTop="1" thickBot="1">
      <c r="B22" s="188"/>
      <c r="C22" s="190" t="s">
        <v>38</v>
      </c>
      <c r="D22" s="191"/>
      <c r="E22" s="60">
        <f t="shared" ref="E22:S22" si="6">E21/E6*100</f>
        <v>21.364852809991081</v>
      </c>
      <c r="F22" s="60">
        <f t="shared" si="6"/>
        <v>19.168071950534006</v>
      </c>
      <c r="G22" s="60">
        <f t="shared" si="6"/>
        <v>19.164513350559861</v>
      </c>
      <c r="H22" s="60">
        <f t="shared" si="6"/>
        <v>21.423841059602651</v>
      </c>
      <c r="I22" s="60">
        <f t="shared" si="6"/>
        <v>17.875301043617874</v>
      </c>
      <c r="J22" s="60">
        <f t="shared" si="6"/>
        <v>16.246056782334385</v>
      </c>
      <c r="K22" s="60">
        <f t="shared" si="6"/>
        <v>18.901711102268205</v>
      </c>
      <c r="L22" s="60">
        <f t="shared" si="6"/>
        <v>13.754646840148698</v>
      </c>
      <c r="M22" s="60">
        <f t="shared" si="6"/>
        <v>16.079812206572768</v>
      </c>
      <c r="N22" s="60">
        <f t="shared" si="6"/>
        <v>11.928571428571429</v>
      </c>
      <c r="O22" s="60">
        <f t="shared" si="6"/>
        <v>14.941763727121465</v>
      </c>
      <c r="P22" s="60">
        <f t="shared" si="6"/>
        <v>13.960481099656358</v>
      </c>
      <c r="Q22" s="60">
        <f t="shared" si="6"/>
        <v>20.537560303239143</v>
      </c>
      <c r="R22" s="61">
        <f t="shared" si="6"/>
        <v>12.192262602579133</v>
      </c>
      <c r="S22" s="62">
        <f t="shared" si="6"/>
        <v>17.388936933474263</v>
      </c>
    </row>
    <row r="23" spans="2:19" s="4" customFormat="1" ht="29.1" customHeight="1" thickTop="1" thickBot="1">
      <c r="B23" s="208" t="s">
        <v>31</v>
      </c>
      <c r="C23" s="211" t="s">
        <v>41</v>
      </c>
      <c r="D23" s="212"/>
      <c r="E23" s="49">
        <v>206</v>
      </c>
      <c r="F23" s="50">
        <v>161</v>
      </c>
      <c r="G23" s="50">
        <v>142</v>
      </c>
      <c r="H23" s="50">
        <v>205</v>
      </c>
      <c r="I23" s="50">
        <v>65</v>
      </c>
      <c r="J23" s="50">
        <v>26</v>
      </c>
      <c r="K23" s="50">
        <v>90</v>
      </c>
      <c r="L23" s="50">
        <v>39</v>
      </c>
      <c r="M23" s="51">
        <v>156</v>
      </c>
      <c r="N23" s="51">
        <v>72</v>
      </c>
      <c r="O23" s="51">
        <v>215</v>
      </c>
      <c r="P23" s="51">
        <v>88</v>
      </c>
      <c r="Q23" s="51">
        <v>174</v>
      </c>
      <c r="R23" s="51">
        <v>95</v>
      </c>
      <c r="S23" s="52">
        <f>SUM(E23:R23)</f>
        <v>1734</v>
      </c>
    </row>
    <row r="24" spans="2:19" ht="29.1" customHeight="1" thickTop="1" thickBot="1">
      <c r="B24" s="188"/>
      <c r="C24" s="190" t="s">
        <v>38</v>
      </c>
      <c r="D24" s="191"/>
      <c r="E24" s="60">
        <f t="shared" ref="E24:S24" si="7">E23/E6*100</f>
        <v>9.1882247992863508</v>
      </c>
      <c r="F24" s="60">
        <f t="shared" si="7"/>
        <v>9.0500281056773471</v>
      </c>
      <c r="G24" s="60">
        <f t="shared" si="7"/>
        <v>6.1154177433247199</v>
      </c>
      <c r="H24" s="60">
        <f t="shared" si="7"/>
        <v>6.7880794701986753</v>
      </c>
      <c r="I24" s="60">
        <f t="shared" si="7"/>
        <v>1.7393631255017392</v>
      </c>
      <c r="J24" s="60">
        <f t="shared" si="7"/>
        <v>4.1009463722397479</v>
      </c>
      <c r="K24" s="60">
        <f t="shared" si="7"/>
        <v>3.5813768404297655</v>
      </c>
      <c r="L24" s="60">
        <f t="shared" si="7"/>
        <v>3.6245353159851299</v>
      </c>
      <c r="M24" s="60">
        <f t="shared" si="7"/>
        <v>9.1549295774647899</v>
      </c>
      <c r="N24" s="60">
        <f t="shared" si="7"/>
        <v>5.1428571428571423</v>
      </c>
      <c r="O24" s="60">
        <f t="shared" si="7"/>
        <v>7.1547420965058244</v>
      </c>
      <c r="P24" s="60">
        <f t="shared" si="7"/>
        <v>3.7800687285223367</v>
      </c>
      <c r="Q24" s="60">
        <f t="shared" si="7"/>
        <v>5.9958649207443138</v>
      </c>
      <c r="R24" s="61">
        <f t="shared" si="7"/>
        <v>3.7123876514263383</v>
      </c>
      <c r="S24" s="62">
        <f t="shared" si="7"/>
        <v>5.5539540693763811</v>
      </c>
    </row>
    <row r="25" spans="2:19" s="4" customFormat="1" ht="29.1" customHeight="1" thickTop="1" thickBot="1">
      <c r="B25" s="208" t="s">
        <v>42</v>
      </c>
      <c r="C25" s="209" t="s">
        <v>43</v>
      </c>
      <c r="D25" s="210"/>
      <c r="E25" s="64">
        <v>60</v>
      </c>
      <c r="F25" s="51">
        <v>63</v>
      </c>
      <c r="G25" s="51">
        <v>77</v>
      </c>
      <c r="H25" s="51">
        <v>92</v>
      </c>
      <c r="I25" s="51">
        <v>105</v>
      </c>
      <c r="J25" s="51">
        <v>7</v>
      </c>
      <c r="K25" s="51">
        <v>61</v>
      </c>
      <c r="L25" s="51">
        <v>39</v>
      </c>
      <c r="M25" s="51">
        <v>40</v>
      </c>
      <c r="N25" s="51">
        <v>71</v>
      </c>
      <c r="O25" s="51">
        <v>105</v>
      </c>
      <c r="P25" s="51">
        <v>98</v>
      </c>
      <c r="Q25" s="51">
        <v>83</v>
      </c>
      <c r="R25" s="51">
        <v>91</v>
      </c>
      <c r="S25" s="52">
        <f>SUM(E25:R25)</f>
        <v>992</v>
      </c>
    </row>
    <row r="26" spans="2:19" ht="29.1" customHeight="1" thickTop="1" thickBot="1">
      <c r="B26" s="188"/>
      <c r="C26" s="190" t="s">
        <v>38</v>
      </c>
      <c r="D26" s="191"/>
      <c r="E26" s="60">
        <f t="shared" ref="E26:S26" si="8">E25/E6*100</f>
        <v>2.6761819803746656</v>
      </c>
      <c r="F26" s="60">
        <f t="shared" si="8"/>
        <v>3.5413153456998319</v>
      </c>
      <c r="G26" s="60">
        <f t="shared" si="8"/>
        <v>3.3161068044788973</v>
      </c>
      <c r="H26" s="60">
        <f t="shared" si="8"/>
        <v>3.0463576158940397</v>
      </c>
      <c r="I26" s="60">
        <f t="shared" si="8"/>
        <v>2.8097404335028098</v>
      </c>
      <c r="J26" s="60">
        <f t="shared" si="8"/>
        <v>1.1041009463722398</v>
      </c>
      <c r="K26" s="60">
        <f t="shared" si="8"/>
        <v>2.4273776362912853</v>
      </c>
      <c r="L26" s="60">
        <f t="shared" si="8"/>
        <v>3.6245353159851299</v>
      </c>
      <c r="M26" s="60">
        <f t="shared" si="8"/>
        <v>2.3474178403755865</v>
      </c>
      <c r="N26" s="60">
        <f t="shared" si="8"/>
        <v>5.0714285714285712</v>
      </c>
      <c r="O26" s="60">
        <f t="shared" si="8"/>
        <v>3.494176372712146</v>
      </c>
      <c r="P26" s="60">
        <f t="shared" si="8"/>
        <v>4.2096219931271479</v>
      </c>
      <c r="Q26" s="60">
        <f t="shared" si="8"/>
        <v>2.8600964851826327</v>
      </c>
      <c r="R26" s="61">
        <f t="shared" si="8"/>
        <v>3.5560765924189135</v>
      </c>
      <c r="S26" s="62">
        <f t="shared" si="8"/>
        <v>3.1773485794817589</v>
      </c>
    </row>
    <row r="27" spans="2:19" ht="29.1" customHeight="1" thickTop="1" thickBot="1">
      <c r="B27" s="208" t="s">
        <v>44</v>
      </c>
      <c r="C27" s="214" t="s">
        <v>45</v>
      </c>
      <c r="D27" s="215"/>
      <c r="E27" s="64">
        <v>351</v>
      </c>
      <c r="F27" s="51">
        <v>328</v>
      </c>
      <c r="G27" s="51">
        <v>507</v>
      </c>
      <c r="H27" s="51">
        <v>516</v>
      </c>
      <c r="I27" s="51">
        <v>752</v>
      </c>
      <c r="J27" s="51">
        <v>113</v>
      </c>
      <c r="K27" s="51">
        <v>505</v>
      </c>
      <c r="L27" s="51">
        <v>160</v>
      </c>
      <c r="M27" s="51">
        <v>379</v>
      </c>
      <c r="N27" s="51">
        <v>213</v>
      </c>
      <c r="O27" s="51">
        <v>547</v>
      </c>
      <c r="P27" s="51">
        <v>598</v>
      </c>
      <c r="Q27" s="51">
        <v>445</v>
      </c>
      <c r="R27" s="51">
        <v>514</v>
      </c>
      <c r="S27" s="52">
        <f>SUM(E27:R27)</f>
        <v>5928</v>
      </c>
    </row>
    <row r="28" spans="2:19" ht="29.1" customHeight="1" thickTop="1" thickBot="1">
      <c r="B28" s="213"/>
      <c r="C28" s="190" t="s">
        <v>38</v>
      </c>
      <c r="D28" s="191"/>
      <c r="E28" s="60">
        <f>E27/E6*100</f>
        <v>15.655664585191792</v>
      </c>
      <c r="F28" s="60">
        <f t="shared" ref="F28:S28" si="9">F27/F6*100</f>
        <v>18.437324339516582</v>
      </c>
      <c r="G28" s="60">
        <f t="shared" si="9"/>
        <v>21.834625322997418</v>
      </c>
      <c r="H28" s="60">
        <f t="shared" si="9"/>
        <v>17.086092715231789</v>
      </c>
      <c r="I28" s="60">
        <f t="shared" si="9"/>
        <v>20.123093390420124</v>
      </c>
      <c r="J28" s="60">
        <f t="shared" si="9"/>
        <v>17.823343848580443</v>
      </c>
      <c r="K28" s="60">
        <f t="shared" si="9"/>
        <v>20.095503382411462</v>
      </c>
      <c r="L28" s="60">
        <f t="shared" si="9"/>
        <v>14.869888475836431</v>
      </c>
      <c r="M28" s="60">
        <f t="shared" si="9"/>
        <v>22.241784037558684</v>
      </c>
      <c r="N28" s="60">
        <f t="shared" si="9"/>
        <v>15.214285714285714</v>
      </c>
      <c r="O28" s="60">
        <f t="shared" si="9"/>
        <v>18.202995008319466</v>
      </c>
      <c r="P28" s="60">
        <f t="shared" si="9"/>
        <v>25.687285223367695</v>
      </c>
      <c r="Q28" s="60">
        <f t="shared" si="9"/>
        <v>15.334252239834598</v>
      </c>
      <c r="R28" s="61">
        <f t="shared" si="9"/>
        <v>20.085971082454083</v>
      </c>
      <c r="S28" s="62">
        <f t="shared" si="9"/>
        <v>18.987220140290191</v>
      </c>
    </row>
    <row r="29" spans="2:19" ht="29.1" customHeight="1" thickTop="1" thickBot="1">
      <c r="B29" s="179" t="s">
        <v>46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216"/>
    </row>
    <row r="30" spans="2:19" ht="29.1" customHeight="1" thickTop="1" thickBot="1">
      <c r="B30" s="187" t="s">
        <v>20</v>
      </c>
      <c r="C30" s="189" t="s">
        <v>47</v>
      </c>
      <c r="D30" s="175"/>
      <c r="E30" s="49">
        <v>487</v>
      </c>
      <c r="F30" s="50">
        <v>458</v>
      </c>
      <c r="G30" s="50">
        <v>651</v>
      </c>
      <c r="H30" s="50">
        <v>818</v>
      </c>
      <c r="I30" s="50">
        <v>896</v>
      </c>
      <c r="J30" s="50">
        <v>120</v>
      </c>
      <c r="K30" s="50">
        <v>680</v>
      </c>
      <c r="L30" s="50">
        <v>297</v>
      </c>
      <c r="M30" s="51">
        <v>459</v>
      </c>
      <c r="N30" s="51">
        <v>428</v>
      </c>
      <c r="O30" s="51">
        <v>673</v>
      </c>
      <c r="P30" s="51">
        <v>709</v>
      </c>
      <c r="Q30" s="51">
        <v>705</v>
      </c>
      <c r="R30" s="51">
        <v>687</v>
      </c>
      <c r="S30" s="52">
        <f>SUM(E30:R30)</f>
        <v>8068</v>
      </c>
    </row>
    <row r="31" spans="2:19" ht="29.1" customHeight="1" thickTop="1" thickBot="1">
      <c r="B31" s="188"/>
      <c r="C31" s="190" t="s">
        <v>38</v>
      </c>
      <c r="D31" s="191"/>
      <c r="E31" s="60">
        <f t="shared" ref="E31:S31" si="10">E30/E6*100</f>
        <v>21.721677074041036</v>
      </c>
      <c r="F31" s="60">
        <f t="shared" si="10"/>
        <v>25.744800449690835</v>
      </c>
      <c r="G31" s="60">
        <f t="shared" si="10"/>
        <v>28.036175710594314</v>
      </c>
      <c r="H31" s="60">
        <f t="shared" si="10"/>
        <v>27.086092715231786</v>
      </c>
      <c r="I31" s="60">
        <f t="shared" si="10"/>
        <v>23.976451699223979</v>
      </c>
      <c r="J31" s="60">
        <f t="shared" si="10"/>
        <v>18.927444794952681</v>
      </c>
      <c r="K31" s="60">
        <f t="shared" si="10"/>
        <v>27.059291683247118</v>
      </c>
      <c r="L31" s="60">
        <f t="shared" si="10"/>
        <v>27.602230483271374</v>
      </c>
      <c r="M31" s="60">
        <f t="shared" si="10"/>
        <v>26.936619718309856</v>
      </c>
      <c r="N31" s="60">
        <f t="shared" si="10"/>
        <v>30.571428571428573</v>
      </c>
      <c r="O31" s="60">
        <f t="shared" si="10"/>
        <v>22.396006655574045</v>
      </c>
      <c r="P31" s="60">
        <f t="shared" si="10"/>
        <v>30.455326460481096</v>
      </c>
      <c r="Q31" s="60">
        <f t="shared" si="10"/>
        <v>24.293590627153687</v>
      </c>
      <c r="R31" s="61">
        <f t="shared" si="10"/>
        <v>26.846424384525204</v>
      </c>
      <c r="S31" s="62">
        <f t="shared" si="10"/>
        <v>25.841580987156082</v>
      </c>
    </row>
    <row r="32" spans="2:19" ht="29.1" customHeight="1" thickTop="1" thickBot="1">
      <c r="B32" s="208" t="s">
        <v>23</v>
      </c>
      <c r="C32" s="209" t="s">
        <v>48</v>
      </c>
      <c r="D32" s="210"/>
      <c r="E32" s="49">
        <v>762</v>
      </c>
      <c r="F32" s="50">
        <v>602</v>
      </c>
      <c r="G32" s="50">
        <v>667</v>
      </c>
      <c r="H32" s="50">
        <v>879</v>
      </c>
      <c r="I32" s="50">
        <v>1061</v>
      </c>
      <c r="J32" s="50">
        <v>238</v>
      </c>
      <c r="K32" s="50">
        <v>688</v>
      </c>
      <c r="L32" s="50">
        <v>353</v>
      </c>
      <c r="M32" s="51">
        <v>498</v>
      </c>
      <c r="N32" s="51">
        <v>394</v>
      </c>
      <c r="O32" s="51">
        <v>885</v>
      </c>
      <c r="P32" s="51">
        <v>622</v>
      </c>
      <c r="Q32" s="51">
        <v>832</v>
      </c>
      <c r="R32" s="51">
        <v>744</v>
      </c>
      <c r="S32" s="52">
        <f>SUM(E32:R32)</f>
        <v>9225</v>
      </c>
    </row>
    <row r="33" spans="2:29" ht="29.1" customHeight="1" thickTop="1" thickBot="1">
      <c r="B33" s="188"/>
      <c r="C33" s="190" t="s">
        <v>38</v>
      </c>
      <c r="D33" s="191"/>
      <c r="E33" s="60">
        <f t="shared" ref="E33:S33" si="11">E32/E6*100</f>
        <v>33.987511150758252</v>
      </c>
      <c r="F33" s="60">
        <f t="shared" si="11"/>
        <v>33.839235525576164</v>
      </c>
      <c r="G33" s="60">
        <f t="shared" si="11"/>
        <v>28.725236864771748</v>
      </c>
      <c r="H33" s="60">
        <f t="shared" si="11"/>
        <v>29.105960264900659</v>
      </c>
      <c r="I33" s="60">
        <f t="shared" si="11"/>
        <v>28.391758094728392</v>
      </c>
      <c r="J33" s="60">
        <f t="shared" si="11"/>
        <v>37.539432176656149</v>
      </c>
      <c r="K33" s="60">
        <f t="shared" si="11"/>
        <v>27.377636291285317</v>
      </c>
      <c r="L33" s="60">
        <f t="shared" si="11"/>
        <v>32.806691449814124</v>
      </c>
      <c r="M33" s="60">
        <f t="shared" si="11"/>
        <v>29.225352112676056</v>
      </c>
      <c r="N33" s="60">
        <f t="shared" si="11"/>
        <v>28.142857142857142</v>
      </c>
      <c r="O33" s="60">
        <f t="shared" si="11"/>
        <v>29.450915141430951</v>
      </c>
      <c r="P33" s="60">
        <f t="shared" si="11"/>
        <v>26.718213058419245</v>
      </c>
      <c r="Q33" s="60">
        <f t="shared" si="11"/>
        <v>28.669882839421092</v>
      </c>
      <c r="R33" s="61">
        <f t="shared" si="11"/>
        <v>29.073856975381005</v>
      </c>
      <c r="S33" s="62">
        <f t="shared" si="11"/>
        <v>29.54742000576535</v>
      </c>
    </row>
    <row r="34" spans="2:29" ht="29.1" customHeight="1" thickTop="1" thickBot="1">
      <c r="B34" s="208" t="s">
        <v>28</v>
      </c>
      <c r="C34" s="209" t="s">
        <v>49</v>
      </c>
      <c r="D34" s="210"/>
      <c r="E34" s="49">
        <v>783</v>
      </c>
      <c r="F34" s="50">
        <v>781</v>
      </c>
      <c r="G34" s="50">
        <v>1247</v>
      </c>
      <c r="H34" s="50">
        <v>1579</v>
      </c>
      <c r="I34" s="50">
        <v>2126</v>
      </c>
      <c r="J34" s="50">
        <v>222</v>
      </c>
      <c r="K34" s="50">
        <v>1327</v>
      </c>
      <c r="L34" s="50">
        <v>530</v>
      </c>
      <c r="M34" s="51">
        <v>794</v>
      </c>
      <c r="N34" s="51">
        <v>727</v>
      </c>
      <c r="O34" s="51">
        <v>1425</v>
      </c>
      <c r="P34" s="51">
        <v>1128</v>
      </c>
      <c r="Q34" s="51">
        <v>1466</v>
      </c>
      <c r="R34" s="51">
        <v>1301</v>
      </c>
      <c r="S34" s="52">
        <f>SUM(E34:R34)</f>
        <v>15436</v>
      </c>
    </row>
    <row r="35" spans="2:29" ht="29.1" customHeight="1" thickTop="1" thickBot="1">
      <c r="B35" s="188"/>
      <c r="C35" s="190" t="s">
        <v>38</v>
      </c>
      <c r="D35" s="191"/>
      <c r="E35" s="60">
        <f t="shared" ref="E35:S35" si="12">E34/E6*100</f>
        <v>34.924174843889382</v>
      </c>
      <c r="F35" s="60">
        <f t="shared" si="12"/>
        <v>43.901068015739177</v>
      </c>
      <c r="G35" s="60">
        <f t="shared" si="12"/>
        <v>53.703703703703709</v>
      </c>
      <c r="H35" s="60">
        <f t="shared" si="12"/>
        <v>52.284768211920529</v>
      </c>
      <c r="I35" s="60">
        <f t="shared" si="12"/>
        <v>56.890553920256892</v>
      </c>
      <c r="J35" s="60">
        <f t="shared" si="12"/>
        <v>35.01577287066246</v>
      </c>
      <c r="K35" s="60">
        <f t="shared" si="12"/>
        <v>52.805411858336647</v>
      </c>
      <c r="L35" s="60">
        <f t="shared" si="12"/>
        <v>49.256505576208177</v>
      </c>
      <c r="M35" s="60">
        <f t="shared" si="12"/>
        <v>46.5962441314554</v>
      </c>
      <c r="N35" s="60">
        <f t="shared" si="12"/>
        <v>51.928571428571423</v>
      </c>
      <c r="O35" s="60">
        <f t="shared" si="12"/>
        <v>47.420965058236277</v>
      </c>
      <c r="P35" s="60">
        <f t="shared" si="12"/>
        <v>48.453608247422679</v>
      </c>
      <c r="Q35" s="60">
        <f t="shared" si="12"/>
        <v>50.516884906960712</v>
      </c>
      <c r="R35" s="61">
        <f t="shared" si="12"/>
        <v>50.840171942164915</v>
      </c>
      <c r="S35" s="62">
        <f t="shared" si="12"/>
        <v>49.441081323468175</v>
      </c>
    </row>
    <row r="36" spans="2:29" ht="29.1" customHeight="1" thickTop="1" thickBot="1">
      <c r="B36" s="208" t="s">
        <v>31</v>
      </c>
      <c r="C36" s="214" t="s">
        <v>50</v>
      </c>
      <c r="D36" s="215"/>
      <c r="E36" s="64">
        <v>338</v>
      </c>
      <c r="F36" s="51">
        <v>312</v>
      </c>
      <c r="G36" s="51">
        <v>469</v>
      </c>
      <c r="H36" s="51">
        <v>424</v>
      </c>
      <c r="I36" s="51">
        <v>762</v>
      </c>
      <c r="J36" s="51">
        <v>88</v>
      </c>
      <c r="K36" s="51">
        <v>476</v>
      </c>
      <c r="L36" s="51">
        <v>182</v>
      </c>
      <c r="M36" s="51">
        <v>254</v>
      </c>
      <c r="N36" s="51">
        <v>235</v>
      </c>
      <c r="O36" s="51">
        <v>395</v>
      </c>
      <c r="P36" s="51">
        <v>403</v>
      </c>
      <c r="Q36" s="51">
        <v>610</v>
      </c>
      <c r="R36" s="51">
        <v>509</v>
      </c>
      <c r="S36" s="52">
        <f>SUM(E36:R36)</f>
        <v>5457</v>
      </c>
    </row>
    <row r="37" spans="2:29" ht="29.1" customHeight="1" thickTop="1" thickBot="1">
      <c r="B37" s="213"/>
      <c r="C37" s="190" t="s">
        <v>38</v>
      </c>
      <c r="D37" s="191"/>
      <c r="E37" s="60">
        <f t="shared" ref="E37:S37" si="13">E36/E6*100</f>
        <v>15.075825156110614</v>
      </c>
      <c r="F37" s="60">
        <f t="shared" si="13"/>
        <v>17.537942664418214</v>
      </c>
      <c r="G37" s="60">
        <f t="shared" si="13"/>
        <v>20.198105081826011</v>
      </c>
      <c r="H37" s="60">
        <f t="shared" si="13"/>
        <v>14.039735099337749</v>
      </c>
      <c r="I37" s="60">
        <f t="shared" si="13"/>
        <v>20.390687717420391</v>
      </c>
      <c r="J37" s="60">
        <f t="shared" si="13"/>
        <v>13.880126182965299</v>
      </c>
      <c r="K37" s="60">
        <f t="shared" si="13"/>
        <v>18.941504178272979</v>
      </c>
      <c r="L37" s="60">
        <f t="shared" si="13"/>
        <v>16.914498141263941</v>
      </c>
      <c r="M37" s="60">
        <f t="shared" si="13"/>
        <v>14.906103286384976</v>
      </c>
      <c r="N37" s="60">
        <f t="shared" si="13"/>
        <v>16.785714285714285</v>
      </c>
      <c r="O37" s="60">
        <f t="shared" si="13"/>
        <v>13.144758735440931</v>
      </c>
      <c r="P37" s="60">
        <f t="shared" si="13"/>
        <v>17.310996563573884</v>
      </c>
      <c r="Q37" s="60">
        <f t="shared" si="13"/>
        <v>21.019986216402479</v>
      </c>
      <c r="R37" s="61">
        <f t="shared" si="13"/>
        <v>19.890582258694803</v>
      </c>
      <c r="S37" s="62">
        <f t="shared" si="13"/>
        <v>17.478620159508022</v>
      </c>
    </row>
    <row r="38" spans="2:29" s="65" customFormat="1" ht="29.1" customHeight="1" thickTop="1" thickBot="1">
      <c r="B38" s="187" t="s">
        <v>42</v>
      </c>
      <c r="C38" s="220" t="s">
        <v>51</v>
      </c>
      <c r="D38" s="221"/>
      <c r="E38" s="64">
        <v>361</v>
      </c>
      <c r="F38" s="51">
        <v>189</v>
      </c>
      <c r="G38" s="51">
        <v>205</v>
      </c>
      <c r="H38" s="51">
        <v>162</v>
      </c>
      <c r="I38" s="51">
        <v>294</v>
      </c>
      <c r="J38" s="51">
        <v>50</v>
      </c>
      <c r="K38" s="51">
        <v>178</v>
      </c>
      <c r="L38" s="51">
        <v>102</v>
      </c>
      <c r="M38" s="51">
        <v>161</v>
      </c>
      <c r="N38" s="51">
        <v>94</v>
      </c>
      <c r="O38" s="51">
        <v>296</v>
      </c>
      <c r="P38" s="51">
        <v>209</v>
      </c>
      <c r="Q38" s="51">
        <v>233</v>
      </c>
      <c r="R38" s="51">
        <v>176</v>
      </c>
      <c r="S38" s="52">
        <f>SUM(E38:R38)</f>
        <v>2710</v>
      </c>
    </row>
    <row r="39" spans="2:29" s="4" customFormat="1" ht="29.1" customHeight="1" thickTop="1" thickBot="1">
      <c r="B39" s="219"/>
      <c r="C39" s="222" t="s">
        <v>38</v>
      </c>
      <c r="D39" s="223"/>
      <c r="E39" s="66">
        <f t="shared" ref="E39:S39" si="14">E38/E6*100</f>
        <v>16.101694915254235</v>
      </c>
      <c r="F39" s="67">
        <f t="shared" si="14"/>
        <v>10.623946037099493</v>
      </c>
      <c r="G39" s="67">
        <f t="shared" si="14"/>
        <v>8.8285960378983628</v>
      </c>
      <c r="H39" s="67">
        <f t="shared" si="14"/>
        <v>5.3642384105960259</v>
      </c>
      <c r="I39" s="67">
        <f t="shared" si="14"/>
        <v>7.8672732138078665</v>
      </c>
      <c r="J39" s="67">
        <f t="shared" si="14"/>
        <v>7.8864353312302837</v>
      </c>
      <c r="K39" s="67">
        <f t="shared" si="14"/>
        <v>7.0831675288499802</v>
      </c>
      <c r="L39" s="67">
        <f t="shared" si="14"/>
        <v>9.4795539033457246</v>
      </c>
      <c r="M39" s="67">
        <f t="shared" si="14"/>
        <v>9.4483568075117379</v>
      </c>
      <c r="N39" s="67">
        <f t="shared" si="14"/>
        <v>6.7142857142857144</v>
      </c>
      <c r="O39" s="66">
        <f t="shared" si="14"/>
        <v>9.8502495840266224</v>
      </c>
      <c r="P39" s="67">
        <f t="shared" si="14"/>
        <v>8.9776632302405499</v>
      </c>
      <c r="Q39" s="67">
        <f t="shared" si="14"/>
        <v>8.0289455547898001</v>
      </c>
      <c r="R39" s="68">
        <f t="shared" si="14"/>
        <v>6.87768659632669</v>
      </c>
      <c r="S39" s="62">
        <f t="shared" si="14"/>
        <v>8.6800550911245633</v>
      </c>
    </row>
    <row r="40" spans="2:29" s="4" customFormat="1" ht="24" customHeight="1">
      <c r="B40" s="69"/>
      <c r="C40" s="70"/>
      <c r="D40" s="70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2"/>
    </row>
    <row r="41" spans="2:29" s="4" customFormat="1" ht="48.75" customHeight="1" thickBot="1">
      <c r="B41" s="224" t="s">
        <v>52</v>
      </c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</row>
    <row r="42" spans="2:29" s="4" customFormat="1" ht="42" customHeight="1" thickTop="1" thickBot="1">
      <c r="B42" s="6" t="s">
        <v>1</v>
      </c>
      <c r="C42" s="73" t="s">
        <v>2</v>
      </c>
      <c r="D42" s="74" t="s">
        <v>3</v>
      </c>
      <c r="E42" s="75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9" s="4" customFormat="1" ht="42" customHeight="1" thickBot="1">
      <c r="B43" s="179" t="s">
        <v>55</v>
      </c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6"/>
    </row>
    <row r="44" spans="2:29" s="4" customFormat="1" ht="42" customHeight="1" thickTop="1" thickBot="1">
      <c r="B44" s="76" t="s">
        <v>20</v>
      </c>
      <c r="C44" s="217" t="s">
        <v>56</v>
      </c>
      <c r="D44" s="218"/>
      <c r="E44" s="57">
        <v>689</v>
      </c>
      <c r="F44" s="57">
        <v>385</v>
      </c>
      <c r="G44" s="57">
        <v>297</v>
      </c>
      <c r="H44" s="57">
        <v>160</v>
      </c>
      <c r="I44" s="57">
        <v>216</v>
      </c>
      <c r="J44" s="57">
        <v>217</v>
      </c>
      <c r="K44" s="57">
        <v>110</v>
      </c>
      <c r="L44" s="57">
        <v>315</v>
      </c>
      <c r="M44" s="57">
        <v>53</v>
      </c>
      <c r="N44" s="57">
        <v>302</v>
      </c>
      <c r="O44" s="57">
        <v>1055</v>
      </c>
      <c r="P44" s="57">
        <v>185</v>
      </c>
      <c r="Q44" s="57">
        <v>182</v>
      </c>
      <c r="R44" s="77">
        <v>342</v>
      </c>
      <c r="S44" s="78">
        <f>SUM(E44:R44)</f>
        <v>4508</v>
      </c>
    </row>
    <row r="45" spans="2:29" s="4" customFormat="1" ht="42" customHeight="1" thickTop="1" thickBot="1">
      <c r="B45" s="79"/>
      <c r="C45" s="227" t="s">
        <v>57</v>
      </c>
      <c r="D45" s="228"/>
      <c r="E45" s="80">
        <v>25</v>
      </c>
      <c r="F45" s="50">
        <v>19</v>
      </c>
      <c r="G45" s="50">
        <v>29</v>
      </c>
      <c r="H45" s="50">
        <v>36</v>
      </c>
      <c r="I45" s="50">
        <v>51</v>
      </c>
      <c r="J45" s="50">
        <v>22</v>
      </c>
      <c r="K45" s="50">
        <v>19</v>
      </c>
      <c r="L45" s="50">
        <v>26</v>
      </c>
      <c r="M45" s="51">
        <v>6</v>
      </c>
      <c r="N45" s="51">
        <v>12</v>
      </c>
      <c r="O45" s="51">
        <v>42</v>
      </c>
      <c r="P45" s="51">
        <v>12</v>
      </c>
      <c r="Q45" s="51">
        <v>74</v>
      </c>
      <c r="R45" s="51">
        <v>103</v>
      </c>
      <c r="S45" s="78">
        <f>SUM(E45:R45)</f>
        <v>476</v>
      </c>
    </row>
    <row r="46" spans="2:29" s="4" customFormat="1" ht="42" customHeight="1" thickTop="1" thickBot="1">
      <c r="B46" s="81" t="s">
        <v>23</v>
      </c>
      <c r="C46" s="229" t="s">
        <v>58</v>
      </c>
      <c r="D46" s="230"/>
      <c r="E46" s="82">
        <f>E44+'[1]Stan i struktura X 16'!E46</f>
        <v>5748</v>
      </c>
      <c r="F46" s="82">
        <f>F44+'[1]Stan i struktura X 16'!F46</f>
        <v>2948</v>
      </c>
      <c r="G46" s="82">
        <f>G44+'[1]Stan i struktura X 16'!G46</f>
        <v>2619</v>
      </c>
      <c r="H46" s="82">
        <f>H44+'[1]Stan i struktura X 16'!H46</f>
        <v>2122</v>
      </c>
      <c r="I46" s="82">
        <f>I44+'[1]Stan i struktura X 16'!I46</f>
        <v>3286</v>
      </c>
      <c r="J46" s="82">
        <f>J44+'[1]Stan i struktura X 16'!J46</f>
        <v>2236</v>
      </c>
      <c r="K46" s="82">
        <f>K44+'[1]Stan i struktura X 16'!K46</f>
        <v>2770</v>
      </c>
      <c r="L46" s="82">
        <f>L44+'[1]Stan i struktura X 16'!L46</f>
        <v>1867</v>
      </c>
      <c r="M46" s="82">
        <f>M44+'[1]Stan i struktura X 16'!M46</f>
        <v>2172</v>
      </c>
      <c r="N46" s="82">
        <f>N44+'[1]Stan i struktura X 16'!N46</f>
        <v>2482</v>
      </c>
      <c r="O46" s="82">
        <f>O44+'[1]Stan i struktura X 16'!O46</f>
        <v>8218</v>
      </c>
      <c r="P46" s="82">
        <f>P44+'[1]Stan i struktura X 16'!P46</f>
        <v>2285</v>
      </c>
      <c r="Q46" s="82">
        <f>Q44+'[1]Stan i struktura X 16'!Q46</f>
        <v>3107</v>
      </c>
      <c r="R46" s="83">
        <f>R44+'[1]Stan i struktura X 16'!R46</f>
        <v>5261</v>
      </c>
      <c r="S46" s="84">
        <f>S44+'[1]Stan i struktura X 16'!S46</f>
        <v>47121</v>
      </c>
      <c r="U46" s="4">
        <f>SUM(E46:R46)</f>
        <v>47121</v>
      </c>
      <c r="V46" s="4">
        <f>SUM(E46:R46)</f>
        <v>47121</v>
      </c>
    </row>
    <row r="47" spans="2:29" s="4" customFormat="1" ht="42" customHeight="1" thickBot="1">
      <c r="B47" s="231" t="s">
        <v>59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26"/>
    </row>
    <row r="48" spans="2:29" s="4" customFormat="1" ht="42" customHeight="1" thickTop="1" thickBot="1">
      <c r="B48" s="233" t="s">
        <v>20</v>
      </c>
      <c r="C48" s="234" t="s">
        <v>60</v>
      </c>
      <c r="D48" s="235"/>
      <c r="E48" s="58">
        <v>1</v>
      </c>
      <c r="F48" s="58">
        <v>1</v>
      </c>
      <c r="G48" s="58">
        <v>0</v>
      </c>
      <c r="H48" s="58">
        <v>2</v>
      </c>
      <c r="I48" s="58">
        <v>7</v>
      </c>
      <c r="J48" s="58">
        <v>0</v>
      </c>
      <c r="K48" s="58">
        <v>1</v>
      </c>
      <c r="L48" s="58">
        <v>2</v>
      </c>
      <c r="M48" s="58">
        <v>0</v>
      </c>
      <c r="N48" s="58">
        <v>0</v>
      </c>
      <c r="O48" s="58">
        <v>8</v>
      </c>
      <c r="P48" s="58">
        <v>1</v>
      </c>
      <c r="Q48" s="58">
        <v>12</v>
      </c>
      <c r="R48" s="59">
        <v>9</v>
      </c>
      <c r="S48" s="85">
        <f>SUM(E48:R48)</f>
        <v>44</v>
      </c>
      <c r="U48" s="4">
        <v>122</v>
      </c>
      <c r="V48" s="4">
        <v>203</v>
      </c>
      <c r="W48" s="4">
        <v>89</v>
      </c>
      <c r="X48" s="4">
        <v>74</v>
      </c>
      <c r="Y48" s="4">
        <v>390</v>
      </c>
      <c r="Z48" s="4">
        <v>54</v>
      </c>
      <c r="AA48" s="4">
        <v>721</v>
      </c>
      <c r="AB48" s="4">
        <v>295</v>
      </c>
      <c r="AC48" s="4">
        <f>SUM(U48:AB48)</f>
        <v>1948</v>
      </c>
    </row>
    <row r="49" spans="2:22" ht="42" customHeight="1" thickTop="1" thickBot="1">
      <c r="B49" s="188"/>
      <c r="C49" s="236" t="s">
        <v>61</v>
      </c>
      <c r="D49" s="237"/>
      <c r="E49" s="86">
        <f>E48+'[1]Stan i struktura X 16'!E49</f>
        <v>86</v>
      </c>
      <c r="F49" s="86">
        <f>F48+'[1]Stan i struktura X 16'!F49</f>
        <v>30</v>
      </c>
      <c r="G49" s="86">
        <f>G48+'[1]Stan i struktura X 16'!G49</f>
        <v>0</v>
      </c>
      <c r="H49" s="86">
        <f>H48+'[1]Stan i struktura X 16'!H49</f>
        <v>31</v>
      </c>
      <c r="I49" s="86">
        <f>I48+'[1]Stan i struktura X 16'!I49</f>
        <v>70</v>
      </c>
      <c r="J49" s="86">
        <f>J48+'[1]Stan i struktura X 16'!J49</f>
        <v>15</v>
      </c>
      <c r="K49" s="86">
        <f>K48+'[1]Stan i struktura X 16'!K49</f>
        <v>98</v>
      </c>
      <c r="L49" s="86">
        <f>L48+'[1]Stan i struktura X 16'!L49</f>
        <v>78</v>
      </c>
      <c r="M49" s="86">
        <f>M48+'[1]Stan i struktura X 16'!M49</f>
        <v>14</v>
      </c>
      <c r="N49" s="86">
        <f>N48+'[1]Stan i struktura X 16'!N49</f>
        <v>30</v>
      </c>
      <c r="O49" s="86">
        <f>O48+'[1]Stan i struktura X 16'!O49</f>
        <v>124</v>
      </c>
      <c r="P49" s="86">
        <f>P48+'[1]Stan i struktura X 16'!P49</f>
        <v>20</v>
      </c>
      <c r="Q49" s="86">
        <f>Q48+'[1]Stan i struktura X 16'!Q49</f>
        <v>148</v>
      </c>
      <c r="R49" s="87">
        <f>R48+'[1]Stan i struktura X 16'!R49</f>
        <v>251</v>
      </c>
      <c r="S49" s="84">
        <f>S48+'[1]Stan i struktura X 16'!S49</f>
        <v>995</v>
      </c>
      <c r="U49" s="1">
        <f>SUM(E49:R49)</f>
        <v>995</v>
      </c>
      <c r="V49" s="4">
        <f t="shared" ref="V49" si="15">SUM(E49:R49)</f>
        <v>995</v>
      </c>
    </row>
    <row r="50" spans="2:22" s="4" customFormat="1" ht="42" customHeight="1" thickTop="1" thickBot="1">
      <c r="B50" s="238" t="s">
        <v>23</v>
      </c>
      <c r="C50" s="239" t="s">
        <v>62</v>
      </c>
      <c r="D50" s="240"/>
      <c r="E50" s="88">
        <v>1</v>
      </c>
      <c r="F50" s="88">
        <v>0</v>
      </c>
      <c r="G50" s="88">
        <v>1</v>
      </c>
      <c r="H50" s="88">
        <v>4</v>
      </c>
      <c r="I50" s="88">
        <v>1</v>
      </c>
      <c r="J50" s="88">
        <v>0</v>
      </c>
      <c r="K50" s="88">
        <v>1</v>
      </c>
      <c r="L50" s="88">
        <v>3</v>
      </c>
      <c r="M50" s="88">
        <v>0</v>
      </c>
      <c r="N50" s="88">
        <v>1</v>
      </c>
      <c r="O50" s="88">
        <v>0</v>
      </c>
      <c r="P50" s="88">
        <v>0</v>
      </c>
      <c r="Q50" s="88">
        <v>26</v>
      </c>
      <c r="R50" s="89">
        <v>1</v>
      </c>
      <c r="S50" s="85">
        <f>SUM(E50:R50)</f>
        <v>39</v>
      </c>
    </row>
    <row r="51" spans="2:22" ht="42" customHeight="1" thickTop="1" thickBot="1">
      <c r="B51" s="188"/>
      <c r="C51" s="236" t="s">
        <v>63</v>
      </c>
      <c r="D51" s="237"/>
      <c r="E51" s="86">
        <f>E50+'[1]Stan i struktura X 16'!E51</f>
        <v>28</v>
      </c>
      <c r="F51" s="86">
        <f>F50+'[1]Stan i struktura X 16'!F51</f>
        <v>57</v>
      </c>
      <c r="G51" s="86">
        <f>G50+'[1]Stan i struktura X 16'!G51</f>
        <v>96</v>
      </c>
      <c r="H51" s="86">
        <f>H50+'[1]Stan i struktura X 16'!H51</f>
        <v>91</v>
      </c>
      <c r="I51" s="86">
        <f>I50+'[1]Stan i struktura X 16'!I51</f>
        <v>146</v>
      </c>
      <c r="J51" s="86">
        <f>J50+'[1]Stan i struktura X 16'!J51</f>
        <v>24</v>
      </c>
      <c r="K51" s="86">
        <f>K50+'[1]Stan i struktura X 16'!K51</f>
        <v>72</v>
      </c>
      <c r="L51" s="86">
        <f>L50+'[1]Stan i struktura X 16'!L51</f>
        <v>52</v>
      </c>
      <c r="M51" s="86">
        <f>M50+'[1]Stan i struktura X 16'!M51</f>
        <v>49</v>
      </c>
      <c r="N51" s="86">
        <f>N50+'[1]Stan i struktura X 16'!N51</f>
        <v>21</v>
      </c>
      <c r="O51" s="86">
        <f>O50+'[1]Stan i struktura X 16'!O51</f>
        <v>3</v>
      </c>
      <c r="P51" s="86">
        <f>P50+'[1]Stan i struktura X 16'!P51</f>
        <v>56</v>
      </c>
      <c r="Q51" s="86">
        <f>Q50+'[1]Stan i struktura X 16'!Q51</f>
        <v>335</v>
      </c>
      <c r="R51" s="87">
        <f>R50+'[1]Stan i struktura X 16'!R51</f>
        <v>20</v>
      </c>
      <c r="S51" s="84">
        <f>S50+'[1]Stan i struktura X 16'!S51</f>
        <v>1050</v>
      </c>
      <c r="U51" s="1">
        <f>SUM(E51:R51)</f>
        <v>1050</v>
      </c>
      <c r="V51" s="4">
        <f>SUM(E51:R51)</f>
        <v>1050</v>
      </c>
    </row>
    <row r="52" spans="2:22" s="4" customFormat="1" ht="42" customHeight="1" thickTop="1" thickBot="1">
      <c r="B52" s="241" t="s">
        <v>28</v>
      </c>
      <c r="C52" s="242" t="s">
        <v>64</v>
      </c>
      <c r="D52" s="243"/>
      <c r="E52" s="49">
        <v>14</v>
      </c>
      <c r="F52" s="50">
        <v>5</v>
      </c>
      <c r="G52" s="50">
        <v>1</v>
      </c>
      <c r="H52" s="50">
        <v>19</v>
      </c>
      <c r="I52" s="51">
        <v>8</v>
      </c>
      <c r="J52" s="50">
        <v>6</v>
      </c>
      <c r="K52" s="51">
        <v>5</v>
      </c>
      <c r="L52" s="50">
        <v>5</v>
      </c>
      <c r="M52" s="51">
        <v>7</v>
      </c>
      <c r="N52" s="51">
        <v>4</v>
      </c>
      <c r="O52" s="51">
        <v>14</v>
      </c>
      <c r="P52" s="50">
        <v>4</v>
      </c>
      <c r="Q52" s="90">
        <v>4</v>
      </c>
      <c r="R52" s="51">
        <v>9</v>
      </c>
      <c r="S52" s="85">
        <f>SUM(E52:R52)</f>
        <v>105</v>
      </c>
    </row>
    <row r="53" spans="2:22" ht="42" customHeight="1" thickTop="1" thickBot="1">
      <c r="B53" s="188"/>
      <c r="C53" s="236" t="s">
        <v>65</v>
      </c>
      <c r="D53" s="237"/>
      <c r="E53" s="86">
        <f>E52+'[1]Stan i struktura X 16'!E53</f>
        <v>94</v>
      </c>
      <c r="F53" s="86">
        <f>F52+'[1]Stan i struktura X 16'!F53</f>
        <v>48</v>
      </c>
      <c r="G53" s="86">
        <f>G52+'[1]Stan i struktura X 16'!G53</f>
        <v>78</v>
      </c>
      <c r="H53" s="86">
        <f>H52+'[1]Stan i struktura X 16'!H53</f>
        <v>105</v>
      </c>
      <c r="I53" s="86">
        <f>I52+'[1]Stan i struktura X 16'!I53</f>
        <v>86</v>
      </c>
      <c r="J53" s="86">
        <f>J52+'[1]Stan i struktura X 16'!J53</f>
        <v>64</v>
      </c>
      <c r="K53" s="86">
        <f>K52+'[1]Stan i struktura X 16'!K53</f>
        <v>50</v>
      </c>
      <c r="L53" s="86">
        <f>L52+'[1]Stan i struktura X 16'!L53</f>
        <v>37</v>
      </c>
      <c r="M53" s="86">
        <f>M52+'[1]Stan i struktura X 16'!M53</f>
        <v>39</v>
      </c>
      <c r="N53" s="86">
        <f>N52+'[1]Stan i struktura X 16'!N53</f>
        <v>62</v>
      </c>
      <c r="O53" s="86">
        <f>O52+'[1]Stan i struktura X 16'!O53</f>
        <v>90</v>
      </c>
      <c r="P53" s="86">
        <f>P52+'[1]Stan i struktura X 16'!P53</f>
        <v>32</v>
      </c>
      <c r="Q53" s="86">
        <f>Q52+'[1]Stan i struktura X 16'!Q53</f>
        <v>63</v>
      </c>
      <c r="R53" s="87">
        <f>R52+'[1]Stan i struktura X 16'!R53</f>
        <v>88</v>
      </c>
      <c r="S53" s="84">
        <f>S52+'[1]Stan i struktura X 16'!S53</f>
        <v>936</v>
      </c>
      <c r="U53" s="1">
        <f>SUM(E53:R53)</f>
        <v>936</v>
      </c>
      <c r="V53" s="4">
        <f>SUM(E53:R53)</f>
        <v>936</v>
      </c>
    </row>
    <row r="54" spans="2:22" s="4" customFormat="1" ht="42" customHeight="1" thickTop="1" thickBot="1">
      <c r="B54" s="241" t="s">
        <v>31</v>
      </c>
      <c r="C54" s="242" t="s">
        <v>66</v>
      </c>
      <c r="D54" s="243"/>
      <c r="E54" s="49">
        <v>15</v>
      </c>
      <c r="F54" s="50">
        <v>2</v>
      </c>
      <c r="G54" s="50">
        <v>2</v>
      </c>
      <c r="H54" s="50">
        <v>4</v>
      </c>
      <c r="I54" s="51">
        <v>5</v>
      </c>
      <c r="J54" s="50">
        <v>11</v>
      </c>
      <c r="K54" s="51">
        <v>9</v>
      </c>
      <c r="L54" s="50">
        <v>5</v>
      </c>
      <c r="M54" s="51">
        <v>3</v>
      </c>
      <c r="N54" s="51">
        <v>1</v>
      </c>
      <c r="O54" s="51">
        <v>5</v>
      </c>
      <c r="P54" s="50">
        <v>4</v>
      </c>
      <c r="Q54" s="90">
        <v>4</v>
      </c>
      <c r="R54" s="51">
        <v>6</v>
      </c>
      <c r="S54" s="85">
        <f>SUM(E54:R54)</f>
        <v>76</v>
      </c>
    </row>
    <row r="55" spans="2:22" s="4" customFormat="1" ht="42" customHeight="1" thickTop="1" thickBot="1">
      <c r="B55" s="188"/>
      <c r="C55" s="244" t="s">
        <v>67</v>
      </c>
      <c r="D55" s="245"/>
      <c r="E55" s="86">
        <f>E54+'[1]Stan i struktura X 16'!E55</f>
        <v>99</v>
      </c>
      <c r="F55" s="86">
        <f>F54+'[1]Stan i struktura X 16'!F55</f>
        <v>53</v>
      </c>
      <c r="G55" s="86">
        <f>G54+'[1]Stan i struktura X 16'!G55</f>
        <v>72</v>
      </c>
      <c r="H55" s="86">
        <f>H54+'[1]Stan i struktura X 16'!H55</f>
        <v>56</v>
      </c>
      <c r="I55" s="86">
        <f>I54+'[1]Stan i struktura X 16'!I55</f>
        <v>71</v>
      </c>
      <c r="J55" s="86">
        <f>J54+'[1]Stan i struktura X 16'!J55</f>
        <v>86</v>
      </c>
      <c r="K55" s="86">
        <f>K54+'[1]Stan i struktura X 16'!K55</f>
        <v>24</v>
      </c>
      <c r="L55" s="86">
        <f>L54+'[1]Stan i struktura X 16'!L55</f>
        <v>76</v>
      </c>
      <c r="M55" s="86">
        <f>M54+'[1]Stan i struktura X 16'!M55</f>
        <v>43</v>
      </c>
      <c r="N55" s="86">
        <f>N54+'[1]Stan i struktura X 16'!N55</f>
        <v>36</v>
      </c>
      <c r="O55" s="86">
        <f>O54+'[1]Stan i struktura X 16'!O55</f>
        <v>88</v>
      </c>
      <c r="P55" s="86">
        <f>P54+'[1]Stan i struktura X 16'!P55</f>
        <v>35</v>
      </c>
      <c r="Q55" s="86">
        <f>Q54+'[1]Stan i struktura X 16'!Q55</f>
        <v>110</v>
      </c>
      <c r="R55" s="87">
        <f>R54+'[1]Stan i struktura X 16'!R55</f>
        <v>76</v>
      </c>
      <c r="S55" s="84">
        <f>S54+'[1]Stan i struktura X 16'!S55</f>
        <v>925</v>
      </c>
      <c r="U55" s="4">
        <f>SUM(E55:R55)</f>
        <v>925</v>
      </c>
      <c r="V55" s="4">
        <f>SUM(E55:R55)</f>
        <v>925</v>
      </c>
    </row>
    <row r="56" spans="2:22" s="4" customFormat="1" ht="42" customHeight="1" thickTop="1" thickBot="1">
      <c r="B56" s="241" t="s">
        <v>42</v>
      </c>
      <c r="C56" s="247" t="s">
        <v>68</v>
      </c>
      <c r="D56" s="248"/>
      <c r="E56" s="91">
        <v>7</v>
      </c>
      <c r="F56" s="91">
        <v>4</v>
      </c>
      <c r="G56" s="91">
        <v>15</v>
      </c>
      <c r="H56" s="91">
        <v>24</v>
      </c>
      <c r="I56" s="91">
        <v>33</v>
      </c>
      <c r="J56" s="91">
        <v>8</v>
      </c>
      <c r="K56" s="91">
        <v>13</v>
      </c>
      <c r="L56" s="91">
        <v>1</v>
      </c>
      <c r="M56" s="91">
        <v>9</v>
      </c>
      <c r="N56" s="91">
        <v>12</v>
      </c>
      <c r="O56" s="91">
        <v>29</v>
      </c>
      <c r="P56" s="91">
        <v>15</v>
      </c>
      <c r="Q56" s="91">
        <v>29</v>
      </c>
      <c r="R56" s="92">
        <v>15</v>
      </c>
      <c r="S56" s="85">
        <f>SUM(E56:R56)</f>
        <v>214</v>
      </c>
    </row>
    <row r="57" spans="2:22" s="4" customFormat="1" ht="42" customHeight="1" thickTop="1" thickBot="1">
      <c r="B57" s="246"/>
      <c r="C57" s="249" t="s">
        <v>69</v>
      </c>
      <c r="D57" s="250"/>
      <c r="E57" s="86">
        <f>E56+'[1]Stan i struktura X 16'!E57</f>
        <v>176</v>
      </c>
      <c r="F57" s="86">
        <f>F56+'[1]Stan i struktura X 16'!F57</f>
        <v>101</v>
      </c>
      <c r="G57" s="86">
        <f>G56+'[1]Stan i struktura X 16'!G57</f>
        <v>129</v>
      </c>
      <c r="H57" s="86">
        <f>H56+'[1]Stan i struktura X 16'!H57</f>
        <v>180</v>
      </c>
      <c r="I57" s="86">
        <f>I56+'[1]Stan i struktura X 16'!I57</f>
        <v>238</v>
      </c>
      <c r="J57" s="86">
        <f>J56+'[1]Stan i struktura X 16'!J57</f>
        <v>79</v>
      </c>
      <c r="K57" s="86">
        <f>K56+'[1]Stan i struktura X 16'!K57</f>
        <v>318</v>
      </c>
      <c r="L57" s="86">
        <f>L56+'[1]Stan i struktura X 16'!L57</f>
        <v>49</v>
      </c>
      <c r="M57" s="86">
        <f>M56+'[1]Stan i struktura X 16'!M57</f>
        <v>133</v>
      </c>
      <c r="N57" s="86">
        <f>N56+'[1]Stan i struktura X 16'!N57</f>
        <v>110</v>
      </c>
      <c r="O57" s="86">
        <f>O56+'[1]Stan i struktura X 16'!O57</f>
        <v>248</v>
      </c>
      <c r="P57" s="86">
        <f>P56+'[1]Stan i struktura X 16'!P57</f>
        <v>170</v>
      </c>
      <c r="Q57" s="86">
        <f>Q56+'[1]Stan i struktura X 16'!Q57</f>
        <v>293</v>
      </c>
      <c r="R57" s="87">
        <f>R56+'[1]Stan i struktura X 16'!R57</f>
        <v>235</v>
      </c>
      <c r="S57" s="84">
        <f>S56+'[1]Stan i struktura X 16'!S57</f>
        <v>2459</v>
      </c>
      <c r="U57" s="4">
        <f>SUM(E57:R57)</f>
        <v>2459</v>
      </c>
      <c r="V57" s="4">
        <f>SUM(E57:R57)</f>
        <v>2459</v>
      </c>
    </row>
    <row r="58" spans="2:22" s="4" customFormat="1" ht="42" customHeight="1" thickTop="1" thickBot="1">
      <c r="B58" s="241" t="s">
        <v>44</v>
      </c>
      <c r="C58" s="247" t="s">
        <v>70</v>
      </c>
      <c r="D58" s="248"/>
      <c r="E58" s="91">
        <v>6</v>
      </c>
      <c r="F58" s="91">
        <v>3</v>
      </c>
      <c r="G58" s="91">
        <v>18</v>
      </c>
      <c r="H58" s="91">
        <v>9</v>
      </c>
      <c r="I58" s="91">
        <v>3</v>
      </c>
      <c r="J58" s="91">
        <v>1</v>
      </c>
      <c r="K58" s="91">
        <v>10</v>
      </c>
      <c r="L58" s="91">
        <v>11</v>
      </c>
      <c r="M58" s="91">
        <v>5</v>
      </c>
      <c r="N58" s="91">
        <v>15</v>
      </c>
      <c r="O58" s="91">
        <v>3</v>
      </c>
      <c r="P58" s="91">
        <v>4</v>
      </c>
      <c r="Q58" s="91">
        <v>1</v>
      </c>
      <c r="R58" s="92">
        <v>6</v>
      </c>
      <c r="S58" s="85">
        <f>SUM(E58:R58)</f>
        <v>95</v>
      </c>
    </row>
    <row r="59" spans="2:22" s="4" customFormat="1" ht="42" customHeight="1" thickTop="1" thickBot="1">
      <c r="B59" s="238"/>
      <c r="C59" s="251" t="s">
        <v>71</v>
      </c>
      <c r="D59" s="252"/>
      <c r="E59" s="86">
        <f>E58+'[1]Stan i struktura X 16'!E59</f>
        <v>64</v>
      </c>
      <c r="F59" s="86">
        <f>F58+'[1]Stan i struktura X 16'!F59</f>
        <v>40</v>
      </c>
      <c r="G59" s="86">
        <f>G58+'[1]Stan i struktura X 16'!G59</f>
        <v>111</v>
      </c>
      <c r="H59" s="86">
        <f>H58+'[1]Stan i struktura X 16'!H59</f>
        <v>53</v>
      </c>
      <c r="I59" s="86">
        <f>I58+'[1]Stan i struktura X 16'!I59</f>
        <v>131</v>
      </c>
      <c r="J59" s="86">
        <f>J58+'[1]Stan i struktura X 16'!J59</f>
        <v>4</v>
      </c>
      <c r="K59" s="86">
        <f>K58+'[1]Stan i struktura X 16'!K59</f>
        <v>62</v>
      </c>
      <c r="L59" s="86">
        <f>L58+'[1]Stan i struktura X 16'!L59</f>
        <v>44</v>
      </c>
      <c r="M59" s="86">
        <f>M58+'[1]Stan i struktura X 16'!M59</f>
        <v>69</v>
      </c>
      <c r="N59" s="86">
        <f>N58+'[1]Stan i struktura X 16'!N59</f>
        <v>111</v>
      </c>
      <c r="O59" s="86">
        <f>O58+'[1]Stan i struktura X 16'!O59</f>
        <v>37</v>
      </c>
      <c r="P59" s="86">
        <f>P58+'[1]Stan i struktura X 16'!P59</f>
        <v>23</v>
      </c>
      <c r="Q59" s="86">
        <f>Q58+'[1]Stan i struktura X 16'!Q59</f>
        <v>44</v>
      </c>
      <c r="R59" s="87">
        <f>R58+'[1]Stan i struktura X 16'!R59</f>
        <v>56</v>
      </c>
      <c r="S59" s="84">
        <f>S58+'[1]Stan i struktura X 16'!S59</f>
        <v>849</v>
      </c>
      <c r="U59" s="4">
        <f>SUM(E59:R59)</f>
        <v>849</v>
      </c>
      <c r="V59" s="4">
        <f>SUM(E59:R59)</f>
        <v>849</v>
      </c>
    </row>
    <row r="60" spans="2:22" s="4" customFormat="1" ht="42" customHeight="1" thickTop="1" thickBot="1">
      <c r="B60" s="253" t="s">
        <v>72</v>
      </c>
      <c r="C60" s="247" t="s">
        <v>73</v>
      </c>
      <c r="D60" s="248"/>
      <c r="E60" s="91">
        <v>1</v>
      </c>
      <c r="F60" s="91">
        <v>1</v>
      </c>
      <c r="G60" s="91">
        <v>3</v>
      </c>
      <c r="H60" s="91">
        <v>26</v>
      </c>
      <c r="I60" s="91">
        <v>17</v>
      </c>
      <c r="J60" s="91">
        <v>9</v>
      </c>
      <c r="K60" s="91">
        <v>14</v>
      </c>
      <c r="L60" s="91">
        <v>13</v>
      </c>
      <c r="M60" s="91">
        <v>0</v>
      </c>
      <c r="N60" s="91">
        <v>10</v>
      </c>
      <c r="O60" s="91">
        <v>17</v>
      </c>
      <c r="P60" s="91">
        <v>9</v>
      </c>
      <c r="Q60" s="91">
        <v>8</v>
      </c>
      <c r="R60" s="92">
        <v>13</v>
      </c>
      <c r="S60" s="85">
        <f>SUM(E60:R60)</f>
        <v>141</v>
      </c>
    </row>
    <row r="61" spans="2:22" s="4" customFormat="1" ht="42" customHeight="1" thickTop="1" thickBot="1">
      <c r="B61" s="253"/>
      <c r="C61" s="254" t="s">
        <v>74</v>
      </c>
      <c r="D61" s="255"/>
      <c r="E61" s="93">
        <f>E60+'[1]Stan i struktura X 16'!E61</f>
        <v>411</v>
      </c>
      <c r="F61" s="93">
        <f>F60+'[1]Stan i struktura X 16'!F61</f>
        <v>240</v>
      </c>
      <c r="G61" s="93">
        <f>G60+'[1]Stan i struktura X 16'!G61</f>
        <v>359</v>
      </c>
      <c r="H61" s="93">
        <f>H60+'[1]Stan i struktura X 16'!H61</f>
        <v>397</v>
      </c>
      <c r="I61" s="93">
        <f>I60+'[1]Stan i struktura X 16'!I61</f>
        <v>552</v>
      </c>
      <c r="J61" s="93">
        <f>J60+'[1]Stan i struktura X 16'!J61</f>
        <v>148</v>
      </c>
      <c r="K61" s="93">
        <f>K60+'[1]Stan i struktura X 16'!K61</f>
        <v>523</v>
      </c>
      <c r="L61" s="93">
        <f>L60+'[1]Stan i struktura X 16'!L61</f>
        <v>211</v>
      </c>
      <c r="M61" s="93">
        <f>M60+'[1]Stan i struktura X 16'!M61</f>
        <v>325</v>
      </c>
      <c r="N61" s="93">
        <f>N60+'[1]Stan i struktura X 16'!N61</f>
        <v>109</v>
      </c>
      <c r="O61" s="93">
        <f>O60+'[1]Stan i struktura X 16'!O61</f>
        <v>538</v>
      </c>
      <c r="P61" s="93">
        <f>P60+'[1]Stan i struktura X 16'!P61</f>
        <v>373</v>
      </c>
      <c r="Q61" s="93">
        <f>Q60+'[1]Stan i struktura X 16'!Q61</f>
        <v>336</v>
      </c>
      <c r="R61" s="94">
        <f>R60+'[1]Stan i struktura X 16'!R61</f>
        <v>514</v>
      </c>
      <c r="S61" s="84">
        <f>S60+'[1]Stan i struktura X 16'!S61</f>
        <v>5036</v>
      </c>
      <c r="U61" s="4">
        <f>SUM(E61:R61)</f>
        <v>5036</v>
      </c>
      <c r="V61" s="4">
        <f>SUM(E61:R61)</f>
        <v>5036</v>
      </c>
    </row>
    <row r="62" spans="2:22" s="4" customFormat="1" ht="42" customHeight="1" thickTop="1" thickBot="1">
      <c r="B62" s="253" t="s">
        <v>75</v>
      </c>
      <c r="C62" s="247" t="s">
        <v>76</v>
      </c>
      <c r="D62" s="248"/>
      <c r="E62" s="91">
        <v>0</v>
      </c>
      <c r="F62" s="91">
        <v>0</v>
      </c>
      <c r="G62" s="91">
        <v>0</v>
      </c>
      <c r="H62" s="91">
        <v>0</v>
      </c>
      <c r="I62" s="91">
        <v>20</v>
      </c>
      <c r="J62" s="91">
        <v>1</v>
      </c>
      <c r="K62" s="91">
        <v>2</v>
      </c>
      <c r="L62" s="91">
        <v>0</v>
      </c>
      <c r="M62" s="91">
        <v>0</v>
      </c>
      <c r="N62" s="91">
        <v>0</v>
      </c>
      <c r="O62" s="91">
        <v>2</v>
      </c>
      <c r="P62" s="91">
        <v>1</v>
      </c>
      <c r="Q62" s="91">
        <v>3</v>
      </c>
      <c r="R62" s="92">
        <v>40</v>
      </c>
      <c r="S62" s="85">
        <f>SUM(E62:R62)</f>
        <v>69</v>
      </c>
    </row>
    <row r="63" spans="2:22" s="4" customFormat="1" ht="42" customHeight="1" thickTop="1" thickBot="1">
      <c r="B63" s="241"/>
      <c r="C63" s="256" t="s">
        <v>77</v>
      </c>
      <c r="D63" s="257"/>
      <c r="E63" s="86">
        <f>E62+'[1]Stan i struktura X 16'!E63</f>
        <v>0</v>
      </c>
      <c r="F63" s="86">
        <f>F62+'[1]Stan i struktura X 16'!F63</f>
        <v>36</v>
      </c>
      <c r="G63" s="86">
        <f>G62+'[1]Stan i struktura X 16'!G63</f>
        <v>55</v>
      </c>
      <c r="H63" s="86">
        <f>H62+'[1]Stan i struktura X 16'!H63</f>
        <v>60</v>
      </c>
      <c r="I63" s="86">
        <f>I62+'[1]Stan i struktura X 16'!I63</f>
        <v>184</v>
      </c>
      <c r="J63" s="86">
        <f>J62+'[1]Stan i struktura X 16'!J63</f>
        <v>75</v>
      </c>
      <c r="K63" s="86">
        <f>K62+'[1]Stan i struktura X 16'!K63</f>
        <v>112</v>
      </c>
      <c r="L63" s="86">
        <f>L62+'[1]Stan i struktura X 16'!L63</f>
        <v>23</v>
      </c>
      <c r="M63" s="86">
        <f>M62+'[1]Stan i struktura X 16'!M63</f>
        <v>53</v>
      </c>
      <c r="N63" s="86">
        <f>N62+'[1]Stan i struktura X 16'!N63</f>
        <v>88</v>
      </c>
      <c r="O63" s="86">
        <f>O62+'[1]Stan i struktura X 16'!O63</f>
        <v>244</v>
      </c>
      <c r="P63" s="86">
        <f>P62+'[1]Stan i struktura X 16'!P63</f>
        <v>49</v>
      </c>
      <c r="Q63" s="86">
        <f>Q62+'[1]Stan i struktura X 16'!Q63</f>
        <v>263</v>
      </c>
      <c r="R63" s="87">
        <f>R62+'[1]Stan i struktura X 16'!R63</f>
        <v>1058</v>
      </c>
      <c r="S63" s="84">
        <f>S62+'[1]Stan i struktura X 16'!S63</f>
        <v>2300</v>
      </c>
      <c r="U63" s="4">
        <f>SUM(E63:R63)</f>
        <v>2300</v>
      </c>
      <c r="V63" s="4">
        <f>SUM(E63:R63)</f>
        <v>2300</v>
      </c>
    </row>
    <row r="64" spans="2:22" s="4" customFormat="1" ht="42" customHeight="1" thickTop="1" thickBot="1">
      <c r="B64" s="253" t="s">
        <v>78</v>
      </c>
      <c r="C64" s="247" t="s">
        <v>79</v>
      </c>
      <c r="D64" s="248"/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1">
        <v>0</v>
      </c>
      <c r="P64" s="91">
        <v>0</v>
      </c>
      <c r="Q64" s="91">
        <v>0</v>
      </c>
      <c r="R64" s="92">
        <v>0</v>
      </c>
      <c r="S64" s="85">
        <f>SUM(E64:R64)</f>
        <v>0</v>
      </c>
    </row>
    <row r="65" spans="2:22" ht="42" customHeight="1" thickTop="1" thickBot="1">
      <c r="B65" s="258"/>
      <c r="C65" s="259" t="s">
        <v>80</v>
      </c>
      <c r="D65" s="260"/>
      <c r="E65" s="86">
        <f>E64+'[1]Stan i struktura X 16'!E65</f>
        <v>0</v>
      </c>
      <c r="F65" s="86">
        <f>F64+'[1]Stan i struktura X 16'!F65</f>
        <v>0</v>
      </c>
      <c r="G65" s="86">
        <f>G64+'[1]Stan i struktura X 16'!G65</f>
        <v>0</v>
      </c>
      <c r="H65" s="86">
        <f>H64+'[1]Stan i struktura X 16'!H65</f>
        <v>0</v>
      </c>
      <c r="I65" s="86">
        <f>I64+'[1]Stan i struktura X 16'!I65</f>
        <v>0</v>
      </c>
      <c r="J65" s="86">
        <f>J64+'[1]Stan i struktura X 16'!J65</f>
        <v>0</v>
      </c>
      <c r="K65" s="86">
        <f>K64+'[1]Stan i struktura X 16'!K65</f>
        <v>0</v>
      </c>
      <c r="L65" s="86">
        <f>L64+'[1]Stan i struktura X 16'!L65</f>
        <v>0</v>
      </c>
      <c r="M65" s="86">
        <f>M64+'[1]Stan i struktura X 16'!M65</f>
        <v>0</v>
      </c>
      <c r="N65" s="86">
        <f>N64+'[1]Stan i struktura X 16'!N65</f>
        <v>0</v>
      </c>
      <c r="O65" s="86">
        <f>O64+'[1]Stan i struktura X 16'!O65</f>
        <v>0</v>
      </c>
      <c r="P65" s="86">
        <f>P64+'[1]Stan i struktura X 16'!P65</f>
        <v>0</v>
      </c>
      <c r="Q65" s="86">
        <f>Q64+'[1]Stan i struktura X 16'!Q65</f>
        <v>0</v>
      </c>
      <c r="R65" s="87">
        <f>R64+'[1]Stan i struktura X 16'!R65</f>
        <v>1</v>
      </c>
      <c r="S65" s="84">
        <f>S64+'[1]Stan i struktura X 16'!S65</f>
        <v>1</v>
      </c>
      <c r="U65" s="1">
        <f>SUM(E65:R65)</f>
        <v>1</v>
      </c>
      <c r="V65" s="4">
        <f>SUM(E65:R65)</f>
        <v>1</v>
      </c>
    </row>
    <row r="66" spans="2:22" ht="45" customHeight="1" thickTop="1" thickBot="1">
      <c r="B66" s="261" t="s">
        <v>81</v>
      </c>
      <c r="C66" s="263" t="s">
        <v>82</v>
      </c>
      <c r="D66" s="264"/>
      <c r="E66" s="95">
        <f t="shared" ref="E66:R67" si="16">E48+E50+E52+E54+E56+E58+E60+E62+E64</f>
        <v>45</v>
      </c>
      <c r="F66" s="95">
        <f t="shared" si="16"/>
        <v>16</v>
      </c>
      <c r="G66" s="95">
        <f t="shared" si="16"/>
        <v>40</v>
      </c>
      <c r="H66" s="95">
        <f t="shared" si="16"/>
        <v>88</v>
      </c>
      <c r="I66" s="95">
        <f t="shared" si="16"/>
        <v>94</v>
      </c>
      <c r="J66" s="95">
        <f t="shared" si="16"/>
        <v>36</v>
      </c>
      <c r="K66" s="95">
        <f t="shared" si="16"/>
        <v>55</v>
      </c>
      <c r="L66" s="95">
        <f t="shared" si="16"/>
        <v>40</v>
      </c>
      <c r="M66" s="95">
        <f t="shared" si="16"/>
        <v>24</v>
      </c>
      <c r="N66" s="95">
        <f t="shared" si="16"/>
        <v>43</v>
      </c>
      <c r="O66" s="95">
        <f t="shared" si="16"/>
        <v>78</v>
      </c>
      <c r="P66" s="95">
        <f t="shared" si="16"/>
        <v>38</v>
      </c>
      <c r="Q66" s="95">
        <f t="shared" si="16"/>
        <v>87</v>
      </c>
      <c r="R66" s="96">
        <f t="shared" si="16"/>
        <v>99</v>
      </c>
      <c r="S66" s="97">
        <f>SUM(E66:R66)</f>
        <v>783</v>
      </c>
      <c r="V66" s="4"/>
    </row>
    <row r="67" spans="2:22" ht="45" customHeight="1" thickTop="1" thickBot="1">
      <c r="B67" s="262"/>
      <c r="C67" s="263" t="s">
        <v>83</v>
      </c>
      <c r="D67" s="264"/>
      <c r="E67" s="98">
        <f t="shared" si="16"/>
        <v>958</v>
      </c>
      <c r="F67" s="98">
        <f>F49+F51+F53+F55+F57+F59+F61+F63+F65</f>
        <v>605</v>
      </c>
      <c r="G67" s="98">
        <f t="shared" si="16"/>
        <v>900</v>
      </c>
      <c r="H67" s="98">
        <f t="shared" si="16"/>
        <v>973</v>
      </c>
      <c r="I67" s="98">
        <f t="shared" si="16"/>
        <v>1478</v>
      </c>
      <c r="J67" s="98">
        <f t="shared" si="16"/>
        <v>495</v>
      </c>
      <c r="K67" s="98">
        <f t="shared" si="16"/>
        <v>1259</v>
      </c>
      <c r="L67" s="98">
        <f t="shared" si="16"/>
        <v>570</v>
      </c>
      <c r="M67" s="98">
        <f t="shared" si="16"/>
        <v>725</v>
      </c>
      <c r="N67" s="98">
        <f t="shared" si="16"/>
        <v>567</v>
      </c>
      <c r="O67" s="98">
        <f t="shared" si="16"/>
        <v>1372</v>
      </c>
      <c r="P67" s="98">
        <f t="shared" si="16"/>
        <v>758</v>
      </c>
      <c r="Q67" s="98">
        <f t="shared" si="16"/>
        <v>1592</v>
      </c>
      <c r="R67" s="99">
        <f t="shared" si="16"/>
        <v>2299</v>
      </c>
      <c r="S67" s="97">
        <f>SUM(E67:R67)</f>
        <v>14551</v>
      </c>
      <c r="V67" s="4"/>
    </row>
    <row r="68" spans="2:22" ht="14.25" customHeight="1">
      <c r="B68" s="265" t="s">
        <v>84</v>
      </c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</row>
    <row r="69" spans="2:22" ht="14.25" customHeight="1">
      <c r="B69" s="266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</row>
    <row r="75" spans="2:22" ht="13.5" thickBot="1"/>
    <row r="76" spans="2:22" ht="26.25" customHeight="1" thickTop="1" thickBot="1">
      <c r="E76" s="100">
        <v>68</v>
      </c>
      <c r="F76" s="100">
        <v>50</v>
      </c>
      <c r="G76" s="100">
        <v>29</v>
      </c>
      <c r="H76" s="100">
        <v>54</v>
      </c>
      <c r="I76" s="100">
        <v>68</v>
      </c>
      <c r="J76" s="100">
        <v>27</v>
      </c>
      <c r="K76" s="100">
        <v>40</v>
      </c>
      <c r="L76" s="100">
        <v>25</v>
      </c>
      <c r="M76" s="100">
        <v>31</v>
      </c>
      <c r="N76" s="100">
        <v>37</v>
      </c>
      <c r="O76" s="100">
        <v>119</v>
      </c>
      <c r="P76" s="100">
        <v>56</v>
      </c>
      <c r="Q76" s="100">
        <v>47</v>
      </c>
      <c r="R76" s="100">
        <v>57</v>
      </c>
      <c r="S76" s="78">
        <f>SUM(E76:R76)</f>
        <v>708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7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7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4.8554687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7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4.8554687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7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4.8554687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7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4.8554687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7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4.8554687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7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4.8554687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7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4.8554687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7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4.8554687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7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4.8554687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7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4.8554687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7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4.8554687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7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4.8554687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7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4.8554687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7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4.8554687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7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4.8554687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7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4.8554687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7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4.8554687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7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4.8554687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7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4.8554687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7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4.8554687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7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4.8554687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7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4.8554687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7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4.8554687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7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4.8554687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7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4.8554687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7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4.8554687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7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4.8554687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7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4.8554687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7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4.8554687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7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4.8554687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7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4.8554687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7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4.8554687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7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4.8554687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7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4.8554687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7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4.8554687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7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4.8554687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7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4.8554687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7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4.8554687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7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4.8554687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7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4.8554687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7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4.8554687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7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4.8554687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7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4.8554687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7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4.8554687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7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4.8554687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7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4.8554687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7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4.8554687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7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4.8554687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7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4.8554687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7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4.8554687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7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4.8554687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7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4.8554687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7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4.8554687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7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4.8554687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7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4.8554687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7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4.8554687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7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4.8554687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7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4.8554687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7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4.8554687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7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4.8554687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7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4.8554687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7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4.8554687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7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4.8554687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300" t="s">
        <v>126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2:15" ht="24.75" customHeight="1">
      <c r="B2" s="300" t="s">
        <v>127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2:15" ht="18.75" thickBot="1">
      <c r="B3" s="1"/>
      <c r="C3" s="114"/>
      <c r="D3" s="114"/>
      <c r="E3" s="114"/>
      <c r="F3" s="114"/>
      <c r="G3" s="114"/>
      <c r="H3" s="32"/>
      <c r="I3" s="32"/>
      <c r="J3" s="32"/>
      <c r="K3" s="32"/>
      <c r="L3" s="32"/>
      <c r="M3" s="32"/>
      <c r="N3" s="1"/>
      <c r="O3" s="1"/>
    </row>
    <row r="4" spans="2:15" ht="18.75" customHeight="1" thickBot="1">
      <c r="B4" s="276" t="s">
        <v>128</v>
      </c>
      <c r="C4" s="303" t="s">
        <v>129</v>
      </c>
      <c r="D4" s="280" t="s">
        <v>130</v>
      </c>
      <c r="E4" s="282" t="s">
        <v>131</v>
      </c>
      <c r="F4" s="114"/>
      <c r="G4" s="276" t="s">
        <v>128</v>
      </c>
      <c r="H4" s="278" t="s">
        <v>132</v>
      </c>
      <c r="I4" s="280" t="s">
        <v>130</v>
      </c>
      <c r="J4" s="282" t="s">
        <v>131</v>
      </c>
      <c r="K4" s="32"/>
      <c r="L4" s="276" t="s">
        <v>128</v>
      </c>
      <c r="M4" s="291" t="s">
        <v>129</v>
      </c>
      <c r="N4" s="280" t="s">
        <v>130</v>
      </c>
      <c r="O4" s="294" t="s">
        <v>131</v>
      </c>
    </row>
    <row r="5" spans="2:15" ht="18.75" customHeight="1" thickTop="1" thickBot="1">
      <c r="B5" s="290"/>
      <c r="C5" s="304"/>
      <c r="D5" s="293"/>
      <c r="E5" s="305"/>
      <c r="F5" s="114"/>
      <c r="G5" s="290"/>
      <c r="H5" s="306"/>
      <c r="I5" s="293"/>
      <c r="J5" s="305"/>
      <c r="K5" s="32"/>
      <c r="L5" s="290"/>
      <c r="M5" s="292"/>
      <c r="N5" s="293"/>
      <c r="O5" s="295"/>
    </row>
    <row r="6" spans="2:15" ht="17.100000000000001" customHeight="1" thickTop="1">
      <c r="B6" s="296" t="s">
        <v>133</v>
      </c>
      <c r="C6" s="297"/>
      <c r="D6" s="297"/>
      <c r="E6" s="298">
        <f>SUM(E8+E19+E27+E34+E41)</f>
        <v>11264</v>
      </c>
      <c r="F6" s="114"/>
      <c r="G6" s="115">
        <v>4</v>
      </c>
      <c r="H6" s="116" t="s">
        <v>134</v>
      </c>
      <c r="I6" s="117" t="s">
        <v>135</v>
      </c>
      <c r="J6" s="118">
        <v>476</v>
      </c>
      <c r="K6" s="32"/>
      <c r="L6" s="119" t="s">
        <v>136</v>
      </c>
      <c r="M6" s="120" t="s">
        <v>137</v>
      </c>
      <c r="N6" s="120" t="s">
        <v>138</v>
      </c>
      <c r="O6" s="121">
        <f>SUM(O7:O17)</f>
        <v>5333</v>
      </c>
    </row>
    <row r="7" spans="2:15" ht="17.100000000000001" customHeight="1" thickBot="1">
      <c r="B7" s="286"/>
      <c r="C7" s="287"/>
      <c r="D7" s="287"/>
      <c r="E7" s="299"/>
      <c r="F7" s="1"/>
      <c r="G7" s="122">
        <v>5</v>
      </c>
      <c r="H7" s="123" t="s">
        <v>139</v>
      </c>
      <c r="I7" s="118" t="s">
        <v>135</v>
      </c>
      <c r="J7" s="118">
        <v>264</v>
      </c>
      <c r="K7" s="1"/>
      <c r="L7" s="122">
        <v>1</v>
      </c>
      <c r="M7" s="123" t="s">
        <v>140</v>
      </c>
      <c r="N7" s="118" t="s">
        <v>135</v>
      </c>
      <c r="O7" s="124">
        <v>117</v>
      </c>
    </row>
    <row r="8" spans="2:15" ht="17.100000000000001" customHeight="1" thickTop="1" thickBot="1">
      <c r="B8" s="119" t="s">
        <v>141</v>
      </c>
      <c r="C8" s="120" t="s">
        <v>142</v>
      </c>
      <c r="D8" s="125" t="s">
        <v>138</v>
      </c>
      <c r="E8" s="121">
        <f>SUM(E9:E17)</f>
        <v>4021</v>
      </c>
      <c r="F8" s="1"/>
      <c r="G8" s="126"/>
      <c r="H8" s="127"/>
      <c r="I8" s="128"/>
      <c r="J8" s="129"/>
      <c r="K8" s="1"/>
      <c r="L8" s="122">
        <v>2</v>
      </c>
      <c r="M8" s="123" t="s">
        <v>143</v>
      </c>
      <c r="N8" s="118" t="s">
        <v>144</v>
      </c>
      <c r="O8" s="118">
        <v>143</v>
      </c>
    </row>
    <row r="9" spans="2:15" ht="17.100000000000001" customHeight="1" thickBot="1">
      <c r="B9" s="122">
        <v>1</v>
      </c>
      <c r="C9" s="123" t="s">
        <v>145</v>
      </c>
      <c r="D9" s="118" t="s">
        <v>144</v>
      </c>
      <c r="E9" s="130">
        <v>130</v>
      </c>
      <c r="F9" s="1"/>
      <c r="G9" s="131"/>
      <c r="H9" s="132"/>
      <c r="I9" s="133"/>
      <c r="J9" s="133"/>
      <c r="K9" s="1"/>
      <c r="L9" s="122">
        <v>3</v>
      </c>
      <c r="M9" s="123" t="s">
        <v>146</v>
      </c>
      <c r="N9" s="118" t="s">
        <v>135</v>
      </c>
      <c r="O9" s="118">
        <v>329</v>
      </c>
    </row>
    <row r="10" spans="2:15" ht="17.100000000000001" customHeight="1">
      <c r="B10" s="122">
        <v>2</v>
      </c>
      <c r="C10" s="123" t="s">
        <v>147</v>
      </c>
      <c r="D10" s="118" t="s">
        <v>144</v>
      </c>
      <c r="E10" s="130">
        <v>173</v>
      </c>
      <c r="F10" s="1"/>
      <c r="G10" s="276" t="s">
        <v>128</v>
      </c>
      <c r="H10" s="278" t="s">
        <v>132</v>
      </c>
      <c r="I10" s="280" t="s">
        <v>130</v>
      </c>
      <c r="J10" s="282" t="s">
        <v>131</v>
      </c>
      <c r="K10" s="1"/>
      <c r="L10" s="122">
        <v>4</v>
      </c>
      <c r="M10" s="123" t="s">
        <v>148</v>
      </c>
      <c r="N10" s="118" t="s">
        <v>135</v>
      </c>
      <c r="O10" s="118">
        <v>191</v>
      </c>
    </row>
    <row r="11" spans="2:15" ht="17.100000000000001" customHeight="1" thickBot="1">
      <c r="B11" s="122">
        <v>3</v>
      </c>
      <c r="C11" s="123" t="s">
        <v>149</v>
      </c>
      <c r="D11" s="118" t="s">
        <v>144</v>
      </c>
      <c r="E11" s="130">
        <v>119</v>
      </c>
      <c r="F11" s="1"/>
      <c r="G11" s="277"/>
      <c r="H11" s="279"/>
      <c r="I11" s="281"/>
      <c r="J11" s="283"/>
      <c r="K11" s="1"/>
      <c r="L11" s="122">
        <v>5</v>
      </c>
      <c r="M11" s="123" t="s">
        <v>150</v>
      </c>
      <c r="N11" s="118" t="s">
        <v>135</v>
      </c>
      <c r="O11" s="118">
        <v>332</v>
      </c>
    </row>
    <row r="12" spans="2:15" ht="17.100000000000001" customHeight="1">
      <c r="B12" s="122">
        <v>4</v>
      </c>
      <c r="C12" s="123" t="s">
        <v>151</v>
      </c>
      <c r="D12" s="118" t="s">
        <v>152</v>
      </c>
      <c r="E12" s="130">
        <v>269</v>
      </c>
      <c r="F12" s="1"/>
      <c r="G12" s="284" t="s">
        <v>153</v>
      </c>
      <c r="H12" s="285"/>
      <c r="I12" s="285"/>
      <c r="J12" s="288">
        <f>SUM(J14+J23+J33+J41+O6+O19+O30)</f>
        <v>19957</v>
      </c>
      <c r="K12" s="1"/>
      <c r="L12" s="122" t="s">
        <v>44</v>
      </c>
      <c r="M12" s="123" t="s">
        <v>154</v>
      </c>
      <c r="N12" s="118" t="s">
        <v>135</v>
      </c>
      <c r="O12" s="118">
        <v>804</v>
      </c>
    </row>
    <row r="13" spans="2:15" ht="17.100000000000001" customHeight="1" thickBot="1">
      <c r="B13" s="122">
        <v>5</v>
      </c>
      <c r="C13" s="123" t="s">
        <v>155</v>
      </c>
      <c r="D13" s="118" t="s">
        <v>144</v>
      </c>
      <c r="E13" s="130">
        <v>185</v>
      </c>
      <c r="F13" s="134"/>
      <c r="G13" s="286"/>
      <c r="H13" s="287"/>
      <c r="I13" s="287"/>
      <c r="J13" s="289"/>
      <c r="K13" s="134"/>
      <c r="L13" s="122">
        <v>7</v>
      </c>
      <c r="M13" s="123" t="s">
        <v>156</v>
      </c>
      <c r="N13" s="118" t="s">
        <v>144</v>
      </c>
      <c r="O13" s="118">
        <v>161</v>
      </c>
    </row>
    <row r="14" spans="2:15" ht="17.100000000000001" customHeight="1" thickTop="1">
      <c r="B14" s="122">
        <v>6</v>
      </c>
      <c r="C14" s="123" t="s">
        <v>157</v>
      </c>
      <c r="D14" s="118" t="s">
        <v>144</v>
      </c>
      <c r="E14" s="130">
        <v>235</v>
      </c>
      <c r="F14" s="135"/>
      <c r="G14" s="119" t="s">
        <v>141</v>
      </c>
      <c r="H14" s="120" t="s">
        <v>158</v>
      </c>
      <c r="I14" s="136" t="s">
        <v>138</v>
      </c>
      <c r="J14" s="137">
        <f>SUM(J15:J21)</f>
        <v>2322</v>
      </c>
      <c r="K14" s="1"/>
      <c r="L14" s="122">
        <v>8</v>
      </c>
      <c r="M14" s="123" t="s">
        <v>159</v>
      </c>
      <c r="N14" s="118" t="s">
        <v>144</v>
      </c>
      <c r="O14" s="118">
        <v>120</v>
      </c>
    </row>
    <row r="15" spans="2:15" ht="17.100000000000001" customHeight="1">
      <c r="B15" s="122">
        <v>7</v>
      </c>
      <c r="C15" s="123" t="s">
        <v>160</v>
      </c>
      <c r="D15" s="118" t="s">
        <v>135</v>
      </c>
      <c r="E15" s="130">
        <v>668</v>
      </c>
      <c r="F15" s="135"/>
      <c r="G15" s="122">
        <v>1</v>
      </c>
      <c r="H15" s="123" t="s">
        <v>161</v>
      </c>
      <c r="I15" s="118" t="s">
        <v>144</v>
      </c>
      <c r="J15" s="130">
        <v>105</v>
      </c>
      <c r="K15" s="1"/>
      <c r="L15" s="122">
        <v>9</v>
      </c>
      <c r="M15" s="123" t="s">
        <v>162</v>
      </c>
      <c r="N15" s="118" t="s">
        <v>144</v>
      </c>
      <c r="O15" s="118">
        <v>131</v>
      </c>
    </row>
    <row r="16" spans="2:15" ht="17.100000000000001" customHeight="1" thickBot="1">
      <c r="B16" s="138"/>
      <c r="C16" s="139"/>
      <c r="D16" s="140"/>
      <c r="E16" s="141"/>
      <c r="F16" s="135"/>
      <c r="G16" s="122">
        <v>2</v>
      </c>
      <c r="H16" s="123" t="s">
        <v>163</v>
      </c>
      <c r="I16" s="118" t="s">
        <v>144</v>
      </c>
      <c r="J16" s="130">
        <v>80</v>
      </c>
      <c r="K16" s="1"/>
      <c r="L16" s="138"/>
      <c r="M16" s="139"/>
      <c r="N16" s="140"/>
      <c r="O16" s="141"/>
    </row>
    <row r="17" spans="2:15" ht="17.100000000000001" customHeight="1" thickTop="1" thickBot="1">
      <c r="B17" s="142">
        <v>8</v>
      </c>
      <c r="C17" s="143" t="s">
        <v>164</v>
      </c>
      <c r="D17" s="144" t="s">
        <v>165</v>
      </c>
      <c r="E17" s="145">
        <v>2242</v>
      </c>
      <c r="F17" s="135"/>
      <c r="G17" s="122">
        <v>3</v>
      </c>
      <c r="H17" s="123" t="s">
        <v>166</v>
      </c>
      <c r="I17" s="118" t="s">
        <v>144</v>
      </c>
      <c r="J17" s="130">
        <v>200</v>
      </c>
      <c r="K17" s="1"/>
      <c r="L17" s="142">
        <v>10</v>
      </c>
      <c r="M17" s="143" t="s">
        <v>167</v>
      </c>
      <c r="N17" s="144" t="s">
        <v>165</v>
      </c>
      <c r="O17" s="146">
        <v>3005</v>
      </c>
    </row>
    <row r="18" spans="2:15" ht="17.100000000000001" customHeight="1" thickTop="1">
      <c r="B18" s="115"/>
      <c r="C18" s="116"/>
      <c r="D18" s="117"/>
      <c r="E18" s="147" t="s">
        <v>22</v>
      </c>
      <c r="F18" s="148"/>
      <c r="G18" s="122">
        <v>4</v>
      </c>
      <c r="H18" s="123" t="s">
        <v>168</v>
      </c>
      <c r="I18" s="118" t="s">
        <v>144</v>
      </c>
      <c r="J18" s="130">
        <v>502</v>
      </c>
      <c r="K18" s="1"/>
      <c r="L18" s="115"/>
      <c r="M18" s="116"/>
      <c r="N18" s="117"/>
      <c r="O18" s="147" t="s">
        <v>22</v>
      </c>
    </row>
    <row r="19" spans="2:15" ht="17.100000000000001" customHeight="1">
      <c r="B19" s="149" t="s">
        <v>169</v>
      </c>
      <c r="C19" s="150" t="s">
        <v>7</v>
      </c>
      <c r="D19" s="151" t="s">
        <v>138</v>
      </c>
      <c r="E19" s="152">
        <f>SUM(E20:E25)</f>
        <v>3020</v>
      </c>
      <c r="F19" s="135"/>
      <c r="G19" s="122">
        <v>5</v>
      </c>
      <c r="H19" s="123" t="s">
        <v>168</v>
      </c>
      <c r="I19" s="118" t="s">
        <v>152</v>
      </c>
      <c r="J19" s="130">
        <v>833</v>
      </c>
      <c r="K19" s="1"/>
      <c r="L19" s="149" t="s">
        <v>170</v>
      </c>
      <c r="M19" s="150" t="s">
        <v>16</v>
      </c>
      <c r="N19" s="151" t="s">
        <v>138</v>
      </c>
      <c r="O19" s="153">
        <f>SUM(O20:O28)</f>
        <v>2902</v>
      </c>
    </row>
    <row r="20" spans="2:15" ht="17.100000000000001" customHeight="1">
      <c r="B20" s="122">
        <v>1</v>
      </c>
      <c r="C20" s="123" t="s">
        <v>171</v>
      </c>
      <c r="D20" s="154" t="s">
        <v>144</v>
      </c>
      <c r="E20" s="130">
        <v>308</v>
      </c>
      <c r="F20" s="135"/>
      <c r="G20" s="122">
        <v>6</v>
      </c>
      <c r="H20" s="123" t="s">
        <v>172</v>
      </c>
      <c r="I20" s="118" t="s">
        <v>135</v>
      </c>
      <c r="J20" s="130">
        <v>499</v>
      </c>
      <c r="K20" s="1"/>
      <c r="L20" s="122">
        <v>1</v>
      </c>
      <c r="M20" s="123" t="s">
        <v>173</v>
      </c>
      <c r="N20" s="118" t="s">
        <v>144</v>
      </c>
      <c r="O20" s="118">
        <v>154</v>
      </c>
    </row>
    <row r="21" spans="2:15" ht="17.100000000000001" customHeight="1">
      <c r="B21" s="122">
        <v>2</v>
      </c>
      <c r="C21" s="123" t="s">
        <v>174</v>
      </c>
      <c r="D21" s="154" t="s">
        <v>135</v>
      </c>
      <c r="E21" s="130">
        <v>1153</v>
      </c>
      <c r="F21" s="135"/>
      <c r="G21" s="122">
        <v>7</v>
      </c>
      <c r="H21" s="123" t="s">
        <v>175</v>
      </c>
      <c r="I21" s="118" t="s">
        <v>144</v>
      </c>
      <c r="J21" s="130">
        <v>103</v>
      </c>
      <c r="K21" s="1"/>
      <c r="L21" s="122">
        <v>2</v>
      </c>
      <c r="M21" s="123" t="s">
        <v>176</v>
      </c>
      <c r="N21" s="118" t="s">
        <v>152</v>
      </c>
      <c r="O21" s="118">
        <v>96</v>
      </c>
    </row>
    <row r="22" spans="2:15" ht="17.100000000000001" customHeight="1">
      <c r="B22" s="122">
        <v>3</v>
      </c>
      <c r="C22" s="123" t="s">
        <v>177</v>
      </c>
      <c r="D22" s="154" t="s">
        <v>144</v>
      </c>
      <c r="E22" s="130">
        <v>362</v>
      </c>
      <c r="F22" s="135"/>
      <c r="G22" s="122"/>
      <c r="H22" s="123"/>
      <c r="I22" s="118"/>
      <c r="J22" s="130" t="s">
        <v>178</v>
      </c>
      <c r="K22" s="1"/>
      <c r="L22" s="122">
        <v>3</v>
      </c>
      <c r="M22" s="123" t="s">
        <v>179</v>
      </c>
      <c r="N22" s="118" t="s">
        <v>135</v>
      </c>
      <c r="O22" s="118">
        <v>235</v>
      </c>
    </row>
    <row r="23" spans="2:15" ht="17.100000000000001" customHeight="1">
      <c r="B23" s="122">
        <v>4</v>
      </c>
      <c r="C23" s="123" t="s">
        <v>180</v>
      </c>
      <c r="D23" s="154" t="s">
        <v>144</v>
      </c>
      <c r="E23" s="130">
        <v>226</v>
      </c>
      <c r="F23" s="135"/>
      <c r="G23" s="149" t="s">
        <v>169</v>
      </c>
      <c r="H23" s="150" t="s">
        <v>181</v>
      </c>
      <c r="I23" s="151" t="s">
        <v>138</v>
      </c>
      <c r="J23" s="153">
        <f>SUM(J24:J31)</f>
        <v>3737</v>
      </c>
      <c r="K23" s="1"/>
      <c r="L23" s="122">
        <v>4</v>
      </c>
      <c r="M23" s="123" t="s">
        <v>182</v>
      </c>
      <c r="N23" s="118" t="s">
        <v>135</v>
      </c>
      <c r="O23" s="118">
        <v>221</v>
      </c>
    </row>
    <row r="24" spans="2:15" ht="17.100000000000001" customHeight="1">
      <c r="B24" s="122">
        <v>5</v>
      </c>
      <c r="C24" s="123" t="s">
        <v>183</v>
      </c>
      <c r="D24" s="154" t="s">
        <v>135</v>
      </c>
      <c r="E24" s="130">
        <v>670</v>
      </c>
      <c r="F24" s="135"/>
      <c r="G24" s="122">
        <v>1</v>
      </c>
      <c r="H24" s="123" t="s">
        <v>184</v>
      </c>
      <c r="I24" s="118" t="s">
        <v>135</v>
      </c>
      <c r="J24" s="130">
        <v>172</v>
      </c>
      <c r="K24" s="1"/>
      <c r="L24" s="122">
        <v>5</v>
      </c>
      <c r="M24" s="123" t="s">
        <v>185</v>
      </c>
      <c r="N24" s="118" t="s">
        <v>144</v>
      </c>
      <c r="O24" s="118">
        <v>250</v>
      </c>
    </row>
    <row r="25" spans="2:15" ht="17.100000000000001" customHeight="1">
      <c r="B25" s="122">
        <v>6</v>
      </c>
      <c r="C25" s="123" t="s">
        <v>186</v>
      </c>
      <c r="D25" s="154" t="s">
        <v>135</v>
      </c>
      <c r="E25" s="130">
        <v>301</v>
      </c>
      <c r="F25" s="135"/>
      <c r="G25" s="122">
        <v>2</v>
      </c>
      <c r="H25" s="123" t="s">
        <v>187</v>
      </c>
      <c r="I25" s="118" t="s">
        <v>144</v>
      </c>
      <c r="J25" s="130">
        <v>142</v>
      </c>
      <c r="K25" s="1"/>
      <c r="L25" s="122">
        <v>6</v>
      </c>
      <c r="M25" s="123" t="s">
        <v>188</v>
      </c>
      <c r="N25" s="118" t="s">
        <v>135</v>
      </c>
      <c r="O25" s="118">
        <v>920</v>
      </c>
    </row>
    <row r="26" spans="2:15" ht="17.100000000000001" customHeight="1">
      <c r="B26" s="122"/>
      <c r="C26" s="123"/>
      <c r="D26" s="118"/>
      <c r="E26" s="147"/>
      <c r="F26" s="148"/>
      <c r="G26" s="122">
        <v>3</v>
      </c>
      <c r="H26" s="123" t="s">
        <v>189</v>
      </c>
      <c r="I26" s="118" t="s">
        <v>135</v>
      </c>
      <c r="J26" s="130">
        <v>967</v>
      </c>
      <c r="K26" s="1"/>
      <c r="L26" s="122">
        <v>7</v>
      </c>
      <c r="M26" s="123" t="s">
        <v>190</v>
      </c>
      <c r="N26" s="118" t="s">
        <v>144</v>
      </c>
      <c r="O26" s="118">
        <v>115</v>
      </c>
    </row>
    <row r="27" spans="2:15" ht="17.100000000000001" customHeight="1">
      <c r="B27" s="149" t="s">
        <v>191</v>
      </c>
      <c r="C27" s="150" t="s">
        <v>9</v>
      </c>
      <c r="D27" s="151" t="s">
        <v>138</v>
      </c>
      <c r="E27" s="153">
        <f>SUM(E28:E32)</f>
        <v>634</v>
      </c>
      <c r="F27" s="135"/>
      <c r="G27" s="122">
        <v>4</v>
      </c>
      <c r="H27" s="123" t="s">
        <v>192</v>
      </c>
      <c r="I27" s="118" t="s">
        <v>144</v>
      </c>
      <c r="J27" s="130">
        <v>315</v>
      </c>
      <c r="K27" s="1"/>
      <c r="L27" s="122">
        <v>8</v>
      </c>
      <c r="M27" s="123" t="s">
        <v>193</v>
      </c>
      <c r="N27" s="118" t="s">
        <v>144</v>
      </c>
      <c r="O27" s="118">
        <v>262</v>
      </c>
    </row>
    <row r="28" spans="2:15" ht="17.100000000000001" customHeight="1">
      <c r="B28" s="122">
        <v>1</v>
      </c>
      <c r="C28" s="123" t="s">
        <v>194</v>
      </c>
      <c r="D28" s="118" t="s">
        <v>135</v>
      </c>
      <c r="E28" s="130">
        <v>112</v>
      </c>
      <c r="F28" s="135"/>
      <c r="G28" s="122">
        <v>5</v>
      </c>
      <c r="H28" s="123" t="s">
        <v>192</v>
      </c>
      <c r="I28" s="118" t="s">
        <v>152</v>
      </c>
      <c r="J28" s="130">
        <v>1418</v>
      </c>
      <c r="K28" s="1"/>
      <c r="L28" s="122">
        <v>9</v>
      </c>
      <c r="M28" s="123" t="s">
        <v>193</v>
      </c>
      <c r="N28" s="118" t="s">
        <v>152</v>
      </c>
      <c r="O28" s="118">
        <v>649</v>
      </c>
    </row>
    <row r="29" spans="2:15" ht="17.100000000000001" customHeight="1">
      <c r="B29" s="122">
        <v>2</v>
      </c>
      <c r="C29" s="123" t="s">
        <v>195</v>
      </c>
      <c r="D29" s="118" t="s">
        <v>144</v>
      </c>
      <c r="E29" s="130">
        <v>75</v>
      </c>
      <c r="F29" s="135"/>
      <c r="G29" s="122">
        <v>6</v>
      </c>
      <c r="H29" s="123" t="s">
        <v>196</v>
      </c>
      <c r="I29" s="118" t="s">
        <v>135</v>
      </c>
      <c r="J29" s="130">
        <v>264</v>
      </c>
      <c r="K29" s="1"/>
      <c r="L29" s="122"/>
      <c r="M29" s="123"/>
      <c r="N29" s="118"/>
      <c r="O29" s="130"/>
    </row>
    <row r="30" spans="2:15" ht="17.100000000000001" customHeight="1">
      <c r="B30" s="122">
        <v>3</v>
      </c>
      <c r="C30" s="123" t="s">
        <v>197</v>
      </c>
      <c r="D30" s="118" t="s">
        <v>135</v>
      </c>
      <c r="E30" s="130">
        <v>92</v>
      </c>
      <c r="F30" s="135"/>
      <c r="G30" s="122">
        <v>7</v>
      </c>
      <c r="H30" s="123" t="s">
        <v>198</v>
      </c>
      <c r="I30" s="118" t="s">
        <v>144</v>
      </c>
      <c r="J30" s="130">
        <v>258</v>
      </c>
      <c r="K30" s="1"/>
      <c r="L30" s="149" t="s">
        <v>199</v>
      </c>
      <c r="M30" s="150" t="s">
        <v>17</v>
      </c>
      <c r="N30" s="151" t="s">
        <v>138</v>
      </c>
      <c r="O30" s="153">
        <f>SUM(O31:O40)</f>
        <v>2559</v>
      </c>
    </row>
    <row r="31" spans="2:15" ht="17.100000000000001" customHeight="1">
      <c r="B31" s="122">
        <v>4</v>
      </c>
      <c r="C31" s="123" t="s">
        <v>200</v>
      </c>
      <c r="D31" s="118" t="s">
        <v>135</v>
      </c>
      <c r="E31" s="130">
        <v>139</v>
      </c>
      <c r="F31" s="135"/>
      <c r="G31" s="122">
        <v>8</v>
      </c>
      <c r="H31" s="123" t="s">
        <v>201</v>
      </c>
      <c r="I31" s="118" t="s">
        <v>144</v>
      </c>
      <c r="J31" s="130">
        <v>201</v>
      </c>
      <c r="K31" s="1"/>
      <c r="L31" s="122">
        <v>1</v>
      </c>
      <c r="M31" s="123" t="s">
        <v>202</v>
      </c>
      <c r="N31" s="118" t="s">
        <v>144</v>
      </c>
      <c r="O31" s="118">
        <v>192</v>
      </c>
    </row>
    <row r="32" spans="2:15" ht="17.100000000000001" customHeight="1">
      <c r="B32" s="122">
        <v>5</v>
      </c>
      <c r="C32" s="123" t="s">
        <v>203</v>
      </c>
      <c r="D32" s="118" t="s">
        <v>135</v>
      </c>
      <c r="E32" s="130">
        <v>216</v>
      </c>
      <c r="F32" s="148"/>
      <c r="G32" s="122"/>
      <c r="H32" s="123"/>
      <c r="I32" s="118"/>
      <c r="J32" s="130"/>
      <c r="K32" s="1"/>
      <c r="L32" s="122">
        <v>2</v>
      </c>
      <c r="M32" s="123" t="s">
        <v>204</v>
      </c>
      <c r="N32" s="118" t="s">
        <v>135</v>
      </c>
      <c r="O32" s="118">
        <v>302</v>
      </c>
    </row>
    <row r="33" spans="2:15" ht="17.100000000000001" customHeight="1">
      <c r="B33" s="122"/>
      <c r="C33" s="123"/>
      <c r="D33" s="118"/>
      <c r="E33" s="130"/>
      <c r="F33" s="135"/>
      <c r="G33" s="149" t="s">
        <v>191</v>
      </c>
      <c r="H33" s="150" t="s">
        <v>12</v>
      </c>
      <c r="I33" s="151" t="s">
        <v>138</v>
      </c>
      <c r="J33" s="153">
        <f>SUM(J34:J39)</f>
        <v>1704</v>
      </c>
      <c r="K33" s="1"/>
      <c r="L33" s="122">
        <v>3</v>
      </c>
      <c r="M33" s="123" t="s">
        <v>205</v>
      </c>
      <c r="N33" s="118" t="s">
        <v>144</v>
      </c>
      <c r="O33" s="118">
        <v>71</v>
      </c>
    </row>
    <row r="34" spans="2:15" ht="17.100000000000001" customHeight="1">
      <c r="B34" s="149" t="s">
        <v>206</v>
      </c>
      <c r="C34" s="150" t="s">
        <v>207</v>
      </c>
      <c r="D34" s="151" t="s">
        <v>138</v>
      </c>
      <c r="E34" s="153">
        <f>SUM(E35:E39)</f>
        <v>2513</v>
      </c>
      <c r="F34" s="135"/>
      <c r="G34" s="122">
        <v>1</v>
      </c>
      <c r="H34" s="123" t="s">
        <v>208</v>
      </c>
      <c r="I34" s="118" t="s">
        <v>144</v>
      </c>
      <c r="J34" s="130">
        <v>136</v>
      </c>
      <c r="K34" s="1"/>
      <c r="L34" s="122">
        <v>4</v>
      </c>
      <c r="M34" s="123" t="s">
        <v>209</v>
      </c>
      <c r="N34" s="118" t="s">
        <v>135</v>
      </c>
      <c r="O34" s="118">
        <v>868</v>
      </c>
    </row>
    <row r="35" spans="2:15" ht="17.100000000000001" customHeight="1">
      <c r="B35" s="122">
        <v>1</v>
      </c>
      <c r="C35" s="123" t="s">
        <v>210</v>
      </c>
      <c r="D35" s="118" t="s">
        <v>135</v>
      </c>
      <c r="E35" s="130">
        <v>519</v>
      </c>
      <c r="F35" s="135"/>
      <c r="G35" s="122">
        <v>2</v>
      </c>
      <c r="H35" s="123" t="s">
        <v>211</v>
      </c>
      <c r="I35" s="118" t="s">
        <v>144</v>
      </c>
      <c r="J35" s="130">
        <v>208</v>
      </c>
      <c r="K35" s="1"/>
      <c r="L35" s="122">
        <v>5</v>
      </c>
      <c r="M35" s="123" t="s">
        <v>212</v>
      </c>
      <c r="N35" s="118" t="s">
        <v>152</v>
      </c>
      <c r="O35" s="118">
        <v>31</v>
      </c>
    </row>
    <row r="36" spans="2:15" ht="17.100000000000001" customHeight="1">
      <c r="B36" s="122">
        <v>2</v>
      </c>
      <c r="C36" s="123" t="s">
        <v>213</v>
      </c>
      <c r="D36" s="118" t="s">
        <v>135</v>
      </c>
      <c r="E36" s="130">
        <v>948</v>
      </c>
      <c r="F36" s="135"/>
      <c r="G36" s="122">
        <v>3</v>
      </c>
      <c r="H36" s="123" t="s">
        <v>214</v>
      </c>
      <c r="I36" s="118" t="s">
        <v>144</v>
      </c>
      <c r="J36" s="130">
        <v>168</v>
      </c>
      <c r="K36" s="1"/>
      <c r="L36" s="122">
        <v>6</v>
      </c>
      <c r="M36" s="123" t="s">
        <v>215</v>
      </c>
      <c r="N36" s="118" t="s">
        <v>144</v>
      </c>
      <c r="O36" s="118">
        <v>79</v>
      </c>
    </row>
    <row r="37" spans="2:15" ht="17.100000000000001" customHeight="1">
      <c r="B37" s="122">
        <v>3</v>
      </c>
      <c r="C37" s="123" t="s">
        <v>216</v>
      </c>
      <c r="D37" s="118" t="s">
        <v>144</v>
      </c>
      <c r="E37" s="130">
        <v>202</v>
      </c>
      <c r="F37" s="135"/>
      <c r="G37" s="122">
        <v>4</v>
      </c>
      <c r="H37" s="123" t="s">
        <v>217</v>
      </c>
      <c r="I37" s="118" t="s">
        <v>144</v>
      </c>
      <c r="J37" s="130">
        <v>107</v>
      </c>
      <c r="K37" s="1"/>
      <c r="L37" s="122">
        <v>7</v>
      </c>
      <c r="M37" s="123" t="s">
        <v>218</v>
      </c>
      <c r="N37" s="118" t="s">
        <v>144</v>
      </c>
      <c r="O37" s="118">
        <v>112</v>
      </c>
    </row>
    <row r="38" spans="2:15" ht="17.100000000000001" customHeight="1">
      <c r="B38" s="122">
        <v>4</v>
      </c>
      <c r="C38" s="123" t="s">
        <v>219</v>
      </c>
      <c r="D38" s="118" t="s">
        <v>135</v>
      </c>
      <c r="E38" s="130">
        <v>701</v>
      </c>
      <c r="F38" s="135"/>
      <c r="G38" s="122">
        <v>5</v>
      </c>
      <c r="H38" s="123" t="s">
        <v>220</v>
      </c>
      <c r="I38" s="118" t="s">
        <v>135</v>
      </c>
      <c r="J38" s="130">
        <v>945</v>
      </c>
      <c r="K38" s="1"/>
      <c r="L38" s="122">
        <v>8</v>
      </c>
      <c r="M38" s="123" t="s">
        <v>221</v>
      </c>
      <c r="N38" s="118" t="s">
        <v>144</v>
      </c>
      <c r="O38" s="118">
        <v>154</v>
      </c>
    </row>
    <row r="39" spans="2:15" ht="17.100000000000001" customHeight="1">
      <c r="B39" s="122">
        <v>5</v>
      </c>
      <c r="C39" s="123" t="s">
        <v>222</v>
      </c>
      <c r="D39" s="118" t="s">
        <v>144</v>
      </c>
      <c r="E39" s="130">
        <v>143</v>
      </c>
      <c r="F39" s="135"/>
      <c r="G39" s="122">
        <v>6</v>
      </c>
      <c r="H39" s="123" t="s">
        <v>223</v>
      </c>
      <c r="I39" s="118" t="s">
        <v>135</v>
      </c>
      <c r="J39" s="130">
        <v>140</v>
      </c>
      <c r="K39" s="1"/>
      <c r="L39" s="122">
        <v>9</v>
      </c>
      <c r="M39" s="123" t="s">
        <v>224</v>
      </c>
      <c r="N39" s="118" t="s">
        <v>144</v>
      </c>
      <c r="O39" s="118">
        <v>198</v>
      </c>
    </row>
    <row r="40" spans="2:15" ht="17.100000000000001" customHeight="1">
      <c r="B40" s="122"/>
      <c r="C40" s="123"/>
      <c r="D40" s="118"/>
      <c r="E40" s="130"/>
      <c r="F40" s="135"/>
      <c r="G40" s="122"/>
      <c r="H40" s="123"/>
      <c r="I40" s="118"/>
      <c r="J40" s="130"/>
      <c r="K40" s="1"/>
      <c r="L40" s="155">
        <v>10</v>
      </c>
      <c r="M40" s="140" t="s">
        <v>224</v>
      </c>
      <c r="N40" s="156" t="s">
        <v>152</v>
      </c>
      <c r="O40" s="118">
        <v>552</v>
      </c>
    </row>
    <row r="41" spans="2:15" ht="17.100000000000001" customHeight="1" thickBot="1">
      <c r="B41" s="149" t="s">
        <v>136</v>
      </c>
      <c r="C41" s="150" t="s">
        <v>11</v>
      </c>
      <c r="D41" s="151" t="s">
        <v>138</v>
      </c>
      <c r="E41" s="153">
        <f>SUM(E42+E43+E44+J6+J7)</f>
        <v>1076</v>
      </c>
      <c r="F41" s="135"/>
      <c r="G41" s="119" t="s">
        <v>206</v>
      </c>
      <c r="H41" s="120" t="s">
        <v>13</v>
      </c>
      <c r="I41" s="136" t="s">
        <v>138</v>
      </c>
      <c r="J41" s="153">
        <f>SUM(J42:J44)</f>
        <v>1400</v>
      </c>
      <c r="K41" s="1"/>
      <c r="L41" s="157"/>
      <c r="M41" s="158"/>
      <c r="N41" s="159"/>
      <c r="O41" s="160"/>
    </row>
    <row r="42" spans="2:15" ht="17.100000000000001" customHeight="1" thickTop="1" thickBot="1">
      <c r="B42" s="122">
        <v>1</v>
      </c>
      <c r="C42" s="123" t="s">
        <v>225</v>
      </c>
      <c r="D42" s="118" t="s">
        <v>144</v>
      </c>
      <c r="E42" s="130">
        <v>124</v>
      </c>
      <c r="F42" s="135"/>
      <c r="G42" s="122">
        <v>1</v>
      </c>
      <c r="H42" s="123" t="s">
        <v>226</v>
      </c>
      <c r="I42" s="118" t="s">
        <v>135</v>
      </c>
      <c r="J42" s="130">
        <v>406</v>
      </c>
      <c r="K42" s="1"/>
      <c r="L42" s="268" t="s">
        <v>227</v>
      </c>
      <c r="M42" s="269"/>
      <c r="N42" s="272" t="s">
        <v>228</v>
      </c>
      <c r="O42" s="274">
        <f>SUM(E8+E19+E27+E34+E41+J14+J23+J33+J41+O6+O19+O30)</f>
        <v>31221</v>
      </c>
    </row>
    <row r="43" spans="2:15" ht="17.100000000000001" customHeight="1" thickTop="1" thickBot="1">
      <c r="B43" s="122">
        <v>2</v>
      </c>
      <c r="C43" s="123" t="s">
        <v>229</v>
      </c>
      <c r="D43" s="118" t="s">
        <v>135</v>
      </c>
      <c r="E43" s="130">
        <v>110</v>
      </c>
      <c r="F43" s="135"/>
      <c r="G43" s="122">
        <v>2</v>
      </c>
      <c r="H43" s="123" t="s">
        <v>230</v>
      </c>
      <c r="I43" s="118" t="s">
        <v>135</v>
      </c>
      <c r="J43" s="130">
        <v>218</v>
      </c>
      <c r="K43" s="1"/>
      <c r="L43" s="270"/>
      <c r="M43" s="271"/>
      <c r="N43" s="273"/>
      <c r="O43" s="275"/>
    </row>
    <row r="44" spans="2:15" ht="17.100000000000001" customHeight="1" thickBot="1">
      <c r="B44" s="126">
        <v>3</v>
      </c>
      <c r="C44" s="127" t="s">
        <v>231</v>
      </c>
      <c r="D44" s="128" t="s">
        <v>144</v>
      </c>
      <c r="E44" s="129">
        <v>102</v>
      </c>
      <c r="F44" s="135"/>
      <c r="G44" s="161">
        <v>3</v>
      </c>
      <c r="H44" s="162" t="s">
        <v>232</v>
      </c>
      <c r="I44" s="163" t="s">
        <v>135</v>
      </c>
      <c r="J44" s="129">
        <v>776</v>
      </c>
      <c r="K44" s="1"/>
      <c r="L44" s="164"/>
      <c r="M44" s="164"/>
      <c r="N44" s="164"/>
      <c r="O44" s="164"/>
    </row>
    <row r="45" spans="2:15" ht="15" customHeight="1">
      <c r="B45" s="135"/>
      <c r="C45" s="165"/>
      <c r="D45" s="166"/>
      <c r="E45" s="167"/>
      <c r="F45" s="168"/>
      <c r="G45" s="165"/>
      <c r="H45" s="168"/>
      <c r="I45" s="169"/>
      <c r="J45" s="1"/>
      <c r="K45" s="1"/>
      <c r="L45" s="1"/>
      <c r="M45" s="1"/>
      <c r="N45" s="1"/>
      <c r="O45" s="1"/>
    </row>
    <row r="46" spans="2:15" ht="15" customHeight="1">
      <c r="B46" s="135"/>
      <c r="C46" s="165" t="s">
        <v>233</v>
      </c>
      <c r="D46" s="166"/>
      <c r="E46" s="167"/>
      <c r="F46" s="168"/>
      <c r="G46" s="165"/>
      <c r="H46" s="168"/>
      <c r="I46" s="3"/>
      <c r="J46" s="3"/>
      <c r="K46" s="1"/>
    </row>
    <row r="47" spans="2:15" ht="15" customHeight="1"/>
    <row r="48" spans="2:15" ht="15" customHeight="1"/>
    <row r="49" spans="2:15" ht="15" customHeight="1">
      <c r="L49" s="170"/>
      <c r="M49" s="171"/>
      <c r="N49" s="172"/>
      <c r="O49" s="172"/>
    </row>
    <row r="50" spans="2:15" ht="15" customHeight="1"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0"/>
      <c r="M50" s="171"/>
      <c r="N50" s="172"/>
      <c r="O50" s="172"/>
    </row>
    <row r="51" spans="2:15" ht="15" customHeight="1"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topLeftCell="I1" zoomScaleNormal="100" workbookViewId="0">
      <selection activeCell="M1" sqref="M1"/>
    </sheetView>
  </sheetViews>
  <sheetFormatPr defaultRowHeight="14.25"/>
  <cols>
    <col min="1" max="1" width="3.85546875" style="101" customWidth="1"/>
    <col min="2" max="3" width="9.140625" style="101" customWidth="1"/>
    <col min="4" max="4" width="4.85546875" style="101" customWidth="1"/>
    <col min="5" max="6" width="9.140625" style="101" customWidth="1"/>
    <col min="7" max="7" width="7.140625" style="101" customWidth="1"/>
    <col min="8" max="8" width="25" style="101" customWidth="1"/>
    <col min="9" max="9" width="7.5703125" style="101" customWidth="1"/>
    <col min="10" max="10" width="6.5703125" style="101" customWidth="1"/>
    <col min="11" max="11" width="8.7109375" style="101" customWidth="1"/>
    <col min="12" max="12" width="11.5703125" style="101" customWidth="1"/>
    <col min="13" max="28" width="9.140625" style="101" customWidth="1"/>
    <col min="29" max="16384" width="9.140625" style="113"/>
  </cols>
  <sheetData>
    <row r="1" spans="1:32" s="103" customFormat="1" ht="12.7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2"/>
    </row>
    <row r="2" spans="1:32" s="103" customFormat="1" ht="12.75">
      <c r="A2" s="101"/>
      <c r="B2" s="101" t="s">
        <v>85</v>
      </c>
      <c r="C2" s="101" t="s">
        <v>86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32" s="103" customFormat="1" ht="12.75">
      <c r="A3" s="101"/>
      <c r="B3" s="101" t="s">
        <v>87</v>
      </c>
      <c r="C3" s="101">
        <v>38029</v>
      </c>
      <c r="D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</row>
    <row r="4" spans="1:32" s="103" customFormat="1" ht="12.75">
      <c r="A4" s="101"/>
      <c r="B4" s="101" t="s">
        <v>88</v>
      </c>
      <c r="C4" s="101">
        <v>39348</v>
      </c>
      <c r="D4" s="101"/>
      <c r="H4" s="101" t="s">
        <v>89</v>
      </c>
      <c r="I4" s="103">
        <v>173</v>
      </c>
      <c r="J4" s="103">
        <f t="shared" ref="J4:J9" si="0">K4+K10</f>
        <v>173</v>
      </c>
      <c r="K4" s="101">
        <v>16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32" s="103" customFormat="1" ht="12.75">
      <c r="A5" s="101"/>
      <c r="B5" s="101" t="s">
        <v>90</v>
      </c>
      <c r="C5" s="101">
        <v>42271</v>
      </c>
      <c r="D5" s="101"/>
      <c r="E5" s="101"/>
      <c r="F5" s="101" t="s">
        <v>91</v>
      </c>
      <c r="H5" s="101" t="s">
        <v>92</v>
      </c>
      <c r="I5" s="103">
        <v>22</v>
      </c>
      <c r="J5" s="103">
        <f t="shared" si="0"/>
        <v>22</v>
      </c>
      <c r="K5" s="101">
        <v>0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</row>
    <row r="6" spans="1:32" s="103" customFormat="1" ht="12.75">
      <c r="A6" s="101"/>
      <c r="B6" s="101" t="s">
        <v>93</v>
      </c>
      <c r="C6" s="101">
        <v>41720</v>
      </c>
      <c r="D6" s="101"/>
      <c r="E6" s="101" t="s">
        <v>94</v>
      </c>
      <c r="F6" s="101">
        <v>3566</v>
      </c>
      <c r="H6" s="103" t="s">
        <v>95</v>
      </c>
      <c r="I6" s="103">
        <v>4</v>
      </c>
      <c r="J6" s="103">
        <f t="shared" si="0"/>
        <v>4</v>
      </c>
      <c r="K6" s="103">
        <v>1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</row>
    <row r="7" spans="1:32" s="103" customFormat="1" ht="12.75">
      <c r="A7" s="101"/>
      <c r="B7" s="101" t="s">
        <v>96</v>
      </c>
      <c r="C7" s="101">
        <v>39423</v>
      </c>
      <c r="D7" s="101"/>
      <c r="E7" s="101" t="s">
        <v>97</v>
      </c>
      <c r="F7" s="101">
        <v>3759</v>
      </c>
      <c r="H7" s="104" t="s">
        <v>98</v>
      </c>
      <c r="I7" s="103">
        <v>194</v>
      </c>
      <c r="J7" s="103">
        <f t="shared" si="0"/>
        <v>194</v>
      </c>
      <c r="K7" s="101">
        <v>11</v>
      </c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</row>
    <row r="8" spans="1:32" s="103" customFormat="1" ht="12.75">
      <c r="A8" s="101"/>
      <c r="B8" s="101" t="s">
        <v>99</v>
      </c>
      <c r="C8" s="101">
        <v>36968</v>
      </c>
      <c r="D8" s="101"/>
      <c r="E8" s="101" t="s">
        <v>100</v>
      </c>
      <c r="F8" s="101">
        <v>4336</v>
      </c>
      <c r="H8" s="103" t="s">
        <v>101</v>
      </c>
      <c r="I8" s="103">
        <v>179</v>
      </c>
      <c r="J8" s="103">
        <f t="shared" si="0"/>
        <v>179</v>
      </c>
      <c r="K8" s="101">
        <v>22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</row>
    <row r="9" spans="1:32" s="103" customFormat="1" ht="12.75">
      <c r="A9" s="101"/>
      <c r="B9" s="101" t="s">
        <v>102</v>
      </c>
      <c r="C9" s="101">
        <v>35170</v>
      </c>
      <c r="D9" s="101"/>
      <c r="E9" s="101" t="s">
        <v>103</v>
      </c>
      <c r="F9" s="101">
        <v>4276</v>
      </c>
      <c r="H9" s="103" t="s">
        <v>104</v>
      </c>
      <c r="I9" s="103">
        <v>120</v>
      </c>
      <c r="J9" s="103">
        <f t="shared" si="0"/>
        <v>120</v>
      </c>
      <c r="K9" s="101">
        <v>1</v>
      </c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</row>
    <row r="10" spans="1:32" s="103" customFormat="1" ht="12.75">
      <c r="A10" s="101"/>
      <c r="B10" s="101" t="s">
        <v>105</v>
      </c>
      <c r="C10" s="101">
        <v>33449</v>
      </c>
      <c r="D10" s="101"/>
      <c r="E10" s="101" t="s">
        <v>106</v>
      </c>
      <c r="F10" s="101">
        <v>3143</v>
      </c>
      <c r="K10" s="103">
        <v>157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</row>
    <row r="11" spans="1:32" s="103" customFormat="1" ht="12.75">
      <c r="A11" s="101"/>
      <c r="B11" s="101" t="s">
        <v>107</v>
      </c>
      <c r="C11" s="101">
        <v>32659</v>
      </c>
      <c r="D11" s="101"/>
      <c r="E11" s="101" t="s">
        <v>87</v>
      </c>
      <c r="F11" s="101">
        <v>2418</v>
      </c>
      <c r="K11" s="103">
        <v>22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</row>
    <row r="12" spans="1:32" s="103" customFormat="1" ht="12.75">
      <c r="A12" s="101"/>
      <c r="B12" s="101" t="s">
        <v>108</v>
      </c>
      <c r="C12" s="101">
        <v>32089</v>
      </c>
      <c r="D12" s="101"/>
      <c r="E12" s="101"/>
      <c r="F12" s="101"/>
      <c r="K12" s="103">
        <v>3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</row>
    <row r="13" spans="1:32" s="103" customFormat="1" ht="12.75">
      <c r="A13" s="101"/>
      <c r="B13" s="101" t="s">
        <v>109</v>
      </c>
      <c r="C13" s="101">
        <v>31253</v>
      </c>
      <c r="D13" s="101"/>
      <c r="E13" s="101" t="s">
        <v>105</v>
      </c>
      <c r="F13" s="101">
        <v>4827</v>
      </c>
      <c r="K13" s="103">
        <v>183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</row>
    <row r="14" spans="1:32" s="103" customFormat="1" ht="12.75">
      <c r="A14" s="101"/>
      <c r="B14" s="101" t="s">
        <v>110</v>
      </c>
      <c r="C14" s="101">
        <v>31087</v>
      </c>
      <c r="D14" s="101"/>
      <c r="E14" s="101" t="s">
        <v>107</v>
      </c>
      <c r="F14" s="101">
        <v>4184</v>
      </c>
      <c r="K14" s="103">
        <v>157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1:32" s="103" customFormat="1" ht="12.75">
      <c r="A15" s="101"/>
      <c r="B15" s="101" t="s">
        <v>111</v>
      </c>
      <c r="C15" s="101">
        <v>31221</v>
      </c>
      <c r="D15" s="101"/>
      <c r="E15" s="101" t="s">
        <v>108</v>
      </c>
      <c r="F15" s="101">
        <v>4421</v>
      </c>
      <c r="J15" s="101"/>
      <c r="K15" s="103">
        <v>119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1:32" s="103" customFormat="1" ht="12.75">
      <c r="A16" s="101"/>
      <c r="B16" s="101"/>
      <c r="E16" s="101" t="s">
        <v>109</v>
      </c>
      <c r="F16" s="101">
        <v>4939</v>
      </c>
      <c r="H16" s="101"/>
      <c r="I16" s="101"/>
      <c r="J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F16" s="105"/>
    </row>
    <row r="17" spans="1:32" s="103" customFormat="1" ht="12.75">
      <c r="A17" s="101"/>
      <c r="B17" s="101"/>
      <c r="C17" s="101"/>
      <c r="D17" s="101"/>
      <c r="E17" s="101" t="s">
        <v>110</v>
      </c>
      <c r="F17" s="101">
        <v>4012</v>
      </c>
      <c r="H17" s="101"/>
      <c r="I17" s="101"/>
      <c r="J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F17" s="105"/>
    </row>
    <row r="18" spans="1:32" s="103" customFormat="1" ht="12.75">
      <c r="A18" s="101"/>
      <c r="B18" s="101"/>
      <c r="C18" s="101"/>
      <c r="D18" s="101"/>
      <c r="E18" s="101" t="s">
        <v>111</v>
      </c>
      <c r="F18" s="101">
        <v>4508</v>
      </c>
      <c r="H18" s="101"/>
      <c r="I18" s="101"/>
      <c r="J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F18" s="105"/>
    </row>
    <row r="19" spans="1:32" s="103" customFormat="1" ht="12.75">
      <c r="A19" s="101"/>
      <c r="B19" s="101"/>
      <c r="C19" s="101"/>
      <c r="D19" s="101"/>
      <c r="G19" s="101"/>
      <c r="H19" s="101"/>
      <c r="I19" s="101"/>
      <c r="J19" s="101"/>
      <c r="K19" s="106">
        <f>K22+K23+K24+K25+K26+K27+K28+K29+K30+K31+K32+K33+K34</f>
        <v>0.99999999999999989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F19" s="105"/>
    </row>
    <row r="20" spans="1:32" s="103" customFormat="1" ht="12.75">
      <c r="A20" s="101"/>
      <c r="B20" s="101"/>
      <c r="C20" s="101"/>
      <c r="D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F20" s="105"/>
    </row>
    <row r="21" spans="1:32" s="103" customFormat="1" ht="12.75">
      <c r="A21" s="101"/>
      <c r="B21" s="101"/>
      <c r="C21" s="101"/>
      <c r="D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F21" s="105"/>
    </row>
    <row r="22" spans="1:32" s="103" customFormat="1" ht="12.75">
      <c r="A22" s="101"/>
      <c r="B22" s="101">
        <v>2137</v>
      </c>
      <c r="C22" s="101"/>
      <c r="D22" s="101"/>
      <c r="E22" s="101"/>
      <c r="F22" s="101"/>
      <c r="G22" s="101"/>
      <c r="H22" s="101"/>
      <c r="I22" s="101"/>
      <c r="J22" s="107" t="s">
        <v>112</v>
      </c>
      <c r="K22" s="105">
        <f t="shared" ref="K22:K34" si="1">B22/B$36</f>
        <v>0.42208176970175787</v>
      </c>
      <c r="L22" s="108">
        <f t="shared" ref="L22:L34" si="2">B22/B$36</f>
        <v>0.42208176970175787</v>
      </c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F22" s="105"/>
    </row>
    <row r="23" spans="1:32" s="103" customFormat="1" ht="12.75">
      <c r="A23" s="101"/>
      <c r="B23" s="101">
        <v>319</v>
      </c>
      <c r="C23" s="101"/>
      <c r="D23" s="101"/>
      <c r="E23" s="101"/>
      <c r="F23" s="101"/>
      <c r="G23" s="101"/>
      <c r="H23" s="101"/>
      <c r="I23" s="101"/>
      <c r="J23" s="107" t="s">
        <v>113</v>
      </c>
      <c r="K23" s="105">
        <f t="shared" si="1"/>
        <v>6.3006122852064E-2</v>
      </c>
      <c r="L23" s="108">
        <f t="shared" si="2"/>
        <v>6.3006122852064E-2</v>
      </c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F23" s="105"/>
    </row>
    <row r="24" spans="1:32" s="103" customFormat="1" ht="12.75">
      <c r="A24" s="101"/>
      <c r="B24" s="101">
        <v>76</v>
      </c>
      <c r="C24" s="101"/>
      <c r="D24" s="101"/>
      <c r="E24" s="101"/>
      <c r="F24" s="101"/>
      <c r="G24" s="101"/>
      <c r="H24" s="101"/>
      <c r="I24" s="101"/>
      <c r="J24" s="107" t="s">
        <v>114</v>
      </c>
      <c r="K24" s="105">
        <f t="shared" si="1"/>
        <v>1.5010863124629667E-2</v>
      </c>
      <c r="L24" s="108">
        <f t="shared" si="2"/>
        <v>1.5010863124629667E-2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F24" s="105"/>
    </row>
    <row r="25" spans="1:32" s="103" customFormat="1" ht="12.75" customHeight="1">
      <c r="A25" s="101"/>
      <c r="B25" s="101">
        <v>44</v>
      </c>
      <c r="C25" s="101"/>
      <c r="D25" s="101"/>
      <c r="E25" s="101"/>
      <c r="F25" s="101"/>
      <c r="G25" s="101"/>
      <c r="H25" s="101"/>
      <c r="J25" s="109" t="s">
        <v>115</v>
      </c>
      <c r="K25" s="105">
        <f t="shared" si="1"/>
        <v>8.6904997037329651E-3</v>
      </c>
      <c r="L25" s="108">
        <f t="shared" si="2"/>
        <v>8.6904997037329651E-3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F25" s="105"/>
    </row>
    <row r="26" spans="1:32" s="103" customFormat="1" ht="12.75" customHeight="1">
      <c r="A26" s="101"/>
      <c r="B26" s="101">
        <v>39</v>
      </c>
      <c r="C26" s="101"/>
      <c r="D26" s="101"/>
      <c r="E26" s="101"/>
      <c r="F26" s="101"/>
      <c r="G26" s="101"/>
      <c r="H26" s="101"/>
      <c r="I26" s="101"/>
      <c r="J26" s="107" t="s">
        <v>116</v>
      </c>
      <c r="K26" s="105">
        <f t="shared" si="1"/>
        <v>7.7029429192178554E-3</v>
      </c>
      <c r="L26" s="108">
        <f t="shared" si="2"/>
        <v>7.7029429192178554E-3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F26" s="105"/>
    </row>
    <row r="27" spans="1:32" s="103" customFormat="1" ht="12.75">
      <c r="A27" s="101"/>
      <c r="B27" s="101">
        <v>95</v>
      </c>
      <c r="C27" s="101"/>
      <c r="D27" s="101"/>
      <c r="E27" s="101"/>
      <c r="F27" s="101"/>
      <c r="G27" s="101"/>
      <c r="H27" s="101"/>
      <c r="I27" s="101"/>
      <c r="J27" s="109" t="s">
        <v>117</v>
      </c>
      <c r="K27" s="105">
        <f t="shared" si="1"/>
        <v>1.8763578905787084E-2</v>
      </c>
      <c r="L27" s="108">
        <f t="shared" si="2"/>
        <v>1.8763578905787084E-2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F27" s="105"/>
    </row>
    <row r="28" spans="1:32" s="103" customFormat="1" ht="12.75">
      <c r="A28" s="101"/>
      <c r="B28" s="101">
        <v>141</v>
      </c>
      <c r="C28" s="101"/>
      <c r="D28" s="101"/>
      <c r="E28" s="101"/>
      <c r="F28" s="101"/>
      <c r="G28" s="101"/>
      <c r="H28" s="101"/>
      <c r="I28" s="101"/>
      <c r="J28" s="109" t="s">
        <v>118</v>
      </c>
      <c r="K28" s="105">
        <f t="shared" si="1"/>
        <v>2.7849101323326093E-2</v>
      </c>
      <c r="L28" s="108">
        <f t="shared" si="2"/>
        <v>2.7849101323326093E-2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F28" s="105"/>
    </row>
    <row r="29" spans="1:32" s="103" customFormat="1" ht="12.75">
      <c r="A29" s="101"/>
      <c r="B29" s="101">
        <v>69</v>
      </c>
      <c r="C29" s="101"/>
      <c r="D29" s="101"/>
      <c r="E29" s="101"/>
      <c r="F29" s="101"/>
      <c r="G29" s="101"/>
      <c r="H29" s="101"/>
      <c r="I29" s="101"/>
      <c r="J29" s="109" t="s">
        <v>119</v>
      </c>
      <c r="K29" s="105">
        <f t="shared" si="1"/>
        <v>1.3628283626308513E-2</v>
      </c>
      <c r="L29" s="108">
        <f t="shared" si="2"/>
        <v>1.3628283626308513E-2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F29" s="105"/>
    </row>
    <row r="30" spans="1:32" s="103" customFormat="1" ht="12.75">
      <c r="A30" s="101"/>
      <c r="B30" s="101">
        <v>200</v>
      </c>
      <c r="C30" s="101"/>
      <c r="D30" s="101"/>
      <c r="E30" s="101"/>
      <c r="F30" s="101"/>
      <c r="G30" s="101"/>
      <c r="H30" s="101"/>
      <c r="I30" s="101"/>
      <c r="J30" s="109" t="s">
        <v>120</v>
      </c>
      <c r="K30" s="105">
        <f t="shared" si="1"/>
        <v>3.9502271380604387E-2</v>
      </c>
      <c r="L30" s="108">
        <f t="shared" si="2"/>
        <v>3.9502271380604387E-2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1:32" s="103" customFormat="1" ht="12.75">
      <c r="A31" s="101"/>
      <c r="B31" s="101">
        <v>1163</v>
      </c>
      <c r="C31" s="101"/>
      <c r="D31" s="101"/>
      <c r="E31" s="101"/>
      <c r="F31" s="101"/>
      <c r="G31" s="101"/>
      <c r="H31" s="101"/>
      <c r="I31" s="101"/>
      <c r="J31" s="109" t="s">
        <v>121</v>
      </c>
      <c r="K31" s="105">
        <f t="shared" si="1"/>
        <v>0.2297057080782145</v>
      </c>
      <c r="L31" s="108">
        <f t="shared" si="2"/>
        <v>0.2297057080782145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</row>
    <row r="32" spans="1:32" s="103" customFormat="1" ht="12.75">
      <c r="A32" s="101"/>
      <c r="B32" s="101">
        <v>373</v>
      </c>
      <c r="C32" s="101"/>
      <c r="D32" s="101"/>
      <c r="E32" s="101"/>
      <c r="F32" s="101"/>
      <c r="G32" s="101"/>
      <c r="H32" s="101"/>
      <c r="I32" s="101"/>
      <c r="J32" s="109" t="s">
        <v>122</v>
      </c>
      <c r="K32" s="105">
        <f t="shared" si="1"/>
        <v>7.3671736124827178E-2</v>
      </c>
      <c r="L32" s="108">
        <f t="shared" si="2"/>
        <v>7.3671736124827178E-2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</row>
    <row r="33" spans="1:28" s="103" customFormat="1" ht="12.75">
      <c r="A33" s="101"/>
      <c r="B33" s="101">
        <v>54</v>
      </c>
      <c r="C33" s="101"/>
      <c r="D33" s="101"/>
      <c r="E33" s="101"/>
      <c r="F33" s="101"/>
      <c r="G33" s="101"/>
      <c r="H33" s="101"/>
      <c r="I33" s="101"/>
      <c r="J33" s="109" t="s">
        <v>123</v>
      </c>
      <c r="K33" s="105">
        <f t="shared" si="1"/>
        <v>1.0665613272763184E-2</v>
      </c>
      <c r="L33" s="108">
        <f t="shared" si="2"/>
        <v>1.0665613272763184E-2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</row>
    <row r="34" spans="1:28" s="103" customFormat="1" ht="12.75">
      <c r="A34" s="101"/>
      <c r="B34" s="101">
        <v>353</v>
      </c>
      <c r="C34" s="101"/>
      <c r="D34" s="101"/>
      <c r="E34" s="101"/>
      <c r="F34" s="101"/>
      <c r="G34" s="101"/>
      <c r="H34" s="101"/>
      <c r="I34" s="101"/>
      <c r="J34" s="109" t="s">
        <v>124</v>
      </c>
      <c r="K34" s="105">
        <f t="shared" si="1"/>
        <v>6.9721508986766739E-2</v>
      </c>
      <c r="L34" s="108">
        <f t="shared" si="2"/>
        <v>6.9721508986766739E-2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</row>
    <row r="35" spans="1:28" s="103" customFormat="1" ht="12.75">
      <c r="A35" s="101"/>
      <c r="C35" s="101"/>
      <c r="D35" s="101"/>
      <c r="E35" s="101"/>
      <c r="F35" s="101"/>
      <c r="G35" s="101"/>
      <c r="H35" s="101"/>
      <c r="I35" s="101"/>
      <c r="J35" s="109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</row>
    <row r="36" spans="1:28" s="103" customFormat="1" ht="12.75">
      <c r="A36" s="101"/>
      <c r="B36" s="101">
        <v>5063</v>
      </c>
      <c r="C36" s="101"/>
      <c r="D36" s="101"/>
      <c r="E36" s="101"/>
      <c r="F36" s="101"/>
      <c r="G36" s="101"/>
      <c r="H36" s="101"/>
      <c r="I36" s="101"/>
      <c r="J36" s="109"/>
      <c r="K36" s="105">
        <v>1</v>
      </c>
      <c r="L36" s="108">
        <f>B36/B$36</f>
        <v>1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</row>
    <row r="37" spans="1:28" s="103" customFormat="1" ht="12.75">
      <c r="A37" s="101"/>
      <c r="C37" s="101"/>
      <c r="D37" s="101"/>
      <c r="E37" s="101"/>
      <c r="F37" s="101"/>
      <c r="G37" s="101"/>
      <c r="H37" s="101"/>
      <c r="I37" s="101"/>
      <c r="J37" s="101"/>
      <c r="K37" s="110"/>
      <c r="L37" s="110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</row>
    <row r="38" spans="1:28" s="103" customFormat="1" ht="12.75">
      <c r="A38" s="101"/>
      <c r="B38" s="101">
        <f>SUM(B22:B34)</f>
        <v>5063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5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</row>
    <row r="39" spans="1:28" s="103" customFormat="1" ht="12.7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5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</row>
    <row r="40" spans="1:28" s="103" customFormat="1" ht="12.75" customHeigh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5"/>
      <c r="N40" s="307" t="s">
        <v>125</v>
      </c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</row>
    <row r="41" spans="1:28" s="103" customFormat="1" ht="12.75" customHeight="1">
      <c r="M41" s="105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</row>
    <row r="42" spans="1:28" s="103" customFormat="1" ht="12.75">
      <c r="M42" s="105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</row>
    <row r="43" spans="1:28" s="103" customFormat="1" ht="12.75">
      <c r="M43" s="105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</row>
    <row r="44" spans="1:28" s="103" customFormat="1" ht="12.75">
      <c r="M44" s="105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</row>
    <row r="45" spans="1:28" s="103" customFormat="1" ht="12.75">
      <c r="M45" s="105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</row>
    <row r="46" spans="1:28" s="103" customFormat="1" ht="12.75">
      <c r="M46" s="105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</row>
    <row r="47" spans="1:28" s="103" customFormat="1" ht="12.75">
      <c r="M47" s="105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</row>
    <row r="48" spans="1:28" s="103" customFormat="1" ht="12.75">
      <c r="M48" s="105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</row>
    <row r="49" spans="1:28" s="103" customFormat="1" ht="12.75">
      <c r="M49" s="105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</row>
    <row r="50" spans="1:28" s="103" customFormat="1" ht="12.75">
      <c r="M50" s="105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</row>
    <row r="51" spans="1:28" s="103" customFormat="1" ht="12.75">
      <c r="M51" s="105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</row>
    <row r="52" spans="1:28" s="103" customFormat="1" ht="12.75">
      <c r="M52" s="105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</row>
    <row r="53" spans="1:28" s="103" customFormat="1" ht="12.75">
      <c r="M53" s="110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</row>
    <row r="54" spans="1:28" s="103" customFormat="1" ht="12.75"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</row>
    <row r="55" spans="1:28" s="103" customFormat="1" ht="12.75">
      <c r="M55" s="101"/>
      <c r="N55" s="101">
        <v>36.57</v>
      </c>
      <c r="O55" s="101"/>
      <c r="P55" s="108" t="e">
        <f t="shared" ref="P55:P67" si="3">F55/F$36</f>
        <v>#DIV/0!</v>
      </c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</row>
    <row r="56" spans="1:28" s="103" customFormat="1" ht="12.75">
      <c r="M56" s="101"/>
      <c r="N56" s="101">
        <v>3.78</v>
      </c>
      <c r="O56" s="101"/>
      <c r="P56" s="111" t="e">
        <f t="shared" si="3"/>
        <v>#DIV/0!</v>
      </c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</row>
    <row r="57" spans="1:28" s="103" customFormat="1" ht="12.7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>
        <v>1.38</v>
      </c>
      <c r="O57" s="101"/>
      <c r="P57" s="108" t="e">
        <f t="shared" si="3"/>
        <v>#DIV/0!</v>
      </c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1:28" s="103" customFormat="1" ht="12.7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>
        <v>0.95</v>
      </c>
      <c r="O58" s="101"/>
      <c r="P58" s="108" t="e">
        <f t="shared" si="3"/>
        <v>#DIV/0!</v>
      </c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s="103" customFormat="1" ht="12.7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>
        <v>1.78</v>
      </c>
      <c r="O59" s="101"/>
      <c r="P59" s="111" t="e">
        <f t="shared" si="3"/>
        <v>#DIV/0!</v>
      </c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s="103" customFormat="1" ht="12.7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>
        <v>0.84</v>
      </c>
      <c r="O60" s="101"/>
      <c r="P60" s="112" t="e">
        <f t="shared" si="3"/>
        <v>#DIV/0!</v>
      </c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1:28" s="103" customFormat="1" ht="12.7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>
        <v>6.43</v>
      </c>
      <c r="O61" s="101"/>
      <c r="P61" s="108" t="e">
        <f t="shared" si="3"/>
        <v>#DIV/0!</v>
      </c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</row>
    <row r="62" spans="1:28">
      <c r="N62" s="101">
        <v>2.88</v>
      </c>
      <c r="P62" s="108" t="e">
        <f t="shared" si="3"/>
        <v>#DIV/0!</v>
      </c>
    </row>
    <row r="63" spans="1:28">
      <c r="N63" s="101">
        <v>4.4000000000000004</v>
      </c>
      <c r="P63" s="108" t="e">
        <f t="shared" si="3"/>
        <v>#DIV/0!</v>
      </c>
    </row>
    <row r="64" spans="1:28">
      <c r="N64" s="101">
        <v>25.6</v>
      </c>
      <c r="P64" s="108" t="e">
        <f t="shared" si="3"/>
        <v>#DIV/0!</v>
      </c>
    </row>
    <row r="65" spans="14:16">
      <c r="N65" s="101">
        <v>8.41</v>
      </c>
      <c r="P65" s="108" t="e">
        <f t="shared" si="3"/>
        <v>#DIV/0!</v>
      </c>
    </row>
    <row r="66" spans="14:16">
      <c r="N66" s="101">
        <v>0.59</v>
      </c>
      <c r="P66" s="111" t="e">
        <f t="shared" si="3"/>
        <v>#DIV/0!</v>
      </c>
    </row>
    <row r="67" spans="14:16">
      <c r="N67" s="101">
        <v>6.4</v>
      </c>
      <c r="P67" s="108" t="e">
        <f t="shared" si="3"/>
        <v>#DIV/0!</v>
      </c>
    </row>
    <row r="68" spans="14:16">
      <c r="N68" s="101">
        <f>SUM(N55:N67)</f>
        <v>100.01000000000002</v>
      </c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XI 16</vt:lpstr>
      <vt:lpstr>Gminy XI.16</vt:lpstr>
      <vt:lpstr>Wykresy XI 16</vt:lpstr>
      <vt:lpstr>'Gminy XI.16'!Obszar_wydruku</vt:lpstr>
      <vt:lpstr>'Stan i struktura XI 16'!Obszar_wydruku</vt:lpstr>
      <vt:lpstr>'Wykresy XI 16'!Obszar_wydruku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2016-12-12T08:01:06Z</dcterms:created>
  <dcterms:modified xsi:type="dcterms:W3CDTF">2016-12-13T10:29:09Z</dcterms:modified>
</cp:coreProperties>
</file>