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NFORMACJE\Informacja miesięczna\2023r\"/>
    </mc:Choice>
  </mc:AlternateContent>
  <bookViews>
    <workbookView xWindow="0" yWindow="0" windowWidth="25200" windowHeight="11985"/>
  </bookViews>
  <sheets>
    <sheet name="Stan i struktura IX 23" sheetId="1" r:id="rId1"/>
    <sheet name="Gminy IX.23" sheetId="2" r:id="rId2"/>
    <sheet name="Wykresy IX 23" sheetId="3" r:id="rId3"/>
    <sheet name="Zał. III kw. 23" sheetId="4" r:id="rId4"/>
  </sheets>
  <externalReferences>
    <externalReference r:id="rId5"/>
    <externalReference r:id="rId6"/>
  </externalReferences>
  <definedNames>
    <definedName name="_xlnm.Print_Area" localSheetId="1">'Gminy IX.23'!$B$1:$O$46</definedName>
    <definedName name="_xlnm.Print_Area" localSheetId="0">'Stan i struktura IX 23'!$B$2:$S$68</definedName>
    <definedName name="_xlnm.Print_Area" localSheetId="2">'Wykresy IX 23'!$N$1:$AB$41</definedName>
    <definedName name="_xlnm.Print_Area" localSheetId="3">'Zał. III kw. 23'!$B$2:$S$39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3" i="4" l="1"/>
  <c r="Q43" i="4"/>
  <c r="P43" i="4"/>
  <c r="O43" i="4"/>
  <c r="N43" i="4"/>
  <c r="M43" i="4"/>
  <c r="L43" i="4"/>
  <c r="K43" i="4"/>
  <c r="J43" i="4"/>
  <c r="I43" i="4"/>
  <c r="H43" i="4"/>
  <c r="G43" i="4"/>
  <c r="F43" i="4"/>
  <c r="E43" i="4"/>
  <c r="S43" i="4" s="1"/>
  <c r="R42" i="4"/>
  <c r="Q42" i="4"/>
  <c r="P42" i="4"/>
  <c r="O42" i="4"/>
  <c r="N42" i="4"/>
  <c r="M42" i="4"/>
  <c r="L42" i="4"/>
  <c r="K42" i="4"/>
  <c r="J42" i="4"/>
  <c r="I42" i="4"/>
  <c r="H42" i="4"/>
  <c r="G42" i="4"/>
  <c r="S42" i="4" s="1"/>
  <c r="F42" i="4"/>
  <c r="E42" i="4"/>
  <c r="R41" i="4"/>
  <c r="Q41" i="4"/>
  <c r="P41" i="4"/>
  <c r="O41" i="4"/>
  <c r="N41" i="4"/>
  <c r="M41" i="4"/>
  <c r="L41" i="4"/>
  <c r="K41" i="4"/>
  <c r="J41" i="4"/>
  <c r="I41" i="4"/>
  <c r="H41" i="4"/>
  <c r="G41" i="4"/>
  <c r="F41" i="4"/>
  <c r="E41" i="4"/>
  <c r="S41" i="4" s="1"/>
  <c r="R40" i="4"/>
  <c r="Q40" i="4"/>
  <c r="P40" i="4"/>
  <c r="O40" i="4"/>
  <c r="N40" i="4"/>
  <c r="M40" i="4"/>
  <c r="L40" i="4"/>
  <c r="K40" i="4"/>
  <c r="J40" i="4"/>
  <c r="I40" i="4"/>
  <c r="H40" i="4"/>
  <c r="G40" i="4"/>
  <c r="F40" i="4"/>
  <c r="E40" i="4"/>
  <c r="S40" i="4" s="1"/>
  <c r="S38" i="4"/>
  <c r="S36" i="4"/>
  <c r="S35" i="4"/>
  <c r="S34" i="4"/>
  <c r="S33" i="4"/>
  <c r="S32" i="4"/>
  <c r="S31" i="4"/>
  <c r="S48" i="4" s="1"/>
  <c r="S28" i="4"/>
  <c r="S27" i="4"/>
  <c r="S26" i="4"/>
  <c r="S25" i="4"/>
  <c r="S24" i="4"/>
  <c r="S23" i="4"/>
  <c r="S22" i="4"/>
  <c r="S47" i="4" s="1"/>
  <c r="S19" i="4"/>
  <c r="S18" i="4"/>
  <c r="S17" i="4"/>
  <c r="S16" i="4"/>
  <c r="S15" i="4"/>
  <c r="S46" i="4" s="1"/>
  <c r="S12" i="4"/>
  <c r="S11" i="4"/>
  <c r="S10" i="4"/>
  <c r="S9" i="4"/>
  <c r="S8" i="4"/>
  <c r="S45" i="4" s="1"/>
  <c r="L36" i="3" l="1"/>
  <c r="B36" i="3"/>
  <c r="L34" i="3"/>
  <c r="K34" i="3"/>
  <c r="L33" i="3"/>
  <c r="K33" i="3"/>
  <c r="L32" i="3"/>
  <c r="K32" i="3"/>
  <c r="L31" i="3"/>
  <c r="K31" i="3"/>
  <c r="L30" i="3"/>
  <c r="K30" i="3"/>
  <c r="L29" i="3"/>
  <c r="K29" i="3"/>
  <c r="L28" i="3"/>
  <c r="K28" i="3"/>
  <c r="L27" i="3"/>
  <c r="K27" i="3"/>
  <c r="L26" i="3"/>
  <c r="K26" i="3"/>
  <c r="L25" i="3"/>
  <c r="K25" i="3"/>
  <c r="L24" i="3"/>
  <c r="K24" i="3"/>
  <c r="L23" i="3"/>
  <c r="K23" i="3"/>
  <c r="L22" i="3"/>
  <c r="K22" i="3"/>
  <c r="K19" i="3" s="1"/>
  <c r="J9" i="3"/>
  <c r="J8" i="3"/>
  <c r="J7" i="3"/>
  <c r="J6" i="3"/>
  <c r="J5" i="3"/>
  <c r="J4" i="3"/>
  <c r="J41" i="2" l="1"/>
  <c r="E41" i="2"/>
  <c r="E6" i="2" s="1"/>
  <c r="E34" i="2"/>
  <c r="J33" i="2"/>
  <c r="O30" i="2"/>
  <c r="E27" i="2"/>
  <c r="J23" i="2"/>
  <c r="O19" i="2"/>
  <c r="E19" i="2"/>
  <c r="J14" i="2"/>
  <c r="J12" i="2" s="1"/>
  <c r="E8" i="2"/>
  <c r="O42" i="2" s="1"/>
  <c r="O6" i="2"/>
  <c r="S76" i="1" l="1"/>
  <c r="R66" i="1"/>
  <c r="Q66" i="1"/>
  <c r="P66" i="1"/>
  <c r="O66" i="1"/>
  <c r="N66" i="1"/>
  <c r="M66" i="1"/>
  <c r="L66" i="1"/>
  <c r="K66" i="1"/>
  <c r="J66" i="1"/>
  <c r="I66" i="1"/>
  <c r="H66" i="1"/>
  <c r="G66" i="1"/>
  <c r="F66" i="1"/>
  <c r="E66" i="1"/>
  <c r="S66" i="1" s="1"/>
  <c r="R65" i="1"/>
  <c r="Q65" i="1"/>
  <c r="P65" i="1"/>
  <c r="O65" i="1"/>
  <c r="N65" i="1"/>
  <c r="M65" i="1"/>
  <c r="L65" i="1"/>
  <c r="K65" i="1"/>
  <c r="J65" i="1"/>
  <c r="I65" i="1"/>
  <c r="H65" i="1"/>
  <c r="G65" i="1"/>
  <c r="F65" i="1"/>
  <c r="E65" i="1"/>
  <c r="U65" i="1" s="1"/>
  <c r="S64" i="1"/>
  <c r="S65" i="1" s="1"/>
  <c r="R63" i="1"/>
  <c r="Q63" i="1"/>
  <c r="P63" i="1"/>
  <c r="O63" i="1"/>
  <c r="N63" i="1"/>
  <c r="M63" i="1"/>
  <c r="L63" i="1"/>
  <c r="K63" i="1"/>
  <c r="J63" i="1"/>
  <c r="I63" i="1"/>
  <c r="H63" i="1"/>
  <c r="G63" i="1"/>
  <c r="F63" i="1"/>
  <c r="E63" i="1"/>
  <c r="V63" i="1" s="1"/>
  <c r="S62" i="1"/>
  <c r="S63" i="1" s="1"/>
  <c r="R61" i="1"/>
  <c r="Q61" i="1"/>
  <c r="P61" i="1"/>
  <c r="O61" i="1"/>
  <c r="N61" i="1"/>
  <c r="M61" i="1"/>
  <c r="L61" i="1"/>
  <c r="K61" i="1"/>
  <c r="J61" i="1"/>
  <c r="I61" i="1"/>
  <c r="H61" i="1"/>
  <c r="G61" i="1"/>
  <c r="F61" i="1"/>
  <c r="E61" i="1"/>
  <c r="U61" i="1" s="1"/>
  <c r="S60" i="1"/>
  <c r="S61" i="1" s="1"/>
  <c r="R59" i="1"/>
  <c r="Q59" i="1"/>
  <c r="P59" i="1"/>
  <c r="O59" i="1"/>
  <c r="N59" i="1"/>
  <c r="M59" i="1"/>
  <c r="L59" i="1"/>
  <c r="K59" i="1"/>
  <c r="J59" i="1"/>
  <c r="I59" i="1"/>
  <c r="H59" i="1"/>
  <c r="G59" i="1"/>
  <c r="F59" i="1"/>
  <c r="E59" i="1"/>
  <c r="V59" i="1" s="1"/>
  <c r="S58" i="1"/>
  <c r="S59" i="1" s="1"/>
  <c r="R57" i="1"/>
  <c r="Q57" i="1"/>
  <c r="P57" i="1"/>
  <c r="O57" i="1"/>
  <c r="N57" i="1"/>
  <c r="M57" i="1"/>
  <c r="L57" i="1"/>
  <c r="K57" i="1"/>
  <c r="J57" i="1"/>
  <c r="I57" i="1"/>
  <c r="H57" i="1"/>
  <c r="G57" i="1"/>
  <c r="F57" i="1"/>
  <c r="E57" i="1"/>
  <c r="U57" i="1" s="1"/>
  <c r="S56" i="1"/>
  <c r="S57" i="1" s="1"/>
  <c r="R55" i="1"/>
  <c r="Q55" i="1"/>
  <c r="P55" i="1"/>
  <c r="O55" i="1"/>
  <c r="N55" i="1"/>
  <c r="M55" i="1"/>
  <c r="L55" i="1"/>
  <c r="K55" i="1"/>
  <c r="J55" i="1"/>
  <c r="I55" i="1"/>
  <c r="H55" i="1"/>
  <c r="G55" i="1"/>
  <c r="F55" i="1"/>
  <c r="E55" i="1"/>
  <c r="V55" i="1" s="1"/>
  <c r="S54" i="1"/>
  <c r="S55" i="1" s="1"/>
  <c r="R53" i="1"/>
  <c r="Q53" i="1"/>
  <c r="P53" i="1"/>
  <c r="O53" i="1"/>
  <c r="N53" i="1"/>
  <c r="M53" i="1"/>
  <c r="L53" i="1"/>
  <c r="K53" i="1"/>
  <c r="J53" i="1"/>
  <c r="I53" i="1"/>
  <c r="H53" i="1"/>
  <c r="G53" i="1"/>
  <c r="F53" i="1"/>
  <c r="E53" i="1"/>
  <c r="U53" i="1" s="1"/>
  <c r="S52" i="1"/>
  <c r="S53" i="1" s="1"/>
  <c r="R51" i="1"/>
  <c r="Q51" i="1"/>
  <c r="P51" i="1"/>
  <c r="O51" i="1"/>
  <c r="N51" i="1"/>
  <c r="M51" i="1"/>
  <c r="L51" i="1"/>
  <c r="K51" i="1"/>
  <c r="J51" i="1"/>
  <c r="I51" i="1"/>
  <c r="H51" i="1"/>
  <c r="G51" i="1"/>
  <c r="F51" i="1"/>
  <c r="E51" i="1"/>
  <c r="V51" i="1" s="1"/>
  <c r="S50" i="1"/>
  <c r="S51" i="1" s="1"/>
  <c r="R49" i="1"/>
  <c r="R67" i="1" s="1"/>
  <c r="Q49" i="1"/>
  <c r="Q67" i="1" s="1"/>
  <c r="P49" i="1"/>
  <c r="P67" i="1" s="1"/>
  <c r="O49" i="1"/>
  <c r="O67" i="1" s="1"/>
  <c r="N49" i="1"/>
  <c r="N67" i="1" s="1"/>
  <c r="M49" i="1"/>
  <c r="M67" i="1" s="1"/>
  <c r="L49" i="1"/>
  <c r="L67" i="1" s="1"/>
  <c r="K49" i="1"/>
  <c r="K67" i="1" s="1"/>
  <c r="J49" i="1"/>
  <c r="J67" i="1" s="1"/>
  <c r="I49" i="1"/>
  <c r="I67" i="1" s="1"/>
  <c r="H49" i="1"/>
  <c r="H67" i="1" s="1"/>
  <c r="G49" i="1"/>
  <c r="U49" i="1" s="1"/>
  <c r="F49" i="1"/>
  <c r="F67" i="1" s="1"/>
  <c r="E49" i="1"/>
  <c r="E67" i="1" s="1"/>
  <c r="S48" i="1"/>
  <c r="S49" i="1" s="1"/>
  <c r="R46" i="1"/>
  <c r="Q46" i="1"/>
  <c r="P46" i="1"/>
  <c r="O46" i="1"/>
  <c r="N46" i="1"/>
  <c r="M46" i="1"/>
  <c r="L46" i="1"/>
  <c r="K46" i="1"/>
  <c r="J46" i="1"/>
  <c r="I46" i="1"/>
  <c r="H46" i="1"/>
  <c r="G46" i="1"/>
  <c r="F46" i="1"/>
  <c r="E46" i="1"/>
  <c r="V46" i="1" s="1"/>
  <c r="S45" i="1"/>
  <c r="S44" i="1"/>
  <c r="S46" i="1" s="1"/>
  <c r="R39" i="1"/>
  <c r="Q39" i="1"/>
  <c r="P39" i="1"/>
  <c r="O39" i="1"/>
  <c r="N39" i="1"/>
  <c r="M39" i="1"/>
  <c r="L39" i="1"/>
  <c r="K39" i="1"/>
  <c r="J39" i="1"/>
  <c r="I39" i="1"/>
  <c r="H39" i="1"/>
  <c r="G39" i="1"/>
  <c r="F39" i="1"/>
  <c r="E39" i="1"/>
  <c r="S38" i="1"/>
  <c r="S39" i="1" s="1"/>
  <c r="R37" i="1"/>
  <c r="Q37" i="1"/>
  <c r="P37" i="1"/>
  <c r="O37" i="1"/>
  <c r="N37" i="1"/>
  <c r="M37" i="1"/>
  <c r="L37" i="1"/>
  <c r="K37" i="1"/>
  <c r="J37" i="1"/>
  <c r="I37" i="1"/>
  <c r="H37" i="1"/>
  <c r="G37" i="1"/>
  <c r="F37" i="1"/>
  <c r="E37" i="1"/>
  <c r="S36" i="1"/>
  <c r="S37" i="1" s="1"/>
  <c r="R35" i="1"/>
  <c r="Q35" i="1"/>
  <c r="P35" i="1"/>
  <c r="O35" i="1"/>
  <c r="N35" i="1"/>
  <c r="M35" i="1"/>
  <c r="L35" i="1"/>
  <c r="K35" i="1"/>
  <c r="J35" i="1"/>
  <c r="I35" i="1"/>
  <c r="H35" i="1"/>
  <c r="G35" i="1"/>
  <c r="F35" i="1"/>
  <c r="E35" i="1"/>
  <c r="S34" i="1"/>
  <c r="S35" i="1" s="1"/>
  <c r="R33" i="1"/>
  <c r="Q33" i="1"/>
  <c r="P33" i="1"/>
  <c r="O33" i="1"/>
  <c r="N33" i="1"/>
  <c r="M33" i="1"/>
  <c r="L33" i="1"/>
  <c r="K33" i="1"/>
  <c r="J33" i="1"/>
  <c r="I33" i="1"/>
  <c r="H33" i="1"/>
  <c r="G33" i="1"/>
  <c r="F33" i="1"/>
  <c r="E33" i="1"/>
  <c r="S32" i="1"/>
  <c r="S33" i="1" s="1"/>
  <c r="R31" i="1"/>
  <c r="Q31" i="1"/>
  <c r="P31" i="1"/>
  <c r="O31" i="1"/>
  <c r="N31" i="1"/>
  <c r="M31" i="1"/>
  <c r="L31" i="1"/>
  <c r="K31" i="1"/>
  <c r="J31" i="1"/>
  <c r="I31" i="1"/>
  <c r="H31" i="1"/>
  <c r="G31" i="1"/>
  <c r="F31" i="1"/>
  <c r="E31" i="1"/>
  <c r="S30" i="1"/>
  <c r="S31" i="1" s="1"/>
  <c r="R28" i="1"/>
  <c r="Q28" i="1"/>
  <c r="P28" i="1"/>
  <c r="O28" i="1"/>
  <c r="N28" i="1"/>
  <c r="M28" i="1"/>
  <c r="L28" i="1"/>
  <c r="K28" i="1"/>
  <c r="J28" i="1"/>
  <c r="I28" i="1"/>
  <c r="H28" i="1"/>
  <c r="G28" i="1"/>
  <c r="F28" i="1"/>
  <c r="E28" i="1"/>
  <c r="S27" i="1"/>
  <c r="S28" i="1" s="1"/>
  <c r="R26" i="1"/>
  <c r="Q26" i="1"/>
  <c r="P26" i="1"/>
  <c r="O26" i="1"/>
  <c r="N26" i="1"/>
  <c r="M26" i="1"/>
  <c r="L26" i="1"/>
  <c r="K26" i="1"/>
  <c r="J26" i="1"/>
  <c r="I26" i="1"/>
  <c r="H26" i="1"/>
  <c r="G26" i="1"/>
  <c r="F26" i="1"/>
  <c r="E26" i="1"/>
  <c r="S25" i="1"/>
  <c r="S26" i="1" s="1"/>
  <c r="R24" i="1"/>
  <c r="Q24" i="1"/>
  <c r="P24" i="1"/>
  <c r="O24" i="1"/>
  <c r="N24" i="1"/>
  <c r="M24" i="1"/>
  <c r="L24" i="1"/>
  <c r="K24" i="1"/>
  <c r="J24" i="1"/>
  <c r="I24" i="1"/>
  <c r="H24" i="1"/>
  <c r="G24" i="1"/>
  <c r="F24" i="1"/>
  <c r="E24" i="1"/>
  <c r="S23" i="1"/>
  <c r="S24" i="1" s="1"/>
  <c r="R22" i="1"/>
  <c r="Q22" i="1"/>
  <c r="P22" i="1"/>
  <c r="O22" i="1"/>
  <c r="N22" i="1"/>
  <c r="M22" i="1"/>
  <c r="L22" i="1"/>
  <c r="K22" i="1"/>
  <c r="J22" i="1"/>
  <c r="I22" i="1"/>
  <c r="H22" i="1"/>
  <c r="G22" i="1"/>
  <c r="F22" i="1"/>
  <c r="E22" i="1"/>
  <c r="S21" i="1"/>
  <c r="S22" i="1" s="1"/>
  <c r="R20" i="1"/>
  <c r="Q20" i="1"/>
  <c r="P20" i="1"/>
  <c r="O20" i="1"/>
  <c r="N20" i="1"/>
  <c r="M20" i="1"/>
  <c r="L20" i="1"/>
  <c r="K20" i="1"/>
  <c r="J20" i="1"/>
  <c r="I20" i="1"/>
  <c r="H20" i="1"/>
  <c r="G20" i="1"/>
  <c r="F20" i="1"/>
  <c r="E20" i="1"/>
  <c r="S19" i="1"/>
  <c r="S20" i="1" s="1"/>
  <c r="R18" i="1"/>
  <c r="Q18" i="1"/>
  <c r="P18" i="1"/>
  <c r="O18" i="1"/>
  <c r="N18" i="1"/>
  <c r="M18" i="1"/>
  <c r="L18" i="1"/>
  <c r="K18" i="1"/>
  <c r="J18" i="1"/>
  <c r="I18" i="1"/>
  <c r="H18" i="1"/>
  <c r="G18" i="1"/>
  <c r="F18" i="1"/>
  <c r="E18" i="1"/>
  <c r="S17" i="1"/>
  <c r="S18" i="1" s="1"/>
  <c r="S15" i="1"/>
  <c r="S14" i="1"/>
  <c r="S13" i="1"/>
  <c r="S12" i="1"/>
  <c r="R11" i="1"/>
  <c r="Q11" i="1"/>
  <c r="P11" i="1"/>
  <c r="O11" i="1"/>
  <c r="N11" i="1"/>
  <c r="M11" i="1"/>
  <c r="L11" i="1"/>
  <c r="K11" i="1"/>
  <c r="J11" i="1"/>
  <c r="I11" i="1"/>
  <c r="H11" i="1"/>
  <c r="G11" i="1"/>
  <c r="F11" i="1"/>
  <c r="E11" i="1"/>
  <c r="S10" i="1"/>
  <c r="S11" i="1" s="1"/>
  <c r="S7" i="1"/>
  <c r="R7" i="1"/>
  <c r="R8" i="1" s="1"/>
  <c r="Q7" i="1"/>
  <c r="Q8" i="1" s="1"/>
  <c r="P7" i="1"/>
  <c r="P8" i="1" s="1"/>
  <c r="O7" i="1"/>
  <c r="O9" i="1" s="1"/>
  <c r="N7" i="1"/>
  <c r="N8" i="1" s="1"/>
  <c r="M7" i="1"/>
  <c r="M8" i="1" s="1"/>
  <c r="L7" i="1"/>
  <c r="L8" i="1" s="1"/>
  <c r="K7" i="1"/>
  <c r="K9" i="1" s="1"/>
  <c r="J7" i="1"/>
  <c r="J8" i="1" s="1"/>
  <c r="I7" i="1"/>
  <c r="I8" i="1" s="1"/>
  <c r="H7" i="1"/>
  <c r="H8" i="1" s="1"/>
  <c r="G7" i="1"/>
  <c r="G9" i="1" s="1"/>
  <c r="F7" i="1"/>
  <c r="F8" i="1" s="1"/>
  <c r="E7" i="1"/>
  <c r="E8" i="1" s="1"/>
  <c r="S6" i="1"/>
  <c r="S9" i="1" s="1"/>
  <c r="G8" i="1" l="1"/>
  <c r="K8" i="1"/>
  <c r="O8" i="1"/>
  <c r="S8" i="1"/>
  <c r="H9" i="1"/>
  <c r="L9" i="1"/>
  <c r="P9" i="1"/>
  <c r="V49" i="1"/>
  <c r="V53" i="1"/>
  <c r="V57" i="1"/>
  <c r="V61" i="1"/>
  <c r="V65" i="1"/>
  <c r="V7" i="1"/>
  <c r="E9" i="1"/>
  <c r="I9" i="1"/>
  <c r="M9" i="1"/>
  <c r="Q9" i="1"/>
  <c r="U46" i="1"/>
  <c r="U51" i="1"/>
  <c r="U55" i="1"/>
  <c r="U59" i="1"/>
  <c r="U63" i="1"/>
  <c r="F9" i="1"/>
  <c r="J9" i="1"/>
  <c r="N9" i="1"/>
  <c r="R9" i="1"/>
  <c r="G67" i="1"/>
  <c r="S67" i="1" s="1"/>
</calcChain>
</file>

<file path=xl/sharedStrings.xml><?xml version="1.0" encoding="utf-8"?>
<sst xmlns="http://schemas.openxmlformats.org/spreadsheetml/2006/main" count="465" uniqueCount="273">
  <si>
    <t xml:space="preserve">INFORMACJA O STANIE I STRUKTURZE BEZROBOCIA W WOJ. LUBUSKIM WE WRZEŚNIU 2023 R.   </t>
  </si>
  <si>
    <t>Lp.</t>
  </si>
  <si>
    <t>Wyszczególnienie</t>
  </si>
  <si>
    <t>Powiatowy Urząd  Pracy</t>
  </si>
  <si>
    <r>
      <t xml:space="preserve"> </t>
    </r>
    <r>
      <rPr>
        <b/>
        <sz val="7"/>
        <rFont val="Verdana"/>
        <family val="2"/>
        <charset val="238"/>
      </rPr>
      <t>GORZÓW WIELKOPOLSKI</t>
    </r>
    <r>
      <rPr>
        <b/>
        <sz val="8"/>
        <rFont val="Verdana"/>
        <family val="2"/>
        <charset val="238"/>
      </rPr>
      <t xml:space="preserve"> (grodzki)</t>
    </r>
  </si>
  <si>
    <r>
      <t xml:space="preserve"> GORZÓW WIELKOPOLSKI</t>
    </r>
    <r>
      <rPr>
        <b/>
        <sz val="8"/>
        <rFont val="Verdana"/>
        <family val="2"/>
        <charset val="238"/>
      </rPr>
      <t xml:space="preserve"> (ziemski)</t>
    </r>
  </si>
  <si>
    <t>KROSNO ODRZAŃSKIE</t>
  </si>
  <si>
    <t>MIĘDZYRZECZ</t>
  </si>
  <si>
    <t>NOWA  SÓL</t>
  </si>
  <si>
    <t>SŁUBICE</t>
  </si>
  <si>
    <t>STRZELCE KRAJEŃSKIE</t>
  </si>
  <si>
    <t>SULĘCIN</t>
  </si>
  <si>
    <t>ŚWIEBODZIN</t>
  </si>
  <si>
    <t>WSCHOWA</t>
  </si>
  <si>
    <t>ZIELONA  GÓRA (grodzki)</t>
  </si>
  <si>
    <t>ZIELONA  GÓRA (ziemski)</t>
  </si>
  <si>
    <t>ŻAGAŃ</t>
  </si>
  <si>
    <t>ŻARY</t>
  </si>
  <si>
    <t xml:space="preserve">RAZEM </t>
  </si>
  <si>
    <t>I. Bilans bezrobotnych</t>
  </si>
  <si>
    <t>1.</t>
  </si>
  <si>
    <t>Stopa bezrobocia za sierpień 2023 r.*</t>
  </si>
  <si>
    <t xml:space="preserve"> </t>
  </si>
  <si>
    <t>2.</t>
  </si>
  <si>
    <t>Bezrobotni zarejestrowani  na koniec miesiąca</t>
  </si>
  <si>
    <t>Bezrobotni zarejestrowani na początku miesiąca</t>
  </si>
  <si>
    <t>Wzrost  lub spadek (-) liczby bezrobotnych</t>
  </si>
  <si>
    <t>Dynamika (początek miesiąca = 100)</t>
  </si>
  <si>
    <t>3.</t>
  </si>
  <si>
    <t>Rejestracje w miesiącu sprawozdawczym (napływ):</t>
  </si>
  <si>
    <t xml:space="preserve">              w tym: - zarejestrowani po raz pierwszy [%]</t>
  </si>
  <si>
    <t>4.</t>
  </si>
  <si>
    <t>Wyrejestrowania w miesiącu sprawozdawczym (odpływ):</t>
  </si>
  <si>
    <t xml:space="preserve"> z tytułu podjęcia pracy</t>
  </si>
  <si>
    <t xml:space="preserve">            w tym: podjęcia pracy niesubsydiowanej</t>
  </si>
  <si>
    <t>z tytułu niepotwierdzenia gotowości do pracy</t>
  </si>
  <si>
    <t>II. Wybrane kategorie struktury bezrobotnych</t>
  </si>
  <si>
    <t>Kobiety [liczba]</t>
  </si>
  <si>
    <t xml:space="preserve">            [%]</t>
  </si>
  <si>
    <t>Zamieszkali na wsi [liczba]</t>
  </si>
  <si>
    <t>Z prawem do zasiłku [liczba]</t>
  </si>
  <si>
    <t>Zwolnieni z przyczyn dotyczących zakładu pracy [liczba]</t>
  </si>
  <si>
    <t>5.</t>
  </si>
  <si>
    <t>Osoby do 12 miesięcy po ukończeniu szkoły [liczba]</t>
  </si>
  <si>
    <t>6.</t>
  </si>
  <si>
    <t>Bez doświadczenia zawodowego [liczba]</t>
  </si>
  <si>
    <t>III. Wybrane kategorie bezrobotnych będących w szczególnej sytuacji na rynku pracy</t>
  </si>
  <si>
    <t>Młodzież do 30 roku życia [liczba]</t>
  </si>
  <si>
    <t>Powyżej 50 roku życia [liczba]</t>
  </si>
  <si>
    <t>Długotrwale bezrobotni [liczba]</t>
  </si>
  <si>
    <t>Posiadający co najmniej jedno dziecko do 6 roku życia [liczba]</t>
  </si>
  <si>
    <t>Niepełnosprawni [liczba]</t>
  </si>
  <si>
    <t xml:space="preserve"> DZIAŁANIA URZĘDÓW PRACY OGRANICZAJĄCE BEZROBOCIE</t>
  </si>
  <si>
    <r>
      <t xml:space="preserve"> GORZÓW WIELKOPOLSKI</t>
    </r>
    <r>
      <rPr>
        <b/>
        <sz val="8"/>
        <rFont val="Verdana"/>
        <family val="2"/>
        <charset val="238"/>
      </rPr>
      <t xml:space="preserve"> (grodzki)</t>
    </r>
  </si>
  <si>
    <r>
      <t xml:space="preserve"> </t>
    </r>
    <r>
      <rPr>
        <b/>
        <sz val="7"/>
        <rFont val="Verdana"/>
        <family val="2"/>
        <charset val="238"/>
      </rPr>
      <t>GORZÓW WIELKOPOLSKI</t>
    </r>
    <r>
      <rPr>
        <b/>
        <sz val="8"/>
        <rFont val="Verdana"/>
        <family val="2"/>
        <charset val="238"/>
      </rPr>
      <t xml:space="preserve"> (ziemski)</t>
    </r>
  </si>
  <si>
    <t>I. Pośrednictwo pracy</t>
  </si>
  <si>
    <t>Liczba wolnych miejsc pracy i miejsc aktywizacji zawodowej w miesiącu sprawozdawczym</t>
  </si>
  <si>
    <t xml:space="preserve">            w tym subsydiowane miejsca pracy i 
            aktywizacji zawodowej</t>
  </si>
  <si>
    <t>Liczba wolnych miejsc pracy i miejsc aktywizacji zawodowej - narastająco od poczatku roku</t>
  </si>
  <si>
    <t xml:space="preserve">II. Aktywne formy przeciwdziałania bezrobociu </t>
  </si>
  <si>
    <t xml:space="preserve">Liczba osób bezrobotnych, które w miesiącu sprawozdawczym rozpoczęły prace interwencyjne </t>
  </si>
  <si>
    <t>Liczba osób bezrobotnych, które rozpoczęły prace interwencyjne – narastająco od początku roku</t>
  </si>
  <si>
    <t>Liczba osób bezrobotnych, które w miesiącu sprawozdawczym rozpoczęły roboty publiczne</t>
  </si>
  <si>
    <t>Liczba osób bezrobotnych, które rozpoczęły roboty publiczne – narastająco od początku roku</t>
  </si>
  <si>
    <t xml:space="preserve">Liczba oób bezrobotnych, które w miesiącu sprawozdawczym podjęły działalność gospodarczą  </t>
  </si>
  <si>
    <t>Liczba osób bezrobotnych, które podjęły działalność gospodarczą – narastająco od początku roku</t>
  </si>
  <si>
    <t>Liczba osób bezrobotnych, które w miesiącu sprawozdawczym podjęły pracę w ramach refundacji kosztów zatrudnienia</t>
  </si>
  <si>
    <t>Liczba osób bezrobotnych, które podjęły pracę w ramach refundacji kosztów zatrudnienia – narastająco od początku roku</t>
  </si>
  <si>
    <t xml:space="preserve">Pozostałe podjęcia pracy subsydiowanej w miesiącu sprawozdawczym przez osoby bezrobotne </t>
  </si>
  <si>
    <t>Pozostałe podjęcia pracy subsydiowanej przez osoby bezrobotne - narastająco od poczatku roku</t>
  </si>
  <si>
    <t>Liczba osób bezrobotnych, które w miesiącu sprawozdawczym rozpoczęły szkolenia</t>
  </si>
  <si>
    <t>Liczba osób bezrobotnych, które rozpoczęły szkolenia - narasatająco od początku roku</t>
  </si>
  <si>
    <t>7.</t>
  </si>
  <si>
    <t>Liczba osób bezrobotnych, które w miesiącu sprawozdawczym rozpoczęły staż</t>
  </si>
  <si>
    <t>Liczba osób bezrobotnych, które rozpoczęły staż - narastająco od początku roku</t>
  </si>
  <si>
    <t>8.</t>
  </si>
  <si>
    <t>Liczba osób, które rozpoczęły prace społecznie użyteczne</t>
  </si>
  <si>
    <t>Liczba osób, które rozpoczęły prace społecznie użyteczne - narastająco od początku roku</t>
  </si>
  <si>
    <t>9.</t>
  </si>
  <si>
    <t>Liczba osób, które rozpoczęły udział w pozostałych aktywnych formach przeciwdziałania bezrobociu</t>
  </si>
  <si>
    <t>Liczba osób, które rozpoczęły udział w pozostałych aktywnych formach przeciwdziałania bezrobociu - narastająco od początku roku</t>
  </si>
  <si>
    <t>10.</t>
  </si>
  <si>
    <t>Łączna liczba osób bezrobotnych , które w miesiącu sprawozdawczym objęte zostały aktywnymi formami przeciwdziałania bezrobociu</t>
  </si>
  <si>
    <t>Łączna liczba osób bezrobotnych, które objęte zostały aktywnymi formami przeciwdziałania bezrobociu  – narastająco od początku roku</t>
  </si>
  <si>
    <t>*  wskaźnik stopy bezrobocia za wrzesień 2023 r. jest podawany przez GUS z miesięcznym opóżnieniem</t>
  </si>
  <si>
    <t>Liczba  bezrobotnych w układzie powiatowych urzędów pracy i gmin woj. lubuskiego zarejestrowanych</t>
  </si>
  <si>
    <t>na koniec września 2023 r.</t>
  </si>
  <si>
    <t>L.p.</t>
  </si>
  <si>
    <t xml:space="preserve"> NAZWA</t>
  </si>
  <si>
    <t>Jednostka organizacyjna</t>
  </si>
  <si>
    <t>Ilość bezrobotnych</t>
  </si>
  <si>
    <t>NAZWA</t>
  </si>
  <si>
    <t>PODREGION GORZOWSKI</t>
  </si>
  <si>
    <t>Sulęcin</t>
  </si>
  <si>
    <t>gm.</t>
  </si>
  <si>
    <t>V.</t>
  </si>
  <si>
    <t>ZIELONA GÓRA</t>
  </si>
  <si>
    <t>PUP</t>
  </si>
  <si>
    <t>Torzym</t>
  </si>
  <si>
    <t>Babimost</t>
  </si>
  <si>
    <t>I.</t>
  </si>
  <si>
    <t>GORZÓW WLKP.</t>
  </si>
  <si>
    <t>Bojadła</t>
  </si>
  <si>
    <t>g.</t>
  </si>
  <si>
    <t>Bogdaniec</t>
  </si>
  <si>
    <t>Czerwieńsk</t>
  </si>
  <si>
    <t>Deszczno</t>
  </si>
  <si>
    <t>Kargowa</t>
  </si>
  <si>
    <t>Kłodawa</t>
  </si>
  <si>
    <t>Nowogród Bobrzański</t>
  </si>
  <si>
    <t>Kostrzyn</t>
  </si>
  <si>
    <t>m.</t>
  </si>
  <si>
    <t>PODREGION ZIELONOGÓRSKI</t>
  </si>
  <si>
    <t>Sulechów</t>
  </si>
  <si>
    <t>Lubiszyn</t>
  </si>
  <si>
    <t>Świdnica</t>
  </si>
  <si>
    <t>Santok</t>
  </si>
  <si>
    <t>KROSNO ODRZ.</t>
  </si>
  <si>
    <t>Trzebiechów</t>
  </si>
  <si>
    <t>Witnica</t>
  </si>
  <si>
    <t>Bobrowice</t>
  </si>
  <si>
    <t>Zabór</t>
  </si>
  <si>
    <t>Bytnica</t>
  </si>
  <si>
    <t>Gorzów Wlkp.</t>
  </si>
  <si>
    <t>M</t>
  </si>
  <si>
    <t>Dąbie</t>
  </si>
  <si>
    <t>Zielona Góra</t>
  </si>
  <si>
    <t>Gubin</t>
  </si>
  <si>
    <t>II.</t>
  </si>
  <si>
    <t>VI.</t>
  </si>
  <si>
    <t>Bledzew</t>
  </si>
  <si>
    <t>Krosno Odrz.</t>
  </si>
  <si>
    <t>Brzeźnica</t>
  </si>
  <si>
    <t>Międzyrzecz</t>
  </si>
  <si>
    <t>Maszewo</t>
  </si>
  <si>
    <t>Gozdnica</t>
  </si>
  <si>
    <t>Przytoczna</t>
  </si>
  <si>
    <t xml:space="preserve">    </t>
  </si>
  <si>
    <t>Iłowa</t>
  </si>
  <si>
    <t>Pszczew</t>
  </si>
  <si>
    <t>NOWA SÓL</t>
  </si>
  <si>
    <t>Małomice</t>
  </si>
  <si>
    <t>Skwierzyna</t>
  </si>
  <si>
    <t>Bytom Odrzański</t>
  </si>
  <si>
    <t>Niegosławice</t>
  </si>
  <si>
    <t>Trzciel</t>
  </si>
  <si>
    <t>Kolsko</t>
  </si>
  <si>
    <t>Szprotawa</t>
  </si>
  <si>
    <t>Kożuchów</t>
  </si>
  <si>
    <t>Wymiarki</t>
  </si>
  <si>
    <t>III.</t>
  </si>
  <si>
    <t>Nowa Sól</t>
  </si>
  <si>
    <t>Żagań</t>
  </si>
  <si>
    <t>Cybinka</t>
  </si>
  <si>
    <t>Górzyca</t>
  </si>
  <si>
    <t>Nowe Miasteczko</t>
  </si>
  <si>
    <t>Ośno Lubuskie</t>
  </si>
  <si>
    <t>Otyń</t>
  </si>
  <si>
    <t>VII.</t>
  </si>
  <si>
    <t>Rzepin</t>
  </si>
  <si>
    <t>Siedlisko</t>
  </si>
  <si>
    <t>Brody</t>
  </si>
  <si>
    <t>Słubice</t>
  </si>
  <si>
    <t>Jasień</t>
  </si>
  <si>
    <t>Lipinki Łużyckie</t>
  </si>
  <si>
    <t>IV.</t>
  </si>
  <si>
    <t>STRZELCE KRAJ.</t>
  </si>
  <si>
    <t>Lubrza</t>
  </si>
  <si>
    <t>Lubsko</t>
  </si>
  <si>
    <t>Dobiegniew</t>
  </si>
  <si>
    <t>Łagów</t>
  </si>
  <si>
    <t>Łęknica</t>
  </si>
  <si>
    <t>Drezdenko</t>
  </si>
  <si>
    <t>Skąpe</t>
  </si>
  <si>
    <t>Przewóz</t>
  </si>
  <si>
    <t>Stare Kurowo</t>
  </si>
  <si>
    <t>Szczaniec</t>
  </si>
  <si>
    <t>Trzebiel</t>
  </si>
  <si>
    <t>Strzelce Krajeńskie</t>
  </si>
  <si>
    <t>Świebodzin</t>
  </si>
  <si>
    <t>Tuplice</t>
  </si>
  <si>
    <t>Zwierzyn</t>
  </si>
  <si>
    <t>Zbąszynek</t>
  </si>
  <si>
    <t>Żary</t>
  </si>
  <si>
    <t>Krzeszyce</t>
  </si>
  <si>
    <t>Sława</t>
  </si>
  <si>
    <t>OGÓŁEM</t>
  </si>
  <si>
    <t>woj.</t>
  </si>
  <si>
    <t>Lubniewice</t>
  </si>
  <si>
    <t>Szlichtyngowa</t>
  </si>
  <si>
    <t>Słońsk</t>
  </si>
  <si>
    <t>Wschowa</t>
  </si>
  <si>
    <t>g. - gmina wiejska, gm. - gmina wiejsko-miejska, m. - miasto, M - miasto na prawach powiatu</t>
  </si>
  <si>
    <t>lata</t>
  </si>
  <si>
    <t>liczba bezrobotnych</t>
  </si>
  <si>
    <t>IX 2022r.</t>
  </si>
  <si>
    <t>X 2022r.</t>
  </si>
  <si>
    <t>Podjęcia pracy poza miejscem zamieszkania w ramach bonu na zasiedlenie</t>
  </si>
  <si>
    <t>XI 2022r.</t>
  </si>
  <si>
    <t>oferty pracy</t>
  </si>
  <si>
    <t>Podjęcia pracy w ramach bonu zatrudnieniowego</t>
  </si>
  <si>
    <t>XII 2022r.</t>
  </si>
  <si>
    <t>IV 2022r.</t>
  </si>
  <si>
    <t>Podjęcie pracy w ramach refundacji składek na ubezpieczenie społeczne</t>
  </si>
  <si>
    <t>I 2023r.</t>
  </si>
  <si>
    <t>V 2022r.</t>
  </si>
  <si>
    <t>Podjęcia pracy w ramach dofinansowania wynagrodzenia za zatrudnienie skierowanego 
bezrobotnego powyżej 50 r. życia</t>
  </si>
  <si>
    <t>II 2023r.</t>
  </si>
  <si>
    <t>VI 2022r.</t>
  </si>
  <si>
    <t>Rozpoczęcie szkolenia w ramach bonu szkoleniowego</t>
  </si>
  <si>
    <t>III 2023r.</t>
  </si>
  <si>
    <t>VII 2022r.</t>
  </si>
  <si>
    <t>Rozpoczęcie stażu w ramach bonu stażowego</t>
  </si>
  <si>
    <t>IV 2023r.</t>
  </si>
  <si>
    <t>VIII 2022r.</t>
  </si>
  <si>
    <t>V 2023r.</t>
  </si>
  <si>
    <t>VI 2023r.</t>
  </si>
  <si>
    <t>VII 2023r.</t>
  </si>
  <si>
    <t>VIII 2023r.</t>
  </si>
  <si>
    <t>IX 2023r.</t>
  </si>
  <si>
    <t>Praca niesubsydiowana</t>
  </si>
  <si>
    <t>Podjęcie działalności gospodarczej 
i inna praca</t>
  </si>
  <si>
    <t>Podjęcie pracy w ramach refund. kosztów zatrud. bezrobotnego</t>
  </si>
  <si>
    <t>Prace 
interwencyjne</t>
  </si>
  <si>
    <t>Roboty 
publiczne</t>
  </si>
  <si>
    <t>Szkolenia</t>
  </si>
  <si>
    <t>Staże</t>
  </si>
  <si>
    <t>Praca 
społecznie 
użyteczna</t>
  </si>
  <si>
    <t>Odmowa bez uzasadnionej przyczyny przyjęcia propozycji odpowiedniej pracy lub innej formy pomocy, w tym w ramach PAI</t>
  </si>
  <si>
    <t>Niepotwierdzenie gotowości do pracy</t>
  </si>
  <si>
    <t>Dobrowolna 
rezygnacja ze statusu bezrobotnego</t>
  </si>
  <si>
    <t>Nabycie praw emerytalnych lub rentowych</t>
  </si>
  <si>
    <t>Inne</t>
  </si>
  <si>
    <r>
      <t xml:space="preserve">   </t>
    </r>
    <r>
      <rPr>
        <sz val="10"/>
        <color rgb="FF00B050"/>
        <rFont val="Arial"/>
        <family val="2"/>
        <charset val="238"/>
      </rPr>
      <t xml:space="preserve"> </t>
    </r>
    <r>
      <rPr>
        <b/>
        <sz val="10"/>
        <color rgb="FF00B050"/>
        <rFont val="Arial"/>
        <family val="2"/>
        <charset val="238"/>
      </rPr>
      <t xml:space="preserve"> Wydział Rynku Pracy - tel: (68) 456 76 92</t>
    </r>
  </si>
  <si>
    <t>Wojewódzki Urząd Pracy w Zielonej Górze</t>
  </si>
  <si>
    <t>INFORMACJA KWARTALNA O STRUKTURZE BEZROBOTNYCH</t>
  </si>
  <si>
    <t xml:space="preserve"> WG WIEKU, WYKSZTAŁCENIA, STAŻU PRACY I CZASU POZOSTAWANIA BEZ PRACY [stan na 30.09.2023 r.]</t>
  </si>
  <si>
    <r>
      <t xml:space="preserve"> </t>
    </r>
    <r>
      <rPr>
        <b/>
        <sz val="7"/>
        <rFont val="Times New Roman CE"/>
        <family val="1"/>
        <charset val="238"/>
      </rPr>
      <t>GORZÓW WIELKOPOLSKI</t>
    </r>
    <r>
      <rPr>
        <b/>
        <sz val="8"/>
        <rFont val="Times New Roman CE"/>
        <family val="1"/>
        <charset val="238"/>
      </rPr>
      <t xml:space="preserve"> (grodzki)</t>
    </r>
  </si>
  <si>
    <r>
      <t xml:space="preserve"> GORZÓW WIELKOPOLSKI</t>
    </r>
    <r>
      <rPr>
        <b/>
        <sz val="8"/>
        <rFont val="Times New Roman CE"/>
        <family val="1"/>
        <charset val="238"/>
      </rPr>
      <t xml:space="preserve"> (ziemski)</t>
    </r>
  </si>
  <si>
    <t>ZIELONA  GÓRA          (grodzki)</t>
  </si>
  <si>
    <t>ZIELONA  GÓRA          (ziemski)</t>
  </si>
  <si>
    <t xml:space="preserve">BEZROBOTNI WEDŁUG WIEKU </t>
  </si>
  <si>
    <t>Grupa wiekowa</t>
  </si>
  <si>
    <t>18 - 24 lat</t>
  </si>
  <si>
    <t>25 - 34 lata</t>
  </si>
  <si>
    <t>35 - 44 lata</t>
  </si>
  <si>
    <t>45 - 54 lata</t>
  </si>
  <si>
    <t>55 lat i więcej</t>
  </si>
  <si>
    <t>BEZROBOTNI WEDŁUG POZIOMU WYKSZTAŁCENIA</t>
  </si>
  <si>
    <t>Poziom wykształcenia</t>
  </si>
  <si>
    <t>wyższe</t>
  </si>
  <si>
    <t>policealne i średnie zawodowe</t>
  </si>
  <si>
    <t>średnie ogólnokształcące</t>
  </si>
  <si>
    <t>zasadnicze zawodowe</t>
  </si>
  <si>
    <t>gimnazjalne i poniżej</t>
  </si>
  <si>
    <t>BEZROBOTNI WEDŁUG STAŻU PRACY</t>
  </si>
  <si>
    <t>Staż pracy</t>
  </si>
  <si>
    <t>do 1 roku</t>
  </si>
  <si>
    <t>1 - 5 lat</t>
  </si>
  <si>
    <t>5 - 10 lat</t>
  </si>
  <si>
    <t>10 - 20 lat</t>
  </si>
  <si>
    <t>20 - 30 lat</t>
  </si>
  <si>
    <t>30 lat i więcej</t>
  </si>
  <si>
    <t>bez stażu</t>
  </si>
  <si>
    <t>BEZROBOTNI WEDŁUG CZASU POZOSTAWANIA BEZ PRACY</t>
  </si>
  <si>
    <t>Czas pozostawania bez pracy</t>
  </si>
  <si>
    <t>do 1 miesiąca</t>
  </si>
  <si>
    <t>1 - 3 miesięcy</t>
  </si>
  <si>
    <t>3 - 6 miesięcy</t>
  </si>
  <si>
    <t>6 - 12 miesięcy</t>
  </si>
  <si>
    <t>12 - 24 miesięcy</t>
  </si>
  <si>
    <t>powyżej 24 miesięcy</t>
  </si>
  <si>
    <t>Ogółem bezrobotni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</si>
</sst>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0"/>
    <numFmt numFmtId="165" formatCode="0_)"/>
    <numFmt numFmtId="166" formatCode="_-* #,##0.000000\ _z_ł_-;\-* #,##0.000000\ _z_ł_-;_-* &quot;-&quot;??\ _z_ł_-;_-@_-"/>
  </numFmts>
  <fonts count="71">
    <font>
      <sz val="10"/>
      <name val="Arial CE"/>
      <charset val="238"/>
    </font>
    <font>
      <sz val="11"/>
      <color theme="1"/>
      <name val="Calibri"/>
      <family val="2"/>
      <charset val="238"/>
      <scheme val="minor"/>
    </font>
    <font>
      <sz val="10"/>
      <name val="Verdana"/>
      <family val="2"/>
      <charset val="238"/>
    </font>
    <font>
      <b/>
      <sz val="12"/>
      <name val="Verdana"/>
      <family val="2"/>
      <charset val="238"/>
    </font>
    <font>
      <sz val="12"/>
      <name val="Verdana"/>
      <family val="2"/>
      <charset val="238"/>
    </font>
    <font>
      <b/>
      <sz val="20"/>
      <name val="Verdana"/>
      <family val="2"/>
      <charset val="238"/>
    </font>
    <font>
      <b/>
      <sz val="13"/>
      <name val="Verdana"/>
      <family val="2"/>
      <charset val="238"/>
    </font>
    <font>
      <b/>
      <sz val="8"/>
      <name val="Verdana"/>
      <family val="2"/>
      <charset val="238"/>
    </font>
    <font>
      <b/>
      <sz val="7"/>
      <name val="Verdana"/>
      <family val="2"/>
      <charset val="238"/>
    </font>
    <font>
      <b/>
      <sz val="14"/>
      <name val="Verdana"/>
      <family val="2"/>
      <charset val="238"/>
    </font>
    <font>
      <b/>
      <sz val="18"/>
      <name val="Verdana"/>
      <family val="2"/>
      <charset val="238"/>
    </font>
    <font>
      <sz val="18"/>
      <name val="Verdana"/>
      <family val="2"/>
      <charset val="238"/>
    </font>
    <font>
      <b/>
      <sz val="13"/>
      <color indexed="10"/>
      <name val="Verdana"/>
      <family val="2"/>
      <charset val="238"/>
    </font>
    <font>
      <b/>
      <i/>
      <sz val="16"/>
      <color indexed="10"/>
      <name val="Verdana"/>
      <family val="2"/>
      <charset val="238"/>
    </font>
    <font>
      <b/>
      <sz val="16"/>
      <name val="Verdana"/>
      <family val="2"/>
      <charset val="238"/>
    </font>
    <font>
      <sz val="15"/>
      <name val="Verdana"/>
      <family val="2"/>
      <charset val="238"/>
    </font>
    <font>
      <sz val="14"/>
      <name val="Verdana"/>
      <family val="2"/>
      <charset val="238"/>
    </font>
    <font>
      <sz val="16"/>
      <name val="Verdana"/>
      <family val="2"/>
      <charset val="238"/>
    </font>
    <font>
      <b/>
      <sz val="15"/>
      <color indexed="10"/>
      <name val="Verdana"/>
      <family val="2"/>
      <charset val="238"/>
    </font>
    <font>
      <sz val="16"/>
      <color indexed="10"/>
      <name val="Verdana"/>
      <family val="2"/>
      <charset val="238"/>
    </font>
    <font>
      <sz val="15"/>
      <color indexed="12"/>
      <name val="Verdana"/>
      <family val="2"/>
      <charset val="238"/>
    </font>
    <font>
      <sz val="16"/>
      <color indexed="12"/>
      <name val="Verdana"/>
      <family val="2"/>
      <charset val="238"/>
    </font>
    <font>
      <b/>
      <sz val="16"/>
      <color indexed="12"/>
      <name val="Verdana"/>
      <family val="2"/>
      <charset val="238"/>
    </font>
    <font>
      <sz val="14"/>
      <color indexed="12"/>
      <name val="Verdana"/>
      <family val="2"/>
      <charset val="238"/>
    </font>
    <font>
      <b/>
      <sz val="15"/>
      <name val="Verdana"/>
      <family val="2"/>
      <charset val="238"/>
    </font>
    <font>
      <i/>
      <sz val="16"/>
      <color indexed="12"/>
      <name val="Verdana"/>
      <family val="2"/>
      <charset val="238"/>
    </font>
    <font>
      <sz val="10"/>
      <color indexed="12"/>
      <name val="Verdana"/>
      <family val="2"/>
      <charset val="238"/>
    </font>
    <font>
      <i/>
      <sz val="16"/>
      <name val="Verdana"/>
      <family val="2"/>
      <charset val="238"/>
    </font>
    <font>
      <b/>
      <i/>
      <sz val="16"/>
      <name val="Verdana"/>
      <family val="2"/>
      <charset val="238"/>
    </font>
    <font>
      <b/>
      <sz val="17"/>
      <name val="Verdana"/>
      <family val="2"/>
      <charset val="238"/>
    </font>
    <font>
      <b/>
      <i/>
      <sz val="17"/>
      <name val="Verdana"/>
      <family val="2"/>
      <charset val="238"/>
    </font>
    <font>
      <b/>
      <i/>
      <sz val="11"/>
      <color indexed="12"/>
      <name val="Verdana"/>
      <family val="2"/>
      <charset val="238"/>
    </font>
    <font>
      <sz val="10"/>
      <name val="Arial CE"/>
      <charset val="238"/>
    </font>
    <font>
      <sz val="9"/>
      <name val="Verdana"/>
      <family val="2"/>
      <charset val="238"/>
    </font>
    <font>
      <b/>
      <i/>
      <sz val="14"/>
      <name val="Verdana"/>
      <family val="2"/>
      <charset val="238"/>
    </font>
    <font>
      <b/>
      <sz val="10"/>
      <name val="Verdana"/>
      <family val="2"/>
      <charset val="238"/>
    </font>
    <font>
      <sz val="12"/>
      <name val="Arial CE"/>
      <family val="2"/>
      <charset val="238"/>
    </font>
    <font>
      <sz val="11"/>
      <color theme="1"/>
      <name val="Czcionka tekstu podstawowego"/>
      <family val="2"/>
      <charset val="238"/>
    </font>
    <font>
      <sz val="10"/>
      <color theme="1"/>
      <name val="Arial"/>
      <family val="2"/>
      <charset val="238"/>
    </font>
    <font>
      <sz val="9"/>
      <color theme="1"/>
      <name val="Arial"/>
      <family val="2"/>
      <charset val="238"/>
    </font>
    <font>
      <sz val="9"/>
      <color theme="1"/>
      <name val="Czcionka tekstu podstawowego"/>
      <family val="2"/>
      <charset val="238"/>
    </font>
    <font>
      <i/>
      <sz val="10"/>
      <color theme="1"/>
      <name val="Arial"/>
      <family val="2"/>
      <charset val="238"/>
    </font>
    <font>
      <sz val="10"/>
      <name val="Arial"/>
      <family val="2"/>
      <charset val="238"/>
    </font>
    <font>
      <sz val="10"/>
      <color rgb="FF00B050"/>
      <name val="Arial"/>
      <family val="2"/>
      <charset val="238"/>
    </font>
    <font>
      <b/>
      <sz val="10"/>
      <color rgb="FF00B050"/>
      <name val="Arial"/>
      <family val="2"/>
      <charset val="238"/>
    </font>
    <font>
      <sz val="10"/>
      <color rgb="FFFF0000"/>
      <name val="Arial"/>
      <family val="2"/>
      <charset val="238"/>
    </font>
    <font>
      <sz val="10"/>
      <name val="Times New Roman CE"/>
      <family val="1"/>
      <charset val="238"/>
    </font>
    <font>
      <b/>
      <sz val="12"/>
      <name val="Arial CE"/>
      <family val="2"/>
      <charset val="238"/>
    </font>
    <font>
      <b/>
      <sz val="12"/>
      <name val="Times New Roman CE"/>
      <family val="1"/>
      <charset val="238"/>
    </font>
    <font>
      <b/>
      <sz val="20"/>
      <name val="Arial CE"/>
      <family val="2"/>
      <charset val="238"/>
    </font>
    <font>
      <sz val="20"/>
      <name val="Arial CE"/>
      <family val="2"/>
      <charset val="238"/>
    </font>
    <font>
      <b/>
      <sz val="20"/>
      <name val="Arial Black"/>
      <family val="2"/>
      <charset val="238"/>
    </font>
    <font>
      <b/>
      <sz val="12"/>
      <name val="Times New Roman"/>
      <family val="1"/>
      <charset val="238"/>
    </font>
    <font>
      <b/>
      <sz val="13"/>
      <name val="Times New Roman CE"/>
      <family val="1"/>
      <charset val="238"/>
    </font>
    <font>
      <b/>
      <sz val="8"/>
      <name val="Times New Roman CE"/>
      <family val="1"/>
      <charset val="238"/>
    </font>
    <font>
      <b/>
      <sz val="7"/>
      <name val="Times New Roman CE"/>
      <family val="1"/>
      <charset val="238"/>
    </font>
    <font>
      <b/>
      <sz val="14"/>
      <name val="Times New Roman CE"/>
      <family val="1"/>
      <charset val="238"/>
    </font>
    <font>
      <b/>
      <sz val="18"/>
      <name val="Arial Black"/>
      <family val="2"/>
      <charset val="238"/>
    </font>
    <font>
      <b/>
      <sz val="16"/>
      <name val="Arial Black"/>
      <family val="2"/>
      <charset val="238"/>
    </font>
    <font>
      <sz val="16"/>
      <name val="Arial Black"/>
      <family val="2"/>
      <charset val="238"/>
    </font>
    <font>
      <b/>
      <sz val="12"/>
      <name val="Arial"/>
      <family val="2"/>
      <charset val="238"/>
    </font>
    <font>
      <sz val="16"/>
      <name val="Times New Roman CE"/>
      <family val="1"/>
      <charset val="238"/>
    </font>
    <font>
      <sz val="16"/>
      <name val="Arial"/>
      <family val="2"/>
      <charset val="238"/>
    </font>
    <font>
      <b/>
      <sz val="16"/>
      <name val="Arial"/>
      <family val="2"/>
      <charset val="238"/>
    </font>
    <font>
      <sz val="16"/>
      <name val="Arial CE"/>
      <charset val="238"/>
    </font>
    <font>
      <sz val="14"/>
      <name val="Arial CE"/>
      <family val="2"/>
      <charset val="238"/>
    </font>
    <font>
      <b/>
      <sz val="15"/>
      <name val="Arial"/>
      <family val="2"/>
      <charset val="238"/>
    </font>
    <font>
      <sz val="16"/>
      <name val="Arial"/>
      <family val="2"/>
    </font>
    <font>
      <b/>
      <i/>
      <sz val="12"/>
      <name val="Arial CE"/>
      <family val="2"/>
      <charset val="238"/>
    </font>
    <font>
      <sz val="12"/>
      <name val="Times New Roman CE"/>
      <family val="1"/>
      <charset val="238"/>
    </font>
    <font>
      <b/>
      <i/>
      <sz val="10"/>
      <name val="Arial CE"/>
      <family val="2"/>
      <charset val="23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9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double">
        <color indexed="64"/>
      </right>
      <top style="double">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37" fillId="0" borderId="0"/>
    <xf numFmtId="43" fontId="1" fillId="0" borderId="0" applyFont="0" applyFill="0" applyBorder="0" applyAlignment="0" applyProtection="0"/>
  </cellStyleXfs>
  <cellXfs count="440">
    <xf numFmtId="0" fontId="0" fillId="0" borderId="0" xfId="0"/>
    <xf numFmtId="0" fontId="2" fillId="0" borderId="0" xfId="0" applyFont="1"/>
    <xf numFmtId="0" fontId="3" fillId="0" borderId="0" xfId="0" applyFont="1"/>
    <xf numFmtId="0" fontId="4" fillId="0" borderId="0" xfId="0" applyFont="1"/>
    <xf numFmtId="0" fontId="2" fillId="0" borderId="0" xfId="0" applyFont="1" applyFill="1"/>
    <xf numFmtId="0" fontId="2" fillId="0" borderId="0" xfId="0" applyFont="1" applyFill="1" applyAlignment="1">
      <alignment horizontal="left" vertical="center"/>
    </xf>
    <xf numFmtId="0" fontId="3" fillId="0" borderId="2" xfId="0" applyFont="1" applyBorder="1" applyAlignment="1">
      <alignment horizontal="center" vertical="center"/>
    </xf>
    <xf numFmtId="0" fontId="6" fillId="0" borderId="3" xfId="0" applyFont="1" applyBorder="1" applyAlignment="1"/>
    <xf numFmtId="0" fontId="6" fillId="0" borderId="4" xfId="0" applyFont="1" applyBorder="1" applyAlignment="1">
      <alignment horizontal="right" vertical="top"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8" xfId="0" applyFont="1" applyBorder="1" applyAlignment="1">
      <alignment horizontal="center" vertical="center"/>
    </xf>
    <xf numFmtId="164" fontId="13" fillId="0" borderId="11" xfId="0" applyNumberFormat="1" applyFont="1" applyFill="1" applyBorder="1" applyAlignment="1">
      <alignment horizontal="center" vertical="center"/>
    </xf>
    <xf numFmtId="164" fontId="13" fillId="0" borderId="12"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0" fontId="3" fillId="0" borderId="13" xfId="0" applyFont="1" applyFill="1" applyBorder="1" applyAlignment="1">
      <alignment horizontal="center"/>
    </xf>
    <xf numFmtId="0" fontId="14" fillId="4" borderId="16" xfId="0" applyFont="1" applyFill="1" applyBorder="1" applyAlignment="1">
      <alignment horizontal="center" vertical="center" wrapText="1"/>
    </xf>
    <xf numFmtId="1" fontId="14" fillId="4" borderId="17" xfId="0" applyNumberFormat="1" applyFont="1" applyFill="1" applyBorder="1" applyAlignment="1">
      <alignment horizontal="center" vertical="center"/>
    </xf>
    <xf numFmtId="1" fontId="14" fillId="4" borderId="14" xfId="0" applyNumberFormat="1" applyFont="1" applyFill="1" applyBorder="1" applyAlignment="1">
      <alignment horizontal="center" vertical="center"/>
    </xf>
    <xf numFmtId="1" fontId="14" fillId="4" borderId="7" xfId="0" applyNumberFormat="1" applyFont="1" applyFill="1" applyBorder="1" applyAlignment="1">
      <alignment horizontal="center" vertical="center"/>
    </xf>
    <xf numFmtId="0" fontId="3" fillId="0" borderId="13" xfId="0" applyFont="1" applyFill="1" applyBorder="1"/>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6" fillId="0" borderId="0" xfId="0" applyFont="1" applyFill="1"/>
    <xf numFmtId="0" fontId="4" fillId="0" borderId="0" xfId="0" applyFont="1" applyFill="1"/>
    <xf numFmtId="0" fontId="3" fillId="0" borderId="13" xfId="0" applyFont="1" applyBorder="1"/>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0" xfId="0" applyFont="1"/>
    <xf numFmtId="0" fontId="3" fillId="0" borderId="25" xfId="0" applyFont="1" applyBorder="1"/>
    <xf numFmtId="164" fontId="19" fillId="0" borderId="22" xfId="0" applyNumberFormat="1" applyFont="1" applyFill="1" applyBorder="1" applyAlignment="1">
      <alignment horizontal="center" vertical="center" wrapText="1"/>
    </xf>
    <xf numFmtId="164" fontId="19" fillId="0" borderId="21" xfId="0" applyNumberFormat="1" applyFont="1" applyFill="1" applyBorder="1" applyAlignment="1">
      <alignment horizontal="center" vertical="center" wrapText="1"/>
    </xf>
    <xf numFmtId="164" fontId="19" fillId="0" borderId="7" xfId="0" applyNumberFormat="1" applyFont="1" applyFill="1" applyBorder="1" applyAlignment="1">
      <alignment horizontal="center" vertical="center" wrapText="1"/>
    </xf>
    <xf numFmtId="0" fontId="2" fillId="0" borderId="0" xfId="0" applyFont="1" applyAlignment="1">
      <alignment vertical="center"/>
    </xf>
    <xf numFmtId="0" fontId="3" fillId="0" borderId="26" xfId="0" applyFont="1" applyFill="1" applyBorder="1" applyAlignment="1">
      <alignment horizontal="center"/>
    </xf>
    <xf numFmtId="0" fontId="21" fillId="0" borderId="22" xfId="0" applyFont="1" applyFill="1" applyBorder="1" applyAlignment="1">
      <alignment horizontal="center" vertical="center" wrapText="1"/>
    </xf>
    <xf numFmtId="1" fontId="21" fillId="0" borderId="22" xfId="0" applyNumberFormat="1"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2" fillId="0" borderId="7" xfId="0" applyFont="1" applyFill="1" applyBorder="1" applyAlignment="1">
      <alignment horizontal="center" vertical="center"/>
    </xf>
    <xf numFmtId="0" fontId="3" fillId="0" borderId="13" xfId="0" applyFont="1" applyBorder="1" applyAlignment="1">
      <alignment horizontal="center"/>
    </xf>
    <xf numFmtId="164" fontId="17" fillId="0" borderId="22" xfId="0" applyNumberFormat="1" applyFont="1" applyFill="1" applyBorder="1" applyAlignment="1">
      <alignment horizontal="center" vertical="center" wrapText="1"/>
    </xf>
    <xf numFmtId="164" fontId="17" fillId="0" borderId="21" xfId="0" applyNumberFormat="1" applyFont="1" applyFill="1" applyBorder="1" applyAlignment="1">
      <alignment horizontal="center" vertical="center" wrapText="1"/>
    </xf>
    <xf numFmtId="164" fontId="17" fillId="0" borderId="7" xfId="0" applyNumberFormat="1" applyFont="1" applyFill="1" applyBorder="1" applyAlignment="1">
      <alignment horizontal="center" vertical="center" wrapText="1"/>
    </xf>
    <xf numFmtId="0" fontId="3" fillId="0" borderId="26" xfId="0" applyFont="1" applyBorder="1" applyAlignment="1">
      <alignment horizontal="center"/>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4" fillId="0" borderId="7" xfId="0" applyFont="1" applyFill="1" applyBorder="1" applyAlignment="1">
      <alignment horizontal="center" vertical="center"/>
    </xf>
    <xf numFmtId="0" fontId="3" fillId="0" borderId="29" xfId="0" applyFont="1" applyFill="1" applyBorder="1" applyAlignment="1">
      <alignment horizontal="center"/>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164" fontId="25" fillId="0" borderId="22" xfId="0" applyNumberFormat="1" applyFont="1" applyFill="1" applyBorder="1" applyAlignment="1">
      <alignment horizontal="center" vertical="center" wrapText="1"/>
    </xf>
    <xf numFmtId="164" fontId="25" fillId="0" borderId="21" xfId="0" applyNumberFormat="1" applyFont="1" applyFill="1" applyBorder="1" applyAlignment="1">
      <alignment horizontal="center" vertical="center" wrapText="1"/>
    </xf>
    <xf numFmtId="164" fontId="25" fillId="0" borderId="7" xfId="0" applyNumberFormat="1" applyFont="1" applyFill="1" applyBorder="1" applyAlignment="1">
      <alignment horizontal="center" vertical="center" wrapText="1"/>
    </xf>
    <xf numFmtId="1" fontId="14" fillId="0" borderId="7" xfId="0" applyNumberFormat="1" applyFont="1" applyFill="1" applyBorder="1" applyAlignment="1">
      <alignment horizontal="center" vertical="center"/>
    </xf>
    <xf numFmtId="0" fontId="17" fillId="0" borderId="21" xfId="0" applyFont="1" applyFill="1" applyBorder="1" applyAlignment="1">
      <alignment horizontal="center" vertical="center" wrapText="1"/>
    </xf>
    <xf numFmtId="0" fontId="26" fillId="0" borderId="0" xfId="0" applyFont="1"/>
    <xf numFmtId="164" fontId="25" fillId="0" borderId="32" xfId="0" applyNumberFormat="1" applyFont="1" applyFill="1" applyBorder="1" applyAlignment="1">
      <alignment horizontal="center" vertical="center" wrapText="1"/>
    </xf>
    <xf numFmtId="164" fontId="25" fillId="0" borderId="31" xfId="0" applyNumberFormat="1" applyFont="1" applyFill="1" applyBorder="1" applyAlignment="1">
      <alignment horizontal="center" vertical="center" wrapText="1"/>
    </xf>
    <xf numFmtId="164" fontId="25" fillId="0" borderId="39"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0" fillId="0" borderId="0" xfId="0" applyFont="1" applyBorder="1" applyAlignment="1">
      <alignment vertical="center" wrapText="1"/>
    </xf>
    <xf numFmtId="164" fontId="27" fillId="0" borderId="0" xfId="0" applyNumberFormat="1" applyFont="1" applyFill="1" applyBorder="1" applyAlignment="1">
      <alignment horizontal="center" vertical="center" wrapText="1"/>
    </xf>
    <xf numFmtId="164" fontId="28" fillId="0" borderId="0" xfId="0" applyNumberFormat="1" applyFont="1" applyFill="1" applyBorder="1" applyAlignment="1">
      <alignment horizontal="center" vertical="center" wrapText="1"/>
    </xf>
    <xf numFmtId="0" fontId="6" fillId="0" borderId="40" xfId="0" applyFont="1" applyBorder="1" applyAlignment="1"/>
    <xf numFmtId="0" fontId="6" fillId="0" borderId="3" xfId="0" applyFont="1" applyBorder="1" applyAlignment="1">
      <alignment horizontal="right" vertical="top" wrapText="1"/>
    </xf>
    <xf numFmtId="0" fontId="8" fillId="0" borderId="5" xfId="0" applyFont="1" applyFill="1" applyBorder="1" applyAlignment="1">
      <alignment horizontal="center" vertical="center" wrapText="1"/>
    </xf>
    <xf numFmtId="0" fontId="9" fillId="0" borderId="35" xfId="0" applyFont="1" applyBorder="1" applyAlignment="1">
      <alignment horizontal="center" vertical="center" wrapText="1"/>
    </xf>
    <xf numFmtId="0" fontId="17" fillId="0" borderId="41" xfId="0" applyFont="1" applyFill="1" applyBorder="1" applyAlignment="1">
      <alignment horizontal="center" vertical="center" wrapText="1"/>
    </xf>
    <xf numFmtId="0" fontId="10" fillId="0" borderId="7" xfId="0" applyFont="1" applyFill="1" applyBorder="1" applyAlignment="1">
      <alignment horizontal="center" vertical="center"/>
    </xf>
    <xf numFmtId="0" fontId="2" fillId="0" borderId="25" xfId="0" applyFont="1" applyBorder="1" applyAlignment="1">
      <alignment horizontal="center" vertical="center" wrapText="1"/>
    </xf>
    <xf numFmtId="0" fontId="17" fillId="0" borderId="22" xfId="0" applyFont="1" applyFill="1" applyBorder="1" applyAlignment="1">
      <alignment horizontal="center" vertical="center"/>
    </xf>
    <xf numFmtId="0" fontId="9" fillId="0" borderId="42" xfId="0" applyFont="1" applyBorder="1" applyAlignment="1">
      <alignment horizontal="center" vertical="center"/>
    </xf>
    <xf numFmtId="0" fontId="28" fillId="0" borderId="31"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17" fillId="0" borderId="44"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7"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0" xfId="0" applyFont="1" applyFill="1" applyBorder="1" applyAlignment="1">
      <alignment horizontal="center" vertical="center"/>
    </xf>
    <xf numFmtId="0" fontId="2" fillId="0" borderId="2" xfId="0" applyFont="1" applyFill="1" applyBorder="1"/>
    <xf numFmtId="0" fontId="3" fillId="0" borderId="35" xfId="0" applyFont="1" applyBorder="1" applyAlignment="1">
      <alignment horizontal="center" vertical="center"/>
    </xf>
    <xf numFmtId="0" fontId="2" fillId="0" borderId="29" xfId="0" applyFont="1" applyBorder="1" applyAlignment="1">
      <alignment horizontal="center" vertical="center"/>
    </xf>
    <xf numFmtId="0" fontId="3" fillId="0" borderId="3" xfId="0" applyFont="1" applyBorder="1" applyAlignment="1">
      <alignment vertical="center" wrapText="1"/>
    </xf>
    <xf numFmtId="0" fontId="3" fillId="0" borderId="49" xfId="0" applyFont="1" applyBorder="1" applyAlignment="1">
      <alignment vertical="center" wrapText="1"/>
    </xf>
    <xf numFmtId="0" fontId="31" fillId="0" borderId="0" xfId="0" applyFont="1" applyBorder="1" applyAlignment="1">
      <alignment horizontal="left"/>
    </xf>
    <xf numFmtId="0" fontId="31" fillId="0" borderId="0" xfId="0" applyFont="1" applyBorder="1" applyAlignment="1">
      <alignment wrapText="1"/>
    </xf>
    <xf numFmtId="0" fontId="26" fillId="0" borderId="0" xfId="0" applyFont="1" applyBorder="1" applyAlignment="1">
      <alignment wrapText="1"/>
    </xf>
    <xf numFmtId="0" fontId="3" fillId="0" borderId="45" xfId="0" applyFont="1" applyFill="1" applyBorder="1" applyAlignment="1">
      <alignment horizontal="center" vertical="center"/>
    </xf>
    <xf numFmtId="0" fontId="3" fillId="0" borderId="26"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2" xfId="0" applyFont="1" applyFill="1" applyBorder="1" applyAlignment="1">
      <alignment horizontal="center" vertical="center"/>
    </xf>
    <xf numFmtId="0" fontId="3" fillId="0" borderId="33" xfId="0" applyFont="1" applyBorder="1" applyAlignment="1">
      <alignment vertical="center" wrapText="1"/>
    </xf>
    <xf numFmtId="0" fontId="3" fillId="0" borderId="31" xfId="0" applyFont="1" applyBorder="1" applyAlignment="1">
      <alignment vertical="center" wrapText="1"/>
    </xf>
    <xf numFmtId="0" fontId="3" fillId="0" borderId="13"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2" fillId="0" borderId="25" xfId="0" applyFont="1" applyBorder="1" applyAlignment="1">
      <alignment horizontal="center" vertical="center"/>
    </xf>
    <xf numFmtId="0" fontId="4" fillId="0" borderId="28" xfId="0" applyFont="1" applyFill="1" applyBorder="1" applyAlignment="1">
      <alignment vertical="center" wrapText="1"/>
    </xf>
    <xf numFmtId="0" fontId="4" fillId="0" borderId="22" xfId="0" applyFont="1" applyFill="1" applyBorder="1" applyAlignment="1">
      <alignment vertical="center" wrapText="1"/>
    </xf>
    <xf numFmtId="0" fontId="3" fillId="0" borderId="28"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horizontal="center" vertical="center"/>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4" fillId="0" borderId="43" xfId="0" applyFont="1" applyBorder="1" applyAlignment="1">
      <alignment vertical="center" wrapText="1"/>
    </xf>
    <xf numFmtId="0" fontId="4" fillId="0" borderId="23" xfId="0" applyFont="1" applyBorder="1" applyAlignment="1">
      <alignment vertical="center" wrapText="1"/>
    </xf>
    <xf numFmtId="0" fontId="3" fillId="0" borderId="28" xfId="0" applyFont="1" applyBorder="1" applyAlignment="1">
      <alignment vertical="center" wrapText="1"/>
    </xf>
    <xf numFmtId="0" fontId="3" fillId="0" borderId="22" xfId="0" applyFont="1" applyBorder="1" applyAlignment="1">
      <alignment vertical="center" wrapText="1"/>
    </xf>
    <xf numFmtId="0" fontId="16" fillId="0" borderId="28" xfId="0" applyFont="1" applyFill="1" applyBorder="1" applyAlignment="1">
      <alignment horizontal="left" vertical="center" wrapText="1" indent="2"/>
    </xf>
    <xf numFmtId="0" fontId="16" fillId="0" borderId="22" xfId="0" applyFont="1" applyFill="1" applyBorder="1" applyAlignment="1">
      <alignment horizontal="left" vertical="center" wrapText="1" indent="2"/>
    </xf>
    <xf numFmtId="0" fontId="9" fillId="0" borderId="33" xfId="0" applyFont="1" applyBorder="1" applyAlignment="1">
      <alignment vertical="center" wrapText="1"/>
    </xf>
    <xf numFmtId="0" fontId="9" fillId="0" borderId="31" xfId="0" applyFont="1" applyBorder="1" applyAlignment="1">
      <alignment vertical="center" wrapText="1"/>
    </xf>
    <xf numFmtId="0" fontId="10" fillId="3" borderId="3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35" xfId="0" applyFont="1" applyFill="1" applyBorder="1" applyAlignment="1">
      <alignment horizontal="center" vertical="center"/>
    </xf>
    <xf numFmtId="0" fontId="4" fillId="0" borderId="36" xfId="0" applyFont="1" applyBorder="1" applyAlignment="1">
      <alignment vertical="center" wrapText="1"/>
    </xf>
    <xf numFmtId="0" fontId="4" fillId="0" borderId="37" xfId="0" applyFont="1" applyBorder="1" applyAlignment="1">
      <alignment vertical="center" wrapText="1"/>
    </xf>
    <xf numFmtId="0" fontId="24" fillId="0" borderId="26" xfId="0" applyFont="1" applyBorder="1" applyAlignment="1">
      <alignment horizontal="center" vertical="center"/>
    </xf>
    <xf numFmtId="0" fontId="24" fillId="0" borderId="29"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2" borderId="0" xfId="0" applyFont="1" applyFill="1" applyBorder="1" applyAlignment="1">
      <alignment horizontal="center" vertical="center"/>
    </xf>
    <xf numFmtId="0" fontId="10"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16" fillId="0" borderId="36" xfId="0" applyFont="1" applyBorder="1" applyAlignment="1">
      <alignment vertical="center" wrapText="1"/>
    </xf>
    <xf numFmtId="0" fontId="16" fillId="0" borderId="37" xfId="0" applyFont="1" applyBorder="1" applyAlignment="1">
      <alignment vertical="center" wrapText="1"/>
    </xf>
    <xf numFmtId="0" fontId="24" fillId="0" borderId="26" xfId="0" applyFont="1" applyFill="1" applyBorder="1" applyAlignment="1">
      <alignment horizontal="center" vertical="center"/>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20" fillId="0" borderId="28" xfId="0" applyFont="1" applyBorder="1" applyAlignment="1">
      <alignment vertical="center" wrapText="1"/>
    </xf>
    <xf numFmtId="0" fontId="20" fillId="0" borderId="22" xfId="0" applyFont="1" applyBorder="1" applyAlignment="1">
      <alignment vertical="center" wrapText="1"/>
    </xf>
    <xf numFmtId="0" fontId="24" fillId="0" borderId="25" xfId="0" applyFont="1" applyFill="1" applyBorder="1" applyAlignment="1">
      <alignment horizontal="center"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10" fillId="3" borderId="0" xfId="0" applyFont="1" applyFill="1" applyBorder="1" applyAlignment="1">
      <alignment horizontal="center" vertical="center"/>
    </xf>
    <xf numFmtId="0" fontId="15" fillId="0" borderId="28" xfId="0" applyFont="1" applyBorder="1" applyAlignment="1">
      <alignment vertical="center" wrapText="1"/>
    </xf>
    <xf numFmtId="0" fontId="15" fillId="0" borderId="22" xfId="0" applyFont="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15" fillId="0" borderId="30" xfId="0" applyFont="1" applyFill="1" applyBorder="1" applyAlignment="1">
      <alignment horizontal="left" vertical="center" wrapText="1" indent="1"/>
    </xf>
    <xf numFmtId="0" fontId="15" fillId="0" borderId="31" xfId="0" applyFont="1" applyFill="1" applyBorder="1" applyAlignment="1">
      <alignment horizontal="left" vertical="center" wrapText="1" indent="1"/>
    </xf>
    <xf numFmtId="0" fontId="11" fillId="3" borderId="3" xfId="0" applyFont="1" applyFill="1" applyBorder="1" applyAlignment="1">
      <alignment horizontal="center" vertical="center"/>
    </xf>
    <xf numFmtId="0" fontId="11" fillId="3" borderId="34" xfId="0" applyFont="1" applyFill="1" applyBorder="1" applyAlignment="1">
      <alignment horizontal="center" vertical="center"/>
    </xf>
    <xf numFmtId="0" fontId="24" fillId="0" borderId="35" xfId="0" applyFont="1" applyBorder="1" applyAlignment="1">
      <alignment horizontal="center" vertical="center"/>
    </xf>
    <xf numFmtId="0" fontId="15" fillId="0" borderId="36" xfId="0" applyFont="1" applyBorder="1" applyAlignment="1">
      <alignment vertical="center" wrapText="1"/>
    </xf>
    <xf numFmtId="0" fontId="15" fillId="0" borderId="37" xfId="0" applyFont="1" applyBorder="1" applyAlignment="1">
      <alignment vertical="center" wrapText="1"/>
    </xf>
    <xf numFmtId="0" fontId="18" fillId="0" borderId="21" xfId="0" applyFont="1" applyBorder="1" applyAlignment="1">
      <alignment vertical="center" wrapText="1"/>
    </xf>
    <xf numFmtId="0" fontId="18" fillId="0" borderId="22" xfId="0" applyFont="1" applyBorder="1" applyAlignment="1">
      <alignment vertical="center" wrapText="1"/>
    </xf>
    <xf numFmtId="0" fontId="20" fillId="0" borderId="21" xfId="0" applyFont="1" applyFill="1" applyBorder="1" applyAlignment="1">
      <alignment vertical="center" wrapText="1"/>
    </xf>
    <xf numFmtId="0" fontId="20" fillId="0" borderId="22" xfId="0" applyFont="1" applyFill="1" applyBorder="1" applyAlignment="1">
      <alignment vertical="center" wrapText="1"/>
    </xf>
    <xf numFmtId="0" fontId="15" fillId="0" borderId="21" xfId="0" applyFont="1" applyBorder="1" applyAlignment="1">
      <alignment vertical="center" wrapText="1"/>
    </xf>
    <xf numFmtId="0" fontId="23" fillId="0" borderId="21" xfId="0" applyFont="1" applyBorder="1" applyAlignment="1">
      <alignment vertical="center" wrapText="1"/>
    </xf>
    <xf numFmtId="0" fontId="23" fillId="0" borderId="22" xfId="0" applyFont="1" applyBorder="1" applyAlignment="1">
      <alignment vertical="center" wrapText="1"/>
    </xf>
    <xf numFmtId="0" fontId="15" fillId="0" borderId="21"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1" xfId="0" applyFont="1" applyFill="1" applyBorder="1" applyAlignment="1">
      <alignment horizontal="left" vertical="center" wrapText="1" indent="1"/>
    </xf>
    <xf numFmtId="0" fontId="15" fillId="0" borderId="22" xfId="0" applyFont="1" applyFill="1" applyBorder="1" applyAlignment="1">
      <alignment horizontal="left" vertical="center" wrapText="1" inden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11" fillId="3" borderId="0" xfId="0" applyFont="1" applyFill="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4" fillId="4" borderId="14" xfId="0" applyFont="1" applyFill="1" applyBorder="1" applyAlignment="1">
      <alignment vertical="center" wrapText="1"/>
    </xf>
    <xf numFmtId="0" fontId="14" fillId="4" borderId="15" xfId="0" applyFont="1" applyFill="1" applyBorder="1" applyAlignment="1">
      <alignment vertical="center" wrapText="1"/>
    </xf>
    <xf numFmtId="0" fontId="15" fillId="0" borderId="18" xfId="0" applyFont="1" applyFill="1" applyBorder="1" applyAlignment="1">
      <alignmen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9" fillId="0" borderId="0" xfId="0" applyFont="1"/>
    <xf numFmtId="0" fontId="2" fillId="0" borderId="35" xfId="0" applyFont="1" applyBorder="1" applyAlignment="1">
      <alignment horizontal="center" vertical="center" wrapText="1"/>
    </xf>
    <xf numFmtId="0" fontId="2" fillId="0" borderId="11"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8" xfId="0" applyFont="1" applyBorder="1" applyAlignment="1">
      <alignment horizontal="center" vertical="center" wrapText="1"/>
    </xf>
    <xf numFmtId="0" fontId="33"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56" xfId="0" applyFont="1" applyBorder="1" applyAlignment="1">
      <alignment horizontal="center" vertical="center" wrapText="1"/>
    </xf>
    <xf numFmtId="0" fontId="2" fillId="0" borderId="55" xfId="0" applyFont="1" applyBorder="1" applyAlignment="1">
      <alignment wrapText="1"/>
    </xf>
    <xf numFmtId="0" fontId="2"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34" fillId="0" borderId="59" xfId="0" applyFont="1" applyBorder="1" applyAlignment="1">
      <alignment horizontal="center" vertical="center" wrapText="1"/>
    </xf>
    <xf numFmtId="0" fontId="16" fillId="0" borderId="60" xfId="0" applyFont="1" applyBorder="1" applyAlignment="1">
      <alignment horizontal="center" vertical="center" wrapText="1"/>
    </xf>
    <xf numFmtId="165" fontId="28" fillId="0" borderId="61" xfId="0" applyNumberFormat="1" applyFont="1" applyBorder="1" applyAlignment="1">
      <alignment horizontal="center" vertical="center" wrapText="1"/>
    </xf>
    <xf numFmtId="0" fontId="4" fillId="0" borderId="25" xfId="0" applyFont="1" applyBorder="1" applyAlignment="1">
      <alignment horizontal="center"/>
    </xf>
    <xf numFmtId="0" fontId="4" fillId="0" borderId="44" xfId="0" applyFont="1" applyBorder="1" applyAlignment="1" applyProtection="1">
      <alignment horizontal="left"/>
    </xf>
    <xf numFmtId="165" fontId="4" fillId="0" borderId="44" xfId="0" applyNumberFormat="1" applyFont="1" applyBorder="1" applyProtection="1"/>
    <xf numFmtId="165" fontId="4" fillId="0" borderId="27" xfId="0" applyNumberFormat="1" applyFont="1" applyBorder="1" applyProtection="1"/>
    <xf numFmtId="0" fontId="3" fillId="6" borderId="25" xfId="0" applyFont="1" applyFill="1" applyBorder="1" applyAlignment="1">
      <alignment horizontal="center"/>
    </xf>
    <xf numFmtId="0" fontId="3" fillId="6" borderId="44" xfId="0" applyFont="1" applyFill="1" applyBorder="1" applyAlignment="1" applyProtection="1">
      <alignment horizontal="left"/>
    </xf>
    <xf numFmtId="165" fontId="3" fillId="6" borderId="62" xfId="0" applyNumberFormat="1" applyFont="1" applyFill="1" applyBorder="1" applyAlignment="1" applyProtection="1">
      <alignment horizontal="right"/>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4" fillId="0" borderId="45" xfId="0" applyFont="1" applyBorder="1" applyAlignment="1">
      <alignment horizontal="center"/>
    </xf>
    <xf numFmtId="0" fontId="4" fillId="0" borderId="27" xfId="0" applyFont="1" applyBorder="1" applyAlignment="1" applyProtection="1">
      <alignment horizontal="left"/>
    </xf>
    <xf numFmtId="165" fontId="4" fillId="0" borderId="27" xfId="0" applyNumberFormat="1" applyFont="1" applyBorder="1" applyAlignment="1"/>
    <xf numFmtId="0" fontId="3" fillId="6" borderId="44" xfId="0" applyFont="1" applyFill="1" applyBorder="1" applyAlignment="1" applyProtection="1">
      <alignment horizontal="center"/>
    </xf>
    <xf numFmtId="0" fontId="4" fillId="0" borderId="42" xfId="0" applyFont="1" applyBorder="1" applyAlignment="1">
      <alignment horizontal="center"/>
    </xf>
    <xf numFmtId="0" fontId="4" fillId="0" borderId="32" xfId="0" applyFont="1" applyBorder="1" applyAlignment="1" applyProtection="1">
      <alignment horizontal="left"/>
    </xf>
    <xf numFmtId="165" fontId="4" fillId="0" borderId="32" xfId="0" applyNumberFormat="1" applyFont="1" applyBorder="1" applyProtection="1"/>
    <xf numFmtId="165" fontId="4" fillId="0" borderId="66" xfId="0" applyNumberFormat="1" applyFont="1" applyBorder="1" applyProtection="1"/>
    <xf numFmtId="165" fontId="4" fillId="0" borderId="67" xfId="0" applyNumberFormat="1" applyFont="1" applyBorder="1" applyProtection="1"/>
    <xf numFmtId="0" fontId="4" fillId="0" borderId="34" xfId="0" applyFont="1" applyBorder="1" applyAlignment="1">
      <alignment horizontal="center"/>
    </xf>
    <xf numFmtId="0" fontId="4" fillId="0" borderId="34" xfId="0" applyFont="1" applyBorder="1" applyAlignment="1" applyProtection="1">
      <alignment horizontal="left"/>
    </xf>
    <xf numFmtId="165" fontId="4" fillId="0" borderId="34" xfId="0" applyNumberFormat="1" applyFont="1" applyBorder="1" applyProtection="1"/>
    <xf numFmtId="0" fontId="2" fillId="0" borderId="13" xfId="0" applyFont="1" applyBorder="1" applyAlignment="1">
      <alignment horizontal="center" vertical="center" wrapText="1"/>
    </xf>
    <xf numFmtId="0" fontId="2" fillId="0" borderId="68" xfId="0" applyFont="1" applyBorder="1" applyAlignment="1">
      <alignment wrapText="1"/>
    </xf>
    <xf numFmtId="0" fontId="33" fillId="0" borderId="68" xfId="0" applyFont="1" applyBorder="1" applyAlignment="1">
      <alignment horizontal="center" vertical="center" wrapText="1"/>
    </xf>
    <xf numFmtId="0" fontId="33" fillId="0" borderId="69" xfId="0" applyFont="1" applyBorder="1" applyAlignment="1">
      <alignment horizontal="center" vertical="center" wrapText="1"/>
    </xf>
    <xf numFmtId="0" fontId="34" fillId="0" borderId="70" xfId="0" applyFont="1" applyBorder="1" applyAlignment="1">
      <alignment horizontal="center" vertical="center" wrapText="1"/>
    </xf>
    <xf numFmtId="0" fontId="16" fillId="0" borderId="71" xfId="0" applyFont="1" applyBorder="1" applyAlignment="1">
      <alignment horizontal="center" vertical="center" wrapText="1"/>
    </xf>
    <xf numFmtId="165" fontId="28" fillId="0" borderId="72" xfId="0" applyNumberFormat="1" applyFont="1" applyBorder="1" applyAlignment="1">
      <alignment horizontal="center" vertical="center" wrapText="1"/>
    </xf>
    <xf numFmtId="0" fontId="2" fillId="0" borderId="0" xfId="0" applyFont="1" applyBorder="1"/>
    <xf numFmtId="0" fontId="27" fillId="0" borderId="65" xfId="0" applyFont="1" applyBorder="1" applyAlignment="1">
      <alignment horizontal="center" vertical="center" wrapText="1"/>
    </xf>
    <xf numFmtId="0" fontId="2" fillId="0" borderId="0" xfId="0" applyFont="1" applyBorder="1" applyAlignment="1">
      <alignment horizontal="center"/>
    </xf>
    <xf numFmtId="165" fontId="3" fillId="6" borderId="44" xfId="0" applyNumberFormat="1" applyFont="1" applyFill="1" applyBorder="1" applyProtection="1"/>
    <xf numFmtId="165" fontId="3" fillId="6" borderId="62" xfId="0" applyNumberFormat="1" applyFont="1" applyFill="1" applyBorder="1" applyProtection="1"/>
    <xf numFmtId="0" fontId="4" fillId="0" borderId="26" xfId="0" applyFont="1" applyBorder="1" applyAlignment="1">
      <alignment horizontal="center"/>
    </xf>
    <xf numFmtId="0" fontId="4" fillId="0" borderId="48" xfId="0" applyFont="1" applyBorder="1" applyAlignment="1" applyProtection="1">
      <alignment horizontal="left"/>
    </xf>
    <xf numFmtId="165" fontId="4" fillId="0" borderId="48" xfId="0" applyNumberFormat="1" applyFont="1" applyBorder="1" applyProtection="1"/>
    <xf numFmtId="165" fontId="4" fillId="0" borderId="73" xfId="0" applyNumberFormat="1" applyFont="1" applyBorder="1" applyProtection="1"/>
    <xf numFmtId="0" fontId="4" fillId="7" borderId="74" xfId="0" applyFont="1" applyFill="1" applyBorder="1" applyAlignment="1">
      <alignment horizontal="center"/>
    </xf>
    <xf numFmtId="0" fontId="4" fillId="7" borderId="7" xfId="0" applyFont="1" applyFill="1" applyBorder="1" applyAlignment="1" applyProtection="1">
      <alignment horizontal="left"/>
    </xf>
    <xf numFmtId="165" fontId="4" fillId="7" borderId="7" xfId="0" applyNumberFormat="1" applyFont="1" applyFill="1" applyBorder="1" applyProtection="1"/>
    <xf numFmtId="165" fontId="4" fillId="7" borderId="67" xfId="0" applyNumberFormat="1" applyFont="1" applyFill="1" applyBorder="1" applyProtection="1"/>
    <xf numFmtId="0" fontId="4" fillId="8" borderId="27" xfId="0" applyNumberFormat="1" applyFont="1" applyFill="1" applyBorder="1" applyAlignment="1">
      <alignment horizontal="right" vertical="center"/>
    </xf>
    <xf numFmtId="165" fontId="4" fillId="0" borderId="62" xfId="0" applyNumberFormat="1" applyFont="1" applyBorder="1" applyProtection="1"/>
    <xf numFmtId="0" fontId="35" fillId="0" borderId="0" xfId="0" applyFont="1" applyBorder="1" applyAlignment="1">
      <alignment horizontal="center"/>
    </xf>
    <xf numFmtId="0" fontId="3" fillId="6" borderId="45" xfId="0" applyFont="1" applyFill="1" applyBorder="1" applyAlignment="1">
      <alignment horizontal="center"/>
    </xf>
    <xf numFmtId="0" fontId="3" fillId="6" borderId="27" xfId="0" applyFont="1" applyFill="1" applyBorder="1" applyAlignment="1" applyProtection="1">
      <alignment horizontal="left"/>
    </xf>
    <xf numFmtId="165" fontId="3" fillId="6" borderId="27" xfId="0" applyNumberFormat="1" applyFont="1" applyFill="1" applyBorder="1" applyProtection="1"/>
    <xf numFmtId="165" fontId="3" fillId="6" borderId="73" xfId="0" applyNumberFormat="1" applyFont="1" applyFill="1" applyBorder="1" applyProtection="1"/>
    <xf numFmtId="165" fontId="3" fillId="6" borderId="67" xfId="0" applyNumberFormat="1" applyFont="1" applyFill="1" applyBorder="1" applyProtection="1"/>
    <xf numFmtId="165" fontId="4" fillId="0" borderId="28" xfId="0" applyNumberFormat="1" applyFont="1" applyBorder="1" applyProtection="1"/>
    <xf numFmtId="165" fontId="4" fillId="0" borderId="75" xfId="0" applyNumberFormat="1" applyFont="1" applyBorder="1" applyAlignment="1" applyProtection="1">
      <alignment horizontal="center"/>
    </xf>
    <xf numFmtId="165" fontId="4" fillId="0" borderId="76" xfId="0" applyNumberFormat="1" applyFont="1" applyBorder="1" applyProtection="1"/>
    <xf numFmtId="0" fontId="4" fillId="0" borderId="77" xfId="0" applyFont="1" applyBorder="1" applyAlignment="1">
      <alignment horizontal="center" vertical="center"/>
    </xf>
    <xf numFmtId="0" fontId="2" fillId="0" borderId="57" xfId="0" applyFont="1" applyBorder="1" applyAlignment="1">
      <alignment horizontal="center" vertical="center"/>
    </xf>
    <xf numFmtId="165" fontId="4" fillId="0" borderId="57" xfId="0" applyNumberFormat="1" applyFont="1" applyBorder="1" applyProtection="1"/>
    <xf numFmtId="165" fontId="4" fillId="0" borderId="58" xfId="0" applyNumberFormat="1" applyFont="1" applyBorder="1" applyProtection="1"/>
    <xf numFmtId="0" fontId="14" fillId="4" borderId="78" xfId="0" applyFont="1" applyFill="1" applyBorder="1" applyAlignment="1">
      <alignment horizontal="center" vertical="center" wrapText="1"/>
    </xf>
    <xf numFmtId="0" fontId="14" fillId="4" borderId="15" xfId="0" applyFont="1" applyFill="1" applyBorder="1" applyAlignment="1">
      <alignment horizontal="center" vertical="center" wrapText="1"/>
    </xf>
    <xf numFmtId="165" fontId="4" fillId="4" borderId="60" xfId="0" applyNumberFormat="1" applyFont="1" applyFill="1" applyBorder="1" applyAlignment="1" applyProtection="1">
      <alignment horizontal="center" vertical="center" wrapText="1"/>
    </xf>
    <xf numFmtId="165" fontId="30" fillId="4" borderId="61" xfId="0" applyNumberFormat="1" applyFont="1" applyFill="1" applyBorder="1" applyAlignment="1" applyProtection="1">
      <alignment horizontal="center" vertical="center" wrapText="1"/>
      <protection locked="0"/>
    </xf>
    <xf numFmtId="0" fontId="14" fillId="4" borderId="79" xfId="0" applyFont="1" applyFill="1" applyBorder="1" applyAlignment="1">
      <alignment horizontal="center" vertical="center" wrapText="1"/>
    </xf>
    <xf numFmtId="0" fontId="14" fillId="4" borderId="80" xfId="0" applyFont="1" applyFill="1" applyBorder="1" applyAlignment="1">
      <alignment horizontal="center" vertical="center" wrapText="1"/>
    </xf>
    <xf numFmtId="0" fontId="2" fillId="4" borderId="81" xfId="0" applyFont="1" applyFill="1" applyBorder="1" applyAlignment="1">
      <alignment horizontal="center" vertical="center" wrapText="1"/>
    </xf>
    <xf numFmtId="0" fontId="30" fillId="4" borderId="82" xfId="0" applyFont="1" applyFill="1" applyBorder="1" applyAlignment="1" applyProtection="1">
      <alignment horizontal="center" vertical="center" wrapText="1"/>
      <protection locked="0"/>
    </xf>
    <xf numFmtId="0" fontId="4" fillId="0" borderId="29" xfId="0" applyFont="1" applyBorder="1" applyAlignment="1">
      <alignment horizontal="center"/>
    </xf>
    <xf numFmtId="0" fontId="4" fillId="0" borderId="83" xfId="0" applyFont="1" applyBorder="1" applyAlignment="1" applyProtection="1">
      <alignment horizontal="left"/>
    </xf>
    <xf numFmtId="165" fontId="4" fillId="0" borderId="83" xfId="0" applyNumberFormat="1" applyFont="1" applyBorder="1" applyProtection="1"/>
    <xf numFmtId="0" fontId="2" fillId="0" borderId="34" xfId="0" applyFont="1" applyBorder="1" applyAlignment="1">
      <alignment horizontal="center" vertical="center"/>
    </xf>
    <xf numFmtId="0" fontId="3" fillId="0" borderId="0" xfId="0" applyFont="1" applyBorder="1" applyAlignment="1" applyProtection="1">
      <alignment horizontal="left"/>
    </xf>
    <xf numFmtId="165" fontId="4" fillId="0" borderId="0" xfId="0" applyNumberFormat="1" applyFont="1" applyBorder="1" applyProtection="1"/>
    <xf numFmtId="165" fontId="3" fillId="0" borderId="0" xfId="0" applyNumberFormat="1" applyFont="1" applyBorder="1" applyProtection="1"/>
    <xf numFmtId="0" fontId="4" fillId="0" borderId="0" xfId="0" applyFont="1" applyBorder="1" applyAlignment="1">
      <alignment horizontal="center"/>
    </xf>
    <xf numFmtId="165" fontId="2" fillId="0" borderId="0" xfId="0" applyNumberFormat="1" applyFont="1" applyBorder="1" applyProtection="1"/>
    <xf numFmtId="0" fontId="36" fillId="0" borderId="0" xfId="0" applyFont="1" applyBorder="1" applyAlignment="1">
      <alignment horizontal="center"/>
    </xf>
    <xf numFmtId="0" fontId="36" fillId="0" borderId="0" xfId="0" applyFont="1" applyBorder="1" applyAlignment="1" applyProtection="1">
      <alignment horizontal="left"/>
    </xf>
    <xf numFmtId="165" fontId="36" fillId="0" borderId="0" xfId="0" applyNumberFormat="1" applyFont="1" applyBorder="1" applyProtection="1"/>
    <xf numFmtId="0" fontId="0" fillId="0" borderId="0" xfId="0" applyBorder="1"/>
    <xf numFmtId="0" fontId="38" fillId="0" borderId="0" xfId="1" applyFont="1"/>
    <xf numFmtId="0" fontId="39" fillId="0" borderId="0" xfId="1" applyFont="1"/>
    <xf numFmtId="0" fontId="40" fillId="0" borderId="0" xfId="1" applyFont="1"/>
    <xf numFmtId="0" fontId="38" fillId="0" borderId="0" xfId="1" applyFont="1" applyAlignment="1"/>
    <xf numFmtId="10" fontId="38" fillId="0" borderId="0" xfId="1" applyNumberFormat="1" applyFont="1" applyBorder="1" applyAlignment="1">
      <alignment horizontal="right"/>
    </xf>
    <xf numFmtId="0" fontId="41" fillId="0" borderId="0" xfId="1" applyFont="1"/>
    <xf numFmtId="10" fontId="40" fillId="0" borderId="0" xfId="1" applyNumberFormat="1" applyFont="1"/>
    <xf numFmtId="0" fontId="38" fillId="0" borderId="0" xfId="1" applyFont="1" applyBorder="1" applyAlignment="1">
      <alignment horizontal="right"/>
    </xf>
    <xf numFmtId="166" fontId="42" fillId="0" borderId="0" xfId="2" applyNumberFormat="1" applyFont="1" applyBorder="1" applyAlignment="1">
      <alignment horizontal="right"/>
    </xf>
    <xf numFmtId="166" fontId="38" fillId="0" borderId="0" xfId="2" applyNumberFormat="1" applyFont="1" applyBorder="1" applyAlignment="1">
      <alignment horizontal="right"/>
    </xf>
    <xf numFmtId="0" fontId="38" fillId="0" borderId="0" xfId="1" applyFont="1" applyFill="1" applyBorder="1" applyAlignment="1">
      <alignment horizontal="right"/>
    </xf>
    <xf numFmtId="10" fontId="43" fillId="0" borderId="0" xfId="1" applyNumberFormat="1" applyFont="1" applyBorder="1" applyAlignment="1">
      <alignment horizontal="right"/>
    </xf>
    <xf numFmtId="10" fontId="38" fillId="0" borderId="0" xfId="1" applyNumberFormat="1" applyFont="1"/>
    <xf numFmtId="0" fontId="38" fillId="9" borderId="0" xfId="1" applyFont="1" applyFill="1" applyAlignment="1">
      <alignment vertical="center"/>
    </xf>
    <xf numFmtId="0" fontId="37" fillId="0" borderId="0" xfId="1" applyAlignment="1"/>
    <xf numFmtId="166" fontId="45" fillId="0" borderId="0" xfId="2" applyNumberFormat="1" applyFont="1" applyBorder="1" applyAlignment="1">
      <alignment horizontal="right"/>
    </xf>
    <xf numFmtId="0" fontId="37" fillId="0" borderId="0" xfId="1"/>
    <xf numFmtId="0" fontId="46" fillId="2" borderId="0" xfId="0" applyFont="1" applyFill="1"/>
    <xf numFmtId="0" fontId="47" fillId="2" borderId="0" xfId="0" applyFont="1" applyFill="1"/>
    <xf numFmtId="0" fontId="48" fillId="2" borderId="0" xfId="0" applyFont="1" applyFill="1"/>
    <xf numFmtId="0" fontId="49" fillId="2" borderId="0" xfId="0" applyFont="1" applyFill="1" applyAlignment="1">
      <alignment horizontal="center" wrapText="1"/>
    </xf>
    <xf numFmtId="0" fontId="50" fillId="0" borderId="0" xfId="0" applyFont="1" applyAlignment="1">
      <alignment horizontal="center" wrapText="1"/>
    </xf>
    <xf numFmtId="0" fontId="46" fillId="2" borderId="0" xfId="0" applyFont="1" applyFill="1" applyAlignment="1">
      <alignment horizontal="left" vertical="center"/>
    </xf>
    <xf numFmtId="0" fontId="0" fillId="2" borderId="0" xfId="0" applyFill="1"/>
    <xf numFmtId="0" fontId="51" fillId="2" borderId="0" xfId="0" applyFont="1" applyFill="1" applyAlignment="1">
      <alignment horizontal="center"/>
    </xf>
    <xf numFmtId="0" fontId="51" fillId="2" borderId="1" xfId="0" applyFont="1" applyFill="1" applyBorder="1" applyAlignment="1">
      <alignment horizontal="center" vertical="center" wrapText="1"/>
    </xf>
    <xf numFmtId="0" fontId="0" fillId="2" borderId="1" xfId="0" applyFill="1" applyBorder="1"/>
    <xf numFmtId="0" fontId="52" fillId="0" borderId="2" xfId="0" applyFont="1" applyBorder="1" applyAlignment="1">
      <alignment horizontal="center" vertical="center"/>
    </xf>
    <xf numFmtId="0" fontId="53" fillId="0" borderId="3" xfId="0" applyFont="1" applyBorder="1" applyAlignment="1"/>
    <xf numFmtId="0" fontId="53" fillId="0" borderId="4" xfId="0" applyFont="1" applyBorder="1" applyAlignment="1">
      <alignment horizontal="right" vertical="top" wrapText="1"/>
    </xf>
    <xf numFmtId="0" fontId="54" fillId="0" borderId="4"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6" fillId="0" borderId="84" xfId="0" applyFont="1" applyFill="1" applyBorder="1" applyAlignment="1">
      <alignment horizontal="center" vertical="center" wrapText="1"/>
    </xf>
    <xf numFmtId="0" fontId="57" fillId="3" borderId="0" xfId="0" applyFont="1" applyFill="1" applyBorder="1" applyAlignment="1">
      <alignment horizontal="center" vertical="center"/>
    </xf>
    <xf numFmtId="0" fontId="58" fillId="3" borderId="34" xfId="0" applyFont="1" applyFill="1" applyBorder="1" applyAlignment="1">
      <alignment horizontal="center" vertical="center"/>
    </xf>
    <xf numFmtId="0" fontId="58" fillId="0" borderId="35" xfId="0" applyFont="1" applyBorder="1" applyAlignment="1">
      <alignment horizontal="center"/>
    </xf>
    <xf numFmtId="0" fontId="59" fillId="0" borderId="85" xfId="0" applyFont="1" applyBorder="1" applyAlignment="1">
      <alignment horizontal="left" vertical="center" wrapText="1"/>
    </xf>
    <xf numFmtId="0" fontId="59" fillId="0" borderId="34" xfId="0" applyFont="1" applyBorder="1" applyAlignment="1">
      <alignment horizontal="left" vertical="center" wrapText="1"/>
    </xf>
    <xf numFmtId="0" fontId="59" fillId="0" borderId="86" xfId="0" applyFont="1" applyBorder="1" applyAlignment="1">
      <alignment horizontal="left" vertical="center" wrapText="1"/>
    </xf>
    <xf numFmtId="0" fontId="60" fillId="0" borderId="13" xfId="0" applyFont="1" applyBorder="1"/>
    <xf numFmtId="0" fontId="61" fillId="0" borderId="22" xfId="0" applyFont="1" applyBorder="1" applyAlignment="1">
      <alignment vertical="center" wrapText="1"/>
    </xf>
    <xf numFmtId="0" fontId="61" fillId="0" borderId="27" xfId="0" applyFont="1" applyBorder="1" applyAlignment="1">
      <alignment vertical="center" wrapText="1"/>
    </xf>
    <xf numFmtId="0" fontId="62" fillId="0" borderId="27" xfId="0" applyFont="1" applyFill="1" applyBorder="1" applyAlignment="1">
      <alignment horizontal="center" vertical="center" wrapText="1"/>
    </xf>
    <xf numFmtId="1" fontId="62" fillId="0" borderId="27" xfId="0" applyNumberFormat="1" applyFont="1" applyFill="1" applyBorder="1" applyAlignment="1">
      <alignment horizontal="center" vertical="center"/>
    </xf>
    <xf numFmtId="0" fontId="62" fillId="0" borderId="27" xfId="0" applyFont="1" applyFill="1" applyBorder="1" applyAlignment="1">
      <alignment horizontal="center" vertical="center"/>
    </xf>
    <xf numFmtId="1" fontId="62" fillId="0" borderId="28" xfId="0" applyNumberFormat="1" applyFont="1" applyFill="1" applyBorder="1" applyAlignment="1">
      <alignment horizontal="center" vertical="center"/>
    </xf>
    <xf numFmtId="0" fontId="63" fillId="0" borderId="2" xfId="0" applyFont="1" applyFill="1" applyBorder="1" applyAlignment="1">
      <alignment horizontal="center" vertical="center"/>
    </xf>
    <xf numFmtId="0" fontId="61" fillId="0" borderId="24" xfId="0" applyFont="1" applyBorder="1" applyAlignment="1">
      <alignment vertical="center" wrapText="1"/>
    </xf>
    <xf numFmtId="0" fontId="61" fillId="0" borderId="23" xfId="0" applyFont="1" applyBorder="1" applyAlignment="1">
      <alignment vertical="center" wrapText="1"/>
    </xf>
    <xf numFmtId="0" fontId="64" fillId="0" borderId="44" xfId="0" applyFont="1" applyFill="1" applyBorder="1" applyAlignment="1">
      <alignment horizontal="center"/>
    </xf>
    <xf numFmtId="0" fontId="64" fillId="0" borderId="43" xfId="0" applyFont="1" applyFill="1" applyBorder="1" applyAlignment="1">
      <alignment horizontal="center"/>
    </xf>
    <xf numFmtId="0" fontId="65" fillId="0" borderId="0" xfId="0" applyFont="1"/>
    <xf numFmtId="0" fontId="61" fillId="0" borderId="21" xfId="0" applyFont="1" applyBorder="1" applyAlignment="1">
      <alignment vertical="center" wrapText="1"/>
    </xf>
    <xf numFmtId="0" fontId="62" fillId="0" borderId="22" xfId="0" applyFont="1" applyFill="1" applyBorder="1" applyAlignment="1">
      <alignment horizontal="center" vertical="center" wrapText="1"/>
    </xf>
    <xf numFmtId="0" fontId="62" fillId="0" borderId="21" xfId="0" applyFont="1" applyFill="1" applyBorder="1" applyAlignment="1">
      <alignment horizontal="center" vertical="center" wrapText="1"/>
    </xf>
    <xf numFmtId="1" fontId="62" fillId="0" borderId="22" xfId="0" applyNumberFormat="1" applyFont="1" applyFill="1" applyBorder="1" applyAlignment="1">
      <alignment horizontal="center" vertical="center" wrapText="1"/>
    </xf>
    <xf numFmtId="0" fontId="62" fillId="0" borderId="48" xfId="0" applyFont="1" applyFill="1" applyBorder="1" applyAlignment="1">
      <alignment horizontal="center" vertical="center"/>
    </xf>
    <xf numFmtId="1" fontId="62" fillId="0" borderId="21" xfId="0" applyNumberFormat="1" applyFont="1" applyFill="1" applyBorder="1" applyAlignment="1">
      <alignment horizontal="center" vertical="center" wrapText="1"/>
    </xf>
    <xf numFmtId="0" fontId="60" fillId="0" borderId="13" xfId="0" applyFont="1" applyBorder="1" applyAlignment="1">
      <alignment horizontal="center"/>
    </xf>
    <xf numFmtId="0" fontId="61" fillId="0" borderId="76" xfId="0" applyFont="1" applyBorder="1" applyAlignment="1">
      <alignment vertical="center" wrapText="1"/>
    </xf>
    <xf numFmtId="0" fontId="61" fillId="0" borderId="47" xfId="0" applyFont="1" applyBorder="1" applyAlignment="1">
      <alignment vertical="center" wrapText="1"/>
    </xf>
    <xf numFmtId="0" fontId="62" fillId="0" borderId="47" xfId="0" applyFont="1" applyFill="1" applyBorder="1" applyAlignment="1">
      <alignment horizontal="center" vertical="center" wrapText="1"/>
    </xf>
    <xf numFmtId="0" fontId="62" fillId="0" borderId="32" xfId="0" applyFont="1" applyFill="1" applyBorder="1" applyAlignment="1">
      <alignment horizontal="center" vertical="center"/>
    </xf>
    <xf numFmtId="0" fontId="62" fillId="0" borderId="46" xfId="0" applyFont="1" applyFill="1" applyBorder="1" applyAlignment="1">
      <alignment horizontal="center" vertical="center"/>
    </xf>
    <xf numFmtId="0" fontId="58" fillId="3" borderId="3" xfId="0" applyFont="1" applyFill="1" applyBorder="1" applyAlignment="1">
      <alignment horizontal="center"/>
    </xf>
    <xf numFmtId="0" fontId="58" fillId="3" borderId="1" xfId="0" applyFont="1" applyFill="1" applyBorder="1" applyAlignment="1">
      <alignment horizontal="center"/>
    </xf>
    <xf numFmtId="0" fontId="58" fillId="0" borderId="87" xfId="0" applyFont="1" applyBorder="1" applyAlignment="1">
      <alignment horizontal="center"/>
    </xf>
    <xf numFmtId="0" fontId="59" fillId="0" borderId="87" xfId="0" applyFont="1" applyBorder="1" applyAlignment="1">
      <alignment horizontal="left" vertical="center" wrapText="1"/>
    </xf>
    <xf numFmtId="0" fontId="60" fillId="0" borderId="88" xfId="0" applyFont="1" applyBorder="1" applyAlignment="1">
      <alignment horizontal="center"/>
    </xf>
    <xf numFmtId="0" fontId="61" fillId="0" borderId="89" xfId="0" applyFont="1" applyBorder="1" applyAlignment="1">
      <alignment vertical="center" wrapText="1"/>
    </xf>
    <xf numFmtId="0" fontId="62" fillId="0" borderId="28" xfId="0" applyFont="1" applyFill="1" applyBorder="1" applyAlignment="1">
      <alignment horizontal="center" vertical="center"/>
    </xf>
    <xf numFmtId="0" fontId="60" fillId="0" borderId="88" xfId="0" applyFont="1" applyFill="1" applyBorder="1" applyAlignment="1">
      <alignment horizontal="center"/>
    </xf>
    <xf numFmtId="0" fontId="61" fillId="0" borderId="89" xfId="0" applyFont="1" applyFill="1" applyBorder="1" applyAlignment="1">
      <alignment horizontal="left" vertical="center" wrapText="1"/>
    </xf>
    <xf numFmtId="0" fontId="61" fillId="0" borderId="22" xfId="0" applyFont="1" applyFill="1" applyBorder="1" applyAlignment="1">
      <alignment horizontal="left" vertical="center" wrapText="1"/>
    </xf>
    <xf numFmtId="0" fontId="65" fillId="0" borderId="0" xfId="0" applyFont="1" applyFill="1"/>
    <xf numFmtId="0" fontId="0" fillId="0" borderId="0" xfId="0" applyFill="1"/>
    <xf numFmtId="0" fontId="61" fillId="0" borderId="75" xfId="0" applyFont="1" applyFill="1" applyBorder="1" applyAlignment="1">
      <alignment horizontal="left" vertical="center" wrapText="1"/>
    </xf>
    <xf numFmtId="0" fontId="61" fillId="0" borderId="47" xfId="0" applyFont="1" applyFill="1" applyBorder="1" applyAlignment="1">
      <alignment horizontal="left" vertical="center" wrapText="1"/>
    </xf>
    <xf numFmtId="0" fontId="60" fillId="0" borderId="90" xfId="0" applyFont="1" applyFill="1" applyBorder="1" applyAlignment="1">
      <alignment horizontal="center"/>
    </xf>
    <xf numFmtId="0" fontId="61" fillId="0" borderId="91" xfId="0" applyFont="1" applyFill="1" applyBorder="1" applyAlignment="1">
      <alignment horizontal="left" vertical="center" wrapText="1"/>
    </xf>
    <xf numFmtId="0" fontId="61" fillId="0" borderId="31" xfId="0" applyFont="1" applyFill="1" applyBorder="1" applyAlignment="1">
      <alignment horizontal="left" vertical="center" wrapText="1"/>
    </xf>
    <xf numFmtId="0" fontId="62" fillId="0" borderId="31" xfId="0" applyFont="1" applyFill="1" applyBorder="1" applyAlignment="1">
      <alignment horizontal="center" vertical="center" wrapText="1"/>
    </xf>
    <xf numFmtId="0" fontId="62" fillId="0" borderId="33" xfId="0" applyFont="1" applyFill="1" applyBorder="1" applyAlignment="1">
      <alignment horizontal="center" vertical="center"/>
    </xf>
    <xf numFmtId="0" fontId="58" fillId="3" borderId="0" xfId="0" applyFont="1" applyFill="1" applyBorder="1" applyAlignment="1">
      <alignment horizontal="center" vertical="center"/>
    </xf>
    <xf numFmtId="0" fontId="59" fillId="3" borderId="0" xfId="0" applyFont="1" applyFill="1" applyBorder="1" applyAlignment="1">
      <alignment horizontal="center" vertical="center"/>
    </xf>
    <xf numFmtId="0" fontId="58" fillId="0" borderId="85" xfId="0" applyFont="1" applyBorder="1" applyAlignment="1">
      <alignment horizontal="left" vertical="center" wrapText="1"/>
    </xf>
    <xf numFmtId="0" fontId="58" fillId="0" borderId="34" xfId="0" applyFont="1" applyBorder="1" applyAlignment="1">
      <alignment horizontal="left" vertical="center" wrapText="1"/>
    </xf>
    <xf numFmtId="0" fontId="58" fillId="0" borderId="86" xfId="0" applyFont="1" applyBorder="1" applyAlignment="1">
      <alignment horizontal="left" vertical="center" wrapText="1"/>
    </xf>
    <xf numFmtId="0" fontId="66" fillId="0" borderId="13" xfId="0" applyFont="1" applyBorder="1"/>
    <xf numFmtId="1" fontId="63" fillId="0" borderId="2" xfId="0" applyNumberFormat="1" applyFont="1" applyFill="1" applyBorder="1" applyAlignment="1">
      <alignment horizontal="center" vertical="center" wrapText="1"/>
    </xf>
    <xf numFmtId="0" fontId="66" fillId="0" borderId="13" xfId="0" applyFont="1" applyBorder="1" applyAlignment="1">
      <alignment horizontal="center"/>
    </xf>
    <xf numFmtId="0" fontId="66" fillId="0" borderId="13" xfId="0" applyFont="1" applyFill="1" applyBorder="1" applyAlignment="1">
      <alignment horizontal="center"/>
    </xf>
    <xf numFmtId="0" fontId="61" fillId="0" borderId="21" xfId="0" applyFont="1" applyFill="1" applyBorder="1" applyAlignment="1">
      <alignment vertical="center" wrapText="1"/>
    </xf>
    <xf numFmtId="0" fontId="61" fillId="0" borderId="22" xfId="0" applyFont="1" applyFill="1" applyBorder="1" applyAlignment="1">
      <alignment vertical="center" wrapText="1"/>
    </xf>
    <xf numFmtId="0" fontId="66" fillId="0" borderId="29" xfId="0" applyFont="1" applyBorder="1"/>
    <xf numFmtId="0" fontId="61" fillId="0" borderId="30" xfId="0" applyFont="1" applyBorder="1" applyAlignment="1">
      <alignment vertical="center" wrapText="1"/>
    </xf>
    <xf numFmtId="0" fontId="61" fillId="0" borderId="31" xfId="0" applyFont="1" applyBorder="1" applyAlignment="1">
      <alignment vertical="center" wrapText="1"/>
    </xf>
    <xf numFmtId="1" fontId="62" fillId="0" borderId="31" xfId="0" applyNumberFormat="1" applyFont="1" applyFill="1" applyBorder="1" applyAlignment="1">
      <alignment horizontal="center" vertical="center" wrapText="1"/>
    </xf>
    <xf numFmtId="1" fontId="62" fillId="0" borderId="30" xfId="0" applyNumberFormat="1" applyFont="1" applyFill="1" applyBorder="1" applyAlignment="1">
      <alignment horizontal="center" vertical="center" wrapText="1"/>
    </xf>
    <xf numFmtId="0" fontId="58" fillId="0" borderId="35" xfId="0" applyFont="1" applyFill="1" applyBorder="1" applyAlignment="1">
      <alignment horizontal="center"/>
    </xf>
    <xf numFmtId="0" fontId="58" fillId="0" borderId="85" xfId="0" applyFont="1" applyFill="1" applyBorder="1" applyAlignment="1">
      <alignment horizontal="left"/>
    </xf>
    <xf numFmtId="0" fontId="58" fillId="0" borderId="34" xfId="0" applyFont="1" applyFill="1" applyBorder="1" applyAlignment="1">
      <alignment horizontal="left"/>
    </xf>
    <xf numFmtId="0" fontId="58" fillId="0" borderId="86" xfId="0" applyFont="1" applyFill="1" applyBorder="1" applyAlignment="1">
      <alignment horizontal="left"/>
    </xf>
    <xf numFmtId="1" fontId="67" fillId="0" borderId="27" xfId="0" applyNumberFormat="1" applyFont="1" applyFill="1" applyBorder="1" applyAlignment="1">
      <alignment horizontal="center" vertical="center" wrapText="1"/>
    </xf>
    <xf numFmtId="1" fontId="67" fillId="0" borderId="28" xfId="0" applyNumberFormat="1" applyFont="1" applyFill="1" applyBorder="1" applyAlignment="1">
      <alignment horizontal="center" vertical="center" wrapText="1"/>
    </xf>
    <xf numFmtId="1" fontId="62" fillId="0" borderId="47" xfId="0" applyNumberFormat="1" applyFont="1" applyFill="1" applyBorder="1" applyAlignment="1">
      <alignment horizontal="center" vertical="center" wrapText="1"/>
    </xf>
    <xf numFmtId="1" fontId="62" fillId="0" borderId="76" xfId="0" applyNumberFormat="1" applyFont="1" applyFill="1" applyBorder="1" applyAlignment="1">
      <alignment horizontal="center" vertical="center" wrapText="1"/>
    </xf>
    <xf numFmtId="1" fontId="62" fillId="0" borderId="27" xfId="0" applyNumberFormat="1" applyFont="1" applyFill="1" applyBorder="1" applyAlignment="1">
      <alignment horizontal="center" vertical="center" wrapText="1"/>
    </xf>
    <xf numFmtId="1" fontId="62" fillId="0" borderId="28" xfId="0" applyNumberFormat="1" applyFont="1" applyFill="1" applyBorder="1" applyAlignment="1">
      <alignment horizontal="center" vertical="center" wrapText="1"/>
    </xf>
    <xf numFmtId="0" fontId="61" fillId="0" borderId="28" xfId="0" applyFont="1" applyFill="1" applyBorder="1" applyAlignment="1">
      <alignment vertical="center" wrapText="1"/>
    </xf>
    <xf numFmtId="0" fontId="0" fillId="0" borderId="22" xfId="0" applyBorder="1" applyAlignment="1">
      <alignment vertical="center" wrapText="1"/>
    </xf>
    <xf numFmtId="0" fontId="62" fillId="0" borderId="48" xfId="0" applyFont="1" applyFill="1" applyBorder="1" applyAlignment="1">
      <alignment horizontal="center" vertical="center" wrapText="1"/>
    </xf>
    <xf numFmtId="1" fontId="62" fillId="0" borderId="48" xfId="0" applyNumberFormat="1" applyFont="1" applyFill="1" applyBorder="1" applyAlignment="1">
      <alignment horizontal="center" vertical="center" wrapText="1"/>
    </xf>
    <xf numFmtId="1" fontId="62" fillId="0" borderId="46" xfId="0" applyNumberFormat="1" applyFont="1" applyFill="1" applyBorder="1" applyAlignment="1">
      <alignment horizontal="center" vertical="center" wrapText="1"/>
    </xf>
    <xf numFmtId="0" fontId="66" fillId="0" borderId="29" xfId="0" applyFont="1" applyBorder="1" applyAlignment="1">
      <alignment horizontal="center"/>
    </xf>
    <xf numFmtId="0" fontId="61" fillId="0" borderId="33" xfId="0" applyFont="1" applyFill="1" applyBorder="1" applyAlignment="1">
      <alignment vertical="center" wrapText="1"/>
    </xf>
    <xf numFmtId="0" fontId="0" fillId="0" borderId="31" xfId="0" applyBorder="1" applyAlignment="1">
      <alignment vertical="center" wrapText="1"/>
    </xf>
    <xf numFmtId="0" fontId="62" fillId="0" borderId="32" xfId="0" applyFont="1" applyFill="1" applyBorder="1" applyAlignment="1">
      <alignment horizontal="center" vertical="center" wrapText="1"/>
    </xf>
    <xf numFmtId="1" fontId="62" fillId="0" borderId="32" xfId="0" applyNumberFormat="1" applyFont="1" applyFill="1" applyBorder="1" applyAlignment="1">
      <alignment horizontal="center" vertical="center" wrapText="1"/>
    </xf>
    <xf numFmtId="1" fontId="62" fillId="0" borderId="33" xfId="0" applyNumberFormat="1" applyFont="1" applyFill="1" applyBorder="1" applyAlignment="1">
      <alignment horizontal="center" vertical="center" wrapText="1"/>
    </xf>
    <xf numFmtId="0" fontId="66" fillId="3" borderId="0" xfId="0" applyFont="1" applyFill="1" applyBorder="1" applyAlignment="1">
      <alignment horizontal="center"/>
    </xf>
    <xf numFmtId="0" fontId="0" fillId="3" borderId="0" xfId="0" applyFill="1" applyAlignment="1"/>
    <xf numFmtId="0" fontId="58" fillId="0" borderId="40" xfId="0" applyFont="1" applyBorder="1" applyAlignment="1">
      <alignment horizontal="center" vertical="center"/>
    </xf>
    <xf numFmtId="0" fontId="58" fillId="0" borderId="40" xfId="0" applyFont="1" applyBorder="1" applyAlignment="1">
      <alignment horizontal="left" vertical="center"/>
    </xf>
    <xf numFmtId="0" fontId="58" fillId="0" borderId="3" xfId="0" applyFont="1" applyBorder="1" applyAlignment="1">
      <alignment horizontal="left" vertical="center"/>
    </xf>
    <xf numFmtId="0" fontId="58" fillId="0" borderId="5" xfId="0" applyFont="1" applyBorder="1" applyAlignment="1">
      <alignment horizontal="center" vertical="center"/>
    </xf>
    <xf numFmtId="0" fontId="58" fillId="0" borderId="6" xfId="0" applyFont="1" applyBorder="1" applyAlignment="1">
      <alignment horizontal="center" vertical="center"/>
    </xf>
    <xf numFmtId="0" fontId="58" fillId="0" borderId="2" xfId="0" applyFont="1" applyBorder="1" applyAlignment="1">
      <alignment horizontal="center" vertical="center"/>
    </xf>
    <xf numFmtId="0" fontId="58" fillId="0" borderId="0" xfId="0" applyFont="1" applyBorder="1" applyAlignment="1">
      <alignment horizontal="center" vertical="center"/>
    </xf>
    <xf numFmtId="0" fontId="58" fillId="0" borderId="0" xfId="0" applyFont="1" applyBorder="1" applyAlignment="1">
      <alignment horizontal="left" vertical="center"/>
    </xf>
    <xf numFmtId="0" fontId="68" fillId="0" borderId="0" xfId="0" applyFont="1"/>
    <xf numFmtId="0" fontId="69" fillId="0" borderId="0" xfId="0" applyFont="1" applyFill="1" applyBorder="1" applyAlignment="1">
      <alignment horizontal="right" vertical="center"/>
    </xf>
    <xf numFmtId="0" fontId="46" fillId="0" borderId="0" xfId="0" applyFont="1" applyBorder="1"/>
    <xf numFmtId="0" fontId="48" fillId="0" borderId="0" xfId="0" applyFont="1" applyBorder="1" applyAlignment="1"/>
    <xf numFmtId="0" fontId="69" fillId="0" borderId="0" xfId="0" applyFont="1" applyBorder="1" applyAlignment="1"/>
    <xf numFmtId="1" fontId="69" fillId="0" borderId="0" xfId="0" applyNumberFormat="1" applyFont="1" applyFill="1" applyBorder="1"/>
    <xf numFmtId="0" fontId="48" fillId="0" borderId="0" xfId="0" applyFont="1" applyBorder="1"/>
    <xf numFmtId="0" fontId="69" fillId="0" borderId="0" xfId="0" applyFont="1" applyBorder="1"/>
    <xf numFmtId="1" fontId="69" fillId="0" borderId="0" xfId="0" applyNumberFormat="1" applyFont="1" applyFill="1" applyBorder="1" applyAlignment="1">
      <alignment horizontal="right" vertical="center"/>
    </xf>
    <xf numFmtId="0" fontId="70" fillId="0" borderId="0" xfId="0" applyFont="1"/>
    <xf numFmtId="0" fontId="32" fillId="0" borderId="0" xfId="0" applyFont="1" applyFill="1"/>
    <xf numFmtId="0" fontId="46" fillId="0" borderId="0" xfId="0" applyFont="1" applyFill="1" applyBorder="1" applyAlignment="1">
      <alignment horizontal="right" vertical="center"/>
    </xf>
    <xf numFmtId="1" fontId="46" fillId="0" borderId="0" xfId="0" applyNumberFormat="1" applyFont="1" applyFill="1" applyBorder="1"/>
    <xf numFmtId="1" fontId="46" fillId="0" borderId="0" xfId="0" applyNumberFormat="1" applyFont="1" applyFill="1" applyBorder="1" applyAlignment="1">
      <alignment horizontal="right" vertical="center"/>
    </xf>
  </cellXfs>
  <cellStyles count="3">
    <cellStyle name="Dziesiętny 2" xfId="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itchFamily="34" charset="0"/>
                <a:cs typeface="Arial" pitchFamily="34" charset="0"/>
              </a:defRPr>
            </a:pPr>
            <a:r>
              <a:rPr lang="pl-PL" sz="1000">
                <a:latin typeface="Arial" pitchFamily="34" charset="0"/>
                <a:cs typeface="Arial" pitchFamily="34" charset="0"/>
              </a:rPr>
              <a:t>Liczba</a:t>
            </a:r>
            <a:r>
              <a:rPr lang="pl-PL" sz="1000" baseline="0">
                <a:latin typeface="Arial" pitchFamily="34" charset="0"/>
                <a:cs typeface="Arial" pitchFamily="34" charset="0"/>
              </a:rPr>
              <a:t> zarejestrowanych bezrobotnych</a:t>
            </a:r>
          </a:p>
          <a:p>
            <a:pPr>
              <a:defRPr sz="1000">
                <a:latin typeface="Arial" pitchFamily="34" charset="0"/>
                <a:cs typeface="Arial" pitchFamily="34" charset="0"/>
              </a:defRPr>
            </a:pPr>
            <a:r>
              <a:rPr lang="pl-PL" sz="1000" baseline="0">
                <a:latin typeface="Arial" pitchFamily="34" charset="0"/>
                <a:cs typeface="Arial" pitchFamily="34" charset="0"/>
              </a:rPr>
              <a:t>w województwie lubuskim od IX 2022r. do IX 2023r.</a:t>
            </a:r>
            <a:endParaRPr lang="pl-PL" sz="1000">
              <a:latin typeface="Arial" pitchFamily="34" charset="0"/>
              <a:cs typeface="Arial" pitchFamily="34" charset="0"/>
            </a:endParaRPr>
          </a:p>
        </c:rich>
      </c:tx>
      <c:layout/>
      <c:overlay val="0"/>
    </c:title>
    <c:autoTitleDeleted val="0"/>
    <c:plotArea>
      <c:layout>
        <c:manualLayout>
          <c:layoutTarget val="inner"/>
          <c:xMode val="edge"/>
          <c:yMode val="edge"/>
          <c:x val="9.8974409448818898E-2"/>
          <c:y val="0.18981481481481483"/>
          <c:w val="0.87047003499562559"/>
          <c:h val="0.58679826480023334"/>
        </c:manualLayout>
      </c:layout>
      <c:barChart>
        <c:barDir val="col"/>
        <c:grouping val="clustered"/>
        <c:varyColors val="0"/>
        <c:ser>
          <c:idx val="0"/>
          <c:order val="0"/>
          <c:spPr>
            <a:solidFill>
              <a:srgbClr val="0070C0"/>
            </a:solidFill>
          </c:spPr>
          <c:invertIfNegative val="0"/>
          <c:dLbls>
            <c:dLbl>
              <c:idx val="0"/>
              <c:layout>
                <c:manualLayout>
                  <c:x val="2.8797696184305254E-3"/>
                  <c:y val="1.361672928138884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3859649122807018E-4"/>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6802809280042091E-17"/>
                  <c:y val="9.2588947214931466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3391892428133308E-3"/>
                  <c:y val="-3.540390784485272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047295114028672E-4"/>
                  <c:y val="1.715677697150601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9228527859508801E-4"/>
                  <c:y val="1.688470313759799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9239766081871343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0701754385964912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7892755576742886E-3"/>
                  <c:y val="-1.48149606299212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9240708168264957E-3"/>
                  <c:y val="-1.220078740157480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3.0643455580578525E-3"/>
                  <c:y val="-6.945209973753357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2.791028991939682E-3"/>
                  <c:y val="-3.867125984251968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9376599323831911E-3"/>
                  <c:y val="8.7962598425196086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'Wykresy IX 23'!$B$3:$B$15</c:f>
              <c:strCache>
                <c:ptCount val="13"/>
                <c:pt idx="0">
                  <c:v>IX 2022r.</c:v>
                </c:pt>
                <c:pt idx="1">
                  <c:v>X 2022r.</c:v>
                </c:pt>
                <c:pt idx="2">
                  <c:v>XI 2022r.</c:v>
                </c:pt>
                <c:pt idx="3">
                  <c:v>XII 2022r.</c:v>
                </c:pt>
                <c:pt idx="4">
                  <c:v>I 2023r.</c:v>
                </c:pt>
                <c:pt idx="5">
                  <c:v>II 2023r.</c:v>
                </c:pt>
                <c:pt idx="6">
                  <c:v>III 2023r.</c:v>
                </c:pt>
                <c:pt idx="7">
                  <c:v>IV 2023r.</c:v>
                </c:pt>
                <c:pt idx="8">
                  <c:v>V 2023r.</c:v>
                </c:pt>
                <c:pt idx="9">
                  <c:v>VI 2023r.</c:v>
                </c:pt>
                <c:pt idx="10">
                  <c:v>VII 2023r.</c:v>
                </c:pt>
                <c:pt idx="11">
                  <c:v>VIII 2023r.</c:v>
                </c:pt>
                <c:pt idx="12">
                  <c:v>IX 2023r.</c:v>
                </c:pt>
              </c:strCache>
            </c:strRef>
          </c:cat>
          <c:val>
            <c:numRef>
              <c:f>'Wykresy IX 23'!$C$3:$C$15</c:f>
              <c:numCache>
                <c:formatCode>General</c:formatCode>
                <c:ptCount val="13"/>
                <c:pt idx="0">
                  <c:v>15208</c:v>
                </c:pt>
                <c:pt idx="1">
                  <c:v>15087</c:v>
                </c:pt>
                <c:pt idx="2">
                  <c:v>15304</c:v>
                </c:pt>
                <c:pt idx="3">
                  <c:v>15725</c:v>
                </c:pt>
                <c:pt idx="4">
                  <c:v>17080</c:v>
                </c:pt>
                <c:pt idx="5">
                  <c:v>17077</c:v>
                </c:pt>
                <c:pt idx="6">
                  <c:v>16758</c:v>
                </c:pt>
                <c:pt idx="7">
                  <c:v>15988</c:v>
                </c:pt>
                <c:pt idx="8">
                  <c:v>15494</c:v>
                </c:pt>
                <c:pt idx="9">
                  <c:v>15000</c:v>
                </c:pt>
                <c:pt idx="10">
                  <c:v>14958</c:v>
                </c:pt>
                <c:pt idx="11">
                  <c:v>15185</c:v>
                </c:pt>
                <c:pt idx="12">
                  <c:v>15358</c:v>
                </c:pt>
              </c:numCache>
            </c:numRef>
          </c:val>
        </c:ser>
        <c:dLbls>
          <c:showLegendKey val="0"/>
          <c:showVal val="0"/>
          <c:showCatName val="0"/>
          <c:showSerName val="0"/>
          <c:showPercent val="0"/>
          <c:showBubbleSize val="0"/>
        </c:dLbls>
        <c:gapWidth val="89"/>
        <c:axId val="349834016"/>
        <c:axId val="349834408"/>
      </c:barChart>
      <c:catAx>
        <c:axId val="349834016"/>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349834408"/>
        <c:crossesAt val="12000"/>
        <c:auto val="1"/>
        <c:lblAlgn val="ctr"/>
        <c:lblOffset val="100"/>
        <c:noMultiLvlLbl val="0"/>
      </c:catAx>
      <c:valAx>
        <c:axId val="349834408"/>
        <c:scaling>
          <c:orientation val="minMax"/>
          <c:max val="18000"/>
          <c:min val="12000"/>
        </c:scaling>
        <c:delete val="0"/>
        <c:axPos val="l"/>
        <c:majorGridlines/>
        <c:numFmt formatCode="General" sourceLinked="1"/>
        <c:majorTickMark val="none"/>
        <c:minorTickMark val="none"/>
        <c:tickLblPos val="nextTo"/>
        <c:txPr>
          <a:bodyPr/>
          <a:lstStyle/>
          <a:p>
            <a:pPr>
              <a:defRPr sz="700">
                <a:latin typeface="Arial" pitchFamily="34" charset="0"/>
                <a:cs typeface="Arial" pitchFamily="34" charset="0"/>
              </a:defRPr>
            </a:pPr>
            <a:endParaRPr lang="pl-PL"/>
          </a:p>
        </c:txPr>
        <c:crossAx val="349834016"/>
        <c:crosses val="autoZero"/>
        <c:crossBetween val="between"/>
        <c:majorUnit val="1000"/>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pl-PL" sz="1000" baseline="0">
                <a:latin typeface="Arial" pitchFamily="34" charset="0"/>
                <a:cs typeface="Arial" pitchFamily="34" charset="0"/>
              </a:rPr>
              <a:t>Liczba bezrobotnych skierowanych na wybrane </a:t>
            </a:r>
          </a:p>
          <a:p>
            <a:pPr>
              <a:defRPr sz="900">
                <a:latin typeface="Arial" pitchFamily="34" charset="0"/>
                <a:cs typeface="Arial" pitchFamily="34" charset="0"/>
              </a:defRPr>
            </a:pPr>
            <a:r>
              <a:rPr lang="pl-PL" sz="1000" baseline="0">
                <a:latin typeface="Arial" pitchFamily="34" charset="0"/>
                <a:cs typeface="Arial" pitchFamily="34" charset="0"/>
              </a:rPr>
              <a:t>nowe formy aktywizacji (wprowadzone od 27.V.2014 r.) </a:t>
            </a:r>
          </a:p>
          <a:p>
            <a:pPr>
              <a:defRPr sz="900">
                <a:latin typeface="Arial" pitchFamily="34" charset="0"/>
                <a:cs typeface="Arial" pitchFamily="34" charset="0"/>
              </a:defRPr>
            </a:pPr>
            <a:r>
              <a:rPr lang="pl-PL" sz="800" baseline="0">
                <a:latin typeface="Arial" pitchFamily="34" charset="0"/>
                <a:cs typeface="Arial" pitchFamily="34" charset="0"/>
              </a:rPr>
              <a:t>[narastająco od początku roku]</a:t>
            </a:r>
          </a:p>
        </c:rich>
      </c:tx>
      <c:layout/>
      <c:overlay val="0"/>
    </c:title>
    <c:autoTitleDeleted val="0"/>
    <c:plotArea>
      <c:layout>
        <c:manualLayout>
          <c:layoutTarget val="inner"/>
          <c:xMode val="edge"/>
          <c:yMode val="edge"/>
          <c:x val="0.54191952120634601"/>
          <c:y val="0.19918864829396329"/>
          <c:w val="0.41662336793888027"/>
          <c:h val="0.75646262483443449"/>
        </c:manualLayout>
      </c:layout>
      <c:barChart>
        <c:barDir val="bar"/>
        <c:grouping val="clustered"/>
        <c:varyColors val="0"/>
        <c:ser>
          <c:idx val="0"/>
          <c:order val="0"/>
          <c:tx>
            <c:strRef>
              <c:f>'Wykresy IX 23'!$J$3</c:f>
              <c:strCache>
                <c:ptCount val="1"/>
              </c:strCache>
            </c:strRef>
          </c:tx>
          <c:spPr>
            <a:solidFill>
              <a:schemeClr val="accent2">
                <a:lumMod val="75000"/>
              </a:schemeClr>
            </a:solidFill>
          </c:spPr>
          <c:invertIfNegative val="0"/>
          <c:dLbls>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'Wykresy IX 23'!$H$4:$H$9</c:f>
              <c:strCache>
                <c:ptCount val="6"/>
                <c:pt idx="0">
                  <c:v>Podjęcia pracy poza miejscem zamieszkania w ramach bonu na zasiedlenie</c:v>
                </c:pt>
                <c:pt idx="1">
                  <c:v>Podjęcia pracy w ramach bonu zatrudnieniowego</c:v>
                </c:pt>
                <c:pt idx="2">
                  <c:v>Podjęcie pracy w ramach refundacji składek na ubezpieczenie społeczne</c:v>
                </c:pt>
                <c:pt idx="3">
                  <c:v>Podjęcia pracy w ramach dofinansowania wynagrodzenia za zatrudnienie skierowanego 
bezrobotnego powyżej 50 r. życia</c:v>
                </c:pt>
                <c:pt idx="4">
                  <c:v>Rozpoczęcie szkolenia w ramach bonu szkoleniowego</c:v>
                </c:pt>
                <c:pt idx="5">
                  <c:v>Rozpoczęcie stażu w ramach bonu stażowego</c:v>
                </c:pt>
              </c:strCache>
            </c:strRef>
          </c:cat>
          <c:val>
            <c:numRef>
              <c:f>'Wykresy IX 23'!$I$4:$I$9</c:f>
              <c:numCache>
                <c:formatCode>General</c:formatCode>
                <c:ptCount val="6"/>
                <c:pt idx="0">
                  <c:v>102</c:v>
                </c:pt>
                <c:pt idx="1">
                  <c:v>0</c:v>
                </c:pt>
                <c:pt idx="2">
                  <c:v>0</c:v>
                </c:pt>
                <c:pt idx="3">
                  <c:v>18</c:v>
                </c:pt>
                <c:pt idx="4">
                  <c:v>59</c:v>
                </c:pt>
                <c:pt idx="5">
                  <c:v>0</c:v>
                </c:pt>
              </c:numCache>
            </c:numRef>
          </c:val>
        </c:ser>
        <c:dLbls>
          <c:showLegendKey val="0"/>
          <c:showVal val="0"/>
          <c:showCatName val="0"/>
          <c:showSerName val="0"/>
          <c:showPercent val="0"/>
          <c:showBubbleSize val="0"/>
        </c:dLbls>
        <c:gapWidth val="100"/>
        <c:axId val="349832840"/>
        <c:axId val="349835976"/>
      </c:barChart>
      <c:catAx>
        <c:axId val="349832840"/>
        <c:scaling>
          <c:orientation val="minMax"/>
        </c:scaling>
        <c:delete val="0"/>
        <c:axPos val="l"/>
        <c:numFmt formatCode="General" sourceLinked="1"/>
        <c:majorTickMark val="none"/>
        <c:minorTickMark val="none"/>
        <c:tickLblPos val="nextTo"/>
        <c:txPr>
          <a:bodyPr anchor="ctr" anchorCtr="0"/>
          <a:lstStyle/>
          <a:p>
            <a:pPr>
              <a:defRPr sz="700" baseline="0">
                <a:latin typeface="Arial" pitchFamily="34" charset="0"/>
                <a:cs typeface="Arial" pitchFamily="34" charset="0"/>
              </a:defRPr>
            </a:pPr>
            <a:endParaRPr lang="pl-PL"/>
          </a:p>
        </c:txPr>
        <c:crossAx val="349835976"/>
        <c:crosses val="autoZero"/>
        <c:auto val="1"/>
        <c:lblAlgn val="ctr"/>
        <c:lblOffset val="100"/>
        <c:noMultiLvlLbl val="0"/>
      </c:catAx>
      <c:valAx>
        <c:axId val="349835976"/>
        <c:scaling>
          <c:orientation val="minMax"/>
        </c:scaling>
        <c:delete val="1"/>
        <c:axPos val="b"/>
        <c:numFmt formatCode="General" sourceLinked="1"/>
        <c:majorTickMark val="out"/>
        <c:minorTickMark val="none"/>
        <c:tickLblPos val="nextTo"/>
        <c:crossAx val="349832840"/>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0" i="0" baseline="0">
                <a:latin typeface="Arial" pitchFamily="34" charset="0"/>
                <a:cs typeface="Arial" pitchFamily="34" charset="0"/>
              </a:defRPr>
            </a:pPr>
            <a:r>
              <a:rPr lang="pl-PL" sz="970" i="0" baseline="0">
                <a:latin typeface="Arial" pitchFamily="34" charset="0"/>
                <a:cs typeface="Arial" pitchFamily="34" charset="0"/>
              </a:rPr>
              <a:t>Wolne miejsca pracy i miejsca aktywizacji zawodowej</a:t>
            </a:r>
          </a:p>
          <a:p>
            <a:pPr>
              <a:defRPr sz="970" i="0" baseline="0">
                <a:latin typeface="Arial" pitchFamily="34" charset="0"/>
                <a:cs typeface="Arial" pitchFamily="34" charset="0"/>
              </a:defRPr>
            </a:pPr>
            <a:r>
              <a:rPr lang="pl-PL" sz="970" i="0" baseline="0">
                <a:latin typeface="Arial" pitchFamily="34" charset="0"/>
                <a:cs typeface="Arial" pitchFamily="34" charset="0"/>
              </a:rPr>
              <a:t>zgłoszone do PUP w województwie lubuskim w okresach</a:t>
            </a:r>
          </a:p>
          <a:p>
            <a:pPr>
              <a:defRPr sz="970" i="0" baseline="0">
                <a:latin typeface="Arial" pitchFamily="34" charset="0"/>
                <a:cs typeface="Arial" pitchFamily="34" charset="0"/>
              </a:defRPr>
            </a:pPr>
            <a:r>
              <a:rPr lang="pl-PL" sz="970" i="0" baseline="0">
                <a:latin typeface="Arial" pitchFamily="34" charset="0"/>
                <a:cs typeface="Arial" pitchFamily="34" charset="0"/>
              </a:rPr>
              <a:t>od IV 2022r. do IX 2022r. oraz od IV 2023r. do IX 2023r.</a:t>
            </a:r>
          </a:p>
        </c:rich>
      </c:tx>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6613298337707784E-2"/>
          <c:y val="0.24067570992878226"/>
          <c:w val="0.88283114610673663"/>
          <c:h val="0.56011872347732239"/>
        </c:manualLayout>
      </c:layout>
      <c:bar3DChart>
        <c:barDir val="col"/>
        <c:grouping val="clustered"/>
        <c:varyColors val="0"/>
        <c:ser>
          <c:idx val="0"/>
          <c:order val="0"/>
          <c:spPr>
            <a:gradFill>
              <a:gsLst>
                <a:gs pos="0">
                  <a:srgbClr val="FFF200"/>
                </a:gs>
                <a:gs pos="45000">
                  <a:srgbClr val="FF7A00"/>
                </a:gs>
                <a:gs pos="70000">
                  <a:srgbClr val="FF0300"/>
                </a:gs>
                <a:gs pos="100000">
                  <a:srgbClr val="4D0808"/>
                </a:gs>
              </a:gsLst>
              <a:lin ang="5400000" scaled="0"/>
            </a:gradFill>
          </c:spPr>
          <c:invertIfNegative val="0"/>
          <c:dLbls>
            <c:dLbl>
              <c:idx val="0"/>
              <c:layout>
                <c:manualLayout>
                  <c:x val="5.8601351620635274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8417055243365992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8351568198395333E-3"/>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834856326256398E-3"/>
                  <c:y val="-7.47863247863247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4537152487175492E-2"/>
                  <c:y val="-1.39575157606907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8.6767895878524948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9680997033722195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8.8034115041476652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5.8351568198394266E-3"/>
                  <c:y val="8.4875562720133283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9936062764388724E-3"/>
                  <c:y val="-1.0683760683760685E-3"/>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'Wykresy IX 23'!$E$6:$E$18</c:f>
              <c:strCache>
                <c:ptCount val="13"/>
                <c:pt idx="0">
                  <c:v>IV 2022r.</c:v>
                </c:pt>
                <c:pt idx="1">
                  <c:v>V 2022r.</c:v>
                </c:pt>
                <c:pt idx="2">
                  <c:v>VI 2022r.</c:v>
                </c:pt>
                <c:pt idx="3">
                  <c:v>VII 2022r.</c:v>
                </c:pt>
                <c:pt idx="4">
                  <c:v>VIII 2022r.</c:v>
                </c:pt>
                <c:pt idx="5">
                  <c:v>IX 2022r.</c:v>
                </c:pt>
                <c:pt idx="7">
                  <c:v>IV 2023r.</c:v>
                </c:pt>
                <c:pt idx="8">
                  <c:v>V 2023r.</c:v>
                </c:pt>
                <c:pt idx="9">
                  <c:v>VI 2023r.</c:v>
                </c:pt>
                <c:pt idx="10">
                  <c:v>VII 2023r.</c:v>
                </c:pt>
                <c:pt idx="11">
                  <c:v>VIII 2023r.</c:v>
                </c:pt>
                <c:pt idx="12">
                  <c:v>IX 2023r.</c:v>
                </c:pt>
              </c:strCache>
            </c:strRef>
          </c:cat>
          <c:val>
            <c:numRef>
              <c:f>'Wykresy IX 23'!$F$6:$F$18</c:f>
              <c:numCache>
                <c:formatCode>General</c:formatCode>
                <c:ptCount val="13"/>
                <c:pt idx="0">
                  <c:v>2474</c:v>
                </c:pt>
                <c:pt idx="1">
                  <c:v>2413</c:v>
                </c:pt>
                <c:pt idx="2">
                  <c:v>2345</c:v>
                </c:pt>
                <c:pt idx="3">
                  <c:v>2096</c:v>
                </c:pt>
                <c:pt idx="4">
                  <c:v>3415</c:v>
                </c:pt>
                <c:pt idx="5">
                  <c:v>2768</c:v>
                </c:pt>
                <c:pt idx="7">
                  <c:v>1906</c:v>
                </c:pt>
                <c:pt idx="8">
                  <c:v>2930</c:v>
                </c:pt>
                <c:pt idx="9">
                  <c:v>2690</c:v>
                </c:pt>
                <c:pt idx="10">
                  <c:v>2105</c:v>
                </c:pt>
                <c:pt idx="11">
                  <c:v>2432</c:v>
                </c:pt>
                <c:pt idx="12">
                  <c:v>2429</c:v>
                </c:pt>
              </c:numCache>
            </c:numRef>
          </c:val>
        </c:ser>
        <c:dLbls>
          <c:showLegendKey val="0"/>
          <c:showVal val="0"/>
          <c:showCatName val="0"/>
          <c:showSerName val="0"/>
          <c:showPercent val="0"/>
          <c:showBubbleSize val="0"/>
        </c:dLbls>
        <c:gapWidth val="99"/>
        <c:shape val="box"/>
        <c:axId val="349830880"/>
        <c:axId val="349837544"/>
        <c:axId val="0"/>
      </c:bar3DChart>
      <c:catAx>
        <c:axId val="349830880"/>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349837544"/>
        <c:crosses val="autoZero"/>
        <c:auto val="1"/>
        <c:lblAlgn val="ctr"/>
        <c:lblOffset val="100"/>
        <c:noMultiLvlLbl val="0"/>
      </c:catAx>
      <c:valAx>
        <c:axId val="349837544"/>
        <c:scaling>
          <c:orientation val="minMax"/>
        </c:scaling>
        <c:delete val="0"/>
        <c:axPos val="l"/>
        <c:majorGridlines/>
        <c:numFmt formatCode="General" sourceLinked="1"/>
        <c:majorTickMark val="none"/>
        <c:minorTickMark val="none"/>
        <c:tickLblPos val="nextTo"/>
        <c:spPr>
          <a:ln w="9525">
            <a:noFill/>
          </a:ln>
        </c:spPr>
        <c:txPr>
          <a:bodyPr/>
          <a:lstStyle/>
          <a:p>
            <a:pPr>
              <a:defRPr sz="700">
                <a:latin typeface="Arial" pitchFamily="34" charset="0"/>
                <a:cs typeface="Arial" pitchFamily="34" charset="0"/>
              </a:defRPr>
            </a:pPr>
            <a:endParaRPr lang="pl-PL"/>
          </a:p>
        </c:txPr>
        <c:crossAx val="349830880"/>
        <c:crosses val="autoZero"/>
        <c:crossBetween val="between"/>
      </c:valAx>
      <c:spPr>
        <a:noFill/>
        <a:ln w="25400">
          <a:noFill/>
        </a:ln>
      </c:spPr>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pl-PL" sz="1000" b="1">
                <a:latin typeface="Arial" panose="020B0604020202020204" pitchFamily="34" charset="0"/>
                <a:cs typeface="Arial" panose="020B0604020202020204" pitchFamily="34" charset="0"/>
              </a:rPr>
              <a:t>Struktura</a:t>
            </a:r>
            <a:r>
              <a:rPr lang="pl-PL" sz="1000" b="1" baseline="0">
                <a:latin typeface="Arial" panose="020B0604020202020204" pitchFamily="34" charset="0"/>
                <a:cs typeface="Arial" panose="020B0604020202020204" pitchFamily="34" charset="0"/>
              </a:rPr>
              <a:t> odpływu z ewidencji bezrobotnych</a:t>
            </a:r>
          </a:p>
          <a:p>
            <a:pPr>
              <a:defRPr sz="1000" b="1">
                <a:latin typeface="Arial" panose="020B0604020202020204" pitchFamily="34" charset="0"/>
                <a:cs typeface="Arial" panose="020B0604020202020204" pitchFamily="34" charset="0"/>
              </a:defRPr>
            </a:pPr>
            <a:r>
              <a:rPr lang="pl-PL" sz="1000" b="1" baseline="0">
                <a:latin typeface="Arial" panose="020B0604020202020204" pitchFamily="34" charset="0"/>
                <a:cs typeface="Arial" panose="020B0604020202020204" pitchFamily="34" charset="0"/>
              </a:rPr>
              <a:t>we wrześniu 2023r.</a:t>
            </a:r>
            <a:endParaRPr lang="pl-PL" sz="1000" b="1">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title>
    <c:autoTitleDeleted val="0"/>
    <c:view3D>
      <c:rotX val="30"/>
      <c:rotY val="34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565672880633509"/>
          <c:y val="0.33103543307086608"/>
          <c:w val="0.52343069295825206"/>
          <c:h val="0.41666666666666669"/>
        </c:manualLayout>
      </c:layout>
      <c:pie3DChart>
        <c:varyColors val="1"/>
        <c:ser>
          <c:idx val="0"/>
          <c:order val="0"/>
          <c:spPr>
            <a:ln>
              <a:noFill/>
            </a:ln>
          </c:spPr>
          <c:explosion val="10"/>
          <c:dPt>
            <c:idx val="0"/>
            <c:bubble3D val="0"/>
            <c:spPr>
              <a:solidFill>
                <a:schemeClr val="accent1"/>
              </a:solidFill>
              <a:ln w="25400">
                <a:noFill/>
              </a:ln>
              <a:effectLst/>
              <a:sp3d/>
            </c:spPr>
          </c:dPt>
          <c:dPt>
            <c:idx val="1"/>
            <c:bubble3D val="0"/>
            <c:spPr>
              <a:solidFill>
                <a:schemeClr val="accent2"/>
              </a:solidFill>
              <a:ln w="25400">
                <a:noFill/>
              </a:ln>
              <a:effectLst/>
              <a:sp3d/>
            </c:spPr>
          </c:dPt>
          <c:dPt>
            <c:idx val="2"/>
            <c:bubble3D val="0"/>
            <c:spPr>
              <a:solidFill>
                <a:schemeClr val="accent3"/>
              </a:solidFill>
              <a:ln w="25400">
                <a:noFill/>
              </a:ln>
              <a:effectLst/>
              <a:sp3d/>
            </c:spPr>
          </c:dPt>
          <c:dPt>
            <c:idx val="3"/>
            <c:bubble3D val="0"/>
            <c:spPr>
              <a:solidFill>
                <a:schemeClr val="accent4"/>
              </a:solidFill>
              <a:ln w="25400">
                <a:noFill/>
              </a:ln>
              <a:effectLst/>
              <a:sp3d/>
            </c:spPr>
          </c:dPt>
          <c:dPt>
            <c:idx val="4"/>
            <c:bubble3D val="0"/>
            <c:spPr>
              <a:solidFill>
                <a:schemeClr val="accent5"/>
              </a:solidFill>
              <a:ln w="25400">
                <a:noFill/>
              </a:ln>
              <a:effectLst/>
              <a:sp3d/>
            </c:spPr>
          </c:dPt>
          <c:dPt>
            <c:idx val="5"/>
            <c:bubble3D val="0"/>
            <c:spPr>
              <a:solidFill>
                <a:schemeClr val="accent6"/>
              </a:solidFill>
              <a:ln w="25400">
                <a:noFill/>
              </a:ln>
              <a:effectLst/>
              <a:sp3d/>
            </c:spPr>
          </c:dPt>
          <c:dPt>
            <c:idx val="6"/>
            <c:bubble3D val="0"/>
            <c:spPr>
              <a:solidFill>
                <a:schemeClr val="accent1">
                  <a:lumMod val="60000"/>
                </a:schemeClr>
              </a:solidFill>
              <a:ln w="25400">
                <a:noFill/>
              </a:ln>
              <a:effectLst/>
              <a:sp3d/>
            </c:spPr>
          </c:dPt>
          <c:dPt>
            <c:idx val="7"/>
            <c:bubble3D val="0"/>
            <c:spPr>
              <a:solidFill>
                <a:schemeClr val="accent2">
                  <a:lumMod val="60000"/>
                </a:schemeClr>
              </a:solidFill>
              <a:ln w="25400">
                <a:noFill/>
              </a:ln>
              <a:effectLst/>
              <a:sp3d/>
            </c:spPr>
          </c:dPt>
          <c:dPt>
            <c:idx val="8"/>
            <c:bubble3D val="0"/>
            <c:spPr>
              <a:solidFill>
                <a:schemeClr val="accent3">
                  <a:lumMod val="60000"/>
                </a:schemeClr>
              </a:solidFill>
              <a:ln w="25400">
                <a:noFill/>
              </a:ln>
              <a:effectLst/>
              <a:sp3d/>
            </c:spPr>
          </c:dPt>
          <c:dPt>
            <c:idx val="9"/>
            <c:bubble3D val="0"/>
            <c:spPr>
              <a:solidFill>
                <a:schemeClr val="accent4">
                  <a:lumMod val="60000"/>
                </a:schemeClr>
              </a:solidFill>
              <a:ln w="25400">
                <a:noFill/>
              </a:ln>
              <a:effectLst/>
              <a:sp3d/>
            </c:spPr>
          </c:dPt>
          <c:dPt>
            <c:idx val="10"/>
            <c:bubble3D val="0"/>
            <c:spPr>
              <a:solidFill>
                <a:schemeClr val="accent5">
                  <a:lumMod val="60000"/>
                </a:schemeClr>
              </a:solidFill>
              <a:ln w="25400">
                <a:noFill/>
              </a:ln>
              <a:effectLst/>
              <a:sp3d/>
            </c:spPr>
          </c:dPt>
          <c:dPt>
            <c:idx val="11"/>
            <c:bubble3D val="0"/>
            <c:spPr>
              <a:solidFill>
                <a:schemeClr val="accent6">
                  <a:lumMod val="60000"/>
                </a:schemeClr>
              </a:solidFill>
              <a:ln w="25400">
                <a:noFill/>
              </a:ln>
              <a:effectLst/>
              <a:sp3d/>
            </c:spPr>
          </c:dPt>
          <c:dPt>
            <c:idx val="12"/>
            <c:bubble3D val="0"/>
            <c:spPr>
              <a:solidFill>
                <a:schemeClr val="accent1">
                  <a:lumMod val="80000"/>
                  <a:lumOff val="20000"/>
                </a:schemeClr>
              </a:solidFill>
              <a:ln w="25400">
                <a:noFill/>
              </a:ln>
              <a:effectLst/>
              <a:sp3d/>
            </c:spPr>
          </c:dPt>
          <c:dLbls>
            <c:dLbl>
              <c:idx val="0"/>
              <c:layout>
                <c:manualLayout>
                  <c:x val="1.2023465015591E-2"/>
                  <c:y val="-0.1472621391076116"/>
                </c:manualLayout>
              </c:layout>
              <c:showLegendKey val="0"/>
              <c:showVal val="1"/>
              <c:showCatName val="1"/>
              <c:showSerName val="0"/>
              <c:showPercent val="0"/>
              <c:showBubbleSize val="0"/>
              <c:extLst>
                <c:ext xmlns:c15="http://schemas.microsoft.com/office/drawing/2012/chart" uri="{CE6537A1-D6FC-4f65-9D91-7224C49458BB}">
                  <c15:layout/>
                </c:ext>
              </c:extLst>
            </c:dLbl>
            <c:dLbl>
              <c:idx val="1"/>
              <c:layout>
                <c:manualLayout>
                  <c:x val="0.13357347959710164"/>
                  <c:y val="-9.8608923884514588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2FCDDEA8-7604-4961-B0C2-0916938FFFE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EEC4D2EF-3E58-44E0-9259-9558030DFF0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074029207887471"/>
                      <c:h val="0.16142486876640422"/>
                    </c:manualLayout>
                  </c15:layout>
                  <c15:dlblFieldTable/>
                  <c15:showDataLabelsRange val="0"/>
                </c:ext>
              </c:extLst>
            </c:dLbl>
            <c:dLbl>
              <c:idx val="2"/>
              <c:layout>
                <c:manualLayout>
                  <c:x val="0.20140408730959902"/>
                  <c:y val="4.5033136482939634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65D1C1BA-CC2D-41D8-8E82-D6638532581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F5F76092-1E41-4212-B8D9-298846E67D0B}"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12080220741638"/>
                      <c:h val="0.1898786089238845"/>
                    </c:manualLayout>
                  </c15:layout>
                  <c15:dlblFieldTable/>
                  <c15:showDataLabelsRange val="0"/>
                </c:ext>
              </c:extLst>
            </c:dLbl>
            <c:dLbl>
              <c:idx val="3"/>
              <c:layout>
                <c:manualLayout>
                  <c:x val="8.256174708930604E-2"/>
                  <c:y val="9.8397801837270343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29ECE2-1CE1-4384-B723-235F1CDFD42C}"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C94D7B8C-E5B9-44E1-96C1-B04F1EC6F6A1}"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5314826031361461"/>
                      <c:h val="0.12562499999999999"/>
                    </c:manualLayout>
                  </c15:layout>
                  <c15:dlblFieldTable/>
                  <c15:showDataLabelsRange val="0"/>
                </c:ext>
              </c:extLst>
            </c:dLbl>
            <c:dLbl>
              <c:idx val="4"/>
              <c:layout>
                <c:manualLayout>
                  <c:x val="2.3570899791372127E-2"/>
                  <c:y val="0.1061167979002623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EF88E4A4-BC5E-4215-88EC-3424294E5FB1}"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1730150-6C05-472C-82F6-F613719480CB}"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2559548646162819"/>
                      <c:h val="0.12365583989501312"/>
                    </c:manualLayout>
                  </c15:layout>
                  <c15:dlblFieldTable/>
                  <c15:showDataLabelsRange val="0"/>
                </c:ext>
              </c:extLst>
            </c:dLbl>
            <c:dLbl>
              <c:idx val="5"/>
              <c:layout>
                <c:manualLayout>
                  <c:x val="-4.6651187832290192E-2"/>
                  <c:y val="0.12516896325459317"/>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6012B3B-946B-4EDD-BBEC-605A9A3F07F1}"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141EAF79-7421-483D-B030-5B8183CA5F3A}"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0913099295047701"/>
                      <c:h val="9.2335679081560054E-2"/>
                    </c:manualLayout>
                  </c15:layout>
                  <c15:dlblFieldTable/>
                  <c15:showDataLabelsRange val="0"/>
                </c:ext>
              </c:extLst>
            </c:dLbl>
            <c:dLbl>
              <c:idx val="6"/>
              <c:layout>
                <c:manualLayout>
                  <c:x val="-4.0690041949884521E-2"/>
                  <c:y val="0.1246478018372703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B857F5B6-7BF6-4305-ADF9-357D198D7D2A}"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B0952920-3EB3-41A2-91AB-A94CA4679FB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623931623931624"/>
                      <c:h val="8.7916666666666643E-2"/>
                    </c:manualLayout>
                  </c15:layout>
                  <c15:dlblFieldTable/>
                  <c15:showDataLabelsRange val="0"/>
                </c:ext>
              </c:extLst>
            </c:dLbl>
            <c:dLbl>
              <c:idx val="7"/>
              <c:layout>
                <c:manualLayout>
                  <c:x val="-0.10967472014716112"/>
                  <c:y val="6.473917322834645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59440967314983"/>
                      <c:h val="0.17490321522309712"/>
                    </c:manualLayout>
                  </c15:layout>
                </c:ext>
              </c:extLst>
            </c:dLbl>
            <c:dLbl>
              <c:idx val="8"/>
              <c:layout>
                <c:manualLayout>
                  <c:x val="-0.17664299975323597"/>
                  <c:y val="-7.0833497375328083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8CA185-04A5-42B7-ADF9-EF2C7711B572}"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51B96166-186C-4EE9-8ED2-836587037D96}"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9228122125759919"/>
                      <c:h val="0.34361712598425193"/>
                    </c:manualLayout>
                  </c15:layout>
                  <c15:dlblFieldTable/>
                  <c15:showDataLabelsRange val="0"/>
                </c:ext>
              </c:extLst>
            </c:dLbl>
            <c:dLbl>
              <c:idx val="9"/>
              <c:layout>
                <c:manualLayout>
                  <c:x val="-4.9938645489826593E-2"/>
                  <c:y val="-0.149039862204724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49F7BD0-EC4C-4CB8-8BAD-92AAB9F5694E}" type="CATEGORYNAME">
                      <a:rPr lang="en-US" sz="700" baseline="0"/>
                      <a:pPr>
                        <a:defRPr sz="700">
                          <a:latin typeface="Arial" panose="020B0604020202020204" pitchFamily="34" charset="0"/>
                          <a:cs typeface="Arial" panose="020B0604020202020204" pitchFamily="34" charset="0"/>
                        </a:defRPr>
                      </a:pPr>
                      <a:t>[NAZWA KATEGORII]</a:t>
                    </a:fld>
                    <a:r>
                      <a:rPr lang="en-US" sz="700" baseline="0"/>
                      <a:t>; </a:t>
                    </a:r>
                  </a:p>
                  <a:p>
                    <a:pPr>
                      <a:defRPr sz="700">
                        <a:latin typeface="Arial" panose="020B0604020202020204" pitchFamily="34" charset="0"/>
                        <a:cs typeface="Arial" panose="020B0604020202020204" pitchFamily="34" charset="0"/>
                      </a:defRPr>
                    </a:pPr>
                    <a:fld id="{00BB3F39-B9AE-4EEE-8733-89827E84CF06}" type="VALUE">
                      <a:rPr lang="en-US" sz="700"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31609195402298"/>
                      <c:h val="0.16208619083904835"/>
                    </c:manualLayout>
                  </c15:layout>
                  <c15:dlblFieldTable/>
                  <c15:showDataLabelsRange val="0"/>
                </c:ext>
              </c:extLst>
            </c:dLbl>
            <c:dLbl>
              <c:idx val="10"/>
              <c:layout>
                <c:manualLayout>
                  <c:x val="-4.0759921035511584E-2"/>
                  <c:y val="-7.5721456692913386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4BA2C239-4878-4B9B-82A1-349F33503682}"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746AFF4-611D-44EE-BA4A-83B891CD7632}"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126163716714896"/>
                      <c:h val="0.15912926509186351"/>
                    </c:manualLayout>
                  </c15:layout>
                  <c15:dlblFieldTable/>
                  <c15:showDataLabelsRange val="0"/>
                </c:ext>
              </c:extLst>
            </c:dLbl>
            <c:dLbl>
              <c:idx val="11"/>
              <c:layout>
                <c:manualLayout>
                  <c:x val="6.3368777620746122E-2"/>
                  <c:y val="-9.175754593175855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DA25F39A-FC82-4891-AB13-30320E603159}" type="CATEGORYNAME">
                      <a:rPr lang="en-US" baseline="0"/>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6F45670E-F5C7-4D3C-BD81-D9D1ABBDCAF0}"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6865558471857683"/>
                      <c:h val="0.162623687664042"/>
                    </c:manualLayout>
                  </c15:layout>
                  <c15:dlblFieldTable/>
                  <c15:showDataLabelsRange val="0"/>
                </c:ext>
              </c:extLst>
            </c:dLbl>
            <c:dLbl>
              <c:idx val="12"/>
              <c:layout>
                <c:manualLayout>
                  <c:x val="0.13797866612827242"/>
                  <c:y val="-7.827329396325459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C08FF6F7-6562-4640-A190-DFCC9333E96B}"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969DEE91-9DB3-4998-B9DF-A7D9EF5946AE}"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9.6296296296296283E-2"/>
                      <c:h val="0.10458333333333333"/>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'Wykresy IX 23'!$J$22:$J$34</c:f>
              <c:strCache>
                <c:ptCount val="13"/>
                <c:pt idx="0">
                  <c:v>Praca niesubsydiowana</c:v>
                </c:pt>
                <c:pt idx="1">
                  <c:v>Podjęcie działalności gospodarczej 
i inna praca</c:v>
                </c:pt>
                <c:pt idx="2">
                  <c:v>Podjęcie pracy w ramach refund. kosztów zatrud. bezrobotnego</c:v>
                </c:pt>
                <c:pt idx="3">
                  <c:v>Prace 
interwencyjne</c:v>
                </c:pt>
                <c:pt idx="4">
                  <c:v>Roboty 
publiczne</c:v>
                </c:pt>
                <c:pt idx="5">
                  <c:v>Szkolenia</c:v>
                </c:pt>
                <c:pt idx="6">
                  <c:v>Staże</c:v>
                </c:pt>
                <c:pt idx="7">
                  <c:v>Praca 
społecznie 
użyteczna</c:v>
                </c:pt>
                <c:pt idx="8">
                  <c:v>Odmowa bez uzasadnionej przyczyny przyjęcia propozycji odpowiedniej pracy lub innej formy pomocy, w tym w ramach PAI</c:v>
                </c:pt>
                <c:pt idx="9">
                  <c:v>Niepotwierdzenie gotowości do pracy</c:v>
                </c:pt>
                <c:pt idx="10">
                  <c:v>Dobrowolna 
rezygnacja ze statusu bezrobotnego</c:v>
                </c:pt>
                <c:pt idx="11">
                  <c:v>Nabycie praw emerytalnych lub rentowych</c:v>
                </c:pt>
                <c:pt idx="12">
                  <c:v>Inne</c:v>
                </c:pt>
              </c:strCache>
            </c:strRef>
          </c:cat>
          <c:val>
            <c:numRef>
              <c:f>'Wykresy IX 23'!$K$22:$K$34</c:f>
              <c:numCache>
                <c:formatCode>0.00%</c:formatCode>
                <c:ptCount val="13"/>
                <c:pt idx="0">
                  <c:v>0.46977329974811083</c:v>
                </c:pt>
                <c:pt idx="1">
                  <c:v>2.1410579345088162E-2</c:v>
                </c:pt>
                <c:pt idx="2">
                  <c:v>9.7607052896725444E-3</c:v>
                </c:pt>
                <c:pt idx="3">
                  <c:v>3.5894206549118388E-2</c:v>
                </c:pt>
                <c:pt idx="4">
                  <c:v>1.2279596977329974E-2</c:v>
                </c:pt>
                <c:pt idx="5">
                  <c:v>1.5428211586901764E-2</c:v>
                </c:pt>
                <c:pt idx="6">
                  <c:v>4.9433249370277078E-2</c:v>
                </c:pt>
                <c:pt idx="7">
                  <c:v>1.2594458438287154E-2</c:v>
                </c:pt>
                <c:pt idx="8">
                  <c:v>1.920654911838791E-2</c:v>
                </c:pt>
                <c:pt idx="9">
                  <c:v>0.1845088161209068</c:v>
                </c:pt>
                <c:pt idx="10">
                  <c:v>8.6272040302266997E-2</c:v>
                </c:pt>
                <c:pt idx="11">
                  <c:v>2.5188916876574307E-3</c:v>
                </c:pt>
                <c:pt idx="12">
                  <c:v>8.0919395465994956E-2</c:v>
                </c:pt>
              </c:numCache>
            </c:numRef>
          </c:val>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6350" cap="flat" cmpd="sng" algn="ctr">
      <a:solidFill>
        <a:schemeClr val="tx1"/>
      </a:solidFill>
      <a:round/>
    </a:ln>
    <a:effectLst/>
  </c:spPr>
  <c:txPr>
    <a:bodyPr/>
    <a:lstStyle/>
    <a:p>
      <a:pPr>
        <a:defRPr/>
      </a:pPr>
      <a:endParaRPr lang="pl-PL"/>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142875</xdr:rowOff>
    </xdr:from>
    <xdr:to>
      <xdr:col>2</xdr:col>
      <xdr:colOff>161925</xdr:colOff>
      <xdr:row>12</xdr:row>
      <xdr:rowOff>142875</xdr:rowOff>
    </xdr:to>
    <xdr:sp macro="" textlink="">
      <xdr:nvSpPr>
        <xdr:cNvPr id="2" name="Line 1"/>
        <xdr:cNvSpPr>
          <a:spLocks noChangeShapeType="1"/>
        </xdr:cNvSpPr>
      </xdr:nvSpPr>
      <xdr:spPr bwMode="auto">
        <a:xfrm>
          <a:off x="609600" y="4810125"/>
          <a:ext cx="95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14</xdr:row>
      <xdr:rowOff>142875</xdr:rowOff>
    </xdr:from>
    <xdr:to>
      <xdr:col>2</xdr:col>
      <xdr:colOff>142875</xdr:colOff>
      <xdr:row>14</xdr:row>
      <xdr:rowOff>152400</xdr:rowOff>
    </xdr:to>
    <xdr:sp macro="" textlink="">
      <xdr:nvSpPr>
        <xdr:cNvPr id="3" name="Line 2"/>
        <xdr:cNvSpPr>
          <a:spLocks noChangeShapeType="1"/>
        </xdr:cNvSpPr>
      </xdr:nvSpPr>
      <xdr:spPr bwMode="auto">
        <a:xfrm flipV="1">
          <a:off x="571500" y="5534025"/>
          <a:ext cx="114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44</xdr:row>
      <xdr:rowOff>228600</xdr:rowOff>
    </xdr:from>
    <xdr:to>
      <xdr:col>2</xdr:col>
      <xdr:colOff>619125</xdr:colOff>
      <xdr:row>44</xdr:row>
      <xdr:rowOff>228600</xdr:rowOff>
    </xdr:to>
    <xdr:sp macro="" textlink="">
      <xdr:nvSpPr>
        <xdr:cNvPr id="4" name="Line 3"/>
        <xdr:cNvSpPr>
          <a:spLocks noChangeShapeType="1"/>
        </xdr:cNvSpPr>
      </xdr:nvSpPr>
      <xdr:spPr bwMode="auto">
        <a:xfrm>
          <a:off x="1028700" y="1719262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0</xdr:row>
      <xdr:rowOff>38100</xdr:rowOff>
    </xdr:from>
    <xdr:to>
      <xdr:col>20</xdr:col>
      <xdr:colOff>333375</xdr:colOff>
      <xdr:row>19</xdr:row>
      <xdr:rowOff>9525</xdr:rowOff>
    </xdr:to>
    <xdr:graphicFrame macro="">
      <xdr:nvGraphicFramePr>
        <xdr:cNvPr id="2" name="Wykres 1" descr="Wykres przedstawia zmieniającą się sezonowo liczbę bezrobotnych w województwie lubuskim i obejmuje okres od lipca 2021 roku do lipca 2022roku. Największą liczbę bezrobotnych  21012 osób odnotowano w lipcu 2021 roku, najmniejszą zaś 15459 osób bezrobotnych w lipcu 2022 roku. " title="Liczba zarejestrowanych bezrobotnych w województwie lubuskim od lipca 2021 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400050</xdr:colOff>
      <xdr:row>0</xdr:row>
      <xdr:rowOff>38100</xdr:rowOff>
    </xdr:from>
    <xdr:to>
      <xdr:col>27</xdr:col>
      <xdr:colOff>571500</xdr:colOff>
      <xdr:row>19</xdr:row>
      <xdr:rowOff>9525</xdr:rowOff>
    </xdr:to>
    <xdr:graphicFrame macro="">
      <xdr:nvGraphicFramePr>
        <xdr:cNvPr id="3" name="Wykres 4" descr="Wykres prezentuje liczbę osób bezrobotnych z województwa lubuskiego, narastająco od początku bieżącego roku, skierowanych na wybrane nowe formy aktywizacji. Największym zainteresowaniem, 93 osoby, cieszą się podjęcia pracy poza miejscem zamieszkania w ramach bonu na zasiedlenie. Ponadto odnotowano również  26 osób w podjęciach pracy w ramach dofinansowania wynagrodzenia za zatrudnienie skierowanego bezrobotnego powyżej 50 roku życia, 26 osób w rozpoczęciu szkolenia w ramach bonu szkoleniowego oraz 1 osobę w rozpoczęciu stażu w ramach bonu stażowego. W pozostałych formach to jest w podjęciu pracy w ramach bonu zatrudnieniowego oraz w  podjęciu pracy w ramach refundacji składek na ubezpieczenie społeczne nie odnotowano żadnych osób." title="Liczba bezrobotnych skierowanych na wybrane nowe formy aktywizacji (wprowadzone od 27 maja 2014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47624</xdr:colOff>
      <xdr:row>19</xdr:row>
      <xdr:rowOff>114300</xdr:rowOff>
    </xdr:from>
    <xdr:to>
      <xdr:col>20</xdr:col>
      <xdr:colOff>323849</xdr:colOff>
      <xdr:row>38</xdr:row>
      <xdr:rowOff>95250</xdr:rowOff>
    </xdr:to>
    <xdr:graphicFrame macro="">
      <xdr:nvGraphicFramePr>
        <xdr:cNvPr id="4" name="Wykres 5" descr="Wykres prezentuje porównanie napływu wolnych miejsc pracy i miejsc aktywizacji do urzędów pracy województwa lubuskiego w okresach półrocznych w latach 2021oraz 2022. w okresie od lutego 2021 roku do lipca 2021 roku liczba napływu wachała się od 3420 ofert w marcu 2021 roku do 4602 ofert w kwietniu 2021 roku. W lipcu 2021 roku odnotowano 4597 ofert. Natomiast w analogicznym okresie 2022 roku napływ ofert wachał się od 2096 ofert w lipcu 2022 roku roku do 5225 w marcu 2022 roku." title="Wolne miejsca pracy i miejsca aktywizacji zawodowej zgłoszone do powiatowych urzędów pracy w województwie lubuskim w okresach od lutego 2021 roku do lipca 2021 roku oraz od lutego 2022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381001</xdr:colOff>
      <xdr:row>19</xdr:row>
      <xdr:rowOff>114300</xdr:rowOff>
    </xdr:from>
    <xdr:to>
      <xdr:col>27</xdr:col>
      <xdr:colOff>571501</xdr:colOff>
      <xdr:row>38</xdr:row>
      <xdr:rowOff>85725</xdr:rowOff>
    </xdr:to>
    <xdr:graphicFrame macro="">
      <xdr:nvGraphicFramePr>
        <xdr:cNvPr id="5" name="Wykres 4" descr="Wykres przedstawia udział procentowy form wyrejestrowania z ewidencji osób bezrobotnych w ogólnej liczbie wyrejestrowań w lipcu 2022 roku w województwie lubuskim. Największy odsetek osób bezrobotnych wyrejestrowano w ramach: podjęcia pracy niesubsydiowanej 32,32 procent, niepotwierdzenia gotowości do pracy 28,62 procent,  innych form wyrejestrowania 9,53 procent, dobrowolnej rezygnacj ze statusu bezrobotnego 8,52 procent oraz rozpoczęcia stażu 6,96 procent. Następne formy wrejestrowania osób bezrobotnych to: odmowa bez uzasadnionej przyczyny przyjęcia propozycji pracy lub innej formy pomocy 3,39 procent, prace interwencyjne 2,44 procent, podjęcie działalności gospodarczej i inna praca 2,37 procent,  podjęcia pracy w ramach refundacji kosztów zatrudnienia bezrobotnego 1,71 procent, podjęcia prac społecznie użytecznych 1,36 procent, podjęcia robót publicznych 1,14 procent, rozpoczęcia szkoleń 1,04 procent oraz nabycie praw emerytalnych lub rentowych 0,60 procent." title="Struktura odpływu z ewidencji bezrobotnych w lipcu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ACJE/Informacja%20miesi&#281;czna/STAN%20I%20STRUKTURA/2023r/Arkusz%20roboczy%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ACJE/Informacja%20miesi&#281;czna/WYKRESY/2023r/Wykresy%20IX%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 i struktura I 23"/>
      <sheetName val="Stan i struktura II 23"/>
      <sheetName val="Stan i struktura III 23"/>
      <sheetName val="Stan i struktura IV 23"/>
      <sheetName val="Stan i struktura V 23"/>
      <sheetName val="Stan i struktura VI 23"/>
      <sheetName val="Stan i struktura VII 23"/>
      <sheetName val="Stan i struktura VIII 23"/>
      <sheetName val="Stan i struktura IX 23"/>
    </sheetNames>
    <sheetDataSet>
      <sheetData sheetId="0"/>
      <sheetData sheetId="1"/>
      <sheetData sheetId="2"/>
      <sheetData sheetId="3"/>
      <sheetData sheetId="4"/>
      <sheetData sheetId="5"/>
      <sheetData sheetId="6"/>
      <sheetData sheetId="7">
        <row r="6">
          <cell r="E6">
            <v>1256</v>
          </cell>
          <cell r="F6">
            <v>794</v>
          </cell>
          <cell r="G6">
            <v>908</v>
          </cell>
          <cell r="H6">
            <v>1299</v>
          </cell>
          <cell r="I6">
            <v>1379</v>
          </cell>
          <cell r="J6">
            <v>331</v>
          </cell>
          <cell r="K6">
            <v>1333</v>
          </cell>
          <cell r="L6">
            <v>435</v>
          </cell>
          <cell r="M6">
            <v>622</v>
          </cell>
          <cell r="N6">
            <v>895</v>
          </cell>
          <cell r="O6">
            <v>1886</v>
          </cell>
          <cell r="P6">
            <v>1675</v>
          </cell>
          <cell r="Q6">
            <v>943</v>
          </cell>
          <cell r="R6">
            <v>1429</v>
          </cell>
          <cell r="S6">
            <v>15185</v>
          </cell>
        </row>
        <row r="46">
          <cell r="E46">
            <v>3278</v>
          </cell>
          <cell r="F46">
            <v>1185</v>
          </cell>
          <cell r="G46">
            <v>1996</v>
          </cell>
          <cell r="H46">
            <v>1427</v>
          </cell>
          <cell r="I46">
            <v>886</v>
          </cell>
          <cell r="J46">
            <v>536</v>
          </cell>
          <cell r="K46">
            <v>722</v>
          </cell>
          <cell r="L46">
            <v>660</v>
          </cell>
          <cell r="M46">
            <v>1544</v>
          </cell>
          <cell r="N46">
            <v>1136</v>
          </cell>
          <cell r="O46">
            <v>2381</v>
          </cell>
          <cell r="P46">
            <v>1055</v>
          </cell>
          <cell r="Q46">
            <v>2213</v>
          </cell>
          <cell r="R46">
            <v>1463</v>
          </cell>
          <cell r="S46">
            <v>20482</v>
          </cell>
        </row>
        <row r="49">
          <cell r="E49">
            <v>54</v>
          </cell>
          <cell r="F49">
            <v>24</v>
          </cell>
          <cell r="G49">
            <v>29</v>
          </cell>
          <cell r="H49">
            <v>51</v>
          </cell>
          <cell r="I49">
            <v>60</v>
          </cell>
          <cell r="J49">
            <v>14</v>
          </cell>
          <cell r="K49">
            <v>61</v>
          </cell>
          <cell r="L49">
            <v>20</v>
          </cell>
          <cell r="M49">
            <v>15</v>
          </cell>
          <cell r="N49">
            <v>25</v>
          </cell>
          <cell r="O49">
            <v>67</v>
          </cell>
          <cell r="P49">
            <v>26</v>
          </cell>
          <cell r="Q49">
            <v>76</v>
          </cell>
          <cell r="R49">
            <v>88</v>
          </cell>
          <cell r="S49">
            <v>610</v>
          </cell>
        </row>
        <row r="51">
          <cell r="E51">
            <v>4</v>
          </cell>
          <cell r="F51">
            <v>34</v>
          </cell>
          <cell r="G51">
            <v>21</v>
          </cell>
          <cell r="H51">
            <v>38</v>
          </cell>
          <cell r="I51">
            <v>45</v>
          </cell>
          <cell r="J51">
            <v>9</v>
          </cell>
          <cell r="K51">
            <v>28</v>
          </cell>
          <cell r="L51">
            <v>26</v>
          </cell>
          <cell r="M51">
            <v>5</v>
          </cell>
          <cell r="N51">
            <v>18</v>
          </cell>
          <cell r="O51">
            <v>5</v>
          </cell>
          <cell r="P51">
            <v>48</v>
          </cell>
          <cell r="Q51">
            <v>98</v>
          </cell>
          <cell r="R51">
            <v>14</v>
          </cell>
          <cell r="S51">
            <v>393</v>
          </cell>
        </row>
        <row r="53">
          <cell r="E53">
            <v>44</v>
          </cell>
          <cell r="F53">
            <v>26</v>
          </cell>
          <cell r="G53">
            <v>20</v>
          </cell>
          <cell r="H53">
            <v>27</v>
          </cell>
          <cell r="I53">
            <v>28</v>
          </cell>
          <cell r="J53">
            <v>14</v>
          </cell>
          <cell r="K53">
            <v>20</v>
          </cell>
          <cell r="L53">
            <v>5</v>
          </cell>
          <cell r="M53">
            <v>33</v>
          </cell>
          <cell r="N53">
            <v>23</v>
          </cell>
          <cell r="O53">
            <v>51</v>
          </cell>
          <cell r="P53">
            <v>22</v>
          </cell>
          <cell r="Q53">
            <v>7</v>
          </cell>
          <cell r="R53">
            <v>28</v>
          </cell>
          <cell r="S53">
            <v>348</v>
          </cell>
        </row>
        <row r="55">
          <cell r="E55">
            <v>39</v>
          </cell>
          <cell r="F55">
            <v>11</v>
          </cell>
          <cell r="G55">
            <v>25</v>
          </cell>
          <cell r="H55">
            <v>21</v>
          </cell>
          <cell r="I55">
            <v>22</v>
          </cell>
          <cell r="J55">
            <v>3</v>
          </cell>
          <cell r="K55">
            <v>22</v>
          </cell>
          <cell r="L55">
            <v>15</v>
          </cell>
          <cell r="M55">
            <v>8</v>
          </cell>
          <cell r="N55">
            <v>28</v>
          </cell>
          <cell r="O55">
            <v>36</v>
          </cell>
          <cell r="P55">
            <v>8</v>
          </cell>
          <cell r="Q55">
            <v>9</v>
          </cell>
          <cell r="R55">
            <v>23</v>
          </cell>
          <cell r="S55">
            <v>270</v>
          </cell>
        </row>
        <row r="57">
          <cell r="E57">
            <v>28</v>
          </cell>
          <cell r="F57">
            <v>55</v>
          </cell>
          <cell r="G57">
            <v>2</v>
          </cell>
          <cell r="H57">
            <v>23</v>
          </cell>
          <cell r="I57">
            <v>19</v>
          </cell>
          <cell r="J57">
            <v>5</v>
          </cell>
          <cell r="K57">
            <v>44</v>
          </cell>
          <cell r="L57">
            <v>3</v>
          </cell>
          <cell r="M57">
            <v>17</v>
          </cell>
          <cell r="N57">
            <v>13</v>
          </cell>
          <cell r="O57">
            <v>27</v>
          </cell>
          <cell r="P57">
            <v>14</v>
          </cell>
          <cell r="Q57">
            <v>25</v>
          </cell>
          <cell r="R57">
            <v>7</v>
          </cell>
          <cell r="S57">
            <v>282</v>
          </cell>
        </row>
        <row r="59">
          <cell r="E59">
            <v>32</v>
          </cell>
          <cell r="F59">
            <v>13</v>
          </cell>
          <cell r="G59">
            <v>22</v>
          </cell>
          <cell r="H59">
            <v>16</v>
          </cell>
          <cell r="I59">
            <v>25</v>
          </cell>
          <cell r="J59">
            <v>1</v>
          </cell>
          <cell r="K59">
            <v>11</v>
          </cell>
          <cell r="L59">
            <v>16</v>
          </cell>
          <cell r="M59">
            <v>26</v>
          </cell>
          <cell r="N59">
            <v>71</v>
          </cell>
          <cell r="O59">
            <v>35</v>
          </cell>
          <cell r="P59">
            <v>14</v>
          </cell>
          <cell r="Q59">
            <v>3</v>
          </cell>
          <cell r="R59">
            <v>16</v>
          </cell>
          <cell r="S59">
            <v>301</v>
          </cell>
        </row>
        <row r="61">
          <cell r="E61">
            <v>66</v>
          </cell>
          <cell r="F61">
            <v>35</v>
          </cell>
          <cell r="G61">
            <v>120</v>
          </cell>
          <cell r="H61">
            <v>141</v>
          </cell>
          <cell r="I61">
            <v>87</v>
          </cell>
          <cell r="J61">
            <v>27</v>
          </cell>
          <cell r="K61">
            <v>135</v>
          </cell>
          <cell r="L61">
            <v>49</v>
          </cell>
          <cell r="M61">
            <v>120</v>
          </cell>
          <cell r="N61">
            <v>38</v>
          </cell>
          <cell r="O61">
            <v>192</v>
          </cell>
          <cell r="P61">
            <v>109</v>
          </cell>
          <cell r="Q61">
            <v>87</v>
          </cell>
          <cell r="R61">
            <v>144</v>
          </cell>
          <cell r="S61">
            <v>1350</v>
          </cell>
        </row>
        <row r="63">
          <cell r="E63">
            <v>0</v>
          </cell>
          <cell r="F63">
            <v>10</v>
          </cell>
          <cell r="G63">
            <v>28</v>
          </cell>
          <cell r="H63">
            <v>0</v>
          </cell>
          <cell r="I63">
            <v>25</v>
          </cell>
          <cell r="J63">
            <v>23</v>
          </cell>
          <cell r="K63">
            <v>63</v>
          </cell>
          <cell r="L63">
            <v>9</v>
          </cell>
          <cell r="M63">
            <v>18</v>
          </cell>
          <cell r="N63">
            <v>36</v>
          </cell>
          <cell r="O63">
            <v>25</v>
          </cell>
          <cell r="P63">
            <v>9</v>
          </cell>
          <cell r="Q63">
            <v>48</v>
          </cell>
          <cell r="R63">
            <v>232</v>
          </cell>
          <cell r="S63">
            <v>526</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y IX 23"/>
    </sheetNames>
    <sheetDataSet>
      <sheetData sheetId="0">
        <row r="3">
          <cell r="B3" t="str">
            <v>IX 2022r.</v>
          </cell>
          <cell r="C3">
            <v>15208</v>
          </cell>
        </row>
        <row r="4">
          <cell r="B4" t="str">
            <v>X 2022r.</v>
          </cell>
          <cell r="C4">
            <v>15087</v>
          </cell>
          <cell r="H4" t="str">
            <v>Podjęcia pracy poza miejscem zamieszkania w ramach bonu na zasiedlenie</v>
          </cell>
          <cell r="I4">
            <v>102</v>
          </cell>
        </row>
        <row r="5">
          <cell r="B5" t="str">
            <v>XI 2022r.</v>
          </cell>
          <cell r="C5">
            <v>15304</v>
          </cell>
          <cell r="H5" t="str">
            <v>Podjęcia pracy w ramach bonu zatrudnieniowego</v>
          </cell>
          <cell r="I5">
            <v>0</v>
          </cell>
        </row>
        <row r="6">
          <cell r="B6" t="str">
            <v>XII 2022r.</v>
          </cell>
          <cell r="C6">
            <v>15725</v>
          </cell>
          <cell r="E6" t="str">
            <v>IV 2022r.</v>
          </cell>
          <cell r="F6">
            <v>2474</v>
          </cell>
          <cell r="H6" t="str">
            <v>Podjęcie pracy w ramach refundacji składek na ubezpieczenie społeczne</v>
          </cell>
          <cell r="I6">
            <v>0</v>
          </cell>
        </row>
        <row r="7">
          <cell r="B7" t="str">
            <v>I 2023r.</v>
          </cell>
          <cell r="C7">
            <v>17080</v>
          </cell>
          <cell r="E7" t="str">
            <v>V 2022r.</v>
          </cell>
          <cell r="F7">
            <v>2413</v>
          </cell>
          <cell r="H7" t="str">
            <v>Podjęcia pracy w ramach dofinansowania wynagrodzenia za zatrudnienie skierowanego 
bezrobotnego powyżej 50 r. życia</v>
          </cell>
          <cell r="I7">
            <v>18</v>
          </cell>
        </row>
        <row r="8">
          <cell r="B8" t="str">
            <v>II 2023r.</v>
          </cell>
          <cell r="C8">
            <v>17077</v>
          </cell>
          <cell r="E8" t="str">
            <v>VI 2022r.</v>
          </cell>
          <cell r="F8">
            <v>2345</v>
          </cell>
          <cell r="H8" t="str">
            <v>Rozpoczęcie szkolenia w ramach bonu szkoleniowego</v>
          </cell>
          <cell r="I8">
            <v>59</v>
          </cell>
        </row>
        <row r="9">
          <cell r="B9" t="str">
            <v>III 2023r.</v>
          </cell>
          <cell r="C9">
            <v>16758</v>
          </cell>
          <cell r="E9" t="str">
            <v>VII 2022r.</v>
          </cell>
          <cell r="F9">
            <v>2096</v>
          </cell>
          <cell r="H9" t="str">
            <v>Rozpoczęcie stażu w ramach bonu stażowego</v>
          </cell>
          <cell r="I9">
            <v>0</v>
          </cell>
        </row>
        <row r="10">
          <cell r="B10" t="str">
            <v>IV 2023r.</v>
          </cell>
          <cell r="C10">
            <v>15988</v>
          </cell>
          <cell r="E10" t="str">
            <v>VIII 2022r.</v>
          </cell>
          <cell r="F10">
            <v>3415</v>
          </cell>
        </row>
        <row r="11">
          <cell r="B11" t="str">
            <v>V 2023r.</v>
          </cell>
          <cell r="C11">
            <v>15494</v>
          </cell>
          <cell r="E11" t="str">
            <v>IX 2022r.</v>
          </cell>
          <cell r="F11">
            <v>2768</v>
          </cell>
        </row>
        <row r="12">
          <cell r="B12" t="str">
            <v>VI 2023r.</v>
          </cell>
          <cell r="C12">
            <v>15000</v>
          </cell>
        </row>
        <row r="13">
          <cell r="B13" t="str">
            <v>VII 2023r.</v>
          </cell>
          <cell r="C13">
            <v>14958</v>
          </cell>
          <cell r="E13" t="str">
            <v>IV 2023r.</v>
          </cell>
          <cell r="F13">
            <v>1906</v>
          </cell>
        </row>
        <row r="14">
          <cell r="B14" t="str">
            <v>VIII 2023r.</v>
          </cell>
          <cell r="C14">
            <v>15185</v>
          </cell>
          <cell r="E14" t="str">
            <v>V 2023r.</v>
          </cell>
          <cell r="F14">
            <v>2930</v>
          </cell>
        </row>
        <row r="15">
          <cell r="B15" t="str">
            <v>IX 2023r.</v>
          </cell>
          <cell r="C15">
            <v>15358</v>
          </cell>
          <cell r="E15" t="str">
            <v>VI 2023r.</v>
          </cell>
          <cell r="F15">
            <v>2690</v>
          </cell>
        </row>
        <row r="16">
          <cell r="E16" t="str">
            <v>VII 2023r.</v>
          </cell>
          <cell r="F16">
            <v>2105</v>
          </cell>
        </row>
        <row r="17">
          <cell r="E17" t="str">
            <v>VIII 2023r.</v>
          </cell>
          <cell r="F17">
            <v>2432</v>
          </cell>
        </row>
        <row r="18">
          <cell r="E18" t="str">
            <v>IX 2023r.</v>
          </cell>
          <cell r="F18">
            <v>2429</v>
          </cell>
        </row>
        <row r="22">
          <cell r="J22" t="str">
            <v>Praca niesubsydiowana</v>
          </cell>
          <cell r="K22">
            <v>0.46977329974811083</v>
          </cell>
        </row>
        <row r="23">
          <cell r="J23" t="str">
            <v>Podjęcie działalności gospodarczej 
i inna praca</v>
          </cell>
          <cell r="K23">
            <v>2.1410579345088162E-2</v>
          </cell>
        </row>
        <row r="24">
          <cell r="J24" t="str">
            <v>Podjęcie pracy w ramach refund. kosztów zatrud. bezrobotnego</v>
          </cell>
          <cell r="K24">
            <v>9.7607052896725444E-3</v>
          </cell>
        </row>
        <row r="25">
          <cell r="J25" t="str">
            <v>Prace 
interwencyjne</v>
          </cell>
          <cell r="K25">
            <v>3.5894206549118388E-2</v>
          </cell>
        </row>
        <row r="26">
          <cell r="J26" t="str">
            <v>Roboty 
publiczne</v>
          </cell>
          <cell r="K26">
            <v>1.2279596977329974E-2</v>
          </cell>
        </row>
        <row r="27">
          <cell r="J27" t="str">
            <v>Szkolenia</v>
          </cell>
          <cell r="K27">
            <v>1.5428211586901764E-2</v>
          </cell>
        </row>
        <row r="28">
          <cell r="J28" t="str">
            <v>Staże</v>
          </cell>
          <cell r="K28">
            <v>4.9433249370277078E-2</v>
          </cell>
        </row>
        <row r="29">
          <cell r="J29" t="str">
            <v>Praca 
społecznie 
użyteczna</v>
          </cell>
          <cell r="K29">
            <v>1.2594458438287154E-2</v>
          </cell>
        </row>
        <row r="30">
          <cell r="J30" t="str">
            <v>Odmowa bez uzasadnionej przyczyny przyjęcia propozycji odpowiedniej pracy lub innej formy pomocy, w tym w ramach PAI</v>
          </cell>
          <cell r="K30">
            <v>1.920654911838791E-2</v>
          </cell>
        </row>
        <row r="31">
          <cell r="J31" t="str">
            <v>Niepotwierdzenie gotowości do pracy</v>
          </cell>
          <cell r="K31">
            <v>0.1845088161209068</v>
          </cell>
        </row>
        <row r="32">
          <cell r="J32" t="str">
            <v>Dobrowolna 
rezygnacja ze statusu bezrobotnego</v>
          </cell>
          <cell r="K32">
            <v>8.6272040302266997E-2</v>
          </cell>
        </row>
        <row r="33">
          <cell r="J33" t="str">
            <v>Nabycie praw emerytalnych lub rentowych</v>
          </cell>
          <cell r="K33">
            <v>2.5188916876574307E-3</v>
          </cell>
        </row>
        <row r="34">
          <cell r="J34" t="str">
            <v>Inne</v>
          </cell>
          <cell r="K34">
            <v>8.0919395465994956E-2</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76"/>
  <sheetViews>
    <sheetView tabSelected="1" zoomScale="50" zoomScaleNormal="50" workbookViewId="0"/>
  </sheetViews>
  <sheetFormatPr defaultRowHeight="12.75"/>
  <cols>
    <col min="1" max="1" width="3.42578125" style="1" customWidth="1"/>
    <col min="2" max="2" width="4.7109375" style="1" customWidth="1"/>
    <col min="3" max="3" width="29.42578125" style="1" customWidth="1"/>
    <col min="4" max="4" width="59.28515625" style="1" customWidth="1"/>
    <col min="5" max="11" width="13.42578125" style="4" customWidth="1"/>
    <col min="12" max="12" width="12.5703125" style="4" customWidth="1"/>
    <col min="13" max="13" width="13.42578125" style="4" customWidth="1"/>
    <col min="14" max="14" width="12.5703125" style="4" customWidth="1"/>
    <col min="15" max="19" width="13.42578125" style="4" customWidth="1"/>
    <col min="20" max="20" width="10.7109375" style="1" bestFit="1" customWidth="1"/>
    <col min="21" max="16384" width="9.140625" style="1"/>
  </cols>
  <sheetData>
    <row r="1" spans="2:27" ht="15">
      <c r="D1" s="2"/>
      <c r="E1" s="3"/>
      <c r="R1" s="5"/>
    </row>
    <row r="2" spans="2:27" ht="51" customHeight="1" thickBot="1">
      <c r="B2" s="187" t="s">
        <v>0</v>
      </c>
      <c r="C2" s="188"/>
      <c r="D2" s="188"/>
      <c r="E2" s="188"/>
      <c r="F2" s="188"/>
      <c r="G2" s="188"/>
      <c r="H2" s="188"/>
      <c r="I2" s="188"/>
      <c r="J2" s="188"/>
      <c r="K2" s="188"/>
      <c r="L2" s="188"/>
      <c r="M2" s="188"/>
      <c r="N2" s="188"/>
      <c r="O2" s="188"/>
      <c r="P2" s="188"/>
      <c r="Q2" s="188"/>
      <c r="R2" s="188"/>
      <c r="S2" s="189"/>
    </row>
    <row r="3" spans="2:27" ht="45" customHeight="1" thickTop="1" thickBot="1">
      <c r="B3" s="6" t="s">
        <v>1</v>
      </c>
      <c r="C3" s="7" t="s">
        <v>2</v>
      </c>
      <c r="D3" s="8" t="s">
        <v>3</v>
      </c>
      <c r="E3" s="9" t="s">
        <v>4</v>
      </c>
      <c r="F3" s="10" t="s">
        <v>5</v>
      </c>
      <c r="G3" s="11" t="s">
        <v>6</v>
      </c>
      <c r="H3" s="11" t="s">
        <v>7</v>
      </c>
      <c r="I3" s="11" t="s">
        <v>8</v>
      </c>
      <c r="J3" s="11" t="s">
        <v>9</v>
      </c>
      <c r="K3" s="11" t="s">
        <v>10</v>
      </c>
      <c r="L3" s="11" t="s">
        <v>11</v>
      </c>
      <c r="M3" s="11" t="s">
        <v>12</v>
      </c>
      <c r="N3" s="11" t="s">
        <v>13</v>
      </c>
      <c r="O3" s="11" t="s">
        <v>14</v>
      </c>
      <c r="P3" s="11" t="s">
        <v>15</v>
      </c>
      <c r="Q3" s="11" t="s">
        <v>16</v>
      </c>
      <c r="R3" s="12" t="s">
        <v>17</v>
      </c>
      <c r="S3" s="13" t="s">
        <v>18</v>
      </c>
    </row>
    <row r="4" spans="2:27" ht="29.1" customHeight="1" thickBot="1">
      <c r="B4" s="152" t="s">
        <v>19</v>
      </c>
      <c r="C4" s="171"/>
      <c r="D4" s="171"/>
      <c r="E4" s="171"/>
      <c r="F4" s="171"/>
      <c r="G4" s="171"/>
      <c r="H4" s="171"/>
      <c r="I4" s="171"/>
      <c r="J4" s="171"/>
      <c r="K4" s="171"/>
      <c r="L4" s="171"/>
      <c r="M4" s="171"/>
      <c r="N4" s="171"/>
      <c r="O4" s="171"/>
      <c r="P4" s="171"/>
      <c r="Q4" s="171"/>
      <c r="R4" s="171"/>
      <c r="S4" s="190"/>
    </row>
    <row r="5" spans="2:27" ht="29.1" customHeight="1" thickTop="1" thickBot="1">
      <c r="B5" s="14" t="s">
        <v>20</v>
      </c>
      <c r="C5" s="191" t="s">
        <v>21</v>
      </c>
      <c r="D5" s="192"/>
      <c r="E5" s="15">
        <v>2.2999999999999998</v>
      </c>
      <c r="F5" s="15">
        <v>3.3</v>
      </c>
      <c r="G5" s="15">
        <v>5.9</v>
      </c>
      <c r="H5" s="15">
        <v>7.2</v>
      </c>
      <c r="I5" s="15">
        <v>5.3</v>
      </c>
      <c r="J5" s="15">
        <v>2</v>
      </c>
      <c r="K5" s="15">
        <v>8.9</v>
      </c>
      <c r="L5" s="15">
        <v>4.0999999999999996</v>
      </c>
      <c r="M5" s="15">
        <v>2.4</v>
      </c>
      <c r="N5" s="15">
        <v>7.4</v>
      </c>
      <c r="O5" s="15">
        <v>2.7</v>
      </c>
      <c r="P5" s="15">
        <v>7.3</v>
      </c>
      <c r="Q5" s="15">
        <v>5.0999999999999996</v>
      </c>
      <c r="R5" s="16">
        <v>4.9000000000000004</v>
      </c>
      <c r="S5" s="17">
        <v>4.2</v>
      </c>
      <c r="T5" s="1" t="s">
        <v>22</v>
      </c>
    </row>
    <row r="6" spans="2:27" s="4" customFormat="1" ht="28.5" customHeight="1" thickTop="1" thickBot="1">
      <c r="B6" s="18" t="s">
        <v>23</v>
      </c>
      <c r="C6" s="193" t="s">
        <v>24</v>
      </c>
      <c r="D6" s="194"/>
      <c r="E6" s="19">
        <v>1283</v>
      </c>
      <c r="F6" s="20">
        <v>804</v>
      </c>
      <c r="G6" s="20">
        <v>918</v>
      </c>
      <c r="H6" s="20">
        <v>1292</v>
      </c>
      <c r="I6" s="20">
        <v>1398</v>
      </c>
      <c r="J6" s="20">
        <v>359</v>
      </c>
      <c r="K6" s="20">
        <v>1335</v>
      </c>
      <c r="L6" s="20">
        <v>423</v>
      </c>
      <c r="M6" s="20">
        <v>646</v>
      </c>
      <c r="N6" s="20">
        <v>914</v>
      </c>
      <c r="O6" s="20">
        <v>1940</v>
      </c>
      <c r="P6" s="20">
        <v>1654</v>
      </c>
      <c r="Q6" s="20">
        <v>932</v>
      </c>
      <c r="R6" s="21">
        <v>1460</v>
      </c>
      <c r="S6" s="22">
        <f>SUM(E6:R6)</f>
        <v>15358</v>
      </c>
    </row>
    <row r="7" spans="2:27" s="4" customFormat="1" ht="29.1" customHeight="1" thickTop="1" thickBot="1">
      <c r="B7" s="23"/>
      <c r="C7" s="195" t="s">
        <v>25</v>
      </c>
      <c r="D7" s="195"/>
      <c r="E7" s="24">
        <f>'[1]Stan i struktura VIII 23'!E6</f>
        <v>1256</v>
      </c>
      <c r="F7" s="24">
        <f>'[1]Stan i struktura VIII 23'!F6</f>
        <v>794</v>
      </c>
      <c r="G7" s="24">
        <f>'[1]Stan i struktura VIII 23'!G6</f>
        <v>908</v>
      </c>
      <c r="H7" s="24">
        <f>'[1]Stan i struktura VIII 23'!H6</f>
        <v>1299</v>
      </c>
      <c r="I7" s="24">
        <f>'[1]Stan i struktura VIII 23'!I6</f>
        <v>1379</v>
      </c>
      <c r="J7" s="24">
        <f>'[1]Stan i struktura VIII 23'!J6</f>
        <v>331</v>
      </c>
      <c r="K7" s="24">
        <f>'[1]Stan i struktura VIII 23'!K6</f>
        <v>1333</v>
      </c>
      <c r="L7" s="24">
        <f>'[1]Stan i struktura VIII 23'!L6</f>
        <v>435</v>
      </c>
      <c r="M7" s="24">
        <f>'[1]Stan i struktura VIII 23'!M6</f>
        <v>622</v>
      </c>
      <c r="N7" s="24">
        <f>'[1]Stan i struktura VIII 23'!N6</f>
        <v>895</v>
      </c>
      <c r="O7" s="24">
        <f>'[1]Stan i struktura VIII 23'!O6</f>
        <v>1886</v>
      </c>
      <c r="P7" s="24">
        <f>'[1]Stan i struktura VIII 23'!P6</f>
        <v>1675</v>
      </c>
      <c r="Q7" s="24">
        <f>'[1]Stan i struktura VIII 23'!Q6</f>
        <v>943</v>
      </c>
      <c r="R7" s="25">
        <f>'[1]Stan i struktura VIII 23'!R6</f>
        <v>1429</v>
      </c>
      <c r="S7" s="26">
        <f>'[1]Stan i struktura VIII 23'!S6</f>
        <v>15185</v>
      </c>
      <c r="T7" s="27"/>
      <c r="V7" s="28">
        <f>SUM(E7:R7)</f>
        <v>15185</v>
      </c>
    </row>
    <row r="8" spans="2:27" ht="29.1" customHeight="1" thickTop="1" thickBot="1">
      <c r="B8" s="29"/>
      <c r="C8" s="180" t="s">
        <v>26</v>
      </c>
      <c r="D8" s="166"/>
      <c r="E8" s="30">
        <f t="shared" ref="E8:S8" si="0">E6-E7</f>
        <v>27</v>
      </c>
      <c r="F8" s="30">
        <f t="shared" si="0"/>
        <v>10</v>
      </c>
      <c r="G8" s="30">
        <f t="shared" si="0"/>
        <v>10</v>
      </c>
      <c r="H8" s="30">
        <f t="shared" si="0"/>
        <v>-7</v>
      </c>
      <c r="I8" s="30">
        <f t="shared" si="0"/>
        <v>19</v>
      </c>
      <c r="J8" s="30">
        <f t="shared" si="0"/>
        <v>28</v>
      </c>
      <c r="K8" s="30">
        <f t="shared" si="0"/>
        <v>2</v>
      </c>
      <c r="L8" s="30">
        <f t="shared" si="0"/>
        <v>-12</v>
      </c>
      <c r="M8" s="30">
        <f t="shared" si="0"/>
        <v>24</v>
      </c>
      <c r="N8" s="30">
        <f t="shared" si="0"/>
        <v>19</v>
      </c>
      <c r="O8" s="30">
        <f t="shared" si="0"/>
        <v>54</v>
      </c>
      <c r="P8" s="30">
        <f t="shared" si="0"/>
        <v>-21</v>
      </c>
      <c r="Q8" s="30">
        <f t="shared" si="0"/>
        <v>-11</v>
      </c>
      <c r="R8" s="31">
        <f t="shared" si="0"/>
        <v>31</v>
      </c>
      <c r="S8" s="32">
        <f t="shared" si="0"/>
        <v>173</v>
      </c>
      <c r="T8" s="33"/>
    </row>
    <row r="9" spans="2:27" ht="29.1" customHeight="1" thickTop="1" thickBot="1">
      <c r="B9" s="34"/>
      <c r="C9" s="176" t="s">
        <v>27</v>
      </c>
      <c r="D9" s="177"/>
      <c r="E9" s="35">
        <f t="shared" ref="E9:S9" si="1">E6/E7*100</f>
        <v>102.14968152866241</v>
      </c>
      <c r="F9" s="35">
        <f t="shared" si="1"/>
        <v>101.25944584382871</v>
      </c>
      <c r="G9" s="35">
        <f t="shared" si="1"/>
        <v>101.10132158590308</v>
      </c>
      <c r="H9" s="35">
        <f t="shared" si="1"/>
        <v>99.461123941493454</v>
      </c>
      <c r="I9" s="35">
        <f t="shared" si="1"/>
        <v>101.37781000725164</v>
      </c>
      <c r="J9" s="35">
        <f t="shared" si="1"/>
        <v>108.45921450151057</v>
      </c>
      <c r="K9" s="35">
        <f t="shared" si="1"/>
        <v>100.15003750937734</v>
      </c>
      <c r="L9" s="35">
        <f t="shared" si="1"/>
        <v>97.241379310344826</v>
      </c>
      <c r="M9" s="35">
        <f t="shared" si="1"/>
        <v>103.85852090032155</v>
      </c>
      <c r="N9" s="35">
        <f t="shared" si="1"/>
        <v>102.12290502793296</v>
      </c>
      <c r="O9" s="35">
        <f t="shared" si="1"/>
        <v>102.86320254506893</v>
      </c>
      <c r="P9" s="35">
        <f t="shared" si="1"/>
        <v>98.746268656716424</v>
      </c>
      <c r="Q9" s="35">
        <f t="shared" si="1"/>
        <v>98.833510074231185</v>
      </c>
      <c r="R9" s="36">
        <f t="shared" si="1"/>
        <v>102.16934919524144</v>
      </c>
      <c r="S9" s="37">
        <f t="shared" si="1"/>
        <v>101.13928218636812</v>
      </c>
      <c r="T9" s="33"/>
      <c r="AA9" s="38"/>
    </row>
    <row r="10" spans="2:27" s="4" customFormat="1" ht="29.1" customHeight="1" thickTop="1" thickBot="1">
      <c r="B10" s="39" t="s">
        <v>28</v>
      </c>
      <c r="C10" s="178" t="s">
        <v>29</v>
      </c>
      <c r="D10" s="179"/>
      <c r="E10" s="40">
        <v>351</v>
      </c>
      <c r="F10" s="41">
        <v>186</v>
      </c>
      <c r="G10" s="42">
        <v>209</v>
      </c>
      <c r="H10" s="42">
        <v>266</v>
      </c>
      <c r="I10" s="42">
        <v>322</v>
      </c>
      <c r="J10" s="42">
        <v>90</v>
      </c>
      <c r="K10" s="42">
        <v>299</v>
      </c>
      <c r="L10" s="42">
        <v>98</v>
      </c>
      <c r="M10" s="43">
        <v>178</v>
      </c>
      <c r="N10" s="43">
        <v>154</v>
      </c>
      <c r="O10" s="43">
        <v>398</v>
      </c>
      <c r="P10" s="43">
        <v>230</v>
      </c>
      <c r="Q10" s="43">
        <v>257</v>
      </c>
      <c r="R10" s="43">
        <v>311</v>
      </c>
      <c r="S10" s="44">
        <f>SUM(E10:R10)</f>
        <v>3349</v>
      </c>
      <c r="T10" s="27"/>
    </row>
    <row r="11" spans="2:27" ht="29.1" customHeight="1" thickTop="1" thickBot="1">
      <c r="B11" s="45"/>
      <c r="C11" s="180" t="s">
        <v>30</v>
      </c>
      <c r="D11" s="166"/>
      <c r="E11" s="46">
        <f t="shared" ref="E11:S11" si="2">E76/E10*100</f>
        <v>25.925925925925924</v>
      </c>
      <c r="F11" s="46">
        <f t="shared" si="2"/>
        <v>25.806451612903224</v>
      </c>
      <c r="G11" s="46">
        <f t="shared" si="2"/>
        <v>27.751196172248804</v>
      </c>
      <c r="H11" s="46">
        <f t="shared" si="2"/>
        <v>30.075187969924812</v>
      </c>
      <c r="I11" s="46">
        <f t="shared" si="2"/>
        <v>30.745341614906835</v>
      </c>
      <c r="J11" s="46">
        <f t="shared" si="2"/>
        <v>34.444444444444443</v>
      </c>
      <c r="K11" s="46">
        <f t="shared" si="2"/>
        <v>27.090301003344479</v>
      </c>
      <c r="L11" s="46">
        <f t="shared" si="2"/>
        <v>27.551020408163261</v>
      </c>
      <c r="M11" s="46">
        <f t="shared" si="2"/>
        <v>25.842696629213485</v>
      </c>
      <c r="N11" s="46">
        <f t="shared" si="2"/>
        <v>29.220779220779221</v>
      </c>
      <c r="O11" s="46">
        <f t="shared" si="2"/>
        <v>29.145728643216078</v>
      </c>
      <c r="P11" s="46">
        <f t="shared" si="2"/>
        <v>25.217391304347824</v>
      </c>
      <c r="Q11" s="46">
        <f t="shared" si="2"/>
        <v>20.622568093385212</v>
      </c>
      <c r="R11" s="47">
        <f t="shared" si="2"/>
        <v>19.614147909967848</v>
      </c>
      <c r="S11" s="48">
        <f t="shared" si="2"/>
        <v>26.694535682293225</v>
      </c>
      <c r="T11" s="33"/>
    </row>
    <row r="12" spans="2:27" ht="29.1" customHeight="1" thickTop="1" thickBot="1">
      <c r="B12" s="49" t="s">
        <v>31</v>
      </c>
      <c r="C12" s="181" t="s">
        <v>32</v>
      </c>
      <c r="D12" s="182"/>
      <c r="E12" s="40">
        <v>324</v>
      </c>
      <c r="F12" s="42">
        <v>176</v>
      </c>
      <c r="G12" s="42">
        <v>199</v>
      </c>
      <c r="H12" s="42">
        <v>273</v>
      </c>
      <c r="I12" s="42">
        <v>303</v>
      </c>
      <c r="J12" s="42">
        <v>62</v>
      </c>
      <c r="K12" s="42">
        <v>297</v>
      </c>
      <c r="L12" s="42">
        <v>110</v>
      </c>
      <c r="M12" s="43">
        <v>154</v>
      </c>
      <c r="N12" s="43">
        <v>135</v>
      </c>
      <c r="O12" s="43">
        <v>344</v>
      </c>
      <c r="P12" s="43">
        <v>251</v>
      </c>
      <c r="Q12" s="43">
        <v>268</v>
      </c>
      <c r="R12" s="43">
        <v>280</v>
      </c>
      <c r="S12" s="44">
        <f>SUM(E12:R12)</f>
        <v>3176</v>
      </c>
      <c r="T12" s="33"/>
    </row>
    <row r="13" spans="2:27" ht="29.1" customHeight="1" thickTop="1" thickBot="1">
      <c r="B13" s="45" t="s">
        <v>22</v>
      </c>
      <c r="C13" s="183" t="s">
        <v>33</v>
      </c>
      <c r="D13" s="184"/>
      <c r="E13" s="50">
        <v>176</v>
      </c>
      <c r="F13" s="51">
        <v>88</v>
      </c>
      <c r="G13" s="51">
        <v>110</v>
      </c>
      <c r="H13" s="51">
        <v>160</v>
      </c>
      <c r="I13" s="51">
        <v>157</v>
      </c>
      <c r="J13" s="51">
        <v>31</v>
      </c>
      <c r="K13" s="51">
        <v>120</v>
      </c>
      <c r="L13" s="51">
        <v>63</v>
      </c>
      <c r="M13" s="52">
        <v>100</v>
      </c>
      <c r="N13" s="52">
        <v>83</v>
      </c>
      <c r="O13" s="52">
        <v>191</v>
      </c>
      <c r="P13" s="52">
        <v>154</v>
      </c>
      <c r="Q13" s="52">
        <v>147</v>
      </c>
      <c r="R13" s="52">
        <v>164</v>
      </c>
      <c r="S13" s="53">
        <f t="shared" ref="S13:S15" si="3">SUM(E13:R13)</f>
        <v>1744</v>
      </c>
      <c r="T13" s="33"/>
    </row>
    <row r="14" spans="2:27" s="4" customFormat="1" ht="29.1" customHeight="1" thickTop="1" thickBot="1">
      <c r="B14" s="18" t="s">
        <v>22</v>
      </c>
      <c r="C14" s="185" t="s">
        <v>34</v>
      </c>
      <c r="D14" s="186"/>
      <c r="E14" s="50">
        <v>157</v>
      </c>
      <c r="F14" s="51">
        <v>73</v>
      </c>
      <c r="G14" s="51">
        <v>91</v>
      </c>
      <c r="H14" s="51">
        <v>132</v>
      </c>
      <c r="I14" s="51">
        <v>140</v>
      </c>
      <c r="J14" s="51">
        <v>23</v>
      </c>
      <c r="K14" s="51">
        <v>101</v>
      </c>
      <c r="L14" s="51">
        <v>47</v>
      </c>
      <c r="M14" s="52">
        <v>94</v>
      </c>
      <c r="N14" s="52">
        <v>76</v>
      </c>
      <c r="O14" s="52">
        <v>171</v>
      </c>
      <c r="P14" s="52">
        <v>144</v>
      </c>
      <c r="Q14" s="52">
        <v>98</v>
      </c>
      <c r="R14" s="52">
        <v>145</v>
      </c>
      <c r="S14" s="53">
        <f t="shared" si="3"/>
        <v>1492</v>
      </c>
      <c r="T14" s="27"/>
    </row>
    <row r="15" spans="2:27" s="4" customFormat="1" ht="29.1" customHeight="1" thickTop="1" thickBot="1">
      <c r="B15" s="54" t="s">
        <v>22</v>
      </c>
      <c r="C15" s="169" t="s">
        <v>35</v>
      </c>
      <c r="D15" s="170"/>
      <c r="E15" s="55">
        <v>80</v>
      </c>
      <c r="F15" s="56">
        <v>49</v>
      </c>
      <c r="G15" s="56">
        <v>39</v>
      </c>
      <c r="H15" s="56">
        <v>21</v>
      </c>
      <c r="I15" s="56">
        <v>80</v>
      </c>
      <c r="J15" s="56">
        <v>12</v>
      </c>
      <c r="K15" s="56">
        <v>49</v>
      </c>
      <c r="L15" s="56">
        <v>9</v>
      </c>
      <c r="M15" s="57">
        <v>20</v>
      </c>
      <c r="N15" s="57">
        <v>23</v>
      </c>
      <c r="O15" s="57">
        <v>73</v>
      </c>
      <c r="P15" s="57">
        <v>45</v>
      </c>
      <c r="Q15" s="57">
        <v>54</v>
      </c>
      <c r="R15" s="57">
        <v>32</v>
      </c>
      <c r="S15" s="53">
        <f t="shared" si="3"/>
        <v>586</v>
      </c>
      <c r="T15" s="27"/>
    </row>
    <row r="16" spans="2:27" ht="29.1" customHeight="1" thickBot="1">
      <c r="B16" s="152" t="s">
        <v>36</v>
      </c>
      <c r="C16" s="171"/>
      <c r="D16" s="171"/>
      <c r="E16" s="171"/>
      <c r="F16" s="171"/>
      <c r="G16" s="171"/>
      <c r="H16" s="171"/>
      <c r="I16" s="171"/>
      <c r="J16" s="171"/>
      <c r="K16" s="171"/>
      <c r="L16" s="171"/>
      <c r="M16" s="171"/>
      <c r="N16" s="171"/>
      <c r="O16" s="171"/>
      <c r="P16" s="171"/>
      <c r="Q16" s="171"/>
      <c r="R16" s="171"/>
      <c r="S16" s="172"/>
    </row>
    <row r="17" spans="2:19" ht="29.1" customHeight="1" thickTop="1" thickBot="1">
      <c r="B17" s="173" t="s">
        <v>20</v>
      </c>
      <c r="C17" s="174" t="s">
        <v>37</v>
      </c>
      <c r="D17" s="175"/>
      <c r="E17" s="58">
        <v>753</v>
      </c>
      <c r="F17" s="59">
        <v>439</v>
      </c>
      <c r="G17" s="59">
        <v>518</v>
      </c>
      <c r="H17" s="59">
        <v>673</v>
      </c>
      <c r="I17" s="59">
        <v>835</v>
      </c>
      <c r="J17" s="59">
        <v>180</v>
      </c>
      <c r="K17" s="59">
        <v>785</v>
      </c>
      <c r="L17" s="59">
        <v>207</v>
      </c>
      <c r="M17" s="60">
        <v>350</v>
      </c>
      <c r="N17" s="60">
        <v>515</v>
      </c>
      <c r="O17" s="60">
        <v>1055</v>
      </c>
      <c r="P17" s="60">
        <v>900</v>
      </c>
      <c r="Q17" s="60">
        <v>531</v>
      </c>
      <c r="R17" s="60">
        <v>802</v>
      </c>
      <c r="S17" s="53">
        <f>SUM(E17:R17)</f>
        <v>8543</v>
      </c>
    </row>
    <row r="18" spans="2:19" ht="29.1" customHeight="1" thickTop="1" thickBot="1">
      <c r="B18" s="123"/>
      <c r="C18" s="159" t="s">
        <v>38</v>
      </c>
      <c r="D18" s="160"/>
      <c r="E18" s="61">
        <f t="shared" ref="E18:S18" si="4">E17/E6*100</f>
        <v>58.690568978955568</v>
      </c>
      <c r="F18" s="61">
        <f t="shared" si="4"/>
        <v>54.601990049751251</v>
      </c>
      <c r="G18" s="61">
        <f t="shared" si="4"/>
        <v>56.427015250544663</v>
      </c>
      <c r="H18" s="61">
        <f t="shared" si="4"/>
        <v>52.089783281733745</v>
      </c>
      <c r="I18" s="61">
        <f t="shared" si="4"/>
        <v>59.728183118741065</v>
      </c>
      <c r="J18" s="61">
        <f t="shared" si="4"/>
        <v>50.139275766016709</v>
      </c>
      <c r="K18" s="61">
        <f t="shared" si="4"/>
        <v>58.801498127340821</v>
      </c>
      <c r="L18" s="61">
        <f t="shared" si="4"/>
        <v>48.936170212765958</v>
      </c>
      <c r="M18" s="61">
        <f t="shared" si="4"/>
        <v>54.179566563467496</v>
      </c>
      <c r="N18" s="61">
        <f t="shared" si="4"/>
        <v>56.3457330415755</v>
      </c>
      <c r="O18" s="61">
        <f t="shared" si="4"/>
        <v>54.381443298969067</v>
      </c>
      <c r="P18" s="61">
        <f t="shared" si="4"/>
        <v>54.413542926239423</v>
      </c>
      <c r="Q18" s="61">
        <f t="shared" si="4"/>
        <v>56.97424892703863</v>
      </c>
      <c r="R18" s="62">
        <f t="shared" si="4"/>
        <v>54.93150684931507</v>
      </c>
      <c r="S18" s="63">
        <f t="shared" si="4"/>
        <v>55.625732517254853</v>
      </c>
    </row>
    <row r="19" spans="2:19" ht="29.1" customHeight="1" thickTop="1" thickBot="1">
      <c r="B19" s="145" t="s">
        <v>23</v>
      </c>
      <c r="C19" s="165" t="s">
        <v>39</v>
      </c>
      <c r="D19" s="166"/>
      <c r="E19" s="50">
        <v>0</v>
      </c>
      <c r="F19" s="51">
        <v>563</v>
      </c>
      <c r="G19" s="51">
        <v>464</v>
      </c>
      <c r="H19" s="51">
        <v>670</v>
      </c>
      <c r="I19" s="51">
        <v>551</v>
      </c>
      <c r="J19" s="51">
        <v>163</v>
      </c>
      <c r="K19" s="51">
        <v>769</v>
      </c>
      <c r="L19" s="51">
        <v>224</v>
      </c>
      <c r="M19" s="52">
        <v>385</v>
      </c>
      <c r="N19" s="52">
        <v>444</v>
      </c>
      <c r="O19" s="52">
        <v>0</v>
      </c>
      <c r="P19" s="52">
        <v>1012</v>
      </c>
      <c r="Q19" s="52">
        <v>454</v>
      </c>
      <c r="R19" s="52">
        <v>681</v>
      </c>
      <c r="S19" s="64">
        <f>SUM(E19:R19)</f>
        <v>6380</v>
      </c>
    </row>
    <row r="20" spans="2:19" ht="29.1" customHeight="1" thickTop="1" thickBot="1">
      <c r="B20" s="123"/>
      <c r="C20" s="159" t="s">
        <v>38</v>
      </c>
      <c r="D20" s="160"/>
      <c r="E20" s="61">
        <f t="shared" ref="E20:S20" si="5">E19/E6*100</f>
        <v>0</v>
      </c>
      <c r="F20" s="61">
        <f t="shared" si="5"/>
        <v>70.024875621890544</v>
      </c>
      <c r="G20" s="61">
        <f t="shared" si="5"/>
        <v>50.544662309368192</v>
      </c>
      <c r="H20" s="61">
        <f t="shared" si="5"/>
        <v>51.857585139318886</v>
      </c>
      <c r="I20" s="61">
        <f t="shared" si="5"/>
        <v>39.413447782546498</v>
      </c>
      <c r="J20" s="61">
        <f t="shared" si="5"/>
        <v>45.403899721448468</v>
      </c>
      <c r="K20" s="61">
        <f t="shared" si="5"/>
        <v>57.602996254681649</v>
      </c>
      <c r="L20" s="61">
        <f t="shared" si="5"/>
        <v>52.955082742316783</v>
      </c>
      <c r="M20" s="61">
        <f t="shared" si="5"/>
        <v>59.597523219814242</v>
      </c>
      <c r="N20" s="61">
        <f t="shared" si="5"/>
        <v>48.577680525164112</v>
      </c>
      <c r="O20" s="61">
        <f t="shared" si="5"/>
        <v>0</v>
      </c>
      <c r="P20" s="61">
        <f t="shared" si="5"/>
        <v>61.185006045949223</v>
      </c>
      <c r="Q20" s="61">
        <f t="shared" si="5"/>
        <v>48.712446351931334</v>
      </c>
      <c r="R20" s="62">
        <f t="shared" si="5"/>
        <v>46.643835616438359</v>
      </c>
      <c r="S20" s="63">
        <f t="shared" si="5"/>
        <v>41.541867430655032</v>
      </c>
    </row>
    <row r="21" spans="2:19" s="4" customFormat="1" ht="29.1" customHeight="1" thickTop="1" thickBot="1">
      <c r="B21" s="156" t="s">
        <v>28</v>
      </c>
      <c r="C21" s="157" t="s">
        <v>40</v>
      </c>
      <c r="D21" s="158"/>
      <c r="E21" s="50">
        <v>244</v>
      </c>
      <c r="F21" s="51">
        <v>160</v>
      </c>
      <c r="G21" s="51">
        <v>137</v>
      </c>
      <c r="H21" s="51">
        <v>223</v>
      </c>
      <c r="I21" s="51">
        <v>236</v>
      </c>
      <c r="J21" s="51">
        <v>62</v>
      </c>
      <c r="K21" s="51">
        <v>249</v>
      </c>
      <c r="L21" s="51">
        <v>68</v>
      </c>
      <c r="M21" s="52">
        <v>141</v>
      </c>
      <c r="N21" s="52">
        <v>100</v>
      </c>
      <c r="O21" s="52">
        <v>294</v>
      </c>
      <c r="P21" s="52">
        <v>263</v>
      </c>
      <c r="Q21" s="52">
        <v>141</v>
      </c>
      <c r="R21" s="52">
        <v>169</v>
      </c>
      <c r="S21" s="53">
        <f>SUM(E21:R21)</f>
        <v>2487</v>
      </c>
    </row>
    <row r="22" spans="2:19" ht="29.1" customHeight="1" thickTop="1" thickBot="1">
      <c r="B22" s="123"/>
      <c r="C22" s="159" t="s">
        <v>38</v>
      </c>
      <c r="D22" s="160"/>
      <c r="E22" s="61">
        <f t="shared" ref="E22:S22" si="6">E21/E6*100</f>
        <v>19.01792673421668</v>
      </c>
      <c r="F22" s="61">
        <f t="shared" si="6"/>
        <v>19.900497512437813</v>
      </c>
      <c r="G22" s="61">
        <f t="shared" si="6"/>
        <v>14.923747276688454</v>
      </c>
      <c r="H22" s="61">
        <f t="shared" si="6"/>
        <v>17.260061919504643</v>
      </c>
      <c r="I22" s="61">
        <f t="shared" si="6"/>
        <v>16.881258941344779</v>
      </c>
      <c r="J22" s="61">
        <f t="shared" si="6"/>
        <v>17.270194986072422</v>
      </c>
      <c r="K22" s="61">
        <f t="shared" si="6"/>
        <v>18.651685393258425</v>
      </c>
      <c r="L22" s="61">
        <f t="shared" si="6"/>
        <v>16.07565011820331</v>
      </c>
      <c r="M22" s="61">
        <f t="shared" si="6"/>
        <v>21.826625386996902</v>
      </c>
      <c r="N22" s="61">
        <f t="shared" si="6"/>
        <v>10.940919037199125</v>
      </c>
      <c r="O22" s="61">
        <f t="shared" si="6"/>
        <v>15.154639175257731</v>
      </c>
      <c r="P22" s="61">
        <f t="shared" si="6"/>
        <v>15.900846432889965</v>
      </c>
      <c r="Q22" s="61">
        <f t="shared" si="6"/>
        <v>15.128755364806867</v>
      </c>
      <c r="R22" s="62">
        <f t="shared" si="6"/>
        <v>11.575342465753424</v>
      </c>
      <c r="S22" s="63">
        <f t="shared" si="6"/>
        <v>16.193514780570386</v>
      </c>
    </row>
    <row r="23" spans="2:19" s="4" customFormat="1" ht="29.1" customHeight="1" thickTop="1" thickBot="1">
      <c r="B23" s="156" t="s">
        <v>31</v>
      </c>
      <c r="C23" s="167" t="s">
        <v>41</v>
      </c>
      <c r="D23" s="168"/>
      <c r="E23" s="50">
        <v>46</v>
      </c>
      <c r="F23" s="51">
        <v>50</v>
      </c>
      <c r="G23" s="51">
        <v>57</v>
      </c>
      <c r="H23" s="51">
        <v>90</v>
      </c>
      <c r="I23" s="51">
        <v>81</v>
      </c>
      <c r="J23" s="51">
        <v>37</v>
      </c>
      <c r="K23" s="51">
        <v>65</v>
      </c>
      <c r="L23" s="51">
        <v>10</v>
      </c>
      <c r="M23" s="52">
        <v>44</v>
      </c>
      <c r="N23" s="52">
        <v>28</v>
      </c>
      <c r="O23" s="52">
        <v>100</v>
      </c>
      <c r="P23" s="52">
        <v>64</v>
      </c>
      <c r="Q23" s="52">
        <v>56</v>
      </c>
      <c r="R23" s="52">
        <v>66</v>
      </c>
      <c r="S23" s="53">
        <f>SUM(E23:R23)</f>
        <v>794</v>
      </c>
    </row>
    <row r="24" spans="2:19" ht="29.1" customHeight="1" thickTop="1" thickBot="1">
      <c r="B24" s="123"/>
      <c r="C24" s="159" t="s">
        <v>38</v>
      </c>
      <c r="D24" s="160"/>
      <c r="E24" s="61">
        <f t="shared" ref="E24:S24" si="7">E23/E6*100</f>
        <v>3.5853468433359312</v>
      </c>
      <c r="F24" s="61">
        <f t="shared" si="7"/>
        <v>6.2189054726368163</v>
      </c>
      <c r="G24" s="61">
        <f t="shared" si="7"/>
        <v>6.2091503267973858</v>
      </c>
      <c r="H24" s="61">
        <f t="shared" si="7"/>
        <v>6.96594427244582</v>
      </c>
      <c r="I24" s="61">
        <f t="shared" si="7"/>
        <v>5.7939914163090123</v>
      </c>
      <c r="J24" s="61">
        <f t="shared" si="7"/>
        <v>10.30640668523677</v>
      </c>
      <c r="K24" s="61">
        <f t="shared" si="7"/>
        <v>4.868913857677903</v>
      </c>
      <c r="L24" s="61">
        <f t="shared" si="7"/>
        <v>2.3640661938534278</v>
      </c>
      <c r="M24" s="61">
        <f t="shared" si="7"/>
        <v>6.8111455108359129</v>
      </c>
      <c r="N24" s="61">
        <f t="shared" si="7"/>
        <v>3.0634573304157549</v>
      </c>
      <c r="O24" s="61">
        <f t="shared" si="7"/>
        <v>5.1546391752577314</v>
      </c>
      <c r="P24" s="61">
        <f t="shared" si="7"/>
        <v>3.8694074969770251</v>
      </c>
      <c r="Q24" s="61">
        <f t="shared" si="7"/>
        <v>6.0085836909871242</v>
      </c>
      <c r="R24" s="62">
        <f t="shared" si="7"/>
        <v>4.5205479452054798</v>
      </c>
      <c r="S24" s="63">
        <f t="shared" si="7"/>
        <v>5.1699440031254067</v>
      </c>
    </row>
    <row r="25" spans="2:19" s="4" customFormat="1" ht="29.1" customHeight="1" thickTop="1" thickBot="1">
      <c r="B25" s="156" t="s">
        <v>42</v>
      </c>
      <c r="C25" s="157" t="s">
        <v>43</v>
      </c>
      <c r="D25" s="158"/>
      <c r="E25" s="65">
        <v>30</v>
      </c>
      <c r="F25" s="52">
        <v>35</v>
      </c>
      <c r="G25" s="52">
        <v>43</v>
      </c>
      <c r="H25" s="52">
        <v>66</v>
      </c>
      <c r="I25" s="52">
        <v>52</v>
      </c>
      <c r="J25" s="52">
        <v>16</v>
      </c>
      <c r="K25" s="52">
        <v>47</v>
      </c>
      <c r="L25" s="52">
        <v>18</v>
      </c>
      <c r="M25" s="52">
        <v>22</v>
      </c>
      <c r="N25" s="52">
        <v>49</v>
      </c>
      <c r="O25" s="52">
        <v>49</v>
      </c>
      <c r="P25" s="52">
        <v>43</v>
      </c>
      <c r="Q25" s="52">
        <v>37</v>
      </c>
      <c r="R25" s="52">
        <v>54</v>
      </c>
      <c r="S25" s="53">
        <f>SUM(E25:R25)</f>
        <v>561</v>
      </c>
    </row>
    <row r="26" spans="2:19" ht="29.1" customHeight="1" thickTop="1" thickBot="1">
      <c r="B26" s="123"/>
      <c r="C26" s="159" t="s">
        <v>38</v>
      </c>
      <c r="D26" s="160"/>
      <c r="E26" s="61">
        <f t="shared" ref="E26:S26" si="8">E25/E6*100</f>
        <v>2.3382696804364769</v>
      </c>
      <c r="F26" s="61">
        <f t="shared" si="8"/>
        <v>4.3532338308457712</v>
      </c>
      <c r="G26" s="61">
        <f t="shared" si="8"/>
        <v>4.6840958605664484</v>
      </c>
      <c r="H26" s="61">
        <f t="shared" si="8"/>
        <v>5.1083591331269353</v>
      </c>
      <c r="I26" s="61">
        <f t="shared" si="8"/>
        <v>3.7195994277539342</v>
      </c>
      <c r="J26" s="61">
        <f t="shared" si="8"/>
        <v>4.4568245125348191</v>
      </c>
      <c r="K26" s="61">
        <f t="shared" si="8"/>
        <v>3.5205992509363293</v>
      </c>
      <c r="L26" s="61">
        <f t="shared" si="8"/>
        <v>4.2553191489361701</v>
      </c>
      <c r="M26" s="61">
        <f t="shared" si="8"/>
        <v>3.4055727554179565</v>
      </c>
      <c r="N26" s="61">
        <f t="shared" si="8"/>
        <v>5.361050328227571</v>
      </c>
      <c r="O26" s="61">
        <f t="shared" si="8"/>
        <v>2.5257731958762886</v>
      </c>
      <c r="P26" s="61">
        <f t="shared" si="8"/>
        <v>2.5997581620314389</v>
      </c>
      <c r="Q26" s="61">
        <f t="shared" si="8"/>
        <v>3.969957081545064</v>
      </c>
      <c r="R26" s="62">
        <f t="shared" si="8"/>
        <v>3.6986301369863015</v>
      </c>
      <c r="S26" s="63">
        <f t="shared" si="8"/>
        <v>3.652819377523115</v>
      </c>
    </row>
    <row r="27" spans="2:19" ht="29.1" customHeight="1" thickTop="1" thickBot="1">
      <c r="B27" s="156" t="s">
        <v>44</v>
      </c>
      <c r="C27" s="162" t="s">
        <v>45</v>
      </c>
      <c r="D27" s="163"/>
      <c r="E27" s="65">
        <v>204</v>
      </c>
      <c r="F27" s="52">
        <v>113</v>
      </c>
      <c r="G27" s="52">
        <v>138</v>
      </c>
      <c r="H27" s="52">
        <v>206</v>
      </c>
      <c r="I27" s="52">
        <v>243</v>
      </c>
      <c r="J27" s="52">
        <v>67</v>
      </c>
      <c r="K27" s="52">
        <v>273</v>
      </c>
      <c r="L27" s="52">
        <v>68</v>
      </c>
      <c r="M27" s="52">
        <v>132</v>
      </c>
      <c r="N27" s="52">
        <v>132</v>
      </c>
      <c r="O27" s="52">
        <v>375</v>
      </c>
      <c r="P27" s="52">
        <v>336</v>
      </c>
      <c r="Q27" s="52">
        <v>145</v>
      </c>
      <c r="R27" s="52">
        <v>266</v>
      </c>
      <c r="S27" s="53">
        <f>SUM(E27:R27)</f>
        <v>2698</v>
      </c>
    </row>
    <row r="28" spans="2:19" ht="29.1" customHeight="1" thickTop="1" thickBot="1">
      <c r="B28" s="161"/>
      <c r="C28" s="159" t="s">
        <v>38</v>
      </c>
      <c r="D28" s="160"/>
      <c r="E28" s="61">
        <f>E27/E6*100</f>
        <v>15.900233826968044</v>
      </c>
      <c r="F28" s="61">
        <f t="shared" ref="F28:S28" si="9">F27/F6*100</f>
        <v>14.054726368159203</v>
      </c>
      <c r="G28" s="61">
        <f t="shared" si="9"/>
        <v>15.032679738562091</v>
      </c>
      <c r="H28" s="61">
        <f t="shared" si="9"/>
        <v>15.944272445820435</v>
      </c>
      <c r="I28" s="61">
        <f t="shared" si="9"/>
        <v>17.381974248927037</v>
      </c>
      <c r="J28" s="61">
        <f t="shared" si="9"/>
        <v>18.662952646239557</v>
      </c>
      <c r="K28" s="61">
        <f t="shared" si="9"/>
        <v>20.44943820224719</v>
      </c>
      <c r="L28" s="61">
        <f t="shared" si="9"/>
        <v>16.07565011820331</v>
      </c>
      <c r="M28" s="61">
        <f t="shared" si="9"/>
        <v>20.433436532507741</v>
      </c>
      <c r="N28" s="61">
        <f t="shared" si="9"/>
        <v>14.442013129102845</v>
      </c>
      <c r="O28" s="61">
        <f t="shared" si="9"/>
        <v>19.329896907216497</v>
      </c>
      <c r="P28" s="61">
        <f t="shared" si="9"/>
        <v>20.314389359129382</v>
      </c>
      <c r="Q28" s="61">
        <f t="shared" si="9"/>
        <v>15.557939914163091</v>
      </c>
      <c r="R28" s="62">
        <f t="shared" si="9"/>
        <v>18.219178082191782</v>
      </c>
      <c r="S28" s="63">
        <f t="shared" si="9"/>
        <v>17.567391587446281</v>
      </c>
    </row>
    <row r="29" spans="2:19" ht="29.1" customHeight="1" thickTop="1" thickBot="1">
      <c r="B29" s="152" t="s">
        <v>46</v>
      </c>
      <c r="C29" s="152"/>
      <c r="D29" s="152"/>
      <c r="E29" s="152"/>
      <c r="F29" s="152"/>
      <c r="G29" s="152"/>
      <c r="H29" s="152"/>
      <c r="I29" s="152"/>
      <c r="J29" s="152"/>
      <c r="K29" s="152"/>
      <c r="L29" s="152"/>
      <c r="M29" s="152"/>
      <c r="N29" s="152"/>
      <c r="O29" s="152"/>
      <c r="P29" s="152"/>
      <c r="Q29" s="152"/>
      <c r="R29" s="152"/>
      <c r="S29" s="164"/>
    </row>
    <row r="30" spans="2:19" ht="29.1" customHeight="1" thickTop="1" thickBot="1">
      <c r="B30" s="145" t="s">
        <v>20</v>
      </c>
      <c r="C30" s="165" t="s">
        <v>47</v>
      </c>
      <c r="D30" s="166"/>
      <c r="E30" s="50">
        <v>225</v>
      </c>
      <c r="F30" s="51">
        <v>191</v>
      </c>
      <c r="G30" s="51">
        <v>254</v>
      </c>
      <c r="H30" s="51">
        <v>316</v>
      </c>
      <c r="I30" s="51">
        <v>332</v>
      </c>
      <c r="J30" s="51">
        <v>80</v>
      </c>
      <c r="K30" s="51">
        <v>363</v>
      </c>
      <c r="L30" s="51">
        <v>97</v>
      </c>
      <c r="M30" s="52">
        <v>174</v>
      </c>
      <c r="N30" s="52">
        <v>304</v>
      </c>
      <c r="O30" s="52">
        <v>339</v>
      </c>
      <c r="P30" s="52">
        <v>367</v>
      </c>
      <c r="Q30" s="52">
        <v>231</v>
      </c>
      <c r="R30" s="52">
        <v>366</v>
      </c>
      <c r="S30" s="53">
        <f>SUM(E30:R30)</f>
        <v>3639</v>
      </c>
    </row>
    <row r="31" spans="2:19" ht="29.1" customHeight="1" thickTop="1" thickBot="1">
      <c r="B31" s="123"/>
      <c r="C31" s="159" t="s">
        <v>38</v>
      </c>
      <c r="D31" s="160"/>
      <c r="E31" s="61">
        <f t="shared" ref="E31:S31" si="10">E30/E6*100</f>
        <v>17.537022603273577</v>
      </c>
      <c r="F31" s="61">
        <f t="shared" si="10"/>
        <v>23.756218905472636</v>
      </c>
      <c r="G31" s="61">
        <f t="shared" si="10"/>
        <v>27.668845315904139</v>
      </c>
      <c r="H31" s="61">
        <f t="shared" si="10"/>
        <v>24.458204334365323</v>
      </c>
      <c r="I31" s="61">
        <f t="shared" si="10"/>
        <v>23.74821173104435</v>
      </c>
      <c r="J31" s="61">
        <f t="shared" si="10"/>
        <v>22.284122562674096</v>
      </c>
      <c r="K31" s="61">
        <f t="shared" si="10"/>
        <v>27.191011235955052</v>
      </c>
      <c r="L31" s="61">
        <f t="shared" si="10"/>
        <v>22.93144208037825</v>
      </c>
      <c r="M31" s="61">
        <f t="shared" si="10"/>
        <v>26.934984520123841</v>
      </c>
      <c r="N31" s="61">
        <f t="shared" si="10"/>
        <v>33.260393873085334</v>
      </c>
      <c r="O31" s="61">
        <f t="shared" si="10"/>
        <v>17.47422680412371</v>
      </c>
      <c r="P31" s="61">
        <f t="shared" si="10"/>
        <v>22.188633615477631</v>
      </c>
      <c r="Q31" s="61">
        <f t="shared" si="10"/>
        <v>24.785407725321889</v>
      </c>
      <c r="R31" s="62">
        <f t="shared" si="10"/>
        <v>25.068493150684933</v>
      </c>
      <c r="S31" s="63">
        <f t="shared" si="10"/>
        <v>23.69449147024352</v>
      </c>
    </row>
    <row r="32" spans="2:19" ht="29.1" customHeight="1" thickTop="1" thickBot="1">
      <c r="B32" s="156" t="s">
        <v>23</v>
      </c>
      <c r="C32" s="157" t="s">
        <v>48</v>
      </c>
      <c r="D32" s="158"/>
      <c r="E32" s="50">
        <v>349</v>
      </c>
      <c r="F32" s="51">
        <v>236</v>
      </c>
      <c r="G32" s="51">
        <v>198</v>
      </c>
      <c r="H32" s="51">
        <v>367</v>
      </c>
      <c r="I32" s="51">
        <v>373</v>
      </c>
      <c r="J32" s="51">
        <v>125</v>
      </c>
      <c r="K32" s="51">
        <v>371</v>
      </c>
      <c r="L32" s="51">
        <v>117</v>
      </c>
      <c r="M32" s="52">
        <v>144</v>
      </c>
      <c r="N32" s="52">
        <v>205</v>
      </c>
      <c r="O32" s="52">
        <v>528</v>
      </c>
      <c r="P32" s="52">
        <v>407</v>
      </c>
      <c r="Q32" s="52">
        <v>232</v>
      </c>
      <c r="R32" s="52">
        <v>396</v>
      </c>
      <c r="S32" s="53">
        <f>SUM(E32:R32)</f>
        <v>4048</v>
      </c>
    </row>
    <row r="33" spans="2:22" ht="29.1" customHeight="1" thickTop="1" thickBot="1">
      <c r="B33" s="123"/>
      <c r="C33" s="159" t="s">
        <v>38</v>
      </c>
      <c r="D33" s="160"/>
      <c r="E33" s="61">
        <f t="shared" ref="E33:S33" si="11">E32/E6*100</f>
        <v>27.201870615744351</v>
      </c>
      <c r="F33" s="61">
        <f t="shared" si="11"/>
        <v>29.35323383084577</v>
      </c>
      <c r="G33" s="61">
        <f t="shared" si="11"/>
        <v>21.568627450980394</v>
      </c>
      <c r="H33" s="61">
        <f t="shared" si="11"/>
        <v>28.405572755417957</v>
      </c>
      <c r="I33" s="61">
        <f t="shared" si="11"/>
        <v>26.680972818311876</v>
      </c>
      <c r="J33" s="61">
        <f t="shared" si="11"/>
        <v>34.818941504178277</v>
      </c>
      <c r="K33" s="61">
        <f t="shared" si="11"/>
        <v>27.790262172284645</v>
      </c>
      <c r="L33" s="61">
        <f t="shared" si="11"/>
        <v>27.659574468085108</v>
      </c>
      <c r="M33" s="61">
        <f t="shared" si="11"/>
        <v>22.291021671826623</v>
      </c>
      <c r="N33" s="61">
        <f t="shared" si="11"/>
        <v>22.428884026258206</v>
      </c>
      <c r="O33" s="61">
        <f t="shared" si="11"/>
        <v>27.216494845360824</v>
      </c>
      <c r="P33" s="61">
        <f t="shared" si="11"/>
        <v>24.607013301088269</v>
      </c>
      <c r="Q33" s="61">
        <f t="shared" si="11"/>
        <v>24.892703862660944</v>
      </c>
      <c r="R33" s="62">
        <f t="shared" si="11"/>
        <v>27.123287671232877</v>
      </c>
      <c r="S33" s="63">
        <f t="shared" si="11"/>
        <v>26.357598645656989</v>
      </c>
    </row>
    <row r="34" spans="2:22" ht="29.1" customHeight="1" thickTop="1" thickBot="1">
      <c r="B34" s="156" t="s">
        <v>28</v>
      </c>
      <c r="C34" s="157" t="s">
        <v>49</v>
      </c>
      <c r="D34" s="158"/>
      <c r="E34" s="50">
        <v>322</v>
      </c>
      <c r="F34" s="51">
        <v>231</v>
      </c>
      <c r="G34" s="51">
        <v>325</v>
      </c>
      <c r="H34" s="51">
        <v>500</v>
      </c>
      <c r="I34" s="51">
        <v>496</v>
      </c>
      <c r="J34" s="51">
        <v>116</v>
      </c>
      <c r="K34" s="51">
        <v>529</v>
      </c>
      <c r="L34" s="51">
        <v>147</v>
      </c>
      <c r="M34" s="52">
        <v>177</v>
      </c>
      <c r="N34" s="52">
        <v>413</v>
      </c>
      <c r="O34" s="52">
        <v>687</v>
      </c>
      <c r="P34" s="52">
        <v>858</v>
      </c>
      <c r="Q34" s="52">
        <v>340</v>
      </c>
      <c r="R34" s="52">
        <v>615</v>
      </c>
      <c r="S34" s="53">
        <f>SUM(E34:R34)</f>
        <v>5756</v>
      </c>
    </row>
    <row r="35" spans="2:22" ht="29.1" customHeight="1" thickTop="1" thickBot="1">
      <c r="B35" s="123"/>
      <c r="C35" s="159" t="s">
        <v>38</v>
      </c>
      <c r="D35" s="160"/>
      <c r="E35" s="61">
        <f t="shared" ref="E35:S35" si="12">E34/E6*100</f>
        <v>25.097427903351523</v>
      </c>
      <c r="F35" s="61">
        <f t="shared" si="12"/>
        <v>28.731343283582088</v>
      </c>
      <c r="G35" s="61">
        <f t="shared" si="12"/>
        <v>35.403050108932462</v>
      </c>
      <c r="H35" s="61">
        <f t="shared" si="12"/>
        <v>38.699690402476783</v>
      </c>
      <c r="I35" s="61">
        <f t="shared" si="12"/>
        <v>35.479256080114453</v>
      </c>
      <c r="J35" s="61">
        <f t="shared" si="12"/>
        <v>32.31197771587744</v>
      </c>
      <c r="K35" s="61">
        <f t="shared" si="12"/>
        <v>39.625468164794007</v>
      </c>
      <c r="L35" s="61">
        <f t="shared" si="12"/>
        <v>34.751773049645394</v>
      </c>
      <c r="M35" s="61">
        <f t="shared" si="12"/>
        <v>27.399380804953559</v>
      </c>
      <c r="N35" s="61">
        <f t="shared" si="12"/>
        <v>45.185995623632387</v>
      </c>
      <c r="O35" s="61">
        <f t="shared" si="12"/>
        <v>35.412371134020617</v>
      </c>
      <c r="P35" s="61">
        <f t="shared" si="12"/>
        <v>51.874244256348248</v>
      </c>
      <c r="Q35" s="61">
        <f t="shared" si="12"/>
        <v>36.480686695278969</v>
      </c>
      <c r="R35" s="62">
        <f t="shared" si="12"/>
        <v>42.12328767123288</v>
      </c>
      <c r="S35" s="63">
        <f t="shared" si="12"/>
        <v>37.478838390415419</v>
      </c>
    </row>
    <row r="36" spans="2:22" ht="29.1" customHeight="1" thickTop="1" thickBot="1">
      <c r="B36" s="156" t="s">
        <v>31</v>
      </c>
      <c r="C36" s="162" t="s">
        <v>50</v>
      </c>
      <c r="D36" s="163"/>
      <c r="E36" s="65">
        <v>173</v>
      </c>
      <c r="F36" s="52">
        <v>138</v>
      </c>
      <c r="G36" s="52">
        <v>235</v>
      </c>
      <c r="H36" s="52">
        <v>169</v>
      </c>
      <c r="I36" s="52">
        <v>303</v>
      </c>
      <c r="J36" s="52">
        <v>34</v>
      </c>
      <c r="K36" s="52">
        <v>279</v>
      </c>
      <c r="L36" s="52">
        <v>77</v>
      </c>
      <c r="M36" s="52">
        <v>84</v>
      </c>
      <c r="N36" s="52">
        <v>123</v>
      </c>
      <c r="O36" s="52">
        <v>216</v>
      </c>
      <c r="P36" s="52">
        <v>255</v>
      </c>
      <c r="Q36" s="52">
        <v>195</v>
      </c>
      <c r="R36" s="52">
        <v>271</v>
      </c>
      <c r="S36" s="53">
        <f>SUM(E36:R36)</f>
        <v>2552</v>
      </c>
    </row>
    <row r="37" spans="2:22" ht="29.1" customHeight="1" thickTop="1" thickBot="1">
      <c r="B37" s="161"/>
      <c r="C37" s="159" t="s">
        <v>38</v>
      </c>
      <c r="D37" s="160"/>
      <c r="E37" s="61">
        <f t="shared" ref="E37:S37" si="13">E36/E6*100</f>
        <v>13.48402182385035</v>
      </c>
      <c r="F37" s="61">
        <f t="shared" si="13"/>
        <v>17.164179104477611</v>
      </c>
      <c r="G37" s="61">
        <f t="shared" si="13"/>
        <v>25.59912854030501</v>
      </c>
      <c r="H37" s="61">
        <f t="shared" si="13"/>
        <v>13.080495356037153</v>
      </c>
      <c r="I37" s="61">
        <f t="shared" si="13"/>
        <v>21.673819742489268</v>
      </c>
      <c r="J37" s="61">
        <f t="shared" si="13"/>
        <v>9.4707520891364894</v>
      </c>
      <c r="K37" s="61">
        <f t="shared" si="13"/>
        <v>20.898876404494381</v>
      </c>
      <c r="L37" s="61">
        <f t="shared" si="13"/>
        <v>18.203309692671397</v>
      </c>
      <c r="M37" s="61">
        <f t="shared" si="13"/>
        <v>13.003095975232199</v>
      </c>
      <c r="N37" s="61">
        <f t="shared" si="13"/>
        <v>13.457330415754923</v>
      </c>
      <c r="O37" s="61">
        <f t="shared" si="13"/>
        <v>11.134020618556702</v>
      </c>
      <c r="P37" s="61">
        <f t="shared" si="13"/>
        <v>15.417170495767834</v>
      </c>
      <c r="Q37" s="61">
        <f t="shared" si="13"/>
        <v>20.92274678111588</v>
      </c>
      <c r="R37" s="62">
        <f t="shared" si="13"/>
        <v>18.561643835616437</v>
      </c>
      <c r="S37" s="63">
        <f t="shared" si="13"/>
        <v>16.616746972262014</v>
      </c>
    </row>
    <row r="38" spans="2:22" s="66" customFormat="1" ht="29.1" customHeight="1" thickTop="1" thickBot="1">
      <c r="B38" s="145" t="s">
        <v>42</v>
      </c>
      <c r="C38" s="147" t="s">
        <v>51</v>
      </c>
      <c r="D38" s="148"/>
      <c r="E38" s="65">
        <v>195</v>
      </c>
      <c r="F38" s="52">
        <v>98</v>
      </c>
      <c r="G38" s="52">
        <v>89</v>
      </c>
      <c r="H38" s="52">
        <v>81</v>
      </c>
      <c r="I38" s="52">
        <v>220</v>
      </c>
      <c r="J38" s="52">
        <v>55</v>
      </c>
      <c r="K38" s="52">
        <v>125</v>
      </c>
      <c r="L38" s="52">
        <v>42</v>
      </c>
      <c r="M38" s="52">
        <v>54</v>
      </c>
      <c r="N38" s="52">
        <v>77</v>
      </c>
      <c r="O38" s="52">
        <v>189</v>
      </c>
      <c r="P38" s="52">
        <v>140</v>
      </c>
      <c r="Q38" s="52">
        <v>98</v>
      </c>
      <c r="R38" s="52">
        <v>119</v>
      </c>
      <c r="S38" s="53">
        <f>SUM(E38:R38)</f>
        <v>1582</v>
      </c>
    </row>
    <row r="39" spans="2:22" s="4" customFormat="1" ht="29.1" customHeight="1" thickTop="1" thickBot="1">
      <c r="B39" s="146"/>
      <c r="C39" s="149" t="s">
        <v>38</v>
      </c>
      <c r="D39" s="150"/>
      <c r="E39" s="67">
        <f t="shared" ref="E39:S39" si="14">E38/E6*100</f>
        <v>15.1987529228371</v>
      </c>
      <c r="F39" s="68">
        <f t="shared" si="14"/>
        <v>12.189054726368159</v>
      </c>
      <c r="G39" s="68">
        <f t="shared" si="14"/>
        <v>9.6949891067538125</v>
      </c>
      <c r="H39" s="68">
        <f t="shared" si="14"/>
        <v>6.2693498452012388</v>
      </c>
      <c r="I39" s="68">
        <f t="shared" si="14"/>
        <v>15.736766809728184</v>
      </c>
      <c r="J39" s="68">
        <f t="shared" si="14"/>
        <v>15.32033426183844</v>
      </c>
      <c r="K39" s="68">
        <f t="shared" si="14"/>
        <v>9.3632958801498134</v>
      </c>
      <c r="L39" s="68">
        <f t="shared" si="14"/>
        <v>9.9290780141843982</v>
      </c>
      <c r="M39" s="68">
        <f t="shared" si="14"/>
        <v>8.3591331269349833</v>
      </c>
      <c r="N39" s="68">
        <f t="shared" si="14"/>
        <v>8.4245076586433267</v>
      </c>
      <c r="O39" s="67">
        <f t="shared" si="14"/>
        <v>9.7422680412371143</v>
      </c>
      <c r="P39" s="68">
        <f t="shared" si="14"/>
        <v>8.464328899637243</v>
      </c>
      <c r="Q39" s="68">
        <f t="shared" si="14"/>
        <v>10.515021459227468</v>
      </c>
      <c r="R39" s="69">
        <f t="shared" si="14"/>
        <v>8.1506849315068486</v>
      </c>
      <c r="S39" s="63">
        <f t="shared" si="14"/>
        <v>10.300820419325433</v>
      </c>
    </row>
    <row r="40" spans="2:22" s="4" customFormat="1" ht="24" customHeight="1">
      <c r="B40" s="70"/>
      <c r="C40" s="71"/>
      <c r="D40" s="71"/>
      <c r="E40" s="72"/>
      <c r="F40" s="72"/>
      <c r="G40" s="72"/>
      <c r="H40" s="72"/>
      <c r="I40" s="72"/>
      <c r="J40" s="72"/>
      <c r="K40" s="72"/>
      <c r="L40" s="72"/>
      <c r="M40" s="72"/>
      <c r="N40" s="72"/>
      <c r="O40" s="72"/>
      <c r="P40" s="72"/>
      <c r="Q40" s="72"/>
      <c r="R40" s="72"/>
      <c r="S40" s="73"/>
    </row>
    <row r="41" spans="2:22" s="4" customFormat="1" ht="48.75" customHeight="1" thickBot="1">
      <c r="B41" s="151" t="s">
        <v>52</v>
      </c>
      <c r="C41" s="151"/>
      <c r="D41" s="151"/>
      <c r="E41" s="151"/>
      <c r="F41" s="151"/>
      <c r="G41" s="151"/>
      <c r="H41" s="151"/>
      <c r="I41" s="151"/>
      <c r="J41" s="151"/>
      <c r="K41" s="151"/>
      <c r="L41" s="151"/>
      <c r="M41" s="151"/>
      <c r="N41" s="151"/>
      <c r="O41" s="151"/>
      <c r="P41" s="151"/>
      <c r="Q41" s="151"/>
      <c r="R41" s="151"/>
      <c r="S41" s="151"/>
    </row>
    <row r="42" spans="2:22" s="4" customFormat="1" ht="42" customHeight="1" thickTop="1" thickBot="1">
      <c r="B42" s="6" t="s">
        <v>1</v>
      </c>
      <c r="C42" s="74" t="s">
        <v>2</v>
      </c>
      <c r="D42" s="75" t="s">
        <v>3</v>
      </c>
      <c r="E42" s="76" t="s">
        <v>53</v>
      </c>
      <c r="F42" s="9" t="s">
        <v>54</v>
      </c>
      <c r="G42" s="11" t="s">
        <v>6</v>
      </c>
      <c r="H42" s="11" t="s">
        <v>7</v>
      </c>
      <c r="I42" s="11" t="s">
        <v>8</v>
      </c>
      <c r="J42" s="11" t="s">
        <v>9</v>
      </c>
      <c r="K42" s="11" t="s">
        <v>10</v>
      </c>
      <c r="L42" s="11" t="s">
        <v>11</v>
      </c>
      <c r="M42" s="11" t="s">
        <v>12</v>
      </c>
      <c r="N42" s="11" t="s">
        <v>13</v>
      </c>
      <c r="O42" s="11" t="s">
        <v>14</v>
      </c>
      <c r="P42" s="11" t="s">
        <v>15</v>
      </c>
      <c r="Q42" s="11" t="s">
        <v>16</v>
      </c>
      <c r="R42" s="12" t="s">
        <v>17</v>
      </c>
      <c r="S42" s="13" t="s">
        <v>18</v>
      </c>
    </row>
    <row r="43" spans="2:22" s="4" customFormat="1" ht="42" customHeight="1" thickBot="1">
      <c r="B43" s="152" t="s">
        <v>55</v>
      </c>
      <c r="C43" s="153"/>
      <c r="D43" s="153"/>
      <c r="E43" s="153"/>
      <c r="F43" s="153"/>
      <c r="G43" s="153"/>
      <c r="H43" s="153"/>
      <c r="I43" s="153"/>
      <c r="J43" s="153"/>
      <c r="K43" s="153"/>
      <c r="L43" s="153"/>
      <c r="M43" s="153"/>
      <c r="N43" s="153"/>
      <c r="O43" s="153"/>
      <c r="P43" s="153"/>
      <c r="Q43" s="153"/>
      <c r="R43" s="153"/>
      <c r="S43" s="141"/>
    </row>
    <row r="44" spans="2:22" s="4" customFormat="1" ht="42" customHeight="1" thickTop="1" thickBot="1">
      <c r="B44" s="77" t="s">
        <v>20</v>
      </c>
      <c r="C44" s="154" t="s">
        <v>56</v>
      </c>
      <c r="D44" s="155"/>
      <c r="E44" s="58">
        <v>410</v>
      </c>
      <c r="F44" s="58">
        <v>222</v>
      </c>
      <c r="G44" s="58">
        <v>184</v>
      </c>
      <c r="H44" s="58">
        <v>322</v>
      </c>
      <c r="I44" s="58">
        <v>74</v>
      </c>
      <c r="J44" s="58">
        <v>119</v>
      </c>
      <c r="K44" s="58">
        <v>116</v>
      </c>
      <c r="L44" s="58">
        <v>48</v>
      </c>
      <c r="M44" s="58">
        <v>152</v>
      </c>
      <c r="N44" s="58">
        <v>68</v>
      </c>
      <c r="O44" s="58">
        <v>177</v>
      </c>
      <c r="P44" s="58">
        <v>93</v>
      </c>
      <c r="Q44" s="58">
        <v>183</v>
      </c>
      <c r="R44" s="78">
        <v>261</v>
      </c>
      <c r="S44" s="79">
        <f>SUM(E44:R44)</f>
        <v>2429</v>
      </c>
    </row>
    <row r="45" spans="2:22" s="4" customFormat="1" ht="42" customHeight="1" thickTop="1" thickBot="1">
      <c r="B45" s="80"/>
      <c r="C45" s="135" t="s">
        <v>57</v>
      </c>
      <c r="D45" s="136"/>
      <c r="E45" s="81">
        <v>11</v>
      </c>
      <c r="F45" s="51">
        <v>4</v>
      </c>
      <c r="G45" s="51">
        <v>32</v>
      </c>
      <c r="H45" s="51">
        <v>28</v>
      </c>
      <c r="I45" s="51">
        <v>21</v>
      </c>
      <c r="J45" s="51">
        <v>8</v>
      </c>
      <c r="K45" s="51">
        <v>72</v>
      </c>
      <c r="L45" s="51">
        <v>27</v>
      </c>
      <c r="M45" s="52">
        <v>17</v>
      </c>
      <c r="N45" s="52">
        <v>3</v>
      </c>
      <c r="O45" s="52">
        <v>30</v>
      </c>
      <c r="P45" s="52">
        <v>20</v>
      </c>
      <c r="Q45" s="52">
        <v>54</v>
      </c>
      <c r="R45" s="52">
        <v>84</v>
      </c>
      <c r="S45" s="79">
        <f>SUM(E45:R45)</f>
        <v>411</v>
      </c>
    </row>
    <row r="46" spans="2:22" s="4" customFormat="1" ht="42" customHeight="1" thickTop="1" thickBot="1">
      <c r="B46" s="82" t="s">
        <v>23</v>
      </c>
      <c r="C46" s="137" t="s">
        <v>58</v>
      </c>
      <c r="D46" s="138"/>
      <c r="E46" s="83">
        <f>E44+'[1]Stan i struktura VIII 23'!E46</f>
        <v>3688</v>
      </c>
      <c r="F46" s="83">
        <f>F44+'[1]Stan i struktura VIII 23'!F46</f>
        <v>1407</v>
      </c>
      <c r="G46" s="83">
        <f>G44+'[1]Stan i struktura VIII 23'!G46</f>
        <v>2180</v>
      </c>
      <c r="H46" s="83">
        <f>H44+'[1]Stan i struktura VIII 23'!H46</f>
        <v>1749</v>
      </c>
      <c r="I46" s="83">
        <f>I44+'[1]Stan i struktura VIII 23'!I46</f>
        <v>960</v>
      </c>
      <c r="J46" s="83">
        <f>J44+'[1]Stan i struktura VIII 23'!J46</f>
        <v>655</v>
      </c>
      <c r="K46" s="83">
        <f>K44+'[1]Stan i struktura VIII 23'!K46</f>
        <v>838</v>
      </c>
      <c r="L46" s="83">
        <f>L44+'[1]Stan i struktura VIII 23'!L46</f>
        <v>708</v>
      </c>
      <c r="M46" s="83">
        <f>M44+'[1]Stan i struktura VIII 23'!M46</f>
        <v>1696</v>
      </c>
      <c r="N46" s="83">
        <f>N44+'[1]Stan i struktura VIII 23'!N46</f>
        <v>1204</v>
      </c>
      <c r="O46" s="83">
        <f>O44+'[1]Stan i struktura VIII 23'!O46</f>
        <v>2558</v>
      </c>
      <c r="P46" s="83">
        <f>P44+'[1]Stan i struktura VIII 23'!P46</f>
        <v>1148</v>
      </c>
      <c r="Q46" s="83">
        <f>Q44+'[1]Stan i struktura VIII 23'!Q46</f>
        <v>2396</v>
      </c>
      <c r="R46" s="84">
        <f>R44+'[1]Stan i struktura VIII 23'!R46</f>
        <v>1724</v>
      </c>
      <c r="S46" s="85">
        <f>S44+'[1]Stan i struktura VIII 23'!S46</f>
        <v>22911</v>
      </c>
      <c r="U46" s="4">
        <f>SUM(E46:R46)</f>
        <v>22911</v>
      </c>
      <c r="V46" s="4">
        <f>SUM(E46:R46)</f>
        <v>22911</v>
      </c>
    </row>
    <row r="47" spans="2:22" s="4" customFormat="1" ht="42" customHeight="1" thickBot="1">
      <c r="B47" s="139" t="s">
        <v>59</v>
      </c>
      <c r="C47" s="140"/>
      <c r="D47" s="140"/>
      <c r="E47" s="140"/>
      <c r="F47" s="140"/>
      <c r="G47" s="140"/>
      <c r="H47" s="140"/>
      <c r="I47" s="140"/>
      <c r="J47" s="140"/>
      <c r="K47" s="140"/>
      <c r="L47" s="140"/>
      <c r="M47" s="140"/>
      <c r="N47" s="140"/>
      <c r="O47" s="140"/>
      <c r="P47" s="140"/>
      <c r="Q47" s="140"/>
      <c r="R47" s="140"/>
      <c r="S47" s="141"/>
    </row>
    <row r="48" spans="2:22" s="4" customFormat="1" ht="42" customHeight="1" thickTop="1" thickBot="1">
      <c r="B48" s="142" t="s">
        <v>20</v>
      </c>
      <c r="C48" s="143" t="s">
        <v>60</v>
      </c>
      <c r="D48" s="144"/>
      <c r="E48" s="59">
        <v>4</v>
      </c>
      <c r="F48" s="59">
        <v>0</v>
      </c>
      <c r="G48" s="59">
        <v>8</v>
      </c>
      <c r="H48" s="59">
        <v>4</v>
      </c>
      <c r="I48" s="59">
        <v>14</v>
      </c>
      <c r="J48" s="59">
        <v>5</v>
      </c>
      <c r="K48" s="59">
        <v>11</v>
      </c>
      <c r="L48" s="59">
        <v>11</v>
      </c>
      <c r="M48" s="59">
        <v>1</v>
      </c>
      <c r="N48" s="59">
        <v>3</v>
      </c>
      <c r="O48" s="59">
        <v>7</v>
      </c>
      <c r="P48" s="59">
        <v>5</v>
      </c>
      <c r="Q48" s="59">
        <v>24</v>
      </c>
      <c r="R48" s="60">
        <v>17</v>
      </c>
      <c r="S48" s="86">
        <f>SUM(E48:R48)</f>
        <v>114</v>
      </c>
    </row>
    <row r="49" spans="2:22" ht="42" customHeight="1" thickTop="1" thickBot="1">
      <c r="B49" s="123"/>
      <c r="C49" s="133" t="s">
        <v>61</v>
      </c>
      <c r="D49" s="134"/>
      <c r="E49" s="87">
        <f>E48+'[1]Stan i struktura VIII 23'!E49</f>
        <v>58</v>
      </c>
      <c r="F49" s="87">
        <f>F48+'[1]Stan i struktura VIII 23'!F49</f>
        <v>24</v>
      </c>
      <c r="G49" s="87">
        <f>G48+'[1]Stan i struktura VIII 23'!G49</f>
        <v>37</v>
      </c>
      <c r="H49" s="87">
        <f>H48+'[1]Stan i struktura VIII 23'!H49</f>
        <v>55</v>
      </c>
      <c r="I49" s="87">
        <f>I48+'[1]Stan i struktura VIII 23'!I49</f>
        <v>74</v>
      </c>
      <c r="J49" s="87">
        <f>J48+'[1]Stan i struktura VIII 23'!J49</f>
        <v>19</v>
      </c>
      <c r="K49" s="87">
        <f>K48+'[1]Stan i struktura VIII 23'!K49</f>
        <v>72</v>
      </c>
      <c r="L49" s="87">
        <f>L48+'[1]Stan i struktura VIII 23'!L49</f>
        <v>31</v>
      </c>
      <c r="M49" s="87">
        <f>M48+'[1]Stan i struktura VIII 23'!M49</f>
        <v>16</v>
      </c>
      <c r="N49" s="87">
        <f>N48+'[1]Stan i struktura VIII 23'!N49</f>
        <v>28</v>
      </c>
      <c r="O49" s="87">
        <f>O48+'[1]Stan i struktura VIII 23'!O49</f>
        <v>74</v>
      </c>
      <c r="P49" s="87">
        <f>P48+'[1]Stan i struktura VIII 23'!P49</f>
        <v>31</v>
      </c>
      <c r="Q49" s="87">
        <f>Q48+'[1]Stan i struktura VIII 23'!Q49</f>
        <v>100</v>
      </c>
      <c r="R49" s="88">
        <f>R48+'[1]Stan i struktura VIII 23'!R49</f>
        <v>105</v>
      </c>
      <c r="S49" s="85">
        <f>S48+'[1]Stan i struktura VIII 23'!S49</f>
        <v>724</v>
      </c>
      <c r="U49" s="1">
        <f>SUM(E49:R49)</f>
        <v>724</v>
      </c>
      <c r="V49" s="4">
        <f>SUM(E49:R49)</f>
        <v>724</v>
      </c>
    </row>
    <row r="50" spans="2:22" s="4" customFormat="1" ht="42" customHeight="1" thickTop="1" thickBot="1">
      <c r="B50" s="118" t="s">
        <v>23</v>
      </c>
      <c r="C50" s="131" t="s">
        <v>62</v>
      </c>
      <c r="D50" s="132"/>
      <c r="E50" s="89">
        <v>1</v>
      </c>
      <c r="F50" s="89">
        <v>4</v>
      </c>
      <c r="G50" s="89">
        <v>9</v>
      </c>
      <c r="H50" s="89">
        <v>0</v>
      </c>
      <c r="I50" s="89">
        <v>2</v>
      </c>
      <c r="J50" s="89">
        <v>0</v>
      </c>
      <c r="K50" s="89">
        <v>3</v>
      </c>
      <c r="L50" s="89">
        <v>2</v>
      </c>
      <c r="M50" s="89">
        <v>1</v>
      </c>
      <c r="N50" s="89">
        <v>1</v>
      </c>
      <c r="O50" s="89">
        <v>0</v>
      </c>
      <c r="P50" s="89">
        <v>2</v>
      </c>
      <c r="Q50" s="89">
        <v>14</v>
      </c>
      <c r="R50" s="90">
        <v>0</v>
      </c>
      <c r="S50" s="86">
        <f>SUM(E50:R50)</f>
        <v>39</v>
      </c>
    </row>
    <row r="51" spans="2:22" ht="42" customHeight="1" thickTop="1" thickBot="1">
      <c r="B51" s="123"/>
      <c r="C51" s="133" t="s">
        <v>63</v>
      </c>
      <c r="D51" s="134"/>
      <c r="E51" s="87">
        <f>E50+'[1]Stan i struktura VIII 23'!E51</f>
        <v>5</v>
      </c>
      <c r="F51" s="87">
        <f>F50+'[1]Stan i struktura VIII 23'!F51</f>
        <v>38</v>
      </c>
      <c r="G51" s="87">
        <f>G50+'[1]Stan i struktura VIII 23'!G51</f>
        <v>30</v>
      </c>
      <c r="H51" s="87">
        <f>H50+'[1]Stan i struktura VIII 23'!H51</f>
        <v>38</v>
      </c>
      <c r="I51" s="87">
        <f>I50+'[1]Stan i struktura VIII 23'!I51</f>
        <v>47</v>
      </c>
      <c r="J51" s="87">
        <f>J50+'[1]Stan i struktura VIII 23'!J51</f>
        <v>9</v>
      </c>
      <c r="K51" s="87">
        <f>K50+'[1]Stan i struktura VIII 23'!K51</f>
        <v>31</v>
      </c>
      <c r="L51" s="87">
        <f>L50+'[1]Stan i struktura VIII 23'!L51</f>
        <v>28</v>
      </c>
      <c r="M51" s="87">
        <f>M50+'[1]Stan i struktura VIII 23'!M51</f>
        <v>6</v>
      </c>
      <c r="N51" s="87">
        <f>N50+'[1]Stan i struktura VIII 23'!N51</f>
        <v>19</v>
      </c>
      <c r="O51" s="87">
        <f>O50+'[1]Stan i struktura VIII 23'!O51</f>
        <v>5</v>
      </c>
      <c r="P51" s="87">
        <f>P50+'[1]Stan i struktura VIII 23'!P51</f>
        <v>50</v>
      </c>
      <c r="Q51" s="87">
        <f>Q50+'[1]Stan i struktura VIII 23'!Q51</f>
        <v>112</v>
      </c>
      <c r="R51" s="88">
        <f>R50+'[1]Stan i struktura VIII 23'!R51</f>
        <v>14</v>
      </c>
      <c r="S51" s="85">
        <f>S50+'[1]Stan i struktura VIII 23'!S51</f>
        <v>432</v>
      </c>
      <c r="U51" s="1">
        <f>SUM(E51:R51)</f>
        <v>432</v>
      </c>
      <c r="V51" s="4">
        <f>SUM(E51:R51)</f>
        <v>432</v>
      </c>
    </row>
    <row r="52" spans="2:22" s="4" customFormat="1" ht="42" customHeight="1" thickTop="1" thickBot="1">
      <c r="B52" s="110" t="s">
        <v>28</v>
      </c>
      <c r="C52" s="124" t="s">
        <v>64</v>
      </c>
      <c r="D52" s="125"/>
      <c r="E52" s="50">
        <v>1</v>
      </c>
      <c r="F52" s="51">
        <v>1</v>
      </c>
      <c r="G52" s="51">
        <v>0</v>
      </c>
      <c r="H52" s="51">
        <v>18</v>
      </c>
      <c r="I52" s="52">
        <v>0</v>
      </c>
      <c r="J52" s="51">
        <v>1</v>
      </c>
      <c r="K52" s="52">
        <v>0</v>
      </c>
      <c r="L52" s="51">
        <v>0</v>
      </c>
      <c r="M52" s="52">
        <v>1</v>
      </c>
      <c r="N52" s="52">
        <v>1</v>
      </c>
      <c r="O52" s="52">
        <v>0</v>
      </c>
      <c r="P52" s="51">
        <v>0</v>
      </c>
      <c r="Q52" s="91">
        <v>1</v>
      </c>
      <c r="R52" s="52">
        <v>0</v>
      </c>
      <c r="S52" s="86">
        <f>SUM(E52:R52)</f>
        <v>24</v>
      </c>
    </row>
    <row r="53" spans="2:22" ht="42" customHeight="1" thickTop="1" thickBot="1">
      <c r="B53" s="123"/>
      <c r="C53" s="133" t="s">
        <v>65</v>
      </c>
      <c r="D53" s="134"/>
      <c r="E53" s="87">
        <f>E52+'[1]Stan i struktura VIII 23'!E53</f>
        <v>45</v>
      </c>
      <c r="F53" s="87">
        <f>F52+'[1]Stan i struktura VIII 23'!F53</f>
        <v>27</v>
      </c>
      <c r="G53" s="87">
        <f>G52+'[1]Stan i struktura VIII 23'!G53</f>
        <v>20</v>
      </c>
      <c r="H53" s="87">
        <f>H52+'[1]Stan i struktura VIII 23'!H53</f>
        <v>45</v>
      </c>
      <c r="I53" s="87">
        <f>I52+'[1]Stan i struktura VIII 23'!I53</f>
        <v>28</v>
      </c>
      <c r="J53" s="87">
        <f>J52+'[1]Stan i struktura VIII 23'!J53</f>
        <v>15</v>
      </c>
      <c r="K53" s="87">
        <f>K52+'[1]Stan i struktura VIII 23'!K53</f>
        <v>20</v>
      </c>
      <c r="L53" s="87">
        <f>L52+'[1]Stan i struktura VIII 23'!L53</f>
        <v>5</v>
      </c>
      <c r="M53" s="87">
        <f>M52+'[1]Stan i struktura VIII 23'!M53</f>
        <v>34</v>
      </c>
      <c r="N53" s="87">
        <f>N52+'[1]Stan i struktura VIII 23'!N53</f>
        <v>24</v>
      </c>
      <c r="O53" s="87">
        <f>O52+'[1]Stan i struktura VIII 23'!O53</f>
        <v>51</v>
      </c>
      <c r="P53" s="87">
        <f>P52+'[1]Stan i struktura VIII 23'!P53</f>
        <v>22</v>
      </c>
      <c r="Q53" s="87">
        <f>Q52+'[1]Stan i struktura VIII 23'!Q53</f>
        <v>8</v>
      </c>
      <c r="R53" s="88">
        <f>R52+'[1]Stan i struktura VIII 23'!R53</f>
        <v>28</v>
      </c>
      <c r="S53" s="85">
        <f>S52+'[1]Stan i struktura VIII 23'!S53</f>
        <v>372</v>
      </c>
      <c r="U53" s="1">
        <f>SUM(E53:R53)</f>
        <v>372</v>
      </c>
      <c r="V53" s="4">
        <f>SUM(E53:R53)</f>
        <v>372</v>
      </c>
    </row>
    <row r="54" spans="2:22" s="4" customFormat="1" ht="42" customHeight="1" thickTop="1" thickBot="1">
      <c r="B54" s="110" t="s">
        <v>31</v>
      </c>
      <c r="C54" s="124" t="s">
        <v>66</v>
      </c>
      <c r="D54" s="125"/>
      <c r="E54" s="50">
        <v>4</v>
      </c>
      <c r="F54" s="51">
        <v>1</v>
      </c>
      <c r="G54" s="51">
        <v>2</v>
      </c>
      <c r="H54" s="51">
        <v>2</v>
      </c>
      <c r="I54" s="52">
        <v>0</v>
      </c>
      <c r="J54" s="51">
        <v>2</v>
      </c>
      <c r="K54" s="52">
        <v>3</v>
      </c>
      <c r="L54" s="51">
        <v>3</v>
      </c>
      <c r="M54" s="52">
        <v>1</v>
      </c>
      <c r="N54" s="52">
        <v>2</v>
      </c>
      <c r="O54" s="52">
        <v>7</v>
      </c>
      <c r="P54" s="51">
        <v>2</v>
      </c>
      <c r="Q54" s="91">
        <v>0</v>
      </c>
      <c r="R54" s="52">
        <v>2</v>
      </c>
      <c r="S54" s="86">
        <f>SUM(E54:R54)</f>
        <v>31</v>
      </c>
    </row>
    <row r="55" spans="2:22" s="4" customFormat="1" ht="42" customHeight="1" thickTop="1" thickBot="1">
      <c r="B55" s="123"/>
      <c r="C55" s="126" t="s">
        <v>67</v>
      </c>
      <c r="D55" s="127"/>
      <c r="E55" s="87">
        <f>E54+'[1]Stan i struktura VIII 23'!E55</f>
        <v>43</v>
      </c>
      <c r="F55" s="87">
        <f>F54+'[1]Stan i struktura VIII 23'!F55</f>
        <v>12</v>
      </c>
      <c r="G55" s="87">
        <f>G54+'[1]Stan i struktura VIII 23'!G55</f>
        <v>27</v>
      </c>
      <c r="H55" s="87">
        <f>H54+'[1]Stan i struktura VIII 23'!H55</f>
        <v>23</v>
      </c>
      <c r="I55" s="87">
        <f>I54+'[1]Stan i struktura VIII 23'!I55</f>
        <v>22</v>
      </c>
      <c r="J55" s="87">
        <f>J54+'[1]Stan i struktura VIII 23'!J55</f>
        <v>5</v>
      </c>
      <c r="K55" s="87">
        <f>K54+'[1]Stan i struktura VIII 23'!K55</f>
        <v>25</v>
      </c>
      <c r="L55" s="87">
        <f>L54+'[1]Stan i struktura VIII 23'!L55</f>
        <v>18</v>
      </c>
      <c r="M55" s="87">
        <f>M54+'[1]Stan i struktura VIII 23'!M55</f>
        <v>9</v>
      </c>
      <c r="N55" s="87">
        <f>N54+'[1]Stan i struktura VIII 23'!N55</f>
        <v>30</v>
      </c>
      <c r="O55" s="87">
        <f>O54+'[1]Stan i struktura VIII 23'!O55</f>
        <v>43</v>
      </c>
      <c r="P55" s="87">
        <f>P54+'[1]Stan i struktura VIII 23'!P55</f>
        <v>10</v>
      </c>
      <c r="Q55" s="87">
        <f>Q54+'[1]Stan i struktura VIII 23'!Q55</f>
        <v>9</v>
      </c>
      <c r="R55" s="88">
        <f>R54+'[1]Stan i struktura VIII 23'!R55</f>
        <v>25</v>
      </c>
      <c r="S55" s="85">
        <f>S54+'[1]Stan i struktura VIII 23'!S55</f>
        <v>301</v>
      </c>
      <c r="U55" s="4">
        <f>SUM(E55:R55)</f>
        <v>301</v>
      </c>
      <c r="V55" s="4">
        <f>SUM(E55:R55)</f>
        <v>301</v>
      </c>
    </row>
    <row r="56" spans="2:22" s="4" customFormat="1" ht="42" customHeight="1" thickTop="1" thickBot="1">
      <c r="B56" s="110" t="s">
        <v>42</v>
      </c>
      <c r="C56" s="111" t="s">
        <v>68</v>
      </c>
      <c r="D56" s="112"/>
      <c r="E56" s="92">
        <v>9</v>
      </c>
      <c r="F56" s="92">
        <v>9</v>
      </c>
      <c r="G56" s="92">
        <v>0</v>
      </c>
      <c r="H56" s="92">
        <v>4</v>
      </c>
      <c r="I56" s="92">
        <v>1</v>
      </c>
      <c r="J56" s="92">
        <v>0</v>
      </c>
      <c r="K56" s="92">
        <v>2</v>
      </c>
      <c r="L56" s="92">
        <v>0</v>
      </c>
      <c r="M56" s="92">
        <v>2</v>
      </c>
      <c r="N56" s="92">
        <v>0</v>
      </c>
      <c r="O56" s="92">
        <v>6</v>
      </c>
      <c r="P56" s="92">
        <v>1</v>
      </c>
      <c r="Q56" s="92">
        <v>10</v>
      </c>
      <c r="R56" s="93">
        <v>0</v>
      </c>
      <c r="S56" s="86">
        <f>SUM(E56:R56)</f>
        <v>44</v>
      </c>
    </row>
    <row r="57" spans="2:22" s="4" customFormat="1" ht="42" customHeight="1" thickTop="1" thickBot="1">
      <c r="B57" s="128"/>
      <c r="C57" s="129" t="s">
        <v>69</v>
      </c>
      <c r="D57" s="130"/>
      <c r="E57" s="87">
        <f>E56+'[1]Stan i struktura VIII 23'!E57</f>
        <v>37</v>
      </c>
      <c r="F57" s="87">
        <f>F56+'[1]Stan i struktura VIII 23'!F57</f>
        <v>64</v>
      </c>
      <c r="G57" s="87">
        <f>G56+'[1]Stan i struktura VIII 23'!G57</f>
        <v>2</v>
      </c>
      <c r="H57" s="87">
        <f>H56+'[1]Stan i struktura VIII 23'!H57</f>
        <v>27</v>
      </c>
      <c r="I57" s="87">
        <f>I56+'[1]Stan i struktura VIII 23'!I57</f>
        <v>20</v>
      </c>
      <c r="J57" s="87">
        <f>J56+'[1]Stan i struktura VIII 23'!J57</f>
        <v>5</v>
      </c>
      <c r="K57" s="87">
        <f>K56+'[1]Stan i struktura VIII 23'!K57</f>
        <v>46</v>
      </c>
      <c r="L57" s="87">
        <f>L56+'[1]Stan i struktura VIII 23'!L57</f>
        <v>3</v>
      </c>
      <c r="M57" s="87">
        <f>M56+'[1]Stan i struktura VIII 23'!M57</f>
        <v>19</v>
      </c>
      <c r="N57" s="87">
        <f>N56+'[1]Stan i struktura VIII 23'!N57</f>
        <v>13</v>
      </c>
      <c r="O57" s="87">
        <f>O56+'[1]Stan i struktura VIII 23'!O57</f>
        <v>33</v>
      </c>
      <c r="P57" s="87">
        <f>P56+'[1]Stan i struktura VIII 23'!P57</f>
        <v>15</v>
      </c>
      <c r="Q57" s="87">
        <f>Q56+'[1]Stan i struktura VIII 23'!Q57</f>
        <v>35</v>
      </c>
      <c r="R57" s="88">
        <f>R56+'[1]Stan i struktura VIII 23'!R57</f>
        <v>7</v>
      </c>
      <c r="S57" s="85">
        <f>S56+'[1]Stan i struktura VIII 23'!S57</f>
        <v>326</v>
      </c>
      <c r="U57" s="4">
        <f>SUM(E57:R57)</f>
        <v>326</v>
      </c>
      <c r="V57" s="4">
        <f>SUM(E57:R57)</f>
        <v>326</v>
      </c>
    </row>
    <row r="58" spans="2:22" s="4" customFormat="1" ht="42" customHeight="1" thickTop="1" thickBot="1">
      <c r="B58" s="110" t="s">
        <v>44</v>
      </c>
      <c r="C58" s="111" t="s">
        <v>70</v>
      </c>
      <c r="D58" s="112"/>
      <c r="E58" s="92">
        <v>0</v>
      </c>
      <c r="F58" s="92">
        <v>1</v>
      </c>
      <c r="G58" s="92">
        <v>3</v>
      </c>
      <c r="H58" s="92">
        <v>1</v>
      </c>
      <c r="I58" s="92">
        <v>6</v>
      </c>
      <c r="J58" s="92">
        <v>0</v>
      </c>
      <c r="K58" s="92">
        <v>10</v>
      </c>
      <c r="L58" s="92">
        <v>4</v>
      </c>
      <c r="M58" s="92">
        <v>1</v>
      </c>
      <c r="N58" s="92">
        <v>6</v>
      </c>
      <c r="O58" s="92">
        <v>2</v>
      </c>
      <c r="P58" s="92">
        <v>0</v>
      </c>
      <c r="Q58" s="92">
        <v>10</v>
      </c>
      <c r="R58" s="93">
        <v>5</v>
      </c>
      <c r="S58" s="86">
        <f>SUM(E58:R58)</f>
        <v>49</v>
      </c>
    </row>
    <row r="59" spans="2:22" s="4" customFormat="1" ht="42" customHeight="1" thickTop="1" thickBot="1">
      <c r="B59" s="118"/>
      <c r="C59" s="119" t="s">
        <v>71</v>
      </c>
      <c r="D59" s="120"/>
      <c r="E59" s="87">
        <f>E58+'[1]Stan i struktura VIII 23'!E59</f>
        <v>32</v>
      </c>
      <c r="F59" s="87">
        <f>F58+'[1]Stan i struktura VIII 23'!F59</f>
        <v>14</v>
      </c>
      <c r="G59" s="87">
        <f>G58+'[1]Stan i struktura VIII 23'!G59</f>
        <v>25</v>
      </c>
      <c r="H59" s="87">
        <f>H58+'[1]Stan i struktura VIII 23'!H59</f>
        <v>17</v>
      </c>
      <c r="I59" s="87">
        <f>I58+'[1]Stan i struktura VIII 23'!I59</f>
        <v>31</v>
      </c>
      <c r="J59" s="87">
        <f>J58+'[1]Stan i struktura VIII 23'!J59</f>
        <v>1</v>
      </c>
      <c r="K59" s="87">
        <f>K58+'[1]Stan i struktura VIII 23'!K59</f>
        <v>21</v>
      </c>
      <c r="L59" s="87">
        <f>L58+'[1]Stan i struktura VIII 23'!L59</f>
        <v>20</v>
      </c>
      <c r="M59" s="87">
        <f>M58+'[1]Stan i struktura VIII 23'!M59</f>
        <v>27</v>
      </c>
      <c r="N59" s="87">
        <f>N58+'[1]Stan i struktura VIII 23'!N59</f>
        <v>77</v>
      </c>
      <c r="O59" s="87">
        <f>O58+'[1]Stan i struktura VIII 23'!O59</f>
        <v>37</v>
      </c>
      <c r="P59" s="87">
        <f>P58+'[1]Stan i struktura VIII 23'!P59</f>
        <v>14</v>
      </c>
      <c r="Q59" s="87">
        <f>Q58+'[1]Stan i struktura VIII 23'!Q59</f>
        <v>13</v>
      </c>
      <c r="R59" s="88">
        <f>R58+'[1]Stan i struktura VIII 23'!R59</f>
        <v>21</v>
      </c>
      <c r="S59" s="85">
        <f>S58+'[1]Stan i struktura VIII 23'!S59</f>
        <v>350</v>
      </c>
      <c r="U59" s="4">
        <f>SUM(E59:R59)</f>
        <v>350</v>
      </c>
      <c r="V59" s="4">
        <f>SUM(E59:R59)</f>
        <v>350</v>
      </c>
    </row>
    <row r="60" spans="2:22" s="4" customFormat="1" ht="42" customHeight="1" thickTop="1" thickBot="1">
      <c r="B60" s="109" t="s">
        <v>72</v>
      </c>
      <c r="C60" s="111" t="s">
        <v>73</v>
      </c>
      <c r="D60" s="112"/>
      <c r="E60" s="92">
        <v>2</v>
      </c>
      <c r="F60" s="92">
        <v>1</v>
      </c>
      <c r="G60" s="92">
        <v>22</v>
      </c>
      <c r="H60" s="92">
        <v>15</v>
      </c>
      <c r="I60" s="92">
        <v>2</v>
      </c>
      <c r="J60" s="92">
        <v>2</v>
      </c>
      <c r="K60" s="92">
        <v>53</v>
      </c>
      <c r="L60" s="92">
        <v>15</v>
      </c>
      <c r="M60" s="92">
        <v>2</v>
      </c>
      <c r="N60" s="92">
        <v>0</v>
      </c>
      <c r="O60" s="92">
        <v>6</v>
      </c>
      <c r="P60" s="92">
        <v>7</v>
      </c>
      <c r="Q60" s="92">
        <v>14</v>
      </c>
      <c r="R60" s="93">
        <v>16</v>
      </c>
      <c r="S60" s="86">
        <f>SUM(E60:R60)</f>
        <v>157</v>
      </c>
    </row>
    <row r="61" spans="2:22" s="4" customFormat="1" ht="42" customHeight="1" thickTop="1" thickBot="1">
      <c r="B61" s="109"/>
      <c r="C61" s="121" t="s">
        <v>74</v>
      </c>
      <c r="D61" s="122"/>
      <c r="E61" s="94">
        <f>E60+'[1]Stan i struktura VIII 23'!E61</f>
        <v>68</v>
      </c>
      <c r="F61" s="94">
        <f>F60+'[1]Stan i struktura VIII 23'!F61</f>
        <v>36</v>
      </c>
      <c r="G61" s="94">
        <f>G60+'[1]Stan i struktura VIII 23'!G61</f>
        <v>142</v>
      </c>
      <c r="H61" s="94">
        <f>H60+'[1]Stan i struktura VIII 23'!H61</f>
        <v>156</v>
      </c>
      <c r="I61" s="94">
        <f>I60+'[1]Stan i struktura VIII 23'!I61</f>
        <v>89</v>
      </c>
      <c r="J61" s="94">
        <f>J60+'[1]Stan i struktura VIII 23'!J61</f>
        <v>29</v>
      </c>
      <c r="K61" s="94">
        <f>K60+'[1]Stan i struktura VIII 23'!K61</f>
        <v>188</v>
      </c>
      <c r="L61" s="94">
        <f>L60+'[1]Stan i struktura VIII 23'!L61</f>
        <v>64</v>
      </c>
      <c r="M61" s="94">
        <f>M60+'[1]Stan i struktura VIII 23'!M61</f>
        <v>122</v>
      </c>
      <c r="N61" s="94">
        <f>N60+'[1]Stan i struktura VIII 23'!N61</f>
        <v>38</v>
      </c>
      <c r="O61" s="94">
        <f>O60+'[1]Stan i struktura VIII 23'!O61</f>
        <v>198</v>
      </c>
      <c r="P61" s="94">
        <f>P60+'[1]Stan i struktura VIII 23'!P61</f>
        <v>116</v>
      </c>
      <c r="Q61" s="94">
        <f>Q60+'[1]Stan i struktura VIII 23'!Q61</f>
        <v>101</v>
      </c>
      <c r="R61" s="95">
        <f>R60+'[1]Stan i struktura VIII 23'!R61</f>
        <v>160</v>
      </c>
      <c r="S61" s="85">
        <f>S60+'[1]Stan i struktura VIII 23'!S61</f>
        <v>1507</v>
      </c>
      <c r="U61" s="4">
        <f>SUM(E61:R61)</f>
        <v>1507</v>
      </c>
      <c r="V61" s="4">
        <f>SUM(E61:R61)</f>
        <v>1507</v>
      </c>
    </row>
    <row r="62" spans="2:22" s="4" customFormat="1" ht="42" customHeight="1" thickTop="1" thickBot="1">
      <c r="B62" s="109" t="s">
        <v>75</v>
      </c>
      <c r="C62" s="111" t="s">
        <v>76</v>
      </c>
      <c r="D62" s="112"/>
      <c r="E62" s="92">
        <v>0</v>
      </c>
      <c r="F62" s="92">
        <v>0</v>
      </c>
      <c r="G62" s="92">
        <v>0</v>
      </c>
      <c r="H62" s="92">
        <v>0</v>
      </c>
      <c r="I62" s="92">
        <v>0</v>
      </c>
      <c r="J62" s="92">
        <v>4</v>
      </c>
      <c r="K62" s="92">
        <v>1</v>
      </c>
      <c r="L62" s="92">
        <v>0</v>
      </c>
      <c r="M62" s="92">
        <v>1</v>
      </c>
      <c r="N62" s="92">
        <v>1</v>
      </c>
      <c r="O62" s="92">
        <v>9</v>
      </c>
      <c r="P62" s="92">
        <v>0</v>
      </c>
      <c r="Q62" s="92">
        <v>0</v>
      </c>
      <c r="R62" s="93">
        <v>24</v>
      </c>
      <c r="S62" s="86">
        <f>SUM(E62:R62)</f>
        <v>40</v>
      </c>
    </row>
    <row r="63" spans="2:22" s="4" customFormat="1" ht="42" customHeight="1" thickTop="1" thickBot="1">
      <c r="B63" s="110"/>
      <c r="C63" s="113" t="s">
        <v>77</v>
      </c>
      <c r="D63" s="114"/>
      <c r="E63" s="87">
        <f>E62+'[1]Stan i struktura VIII 23'!E63</f>
        <v>0</v>
      </c>
      <c r="F63" s="87">
        <f>F62+'[1]Stan i struktura VIII 23'!F63</f>
        <v>10</v>
      </c>
      <c r="G63" s="87">
        <f>G62+'[1]Stan i struktura VIII 23'!G63</f>
        <v>28</v>
      </c>
      <c r="H63" s="87">
        <f>H62+'[1]Stan i struktura VIII 23'!H63</f>
        <v>0</v>
      </c>
      <c r="I63" s="87">
        <f>I62+'[1]Stan i struktura VIII 23'!I63</f>
        <v>25</v>
      </c>
      <c r="J63" s="87">
        <f>J62+'[1]Stan i struktura VIII 23'!J63</f>
        <v>27</v>
      </c>
      <c r="K63" s="87">
        <f>K62+'[1]Stan i struktura VIII 23'!K63</f>
        <v>64</v>
      </c>
      <c r="L63" s="87">
        <f>L62+'[1]Stan i struktura VIII 23'!L63</f>
        <v>9</v>
      </c>
      <c r="M63" s="87">
        <f>M62+'[1]Stan i struktura VIII 23'!M63</f>
        <v>19</v>
      </c>
      <c r="N63" s="87">
        <f>N62+'[1]Stan i struktura VIII 23'!N63</f>
        <v>37</v>
      </c>
      <c r="O63" s="87">
        <f>O62+'[1]Stan i struktura VIII 23'!O63</f>
        <v>34</v>
      </c>
      <c r="P63" s="87">
        <f>P62+'[1]Stan i struktura VIII 23'!P63</f>
        <v>9</v>
      </c>
      <c r="Q63" s="87">
        <f>Q62+'[1]Stan i struktura VIII 23'!Q63</f>
        <v>48</v>
      </c>
      <c r="R63" s="88">
        <f>R62+'[1]Stan i struktura VIII 23'!R63</f>
        <v>256</v>
      </c>
      <c r="S63" s="85">
        <f>S62+'[1]Stan i struktura VIII 23'!S63</f>
        <v>566</v>
      </c>
      <c r="U63" s="4">
        <f>SUM(E63:R63)</f>
        <v>566</v>
      </c>
      <c r="V63" s="4">
        <f>SUM(E63:R63)</f>
        <v>566</v>
      </c>
    </row>
    <row r="64" spans="2:22" s="4" customFormat="1" ht="42" customHeight="1" thickTop="1" thickBot="1">
      <c r="B64" s="109" t="s">
        <v>78</v>
      </c>
      <c r="C64" s="111" t="s">
        <v>79</v>
      </c>
      <c r="D64" s="112"/>
      <c r="E64" s="92">
        <v>0</v>
      </c>
      <c r="F64" s="92">
        <v>0</v>
      </c>
      <c r="G64" s="92">
        <v>0</v>
      </c>
      <c r="H64" s="92">
        <v>0</v>
      </c>
      <c r="I64" s="92">
        <v>0</v>
      </c>
      <c r="J64" s="92">
        <v>0</v>
      </c>
      <c r="K64" s="92">
        <v>0</v>
      </c>
      <c r="L64" s="92">
        <v>0</v>
      </c>
      <c r="M64" s="92">
        <v>0</v>
      </c>
      <c r="N64" s="92">
        <v>0</v>
      </c>
      <c r="O64" s="92">
        <v>0</v>
      </c>
      <c r="P64" s="92">
        <v>0</v>
      </c>
      <c r="Q64" s="92">
        <v>0</v>
      </c>
      <c r="R64" s="93">
        <v>0</v>
      </c>
      <c r="S64" s="86">
        <f>SUM(E64:R64)</f>
        <v>0</v>
      </c>
    </row>
    <row r="65" spans="2:22" ht="42" customHeight="1" thickTop="1" thickBot="1">
      <c r="B65" s="115"/>
      <c r="C65" s="116" t="s">
        <v>80</v>
      </c>
      <c r="D65" s="117"/>
      <c r="E65" s="87">
        <f>E64+'[1]Stan i struktura VIII 23'!E65</f>
        <v>0</v>
      </c>
      <c r="F65" s="87">
        <f>F64+'[1]Stan i struktura VIII 23'!F65</f>
        <v>0</v>
      </c>
      <c r="G65" s="87">
        <f>G64+'[1]Stan i struktura VIII 23'!G65</f>
        <v>0</v>
      </c>
      <c r="H65" s="87">
        <f>H64+'[1]Stan i struktura VIII 23'!H65</f>
        <v>0</v>
      </c>
      <c r="I65" s="87">
        <f>I64+'[1]Stan i struktura VIII 23'!I65</f>
        <v>0</v>
      </c>
      <c r="J65" s="87">
        <f>J64+'[1]Stan i struktura VIII 23'!J65</f>
        <v>0</v>
      </c>
      <c r="K65" s="87">
        <f>K64+'[1]Stan i struktura VIII 23'!K65</f>
        <v>0</v>
      </c>
      <c r="L65" s="87">
        <f>L64+'[1]Stan i struktura VIII 23'!L65</f>
        <v>0</v>
      </c>
      <c r="M65" s="87">
        <f>M64+'[1]Stan i struktura VIII 23'!M65</f>
        <v>0</v>
      </c>
      <c r="N65" s="87">
        <f>N64+'[1]Stan i struktura VIII 23'!N65</f>
        <v>0</v>
      </c>
      <c r="O65" s="87">
        <f>O64+'[1]Stan i struktura VIII 23'!O65</f>
        <v>0</v>
      </c>
      <c r="P65" s="87">
        <f>P64+'[1]Stan i struktura VIII 23'!P65</f>
        <v>0</v>
      </c>
      <c r="Q65" s="87">
        <f>Q64+'[1]Stan i struktura VIII 23'!Q65</f>
        <v>0</v>
      </c>
      <c r="R65" s="88">
        <f>R64+'[1]Stan i struktura VIII 23'!R65</f>
        <v>0</v>
      </c>
      <c r="S65" s="85">
        <f>S64+'[1]Stan i struktura VIII 23'!S65</f>
        <v>0</v>
      </c>
      <c r="U65" s="1">
        <f>SUM(E65:R65)</f>
        <v>0</v>
      </c>
      <c r="V65" s="4">
        <f>SUM(E65:R65)</f>
        <v>0</v>
      </c>
    </row>
    <row r="66" spans="2:22" ht="45" customHeight="1" thickTop="1" thickBot="1">
      <c r="B66" s="102" t="s">
        <v>81</v>
      </c>
      <c r="C66" s="104" t="s">
        <v>82</v>
      </c>
      <c r="D66" s="105"/>
      <c r="E66" s="96">
        <f t="shared" ref="E66:R67" si="15">E48+E50+E52+E54+E56+E58+E60+E62+E64</f>
        <v>21</v>
      </c>
      <c r="F66" s="96">
        <f t="shared" si="15"/>
        <v>17</v>
      </c>
      <c r="G66" s="96">
        <f t="shared" si="15"/>
        <v>44</v>
      </c>
      <c r="H66" s="96">
        <f t="shared" si="15"/>
        <v>44</v>
      </c>
      <c r="I66" s="96">
        <f t="shared" si="15"/>
        <v>25</v>
      </c>
      <c r="J66" s="96">
        <f t="shared" si="15"/>
        <v>14</v>
      </c>
      <c r="K66" s="96">
        <f t="shared" si="15"/>
        <v>83</v>
      </c>
      <c r="L66" s="96">
        <f t="shared" si="15"/>
        <v>35</v>
      </c>
      <c r="M66" s="96">
        <f t="shared" si="15"/>
        <v>10</v>
      </c>
      <c r="N66" s="96">
        <f t="shared" si="15"/>
        <v>14</v>
      </c>
      <c r="O66" s="96">
        <f t="shared" si="15"/>
        <v>37</v>
      </c>
      <c r="P66" s="96">
        <f t="shared" si="15"/>
        <v>17</v>
      </c>
      <c r="Q66" s="96">
        <f t="shared" si="15"/>
        <v>73</v>
      </c>
      <c r="R66" s="97">
        <f t="shared" si="15"/>
        <v>64</v>
      </c>
      <c r="S66" s="98">
        <f>SUM(E66:R66)</f>
        <v>498</v>
      </c>
      <c r="V66" s="4"/>
    </row>
    <row r="67" spans="2:22" ht="45" customHeight="1" thickTop="1" thickBot="1">
      <c r="B67" s="103"/>
      <c r="C67" s="104" t="s">
        <v>83</v>
      </c>
      <c r="D67" s="105"/>
      <c r="E67" s="99">
        <f t="shared" si="15"/>
        <v>288</v>
      </c>
      <c r="F67" s="99">
        <f>F49+F51+F53+F55+F57+F59+F61+F63+F65</f>
        <v>225</v>
      </c>
      <c r="G67" s="99">
        <f t="shared" si="15"/>
        <v>311</v>
      </c>
      <c r="H67" s="99">
        <f t="shared" si="15"/>
        <v>361</v>
      </c>
      <c r="I67" s="99">
        <f t="shared" si="15"/>
        <v>336</v>
      </c>
      <c r="J67" s="99">
        <f t="shared" si="15"/>
        <v>110</v>
      </c>
      <c r="K67" s="99">
        <f t="shared" si="15"/>
        <v>467</v>
      </c>
      <c r="L67" s="99">
        <f t="shared" si="15"/>
        <v>178</v>
      </c>
      <c r="M67" s="99">
        <f t="shared" si="15"/>
        <v>252</v>
      </c>
      <c r="N67" s="99">
        <f t="shared" si="15"/>
        <v>266</v>
      </c>
      <c r="O67" s="99">
        <f t="shared" si="15"/>
        <v>475</v>
      </c>
      <c r="P67" s="99">
        <f t="shared" si="15"/>
        <v>267</v>
      </c>
      <c r="Q67" s="99">
        <f t="shared" si="15"/>
        <v>426</v>
      </c>
      <c r="R67" s="100">
        <f t="shared" si="15"/>
        <v>616</v>
      </c>
      <c r="S67" s="98">
        <f>SUM(E67:R67)</f>
        <v>4578</v>
      </c>
      <c r="V67" s="4"/>
    </row>
    <row r="68" spans="2:22" ht="14.25" customHeight="1">
      <c r="B68" s="106" t="s">
        <v>84</v>
      </c>
      <c r="C68" s="106"/>
      <c r="D68" s="106"/>
      <c r="E68" s="106"/>
      <c r="F68" s="106"/>
      <c r="G68" s="106"/>
      <c r="H68" s="106"/>
      <c r="I68" s="106"/>
      <c r="J68" s="106"/>
      <c r="K68" s="106"/>
      <c r="L68" s="106"/>
      <c r="M68" s="106"/>
      <c r="N68" s="106"/>
      <c r="O68" s="106"/>
      <c r="P68" s="106"/>
      <c r="Q68" s="106"/>
      <c r="R68" s="106"/>
      <c r="S68" s="106"/>
    </row>
    <row r="69" spans="2:22" ht="14.25" customHeight="1">
      <c r="B69" s="107"/>
      <c r="C69" s="108"/>
      <c r="D69" s="108"/>
      <c r="E69" s="108"/>
      <c r="F69" s="108"/>
      <c r="G69" s="108"/>
      <c r="H69" s="108"/>
      <c r="I69" s="108"/>
      <c r="J69" s="108"/>
      <c r="K69" s="108"/>
      <c r="L69" s="108"/>
      <c r="M69" s="108"/>
      <c r="N69" s="108"/>
      <c r="O69" s="108"/>
      <c r="P69" s="108"/>
      <c r="Q69" s="108"/>
      <c r="R69" s="108"/>
      <c r="S69" s="108"/>
    </row>
    <row r="75" spans="2:22" ht="13.5" thickBot="1"/>
    <row r="76" spans="2:22" ht="26.25" customHeight="1" thickTop="1" thickBot="1">
      <c r="E76" s="101">
        <v>91</v>
      </c>
      <c r="F76" s="101">
        <v>48</v>
      </c>
      <c r="G76" s="101">
        <v>58</v>
      </c>
      <c r="H76" s="101">
        <v>80</v>
      </c>
      <c r="I76" s="101">
        <v>99</v>
      </c>
      <c r="J76" s="101">
        <v>31</v>
      </c>
      <c r="K76" s="101">
        <v>81</v>
      </c>
      <c r="L76" s="101">
        <v>27</v>
      </c>
      <c r="M76" s="101">
        <v>46</v>
      </c>
      <c r="N76" s="101">
        <v>45</v>
      </c>
      <c r="O76" s="101">
        <v>116</v>
      </c>
      <c r="P76" s="101">
        <v>58</v>
      </c>
      <c r="Q76" s="101">
        <v>53</v>
      </c>
      <c r="R76" s="101">
        <v>61</v>
      </c>
      <c r="S76" s="79">
        <f>SUM(E76:R76)</f>
        <v>894</v>
      </c>
    </row>
  </sheetData>
  <mergeCells count="86">
    <mergeCell ref="C8:D8"/>
    <mergeCell ref="B2:S2"/>
    <mergeCell ref="B4:S4"/>
    <mergeCell ref="C5:D5"/>
    <mergeCell ref="C6:D6"/>
    <mergeCell ref="C7:D7"/>
    <mergeCell ref="B19:B20"/>
    <mergeCell ref="C19:D19"/>
    <mergeCell ref="C20:D20"/>
    <mergeCell ref="C9:D9"/>
    <mergeCell ref="C10:D10"/>
    <mergeCell ref="C11:D11"/>
    <mergeCell ref="C12:D12"/>
    <mergeCell ref="C13:D13"/>
    <mergeCell ref="C14:D14"/>
    <mergeCell ref="C15:D15"/>
    <mergeCell ref="B16:S16"/>
    <mergeCell ref="B17:B18"/>
    <mergeCell ref="C17:D17"/>
    <mergeCell ref="C18:D18"/>
    <mergeCell ref="B21:B22"/>
    <mergeCell ref="C21:D21"/>
    <mergeCell ref="C22:D22"/>
    <mergeCell ref="B23:B24"/>
    <mergeCell ref="C23:D23"/>
    <mergeCell ref="C24:D24"/>
    <mergeCell ref="B25:B26"/>
    <mergeCell ref="C25:D25"/>
    <mergeCell ref="C26:D26"/>
    <mergeCell ref="B27:B28"/>
    <mergeCell ref="C27:D27"/>
    <mergeCell ref="C28:D28"/>
    <mergeCell ref="B29:S29"/>
    <mergeCell ref="B30:B31"/>
    <mergeCell ref="C30:D30"/>
    <mergeCell ref="C31:D31"/>
    <mergeCell ref="B32:B33"/>
    <mergeCell ref="C32:D32"/>
    <mergeCell ref="C33:D33"/>
    <mergeCell ref="C44:D44"/>
    <mergeCell ref="B34:B35"/>
    <mergeCell ref="C34:D34"/>
    <mergeCell ref="C35:D35"/>
    <mergeCell ref="B36:B37"/>
    <mergeCell ref="C36:D36"/>
    <mergeCell ref="C37:D37"/>
    <mergeCell ref="B38:B39"/>
    <mergeCell ref="C38:D38"/>
    <mergeCell ref="C39:D39"/>
    <mergeCell ref="B41:S41"/>
    <mergeCell ref="B43:S43"/>
    <mergeCell ref="C45:D45"/>
    <mergeCell ref="C46:D46"/>
    <mergeCell ref="B47:S47"/>
    <mergeCell ref="B48:B49"/>
    <mergeCell ref="C48:D48"/>
    <mergeCell ref="C49:D49"/>
    <mergeCell ref="B50:B51"/>
    <mergeCell ref="C50:D50"/>
    <mergeCell ref="C51:D51"/>
    <mergeCell ref="B52:B53"/>
    <mergeCell ref="C52:D52"/>
    <mergeCell ref="C53:D53"/>
    <mergeCell ref="B54:B55"/>
    <mergeCell ref="C54:D54"/>
    <mergeCell ref="C55:D55"/>
    <mergeCell ref="B56:B57"/>
    <mergeCell ref="C56:D56"/>
    <mergeCell ref="C57:D57"/>
    <mergeCell ref="B58:B59"/>
    <mergeCell ref="C58:D58"/>
    <mergeCell ref="C59:D59"/>
    <mergeCell ref="B60:B61"/>
    <mergeCell ref="C60:D60"/>
    <mergeCell ref="C61:D61"/>
    <mergeCell ref="B62:B63"/>
    <mergeCell ref="C62:D62"/>
    <mergeCell ref="C63:D63"/>
    <mergeCell ref="B64:B65"/>
    <mergeCell ref="C64:D64"/>
    <mergeCell ref="C65:D65"/>
    <mergeCell ref="B66:B67"/>
    <mergeCell ref="C66:D66"/>
    <mergeCell ref="C67:D67"/>
    <mergeCell ref="B68:S68"/>
    <mergeCell ref="B69:S69"/>
  </mergeCells>
  <printOptions horizontalCentered="1" verticalCentered="1"/>
  <pageMargins left="0" right="0" top="0.15748031496062992" bottom="0" header="0" footer="0"/>
  <pageSetup paperSize="9" scale="50" fitToHeight="0" orientation="landscape" verticalDpi="597"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zoomScale="80" zoomScaleNormal="80" workbookViewId="0"/>
  </sheetViews>
  <sheetFormatPr defaultColWidth="9.140625" defaultRowHeight="12.75"/>
  <cols>
    <col min="1" max="1" width="2.42578125" customWidth="1"/>
    <col min="2" max="2" width="8.7109375" customWidth="1"/>
    <col min="3" max="3" width="27.140625" customWidth="1"/>
    <col min="4" max="4" width="14.7109375" customWidth="1"/>
    <col min="5" max="5" width="15.28515625" customWidth="1"/>
    <col min="6" max="6" width="4.7109375" customWidth="1"/>
    <col min="7" max="7" width="8.5703125" customWidth="1"/>
    <col min="8" max="8" width="27.85546875" customWidth="1"/>
    <col min="9" max="9" width="14.85546875" customWidth="1"/>
    <col min="10" max="10" width="15.28515625" customWidth="1"/>
    <col min="11" max="11" width="4.5703125" customWidth="1"/>
    <col min="12" max="12" width="8.7109375" customWidth="1"/>
    <col min="13" max="13" width="28.42578125" customWidth="1"/>
    <col min="14" max="14" width="14.7109375" customWidth="1"/>
    <col min="15" max="15" width="15.85546875" customWidth="1"/>
  </cols>
  <sheetData>
    <row r="1" spans="2:15" ht="24.75" customHeight="1">
      <c r="B1" s="196" t="s">
        <v>85</v>
      </c>
      <c r="C1" s="197"/>
      <c r="D1" s="197"/>
      <c r="E1" s="197"/>
      <c r="F1" s="197"/>
      <c r="G1" s="197"/>
      <c r="H1" s="197"/>
      <c r="I1" s="197"/>
      <c r="J1" s="197"/>
      <c r="K1" s="197"/>
      <c r="L1" s="197"/>
      <c r="M1" s="197"/>
      <c r="N1" s="197"/>
      <c r="O1" s="197"/>
    </row>
    <row r="2" spans="2:15" ht="24.75" customHeight="1">
      <c r="B2" s="196" t="s">
        <v>86</v>
      </c>
      <c r="C2" s="198"/>
      <c r="D2" s="198"/>
      <c r="E2" s="198"/>
      <c r="F2" s="198"/>
      <c r="G2" s="198"/>
      <c r="H2" s="198"/>
      <c r="I2" s="198"/>
      <c r="J2" s="198"/>
      <c r="K2" s="198"/>
      <c r="L2" s="198"/>
      <c r="M2" s="198"/>
      <c r="N2" s="198"/>
      <c r="O2" s="198"/>
    </row>
    <row r="3" spans="2:15" ht="18.75" thickBot="1">
      <c r="B3" s="1"/>
      <c r="C3" s="199"/>
      <c r="D3" s="199"/>
      <c r="E3" s="199"/>
      <c r="F3" s="199"/>
      <c r="G3" s="199"/>
      <c r="H3" s="33"/>
      <c r="I3" s="33"/>
      <c r="J3" s="33"/>
      <c r="K3" s="33"/>
      <c r="L3" s="33"/>
      <c r="M3" s="33"/>
      <c r="N3" s="1"/>
      <c r="O3" s="1"/>
    </row>
    <row r="4" spans="2:15" ht="18.75" customHeight="1" thickBot="1">
      <c r="B4" s="200" t="s">
        <v>87</v>
      </c>
      <c r="C4" s="201" t="s">
        <v>88</v>
      </c>
      <c r="D4" s="202" t="s">
        <v>89</v>
      </c>
      <c r="E4" s="203" t="s">
        <v>90</v>
      </c>
      <c r="F4" s="199"/>
      <c r="G4" s="200" t="s">
        <v>87</v>
      </c>
      <c r="H4" s="204" t="s">
        <v>91</v>
      </c>
      <c r="I4" s="202" t="s">
        <v>89</v>
      </c>
      <c r="J4" s="203" t="s">
        <v>90</v>
      </c>
      <c r="K4" s="33"/>
      <c r="L4" s="200" t="s">
        <v>87</v>
      </c>
      <c r="M4" s="205" t="s">
        <v>88</v>
      </c>
      <c r="N4" s="202" t="s">
        <v>89</v>
      </c>
      <c r="O4" s="206" t="s">
        <v>90</v>
      </c>
    </row>
    <row r="5" spans="2:15" ht="18.75" customHeight="1" thickTop="1" thickBot="1">
      <c r="B5" s="207"/>
      <c r="C5" s="208"/>
      <c r="D5" s="209"/>
      <c r="E5" s="210"/>
      <c r="F5" s="199"/>
      <c r="G5" s="207"/>
      <c r="H5" s="211"/>
      <c r="I5" s="209"/>
      <c r="J5" s="210"/>
      <c r="K5" s="33"/>
      <c r="L5" s="207"/>
      <c r="M5" s="212"/>
      <c r="N5" s="209"/>
      <c r="O5" s="213"/>
    </row>
    <row r="6" spans="2:15" ht="17.100000000000001" customHeight="1" thickTop="1">
      <c r="B6" s="214" t="s">
        <v>92</v>
      </c>
      <c r="C6" s="215"/>
      <c r="D6" s="215"/>
      <c r="E6" s="216">
        <f>SUM(E8+E19+E27+E34+E41)</f>
        <v>5496</v>
      </c>
      <c r="F6" s="199"/>
      <c r="G6" s="217">
        <v>4</v>
      </c>
      <c r="H6" s="218" t="s">
        <v>93</v>
      </c>
      <c r="I6" s="219" t="s">
        <v>94</v>
      </c>
      <c r="J6" s="220">
        <v>196</v>
      </c>
      <c r="K6" s="33"/>
      <c r="L6" s="221" t="s">
        <v>95</v>
      </c>
      <c r="M6" s="222" t="s">
        <v>96</v>
      </c>
      <c r="N6" s="222" t="s">
        <v>97</v>
      </c>
      <c r="O6" s="223">
        <f>SUM(O7:O17)</f>
        <v>3594</v>
      </c>
    </row>
    <row r="7" spans="2:15" ht="17.100000000000001" customHeight="1" thickBot="1">
      <c r="B7" s="224"/>
      <c r="C7" s="225"/>
      <c r="D7" s="225"/>
      <c r="E7" s="226"/>
      <c r="F7" s="1"/>
      <c r="G7" s="227">
        <v>5</v>
      </c>
      <c r="H7" s="228" t="s">
        <v>98</v>
      </c>
      <c r="I7" s="220" t="s">
        <v>94</v>
      </c>
      <c r="J7" s="220">
        <v>85</v>
      </c>
      <c r="K7" s="1"/>
      <c r="L7" s="227">
        <v>1</v>
      </c>
      <c r="M7" s="228" t="s">
        <v>99</v>
      </c>
      <c r="N7" s="220" t="s">
        <v>94</v>
      </c>
      <c r="O7" s="229">
        <v>108</v>
      </c>
    </row>
    <row r="8" spans="2:15" ht="17.100000000000001" customHeight="1" thickTop="1" thickBot="1">
      <c r="B8" s="221" t="s">
        <v>100</v>
      </c>
      <c r="C8" s="222" t="s">
        <v>101</v>
      </c>
      <c r="D8" s="230" t="s">
        <v>97</v>
      </c>
      <c r="E8" s="223">
        <f>SUM(E9:E17)</f>
        <v>2087</v>
      </c>
      <c r="F8" s="1"/>
      <c r="G8" s="231"/>
      <c r="H8" s="232"/>
      <c r="I8" s="233"/>
      <c r="J8" s="234"/>
      <c r="K8" s="1"/>
      <c r="L8" s="227">
        <v>2</v>
      </c>
      <c r="M8" s="228" t="s">
        <v>102</v>
      </c>
      <c r="N8" s="220" t="s">
        <v>103</v>
      </c>
      <c r="O8" s="220">
        <v>95</v>
      </c>
    </row>
    <row r="9" spans="2:15" ht="17.100000000000001" customHeight="1" thickBot="1">
      <c r="B9" s="227">
        <v>1</v>
      </c>
      <c r="C9" s="228" t="s">
        <v>104</v>
      </c>
      <c r="D9" s="220" t="s">
        <v>103</v>
      </c>
      <c r="E9" s="235">
        <v>61</v>
      </c>
      <c r="F9" s="1"/>
      <c r="G9" s="236"/>
      <c r="H9" s="237"/>
      <c r="I9" s="238"/>
      <c r="J9" s="238"/>
      <c r="K9" s="1"/>
      <c r="L9" s="227">
        <v>3</v>
      </c>
      <c r="M9" s="228" t="s">
        <v>105</v>
      </c>
      <c r="N9" s="220" t="s">
        <v>94</v>
      </c>
      <c r="O9" s="220">
        <v>175</v>
      </c>
    </row>
    <row r="10" spans="2:15" ht="17.100000000000001" customHeight="1">
      <c r="B10" s="227">
        <v>2</v>
      </c>
      <c r="C10" s="228" t="s">
        <v>106</v>
      </c>
      <c r="D10" s="220" t="s">
        <v>103</v>
      </c>
      <c r="E10" s="235">
        <v>121</v>
      </c>
      <c r="F10" s="1"/>
      <c r="G10" s="200" t="s">
        <v>87</v>
      </c>
      <c r="H10" s="204" t="s">
        <v>91</v>
      </c>
      <c r="I10" s="202" t="s">
        <v>89</v>
      </c>
      <c r="J10" s="203" t="s">
        <v>90</v>
      </c>
      <c r="K10" s="1"/>
      <c r="L10" s="227">
        <v>4</v>
      </c>
      <c r="M10" s="228" t="s">
        <v>107</v>
      </c>
      <c r="N10" s="220" t="s">
        <v>94</v>
      </c>
      <c r="O10" s="220">
        <v>162</v>
      </c>
    </row>
    <row r="11" spans="2:15" ht="17.100000000000001" customHeight="1" thickBot="1">
      <c r="B11" s="227">
        <v>3</v>
      </c>
      <c r="C11" s="228" t="s">
        <v>108</v>
      </c>
      <c r="D11" s="220" t="s">
        <v>103</v>
      </c>
      <c r="E11" s="235">
        <v>79</v>
      </c>
      <c r="F11" s="1"/>
      <c r="G11" s="239"/>
      <c r="H11" s="240"/>
      <c r="I11" s="241"/>
      <c r="J11" s="242"/>
      <c r="K11" s="1"/>
      <c r="L11" s="227">
        <v>5</v>
      </c>
      <c r="M11" s="228" t="s">
        <v>109</v>
      </c>
      <c r="N11" s="220" t="s">
        <v>94</v>
      </c>
      <c r="O11" s="220">
        <v>203</v>
      </c>
    </row>
    <row r="12" spans="2:15" ht="17.100000000000001" customHeight="1">
      <c r="B12" s="227">
        <v>4</v>
      </c>
      <c r="C12" s="228" t="s">
        <v>110</v>
      </c>
      <c r="D12" s="220" t="s">
        <v>111</v>
      </c>
      <c r="E12" s="235">
        <v>105</v>
      </c>
      <c r="F12" s="1"/>
      <c r="G12" s="243" t="s">
        <v>112</v>
      </c>
      <c r="H12" s="244"/>
      <c r="I12" s="244"/>
      <c r="J12" s="245">
        <f>SUM(J14+J23+J33+J41+O6+O19+O30)</f>
        <v>9862</v>
      </c>
      <c r="K12" s="1"/>
      <c r="L12" s="227" t="s">
        <v>44</v>
      </c>
      <c r="M12" s="228" t="s">
        <v>113</v>
      </c>
      <c r="N12" s="220" t="s">
        <v>94</v>
      </c>
      <c r="O12" s="220">
        <v>629</v>
      </c>
    </row>
    <row r="13" spans="2:15" ht="17.100000000000001" customHeight="1" thickBot="1">
      <c r="B13" s="227">
        <v>5</v>
      </c>
      <c r="C13" s="228" t="s">
        <v>114</v>
      </c>
      <c r="D13" s="220" t="s">
        <v>103</v>
      </c>
      <c r="E13" s="235">
        <v>99</v>
      </c>
      <c r="F13" s="246"/>
      <c r="G13" s="224"/>
      <c r="H13" s="225"/>
      <c r="I13" s="225"/>
      <c r="J13" s="247"/>
      <c r="K13" s="246"/>
      <c r="L13" s="227">
        <v>7</v>
      </c>
      <c r="M13" s="228" t="s">
        <v>115</v>
      </c>
      <c r="N13" s="220" t="s">
        <v>103</v>
      </c>
      <c r="O13" s="220">
        <v>89</v>
      </c>
    </row>
    <row r="14" spans="2:15" ht="17.100000000000001" customHeight="1" thickTop="1">
      <c r="B14" s="227">
        <v>6</v>
      </c>
      <c r="C14" s="228" t="s">
        <v>116</v>
      </c>
      <c r="D14" s="220" t="s">
        <v>103</v>
      </c>
      <c r="E14" s="235">
        <v>108</v>
      </c>
      <c r="F14" s="248"/>
      <c r="G14" s="221" t="s">
        <v>100</v>
      </c>
      <c r="H14" s="222" t="s">
        <v>117</v>
      </c>
      <c r="I14" s="249" t="s">
        <v>97</v>
      </c>
      <c r="J14" s="250">
        <f>SUM(J15:J21)</f>
        <v>918</v>
      </c>
      <c r="K14" s="1"/>
      <c r="L14" s="227">
        <v>8</v>
      </c>
      <c r="M14" s="228" t="s">
        <v>118</v>
      </c>
      <c r="N14" s="220" t="s">
        <v>103</v>
      </c>
      <c r="O14" s="220">
        <v>113</v>
      </c>
    </row>
    <row r="15" spans="2:15" ht="17.100000000000001" customHeight="1">
      <c r="B15" s="227">
        <v>7</v>
      </c>
      <c r="C15" s="228" t="s">
        <v>119</v>
      </c>
      <c r="D15" s="220" t="s">
        <v>94</v>
      </c>
      <c r="E15" s="235">
        <v>231</v>
      </c>
      <c r="F15" s="248"/>
      <c r="G15" s="227">
        <v>1</v>
      </c>
      <c r="H15" s="228" t="s">
        <v>120</v>
      </c>
      <c r="I15" s="220" t="s">
        <v>103</v>
      </c>
      <c r="J15" s="235">
        <v>56</v>
      </c>
      <c r="K15" s="1"/>
      <c r="L15" s="227">
        <v>9</v>
      </c>
      <c r="M15" s="228" t="s">
        <v>121</v>
      </c>
      <c r="N15" s="220" t="s">
        <v>103</v>
      </c>
      <c r="O15" s="220">
        <v>80</v>
      </c>
    </row>
    <row r="16" spans="2:15" ht="17.100000000000001" customHeight="1" thickBot="1">
      <c r="B16" s="251"/>
      <c r="C16" s="252"/>
      <c r="D16" s="253"/>
      <c r="E16" s="254"/>
      <c r="F16" s="248"/>
      <c r="G16" s="227">
        <v>2</v>
      </c>
      <c r="H16" s="228" t="s">
        <v>122</v>
      </c>
      <c r="I16" s="220" t="s">
        <v>103</v>
      </c>
      <c r="J16" s="235">
        <v>40</v>
      </c>
      <c r="K16" s="1"/>
      <c r="L16" s="251"/>
      <c r="M16" s="252"/>
      <c r="N16" s="253"/>
      <c r="O16" s="254"/>
    </row>
    <row r="17" spans="2:15" ht="17.100000000000001" customHeight="1" thickTop="1" thickBot="1">
      <c r="B17" s="255">
        <v>8</v>
      </c>
      <c r="C17" s="256" t="s">
        <v>123</v>
      </c>
      <c r="D17" s="257" t="s">
        <v>124</v>
      </c>
      <c r="E17" s="258">
        <v>1283</v>
      </c>
      <c r="F17" s="248"/>
      <c r="G17" s="227">
        <v>3</v>
      </c>
      <c r="H17" s="228" t="s">
        <v>125</v>
      </c>
      <c r="I17" s="220" t="s">
        <v>103</v>
      </c>
      <c r="J17" s="235">
        <v>89</v>
      </c>
      <c r="K17" s="1"/>
      <c r="L17" s="255">
        <v>10</v>
      </c>
      <c r="M17" s="256" t="s">
        <v>126</v>
      </c>
      <c r="N17" s="257" t="s">
        <v>124</v>
      </c>
      <c r="O17" s="259">
        <v>1940</v>
      </c>
    </row>
    <row r="18" spans="2:15" ht="17.100000000000001" customHeight="1" thickTop="1">
      <c r="B18" s="217"/>
      <c r="C18" s="218"/>
      <c r="D18" s="219"/>
      <c r="E18" s="260" t="s">
        <v>22</v>
      </c>
      <c r="F18" s="261"/>
      <c r="G18" s="227">
        <v>4</v>
      </c>
      <c r="H18" s="228" t="s">
        <v>127</v>
      </c>
      <c r="I18" s="220" t="s">
        <v>103</v>
      </c>
      <c r="J18" s="235">
        <v>171</v>
      </c>
      <c r="K18" s="1"/>
      <c r="L18" s="217"/>
      <c r="M18" s="218"/>
      <c r="N18" s="219"/>
      <c r="O18" s="260" t="s">
        <v>22</v>
      </c>
    </row>
    <row r="19" spans="2:15" ht="17.100000000000001" customHeight="1">
      <c r="B19" s="262" t="s">
        <v>128</v>
      </c>
      <c r="C19" s="263" t="s">
        <v>7</v>
      </c>
      <c r="D19" s="264" t="s">
        <v>97</v>
      </c>
      <c r="E19" s="265">
        <f>SUM(E20:E25)</f>
        <v>1292</v>
      </c>
      <c r="F19" s="248"/>
      <c r="G19" s="227">
        <v>5</v>
      </c>
      <c r="H19" s="228" t="s">
        <v>127</v>
      </c>
      <c r="I19" s="220" t="s">
        <v>111</v>
      </c>
      <c r="J19" s="235">
        <v>306</v>
      </c>
      <c r="K19" s="1"/>
      <c r="L19" s="262" t="s">
        <v>129</v>
      </c>
      <c r="M19" s="263" t="s">
        <v>16</v>
      </c>
      <c r="N19" s="264" t="s">
        <v>97</v>
      </c>
      <c r="O19" s="266">
        <f>SUM(O20:O28)</f>
        <v>932</v>
      </c>
    </row>
    <row r="20" spans="2:15" ht="17.100000000000001" customHeight="1">
      <c r="B20" s="227">
        <v>1</v>
      </c>
      <c r="C20" s="228" t="s">
        <v>130</v>
      </c>
      <c r="D20" s="267" t="s">
        <v>103</v>
      </c>
      <c r="E20" s="235">
        <v>107</v>
      </c>
      <c r="F20" s="248"/>
      <c r="G20" s="227">
        <v>6</v>
      </c>
      <c r="H20" s="228" t="s">
        <v>131</v>
      </c>
      <c r="I20" s="220" t="s">
        <v>94</v>
      </c>
      <c r="J20" s="235">
        <v>230</v>
      </c>
      <c r="K20" s="1"/>
      <c r="L20" s="227">
        <v>1</v>
      </c>
      <c r="M20" s="228" t="s">
        <v>132</v>
      </c>
      <c r="N20" s="220" t="s">
        <v>103</v>
      </c>
      <c r="O20" s="220">
        <v>49</v>
      </c>
    </row>
    <row r="21" spans="2:15" ht="17.100000000000001" customHeight="1">
      <c r="B21" s="227">
        <v>2</v>
      </c>
      <c r="C21" s="228" t="s">
        <v>133</v>
      </c>
      <c r="D21" s="267" t="s">
        <v>94</v>
      </c>
      <c r="E21" s="235">
        <v>474</v>
      </c>
      <c r="F21" s="248"/>
      <c r="G21" s="227">
        <v>7</v>
      </c>
      <c r="H21" s="228" t="s">
        <v>134</v>
      </c>
      <c r="I21" s="220" t="s">
        <v>103</v>
      </c>
      <c r="J21" s="235">
        <v>26</v>
      </c>
      <c r="K21" s="1"/>
      <c r="L21" s="227">
        <v>2</v>
      </c>
      <c r="M21" s="228" t="s">
        <v>135</v>
      </c>
      <c r="N21" s="220" t="s">
        <v>111</v>
      </c>
      <c r="O21" s="220">
        <v>21</v>
      </c>
    </row>
    <row r="22" spans="2:15" ht="17.100000000000001" customHeight="1">
      <c r="B22" s="227">
        <v>3</v>
      </c>
      <c r="C22" s="228" t="s">
        <v>136</v>
      </c>
      <c r="D22" s="267" t="s">
        <v>103</v>
      </c>
      <c r="E22" s="235">
        <v>124</v>
      </c>
      <c r="F22" s="248"/>
      <c r="G22" s="227"/>
      <c r="H22" s="228"/>
      <c r="I22" s="220"/>
      <c r="J22" s="235" t="s">
        <v>137</v>
      </c>
      <c r="K22" s="1"/>
      <c r="L22" s="227">
        <v>3</v>
      </c>
      <c r="M22" s="228" t="s">
        <v>138</v>
      </c>
      <c r="N22" s="220" t="s">
        <v>94</v>
      </c>
      <c r="O22" s="220">
        <v>52</v>
      </c>
    </row>
    <row r="23" spans="2:15" ht="17.100000000000001" customHeight="1">
      <c r="B23" s="227">
        <v>4</v>
      </c>
      <c r="C23" s="228" t="s">
        <v>139</v>
      </c>
      <c r="D23" s="267" t="s">
        <v>103</v>
      </c>
      <c r="E23" s="235">
        <v>103</v>
      </c>
      <c r="F23" s="248"/>
      <c r="G23" s="262" t="s">
        <v>128</v>
      </c>
      <c r="H23" s="263" t="s">
        <v>140</v>
      </c>
      <c r="I23" s="264" t="s">
        <v>97</v>
      </c>
      <c r="J23" s="266">
        <f>SUM(J24:J31)</f>
        <v>1398</v>
      </c>
      <c r="K23" s="1"/>
      <c r="L23" s="227">
        <v>4</v>
      </c>
      <c r="M23" s="228" t="s">
        <v>141</v>
      </c>
      <c r="N23" s="220" t="s">
        <v>94</v>
      </c>
      <c r="O23" s="220">
        <v>73</v>
      </c>
    </row>
    <row r="24" spans="2:15" ht="17.100000000000001" customHeight="1">
      <c r="B24" s="227">
        <v>5</v>
      </c>
      <c r="C24" s="228" t="s">
        <v>142</v>
      </c>
      <c r="D24" s="267" t="s">
        <v>94</v>
      </c>
      <c r="E24" s="235">
        <v>358</v>
      </c>
      <c r="F24" s="248"/>
      <c r="G24" s="227">
        <v>1</v>
      </c>
      <c r="H24" s="228" t="s">
        <v>143</v>
      </c>
      <c r="I24" s="220" t="s">
        <v>94</v>
      </c>
      <c r="J24" s="235">
        <v>76</v>
      </c>
      <c r="K24" s="1"/>
      <c r="L24" s="227">
        <v>5</v>
      </c>
      <c r="M24" s="228" t="s">
        <v>144</v>
      </c>
      <c r="N24" s="220" t="s">
        <v>103</v>
      </c>
      <c r="O24" s="220">
        <v>95</v>
      </c>
    </row>
    <row r="25" spans="2:15" ht="17.100000000000001" customHeight="1">
      <c r="B25" s="227">
        <v>6</v>
      </c>
      <c r="C25" s="228" t="s">
        <v>145</v>
      </c>
      <c r="D25" s="267" t="s">
        <v>94</v>
      </c>
      <c r="E25" s="235">
        <v>126</v>
      </c>
      <c r="F25" s="248"/>
      <c r="G25" s="227">
        <v>2</v>
      </c>
      <c r="H25" s="228" t="s">
        <v>146</v>
      </c>
      <c r="I25" s="220" t="s">
        <v>103</v>
      </c>
      <c r="J25" s="235">
        <v>80</v>
      </c>
      <c r="K25" s="1"/>
      <c r="L25" s="227">
        <v>6</v>
      </c>
      <c r="M25" s="228" t="s">
        <v>147</v>
      </c>
      <c r="N25" s="220" t="s">
        <v>94</v>
      </c>
      <c r="O25" s="220">
        <v>306</v>
      </c>
    </row>
    <row r="26" spans="2:15" ht="17.100000000000001" customHeight="1">
      <c r="B26" s="227"/>
      <c r="C26" s="228"/>
      <c r="D26" s="220"/>
      <c r="E26" s="260"/>
      <c r="F26" s="261"/>
      <c r="G26" s="227">
        <v>3</v>
      </c>
      <c r="H26" s="228" t="s">
        <v>148</v>
      </c>
      <c r="I26" s="220" t="s">
        <v>94</v>
      </c>
      <c r="J26" s="235">
        <v>279</v>
      </c>
      <c r="K26" s="1"/>
      <c r="L26" s="227">
        <v>7</v>
      </c>
      <c r="M26" s="228" t="s">
        <v>149</v>
      </c>
      <c r="N26" s="220" t="s">
        <v>103</v>
      </c>
      <c r="O26" s="220">
        <v>15</v>
      </c>
    </row>
    <row r="27" spans="2:15" ht="17.100000000000001" customHeight="1">
      <c r="B27" s="262" t="s">
        <v>150</v>
      </c>
      <c r="C27" s="263" t="s">
        <v>9</v>
      </c>
      <c r="D27" s="264" t="s">
        <v>97</v>
      </c>
      <c r="E27" s="266">
        <f>SUM(E28:E32)</f>
        <v>359</v>
      </c>
      <c r="F27" s="248"/>
      <c r="G27" s="227">
        <v>4</v>
      </c>
      <c r="H27" s="228" t="s">
        <v>151</v>
      </c>
      <c r="I27" s="220" t="s">
        <v>103</v>
      </c>
      <c r="J27" s="235">
        <v>125</v>
      </c>
      <c r="K27" s="1"/>
      <c r="L27" s="227">
        <v>8</v>
      </c>
      <c r="M27" s="228" t="s">
        <v>152</v>
      </c>
      <c r="N27" s="220" t="s">
        <v>103</v>
      </c>
      <c r="O27" s="220">
        <v>90</v>
      </c>
    </row>
    <row r="28" spans="2:15" ht="17.100000000000001" customHeight="1">
      <c r="B28" s="227">
        <v>1</v>
      </c>
      <c r="C28" s="228" t="s">
        <v>153</v>
      </c>
      <c r="D28" s="220" t="s">
        <v>94</v>
      </c>
      <c r="E28" s="235">
        <v>94</v>
      </c>
      <c r="F28" s="248"/>
      <c r="G28" s="227">
        <v>5</v>
      </c>
      <c r="H28" s="228" t="s">
        <v>151</v>
      </c>
      <c r="I28" s="220" t="s">
        <v>111</v>
      </c>
      <c r="J28" s="235">
        <v>563</v>
      </c>
      <c r="K28" s="1"/>
      <c r="L28" s="227">
        <v>9</v>
      </c>
      <c r="M28" s="228" t="s">
        <v>152</v>
      </c>
      <c r="N28" s="220" t="s">
        <v>111</v>
      </c>
      <c r="O28" s="220">
        <v>231</v>
      </c>
    </row>
    <row r="29" spans="2:15" ht="17.100000000000001" customHeight="1">
      <c r="B29" s="227">
        <v>2</v>
      </c>
      <c r="C29" s="228" t="s">
        <v>154</v>
      </c>
      <c r="D29" s="220" t="s">
        <v>103</v>
      </c>
      <c r="E29" s="235">
        <v>35</v>
      </c>
      <c r="F29" s="248"/>
      <c r="G29" s="227">
        <v>6</v>
      </c>
      <c r="H29" s="228" t="s">
        <v>155</v>
      </c>
      <c r="I29" s="220" t="s">
        <v>94</v>
      </c>
      <c r="J29" s="235">
        <v>110</v>
      </c>
      <c r="K29" s="1"/>
      <c r="L29" s="227"/>
      <c r="M29" s="228"/>
      <c r="N29" s="220"/>
      <c r="O29" s="235"/>
    </row>
    <row r="30" spans="2:15" ht="17.100000000000001" customHeight="1">
      <c r="B30" s="227">
        <v>3</v>
      </c>
      <c r="C30" s="228" t="s">
        <v>156</v>
      </c>
      <c r="D30" s="220" t="s">
        <v>94</v>
      </c>
      <c r="E30" s="235">
        <v>54</v>
      </c>
      <c r="F30" s="248"/>
      <c r="G30" s="227">
        <v>7</v>
      </c>
      <c r="H30" s="228" t="s">
        <v>157</v>
      </c>
      <c r="I30" s="220" t="s">
        <v>94</v>
      </c>
      <c r="J30" s="235">
        <v>113</v>
      </c>
      <c r="K30" s="1"/>
      <c r="L30" s="262" t="s">
        <v>158</v>
      </c>
      <c r="M30" s="263" t="s">
        <v>17</v>
      </c>
      <c r="N30" s="264" t="s">
        <v>97</v>
      </c>
      <c r="O30" s="266">
        <f>SUM(O31:O40)</f>
        <v>1460</v>
      </c>
    </row>
    <row r="31" spans="2:15" ht="17.100000000000001" customHeight="1">
      <c r="B31" s="227">
        <v>4</v>
      </c>
      <c r="C31" s="228" t="s">
        <v>159</v>
      </c>
      <c r="D31" s="220" t="s">
        <v>94</v>
      </c>
      <c r="E31" s="235">
        <v>55</v>
      </c>
      <c r="F31" s="248"/>
      <c r="G31" s="227">
        <v>8</v>
      </c>
      <c r="H31" s="228" t="s">
        <v>160</v>
      </c>
      <c r="I31" s="220" t="s">
        <v>103</v>
      </c>
      <c r="J31" s="235">
        <v>52</v>
      </c>
      <c r="K31" s="1"/>
      <c r="L31" s="227">
        <v>1</v>
      </c>
      <c r="M31" s="228" t="s">
        <v>161</v>
      </c>
      <c r="N31" s="220" t="s">
        <v>103</v>
      </c>
      <c r="O31" s="220">
        <v>83</v>
      </c>
    </row>
    <row r="32" spans="2:15" ht="17.100000000000001" customHeight="1">
      <c r="B32" s="227">
        <v>5</v>
      </c>
      <c r="C32" s="228" t="s">
        <v>162</v>
      </c>
      <c r="D32" s="220" t="s">
        <v>94</v>
      </c>
      <c r="E32" s="235">
        <v>121</v>
      </c>
      <c r="F32" s="261"/>
      <c r="G32" s="227"/>
      <c r="H32" s="228"/>
      <c r="I32" s="220"/>
      <c r="J32" s="235"/>
      <c r="K32" s="1"/>
      <c r="L32" s="227">
        <v>2</v>
      </c>
      <c r="M32" s="228" t="s">
        <v>163</v>
      </c>
      <c r="N32" s="220" t="s">
        <v>94</v>
      </c>
      <c r="O32" s="220">
        <v>164</v>
      </c>
    </row>
    <row r="33" spans="2:15" ht="17.100000000000001" customHeight="1">
      <c r="B33" s="227"/>
      <c r="C33" s="228"/>
      <c r="D33" s="220"/>
      <c r="E33" s="235"/>
      <c r="F33" s="248"/>
      <c r="G33" s="262" t="s">
        <v>150</v>
      </c>
      <c r="H33" s="263" t="s">
        <v>12</v>
      </c>
      <c r="I33" s="264" t="s">
        <v>97</v>
      </c>
      <c r="J33" s="266">
        <f>SUM(J34:J39)</f>
        <v>646</v>
      </c>
      <c r="K33" s="1"/>
      <c r="L33" s="227">
        <v>3</v>
      </c>
      <c r="M33" s="228" t="s">
        <v>164</v>
      </c>
      <c r="N33" s="220" t="s">
        <v>103</v>
      </c>
      <c r="O33" s="220">
        <v>43</v>
      </c>
    </row>
    <row r="34" spans="2:15" ht="17.100000000000001" customHeight="1">
      <c r="B34" s="262" t="s">
        <v>165</v>
      </c>
      <c r="C34" s="263" t="s">
        <v>166</v>
      </c>
      <c r="D34" s="264" t="s">
        <v>97</v>
      </c>
      <c r="E34" s="266">
        <f>SUM(E35:E39)</f>
        <v>1335</v>
      </c>
      <c r="F34" s="248"/>
      <c r="G34" s="227">
        <v>1</v>
      </c>
      <c r="H34" s="228" t="s">
        <v>167</v>
      </c>
      <c r="I34" s="220" t="s">
        <v>103</v>
      </c>
      <c r="J34" s="235">
        <v>47</v>
      </c>
      <c r="K34" s="1"/>
      <c r="L34" s="227">
        <v>4</v>
      </c>
      <c r="M34" s="228" t="s">
        <v>168</v>
      </c>
      <c r="N34" s="220" t="s">
        <v>94</v>
      </c>
      <c r="O34" s="220">
        <v>460</v>
      </c>
    </row>
    <row r="35" spans="2:15" ht="17.100000000000001" customHeight="1">
      <c r="B35" s="227">
        <v>1</v>
      </c>
      <c r="C35" s="228" t="s">
        <v>169</v>
      </c>
      <c r="D35" s="220" t="s">
        <v>94</v>
      </c>
      <c r="E35" s="235">
        <v>246</v>
      </c>
      <c r="F35" s="248"/>
      <c r="G35" s="227">
        <v>2</v>
      </c>
      <c r="H35" s="228" t="s">
        <v>170</v>
      </c>
      <c r="I35" s="220" t="s">
        <v>103</v>
      </c>
      <c r="J35" s="235">
        <v>64</v>
      </c>
      <c r="K35" s="1"/>
      <c r="L35" s="227">
        <v>5</v>
      </c>
      <c r="M35" s="228" t="s">
        <v>171</v>
      </c>
      <c r="N35" s="220" t="s">
        <v>111</v>
      </c>
      <c r="O35" s="220">
        <v>12</v>
      </c>
    </row>
    <row r="36" spans="2:15" ht="17.100000000000001" customHeight="1">
      <c r="B36" s="227">
        <v>2</v>
      </c>
      <c r="C36" s="228" t="s">
        <v>172</v>
      </c>
      <c r="D36" s="220" t="s">
        <v>94</v>
      </c>
      <c r="E36" s="235">
        <v>465</v>
      </c>
      <c r="F36" s="248"/>
      <c r="G36" s="227">
        <v>3</v>
      </c>
      <c r="H36" s="228" t="s">
        <v>173</v>
      </c>
      <c r="I36" s="220" t="s">
        <v>103</v>
      </c>
      <c r="J36" s="235">
        <v>73</v>
      </c>
      <c r="K36" s="1"/>
      <c r="L36" s="227">
        <v>6</v>
      </c>
      <c r="M36" s="228" t="s">
        <v>174</v>
      </c>
      <c r="N36" s="220" t="s">
        <v>103</v>
      </c>
      <c r="O36" s="220">
        <v>49</v>
      </c>
    </row>
    <row r="37" spans="2:15" ht="17.100000000000001" customHeight="1">
      <c r="B37" s="227">
        <v>3</v>
      </c>
      <c r="C37" s="228" t="s">
        <v>175</v>
      </c>
      <c r="D37" s="220" t="s">
        <v>103</v>
      </c>
      <c r="E37" s="235">
        <v>114</v>
      </c>
      <c r="F37" s="248"/>
      <c r="G37" s="227">
        <v>4</v>
      </c>
      <c r="H37" s="228" t="s">
        <v>176</v>
      </c>
      <c r="I37" s="220" t="s">
        <v>103</v>
      </c>
      <c r="J37" s="235">
        <v>55</v>
      </c>
      <c r="K37" s="1"/>
      <c r="L37" s="227">
        <v>7</v>
      </c>
      <c r="M37" s="228" t="s">
        <v>177</v>
      </c>
      <c r="N37" s="220" t="s">
        <v>103</v>
      </c>
      <c r="O37" s="220">
        <v>74</v>
      </c>
    </row>
    <row r="38" spans="2:15" ht="17.100000000000001" customHeight="1">
      <c r="B38" s="227">
        <v>4</v>
      </c>
      <c r="C38" s="228" t="s">
        <v>178</v>
      </c>
      <c r="D38" s="220" t="s">
        <v>94</v>
      </c>
      <c r="E38" s="235">
        <v>418</v>
      </c>
      <c r="F38" s="248"/>
      <c r="G38" s="227">
        <v>5</v>
      </c>
      <c r="H38" s="228" t="s">
        <v>179</v>
      </c>
      <c r="I38" s="220" t="s">
        <v>94</v>
      </c>
      <c r="J38" s="235">
        <v>353</v>
      </c>
      <c r="K38" s="1"/>
      <c r="L38" s="227">
        <v>8</v>
      </c>
      <c r="M38" s="228" t="s">
        <v>180</v>
      </c>
      <c r="N38" s="220" t="s">
        <v>103</v>
      </c>
      <c r="O38" s="220">
        <v>63</v>
      </c>
    </row>
    <row r="39" spans="2:15" ht="17.100000000000001" customHeight="1">
      <c r="B39" s="227">
        <v>5</v>
      </c>
      <c r="C39" s="228" t="s">
        <v>181</v>
      </c>
      <c r="D39" s="220" t="s">
        <v>103</v>
      </c>
      <c r="E39" s="235">
        <v>92</v>
      </c>
      <c r="F39" s="248"/>
      <c r="G39" s="227">
        <v>6</v>
      </c>
      <c r="H39" s="228" t="s">
        <v>182</v>
      </c>
      <c r="I39" s="220" t="s">
        <v>94</v>
      </c>
      <c r="J39" s="235">
        <v>54</v>
      </c>
      <c r="K39" s="1"/>
      <c r="L39" s="227">
        <v>9</v>
      </c>
      <c r="M39" s="228" t="s">
        <v>183</v>
      </c>
      <c r="N39" s="220" t="s">
        <v>103</v>
      </c>
      <c r="O39" s="220">
        <v>151</v>
      </c>
    </row>
    <row r="40" spans="2:15" ht="17.100000000000001" customHeight="1">
      <c r="B40" s="227"/>
      <c r="C40" s="228"/>
      <c r="D40" s="220"/>
      <c r="E40" s="235"/>
      <c r="F40" s="248"/>
      <c r="G40" s="227"/>
      <c r="H40" s="228"/>
      <c r="I40" s="220"/>
      <c r="J40" s="235"/>
      <c r="K40" s="1"/>
      <c r="L40" s="268">
        <v>10</v>
      </c>
      <c r="M40" s="253" t="s">
        <v>183</v>
      </c>
      <c r="N40" s="269" t="s">
        <v>111</v>
      </c>
      <c r="O40" s="220">
        <v>361</v>
      </c>
    </row>
    <row r="41" spans="2:15" ht="17.100000000000001" customHeight="1" thickBot="1">
      <c r="B41" s="262" t="s">
        <v>95</v>
      </c>
      <c r="C41" s="263" t="s">
        <v>11</v>
      </c>
      <c r="D41" s="264" t="s">
        <v>97</v>
      </c>
      <c r="E41" s="266">
        <f>SUM(E42+E43+E44+J6+J7)</f>
        <v>423</v>
      </c>
      <c r="F41" s="248"/>
      <c r="G41" s="221" t="s">
        <v>165</v>
      </c>
      <c r="H41" s="222" t="s">
        <v>13</v>
      </c>
      <c r="I41" s="249" t="s">
        <v>97</v>
      </c>
      <c r="J41" s="266">
        <f>SUM(J42:J44)</f>
        <v>914</v>
      </c>
      <c r="K41" s="1"/>
      <c r="L41" s="270"/>
      <c r="M41" s="271"/>
      <c r="N41" s="272"/>
      <c r="O41" s="273"/>
    </row>
    <row r="42" spans="2:15" ht="17.100000000000001" customHeight="1" thickTop="1" thickBot="1">
      <c r="B42" s="227">
        <v>1</v>
      </c>
      <c r="C42" s="228" t="s">
        <v>184</v>
      </c>
      <c r="D42" s="220" t="s">
        <v>103</v>
      </c>
      <c r="E42" s="235">
        <v>51</v>
      </c>
      <c r="F42" s="248"/>
      <c r="G42" s="227">
        <v>1</v>
      </c>
      <c r="H42" s="228" t="s">
        <v>185</v>
      </c>
      <c r="I42" s="220" t="s">
        <v>94</v>
      </c>
      <c r="J42" s="235">
        <v>265</v>
      </c>
      <c r="K42" s="1"/>
      <c r="L42" s="274" t="s">
        <v>186</v>
      </c>
      <c r="M42" s="275"/>
      <c r="N42" s="276" t="s">
        <v>187</v>
      </c>
      <c r="O42" s="277">
        <f>SUM(E8+E19+E27+E34+E41+J14+J23+J33+J41+O6+O19+O30)</f>
        <v>15358</v>
      </c>
    </row>
    <row r="43" spans="2:15" ht="17.100000000000001" customHeight="1" thickTop="1" thickBot="1">
      <c r="B43" s="227">
        <v>2</v>
      </c>
      <c r="C43" s="228" t="s">
        <v>188</v>
      </c>
      <c r="D43" s="220" t="s">
        <v>94</v>
      </c>
      <c r="E43" s="235">
        <v>56</v>
      </c>
      <c r="F43" s="248"/>
      <c r="G43" s="227">
        <v>2</v>
      </c>
      <c r="H43" s="228" t="s">
        <v>189</v>
      </c>
      <c r="I43" s="220" t="s">
        <v>94</v>
      </c>
      <c r="J43" s="235">
        <v>113</v>
      </c>
      <c r="K43" s="1"/>
      <c r="L43" s="278"/>
      <c r="M43" s="279"/>
      <c r="N43" s="280"/>
      <c r="O43" s="281"/>
    </row>
    <row r="44" spans="2:15" ht="17.100000000000001" customHeight="1" thickBot="1">
      <c r="B44" s="231">
        <v>3</v>
      </c>
      <c r="C44" s="232" t="s">
        <v>190</v>
      </c>
      <c r="D44" s="233" t="s">
        <v>103</v>
      </c>
      <c r="E44" s="234">
        <v>35</v>
      </c>
      <c r="F44" s="248"/>
      <c r="G44" s="282">
        <v>3</v>
      </c>
      <c r="H44" s="283" t="s">
        <v>191</v>
      </c>
      <c r="I44" s="284" t="s">
        <v>94</v>
      </c>
      <c r="J44" s="234">
        <v>536</v>
      </c>
      <c r="K44" s="1"/>
      <c r="L44" s="285"/>
      <c r="M44" s="285"/>
      <c r="N44" s="285"/>
      <c r="O44" s="285"/>
    </row>
    <row r="45" spans="2:15" ht="15" customHeight="1">
      <c r="B45" s="248"/>
      <c r="C45" s="286"/>
      <c r="D45" s="287"/>
      <c r="E45" s="288"/>
      <c r="F45" s="289"/>
      <c r="G45" s="286"/>
      <c r="H45" s="289"/>
      <c r="I45" s="290"/>
      <c r="J45" s="1"/>
      <c r="K45" s="1"/>
      <c r="L45" s="1"/>
      <c r="M45" s="1"/>
      <c r="N45" s="1"/>
      <c r="O45" s="1"/>
    </row>
    <row r="46" spans="2:15" ht="15" customHeight="1">
      <c r="B46" s="248"/>
      <c r="C46" s="286" t="s">
        <v>192</v>
      </c>
      <c r="D46" s="287"/>
      <c r="E46" s="288"/>
      <c r="F46" s="289"/>
      <c r="G46" s="286"/>
      <c r="H46" s="289"/>
      <c r="I46" s="3"/>
      <c r="J46" s="3"/>
      <c r="K46" s="1"/>
    </row>
    <row r="47" spans="2:15" ht="15" customHeight="1"/>
    <row r="48" spans="2:15" ht="15" customHeight="1"/>
    <row r="49" spans="2:15" ht="15" customHeight="1">
      <c r="L49" s="291"/>
      <c r="M49" s="292"/>
      <c r="N49" s="293"/>
      <c r="O49" s="293"/>
    </row>
    <row r="50" spans="2:15" ht="15" customHeight="1">
      <c r="B50" s="294"/>
      <c r="C50" s="294"/>
      <c r="D50" s="294"/>
      <c r="E50" s="294"/>
      <c r="F50" s="294"/>
      <c r="G50" s="294"/>
      <c r="H50" s="294"/>
      <c r="I50" s="294"/>
      <c r="J50" s="294"/>
      <c r="K50" s="294"/>
      <c r="L50" s="291"/>
      <c r="M50" s="292"/>
      <c r="N50" s="293"/>
      <c r="O50" s="293"/>
    </row>
    <row r="51" spans="2:15" ht="15" customHeight="1">
      <c r="B51" s="294"/>
      <c r="C51" s="294"/>
      <c r="D51" s="294"/>
      <c r="E51" s="294"/>
      <c r="F51" s="294"/>
      <c r="G51" s="294"/>
      <c r="H51" s="294"/>
      <c r="I51" s="294"/>
      <c r="J51" s="294"/>
      <c r="K51" s="294"/>
    </row>
    <row r="52" spans="2:15" ht="15" customHeight="1"/>
    <row r="53" spans="2:15" ht="15" customHeight="1"/>
    <row r="54" spans="2:15" ht="15" customHeight="1"/>
    <row r="55" spans="2:15" ht="15" customHeight="1"/>
    <row r="56" spans="2:15" ht="15" customHeight="1"/>
    <row r="57" spans="2:15" ht="15" customHeight="1"/>
    <row r="58" spans="2:15" ht="15" customHeight="1"/>
    <row r="59" spans="2:15" ht="15" customHeight="1"/>
    <row r="60" spans="2:15" ht="15" customHeight="1"/>
    <row r="61" spans="2:15" ht="15" customHeight="1"/>
  </sheetData>
  <mergeCells count="25">
    <mergeCell ref="L42:M43"/>
    <mergeCell ref="N42:N43"/>
    <mergeCell ref="O42:O43"/>
    <mergeCell ref="G10:G11"/>
    <mergeCell ref="H10:H11"/>
    <mergeCell ref="I10:I11"/>
    <mergeCell ref="J10:J11"/>
    <mergeCell ref="G12:I13"/>
    <mergeCell ref="J12:J13"/>
    <mergeCell ref="L4:L5"/>
    <mergeCell ref="M4:M5"/>
    <mergeCell ref="N4:N5"/>
    <mergeCell ref="O4:O5"/>
    <mergeCell ref="B6:D7"/>
    <mergeCell ref="E6:E7"/>
    <mergeCell ref="B1:O1"/>
    <mergeCell ref="B2:O2"/>
    <mergeCell ref="B4:B5"/>
    <mergeCell ref="C4:C5"/>
    <mergeCell ref="D4:D5"/>
    <mergeCell ref="E4:E5"/>
    <mergeCell ref="G4:G5"/>
    <mergeCell ref="H4:H5"/>
    <mergeCell ref="I4:I5"/>
    <mergeCell ref="J4:J5"/>
  </mergeCells>
  <printOptions horizontalCentered="1" verticalCentered="1"/>
  <pageMargins left="0.18" right="0" top="0" bottom="0" header="0" footer="0"/>
  <pageSetup paperSize="9" scale="70" fitToHeight="0" orientation="landscape" verticalDpi="597"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opLeftCell="I1" zoomScaleNormal="100" workbookViewId="0">
      <selection activeCell="M1" sqref="M1"/>
    </sheetView>
  </sheetViews>
  <sheetFormatPr defaultRowHeight="14.25"/>
  <cols>
    <col min="1" max="1" width="3.85546875" style="295" customWidth="1"/>
    <col min="2" max="3" width="9.140625" style="295" customWidth="1"/>
    <col min="4" max="4" width="4.85546875" style="295" customWidth="1"/>
    <col min="5" max="6" width="9.140625" style="295" customWidth="1"/>
    <col min="7" max="7" width="7.140625" style="295" customWidth="1"/>
    <col min="8" max="8" width="30.140625" style="295" customWidth="1"/>
    <col min="9" max="9" width="7.5703125" style="295" customWidth="1"/>
    <col min="10" max="10" width="9.85546875" style="295" customWidth="1"/>
    <col min="11" max="11" width="8.7109375" style="295" customWidth="1"/>
    <col min="12" max="12" width="11.5703125" style="295" customWidth="1"/>
    <col min="13" max="28" width="9.140625" style="295" customWidth="1"/>
    <col min="29" max="16384" width="9.140625" style="311"/>
  </cols>
  <sheetData>
    <row r="1" spans="1:32" s="297" customFormat="1" ht="12.75">
      <c r="A1" s="295"/>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6"/>
    </row>
    <row r="2" spans="1:32" s="297" customFormat="1" ht="12.75">
      <c r="A2" s="295"/>
      <c r="B2" s="295" t="s">
        <v>193</v>
      </c>
      <c r="C2" s="295" t="s">
        <v>194</v>
      </c>
      <c r="D2" s="295"/>
      <c r="E2" s="295"/>
      <c r="F2" s="295"/>
      <c r="G2" s="295"/>
      <c r="H2" s="295"/>
      <c r="I2" s="295"/>
      <c r="J2" s="295"/>
      <c r="K2" s="295"/>
      <c r="L2" s="295"/>
      <c r="M2" s="295"/>
      <c r="N2" s="295"/>
      <c r="O2" s="295"/>
      <c r="P2" s="295"/>
      <c r="Q2" s="295"/>
      <c r="R2" s="295"/>
      <c r="S2" s="295"/>
      <c r="T2" s="295"/>
      <c r="U2" s="295"/>
      <c r="V2" s="295"/>
      <c r="W2" s="295"/>
      <c r="X2" s="295"/>
      <c r="Y2" s="295"/>
      <c r="Z2" s="295"/>
      <c r="AA2" s="295"/>
      <c r="AB2" s="295"/>
    </row>
    <row r="3" spans="1:32" s="297" customFormat="1" ht="12.75">
      <c r="A3" s="295"/>
      <c r="B3" s="295" t="s">
        <v>195</v>
      </c>
      <c r="C3" s="295">
        <v>15208</v>
      </c>
      <c r="D3" s="295"/>
      <c r="F3" s="295"/>
      <c r="G3" s="295"/>
      <c r="H3" s="295"/>
      <c r="I3" s="295"/>
      <c r="J3" s="295"/>
      <c r="K3" s="295"/>
      <c r="L3" s="295"/>
      <c r="M3" s="295"/>
      <c r="N3" s="295"/>
      <c r="O3" s="295"/>
      <c r="P3" s="295"/>
      <c r="Q3" s="295"/>
      <c r="R3" s="295"/>
      <c r="S3" s="295"/>
      <c r="T3" s="295"/>
      <c r="U3" s="295"/>
      <c r="V3" s="295"/>
      <c r="W3" s="295"/>
      <c r="X3" s="295"/>
      <c r="Y3" s="295"/>
      <c r="Z3" s="295"/>
      <c r="AA3" s="295"/>
      <c r="AB3" s="295"/>
    </row>
    <row r="4" spans="1:32" s="297" customFormat="1" ht="12.75">
      <c r="A4" s="295"/>
      <c r="B4" s="295" t="s">
        <v>196</v>
      </c>
      <c r="C4" s="295">
        <v>15087</v>
      </c>
      <c r="D4" s="295"/>
      <c r="H4" s="295" t="s">
        <v>197</v>
      </c>
      <c r="I4" s="297">
        <v>102</v>
      </c>
      <c r="J4" s="297">
        <f t="shared" ref="J4:J9" si="0">K4+K10</f>
        <v>102</v>
      </c>
      <c r="K4" s="295">
        <v>9</v>
      </c>
      <c r="L4" s="295"/>
      <c r="M4" s="295"/>
      <c r="N4" s="295"/>
      <c r="O4" s="295"/>
      <c r="P4" s="295"/>
      <c r="Q4" s="295"/>
      <c r="R4" s="295"/>
      <c r="S4" s="295"/>
      <c r="T4" s="295"/>
      <c r="U4" s="295"/>
      <c r="V4" s="295"/>
      <c r="W4" s="295"/>
      <c r="X4" s="295"/>
      <c r="Y4" s="295"/>
      <c r="Z4" s="295"/>
      <c r="AA4" s="295"/>
      <c r="AB4" s="295"/>
    </row>
    <row r="5" spans="1:32" s="297" customFormat="1" ht="12.75">
      <c r="A5" s="295"/>
      <c r="B5" s="295" t="s">
        <v>198</v>
      </c>
      <c r="C5" s="295">
        <v>15304</v>
      </c>
      <c r="D5" s="295"/>
      <c r="E5" s="295"/>
      <c r="F5" s="295" t="s">
        <v>199</v>
      </c>
      <c r="H5" s="295" t="s">
        <v>200</v>
      </c>
      <c r="I5" s="297">
        <v>0</v>
      </c>
      <c r="J5" s="297">
        <f t="shared" si="0"/>
        <v>0</v>
      </c>
      <c r="K5" s="295">
        <v>0</v>
      </c>
      <c r="L5" s="295"/>
      <c r="M5" s="295"/>
      <c r="N5" s="295"/>
      <c r="O5" s="295"/>
      <c r="P5" s="295"/>
      <c r="Q5" s="295"/>
      <c r="R5" s="295"/>
      <c r="S5" s="295"/>
      <c r="T5" s="295"/>
      <c r="U5" s="295"/>
      <c r="V5" s="295"/>
      <c r="W5" s="295"/>
      <c r="X5" s="295"/>
      <c r="Y5" s="295"/>
      <c r="Z5" s="295"/>
      <c r="AA5" s="295"/>
      <c r="AB5" s="295"/>
    </row>
    <row r="6" spans="1:32" s="297" customFormat="1" ht="12.75">
      <c r="A6" s="295"/>
      <c r="B6" s="295" t="s">
        <v>201</v>
      </c>
      <c r="C6" s="295">
        <v>15725</v>
      </c>
      <c r="D6" s="295"/>
      <c r="E6" s="295" t="s">
        <v>202</v>
      </c>
      <c r="F6" s="295">
        <v>2474</v>
      </c>
      <c r="H6" s="297" t="s">
        <v>203</v>
      </c>
      <c r="I6" s="297">
        <v>0</v>
      </c>
      <c r="J6" s="297">
        <f t="shared" si="0"/>
        <v>0</v>
      </c>
      <c r="K6" s="297">
        <v>0</v>
      </c>
      <c r="L6" s="295"/>
      <c r="M6" s="295"/>
      <c r="N6" s="295"/>
      <c r="O6" s="295"/>
      <c r="P6" s="295"/>
      <c r="Q6" s="295"/>
      <c r="R6" s="295"/>
      <c r="S6" s="295"/>
      <c r="T6" s="295"/>
      <c r="U6" s="295"/>
      <c r="V6" s="295"/>
      <c r="W6" s="295"/>
      <c r="X6" s="295"/>
      <c r="Y6" s="295"/>
      <c r="Z6" s="295"/>
      <c r="AA6" s="295"/>
      <c r="AB6" s="295"/>
    </row>
    <row r="7" spans="1:32" s="297" customFormat="1" ht="12.75">
      <c r="A7" s="295"/>
      <c r="B7" s="295" t="s">
        <v>204</v>
      </c>
      <c r="C7" s="295">
        <v>17080</v>
      </c>
      <c r="D7" s="295"/>
      <c r="E7" s="295" t="s">
        <v>205</v>
      </c>
      <c r="F7" s="295">
        <v>2413</v>
      </c>
      <c r="H7" s="298" t="s">
        <v>206</v>
      </c>
      <c r="I7" s="297">
        <v>18</v>
      </c>
      <c r="J7" s="297">
        <f t="shared" si="0"/>
        <v>18</v>
      </c>
      <c r="K7" s="295">
        <v>2</v>
      </c>
      <c r="L7" s="295"/>
      <c r="M7" s="295"/>
      <c r="N7" s="295"/>
      <c r="O7" s="295"/>
      <c r="P7" s="295"/>
      <c r="Q7" s="295"/>
      <c r="R7" s="295"/>
      <c r="S7" s="295"/>
      <c r="T7" s="295"/>
      <c r="U7" s="295"/>
      <c r="V7" s="295"/>
      <c r="W7" s="295"/>
      <c r="X7" s="295"/>
      <c r="Y7" s="295"/>
      <c r="Z7" s="295"/>
      <c r="AA7" s="295"/>
      <c r="AB7" s="295"/>
    </row>
    <row r="8" spans="1:32" s="297" customFormat="1" ht="12.75">
      <c r="A8" s="295"/>
      <c r="B8" s="295" t="s">
        <v>207</v>
      </c>
      <c r="C8" s="295">
        <v>17077</v>
      </c>
      <c r="D8" s="295"/>
      <c r="E8" s="295" t="s">
        <v>208</v>
      </c>
      <c r="F8" s="295">
        <v>2345</v>
      </c>
      <c r="H8" s="297" t="s">
        <v>209</v>
      </c>
      <c r="I8" s="297">
        <v>59</v>
      </c>
      <c r="J8" s="297">
        <f t="shared" si="0"/>
        <v>59</v>
      </c>
      <c r="K8" s="295">
        <v>2</v>
      </c>
      <c r="L8" s="295"/>
      <c r="M8" s="295"/>
      <c r="N8" s="295"/>
      <c r="O8" s="295"/>
      <c r="P8" s="295"/>
      <c r="Q8" s="295"/>
      <c r="R8" s="295"/>
      <c r="S8" s="295"/>
      <c r="T8" s="295"/>
      <c r="U8" s="295"/>
      <c r="V8" s="295"/>
      <c r="W8" s="295"/>
      <c r="X8" s="295"/>
      <c r="Y8" s="295"/>
      <c r="Z8" s="295"/>
      <c r="AA8" s="295"/>
      <c r="AB8" s="295"/>
    </row>
    <row r="9" spans="1:32" s="297" customFormat="1" ht="12.75">
      <c r="A9" s="295"/>
      <c r="B9" s="295" t="s">
        <v>210</v>
      </c>
      <c r="C9" s="295">
        <v>16758</v>
      </c>
      <c r="D9" s="295"/>
      <c r="E9" s="295" t="s">
        <v>211</v>
      </c>
      <c r="F9" s="295">
        <v>2096</v>
      </c>
      <c r="H9" s="297" t="s">
        <v>212</v>
      </c>
      <c r="I9" s="297">
        <v>0</v>
      </c>
      <c r="J9" s="297">
        <f t="shared" si="0"/>
        <v>0</v>
      </c>
      <c r="K9" s="295">
        <v>0</v>
      </c>
      <c r="M9" s="295"/>
      <c r="N9" s="295"/>
      <c r="O9" s="295"/>
      <c r="P9" s="295"/>
      <c r="Q9" s="295"/>
      <c r="R9" s="295"/>
      <c r="S9" s="295"/>
      <c r="T9" s="295"/>
      <c r="U9" s="295"/>
      <c r="V9" s="295"/>
      <c r="W9" s="295"/>
      <c r="X9" s="295"/>
      <c r="Y9" s="295"/>
      <c r="Z9" s="295"/>
      <c r="AA9" s="295"/>
      <c r="AB9" s="295"/>
    </row>
    <row r="10" spans="1:32" s="297" customFormat="1" ht="12.75">
      <c r="A10" s="295"/>
      <c r="B10" s="295" t="s">
        <v>213</v>
      </c>
      <c r="C10" s="295">
        <v>15988</v>
      </c>
      <c r="D10" s="295"/>
      <c r="E10" s="295" t="s">
        <v>214</v>
      </c>
      <c r="F10" s="295">
        <v>3415</v>
      </c>
      <c r="K10" s="297">
        <v>93</v>
      </c>
      <c r="M10" s="295"/>
      <c r="N10" s="295"/>
      <c r="O10" s="295"/>
      <c r="P10" s="295"/>
      <c r="Q10" s="295"/>
      <c r="R10" s="295"/>
      <c r="S10" s="295"/>
      <c r="T10" s="295"/>
      <c r="U10" s="295"/>
      <c r="V10" s="295"/>
      <c r="W10" s="295"/>
      <c r="X10" s="295"/>
      <c r="Y10" s="295"/>
      <c r="Z10" s="295"/>
      <c r="AA10" s="295"/>
      <c r="AB10" s="295"/>
    </row>
    <row r="11" spans="1:32" s="297" customFormat="1" ht="12.75">
      <c r="A11" s="295"/>
      <c r="B11" s="295" t="s">
        <v>215</v>
      </c>
      <c r="C11" s="295">
        <v>15494</v>
      </c>
      <c r="D11" s="295"/>
      <c r="E11" s="295" t="s">
        <v>195</v>
      </c>
      <c r="F11" s="295">
        <v>2768</v>
      </c>
      <c r="K11" s="297">
        <v>0</v>
      </c>
      <c r="M11" s="295"/>
      <c r="N11" s="295"/>
      <c r="O11" s="295"/>
      <c r="P11" s="295"/>
      <c r="Q11" s="295"/>
      <c r="R11" s="295"/>
      <c r="S11" s="295"/>
      <c r="T11" s="295"/>
      <c r="U11" s="295"/>
      <c r="V11" s="295"/>
      <c r="W11" s="295"/>
      <c r="X11" s="295"/>
      <c r="Y11" s="295"/>
      <c r="Z11" s="295"/>
      <c r="AA11" s="295"/>
      <c r="AB11" s="295"/>
    </row>
    <row r="12" spans="1:32" s="297" customFormat="1" ht="12.75">
      <c r="A12" s="295"/>
      <c r="B12" s="295" t="s">
        <v>216</v>
      </c>
      <c r="C12" s="295">
        <v>15000</v>
      </c>
      <c r="D12" s="295"/>
      <c r="E12" s="295"/>
      <c r="F12" s="295"/>
      <c r="K12" s="297">
        <v>0</v>
      </c>
      <c r="M12" s="295"/>
      <c r="N12" s="295"/>
      <c r="O12" s="295"/>
      <c r="P12" s="295"/>
      <c r="Q12" s="295"/>
      <c r="R12" s="295"/>
      <c r="S12" s="295"/>
      <c r="T12" s="295"/>
      <c r="U12" s="295"/>
      <c r="V12" s="295"/>
      <c r="W12" s="295"/>
      <c r="X12" s="295"/>
      <c r="Y12" s="295"/>
      <c r="Z12" s="295"/>
      <c r="AA12" s="295"/>
      <c r="AB12" s="295"/>
    </row>
    <row r="13" spans="1:32" s="297" customFormat="1" ht="12.75">
      <c r="A13" s="295"/>
      <c r="B13" s="295" t="s">
        <v>217</v>
      </c>
      <c r="C13" s="295">
        <v>14958</v>
      </c>
      <c r="D13" s="295"/>
      <c r="E13" s="295" t="s">
        <v>213</v>
      </c>
      <c r="F13" s="295">
        <v>1906</v>
      </c>
      <c r="K13" s="297">
        <v>16</v>
      </c>
      <c r="M13" s="295"/>
      <c r="N13" s="295"/>
      <c r="O13" s="295"/>
      <c r="P13" s="295"/>
      <c r="Q13" s="295"/>
      <c r="R13" s="295"/>
      <c r="S13" s="295"/>
      <c r="T13" s="295"/>
      <c r="U13" s="295"/>
      <c r="V13" s="295"/>
      <c r="W13" s="295"/>
      <c r="X13" s="295"/>
      <c r="Y13" s="295"/>
      <c r="Z13" s="295"/>
      <c r="AA13" s="295"/>
      <c r="AB13" s="295"/>
    </row>
    <row r="14" spans="1:32" s="297" customFormat="1" ht="12.75">
      <c r="A14" s="295"/>
      <c r="B14" s="295" t="s">
        <v>218</v>
      </c>
      <c r="C14" s="295">
        <v>15185</v>
      </c>
      <c r="D14" s="295"/>
      <c r="E14" s="295" t="s">
        <v>215</v>
      </c>
      <c r="F14" s="295">
        <v>2930</v>
      </c>
      <c r="K14" s="297">
        <v>57</v>
      </c>
      <c r="M14" s="295"/>
      <c r="N14" s="295"/>
      <c r="O14" s="295"/>
      <c r="P14" s="295"/>
      <c r="Q14" s="295"/>
      <c r="R14" s="295"/>
      <c r="S14" s="295"/>
      <c r="T14" s="295"/>
      <c r="U14" s="295"/>
      <c r="V14" s="295"/>
      <c r="W14" s="295"/>
      <c r="X14" s="295"/>
      <c r="Y14" s="295"/>
      <c r="Z14" s="295"/>
      <c r="AA14" s="295"/>
      <c r="AB14" s="295"/>
    </row>
    <row r="15" spans="1:32" s="297" customFormat="1" ht="12.75">
      <c r="A15" s="295"/>
      <c r="B15" s="295" t="s">
        <v>219</v>
      </c>
      <c r="C15" s="295">
        <v>15358</v>
      </c>
      <c r="D15" s="295"/>
      <c r="E15" s="295" t="s">
        <v>216</v>
      </c>
      <c r="F15" s="295">
        <v>2690</v>
      </c>
      <c r="J15" s="295"/>
      <c r="K15" s="297">
        <v>0</v>
      </c>
      <c r="M15" s="295"/>
      <c r="N15" s="295"/>
      <c r="O15" s="295"/>
      <c r="P15" s="295"/>
      <c r="Q15" s="295"/>
      <c r="R15" s="295"/>
      <c r="S15" s="295"/>
      <c r="T15" s="295"/>
      <c r="U15" s="295"/>
      <c r="V15" s="295"/>
      <c r="W15" s="295"/>
      <c r="X15" s="295"/>
      <c r="Y15" s="295"/>
      <c r="Z15" s="295"/>
      <c r="AA15" s="295"/>
      <c r="AB15" s="295"/>
    </row>
    <row r="16" spans="1:32" s="297" customFormat="1" ht="12.75">
      <c r="A16" s="295"/>
      <c r="B16" s="295"/>
      <c r="E16" s="295" t="s">
        <v>217</v>
      </c>
      <c r="F16" s="295">
        <v>2105</v>
      </c>
      <c r="H16" s="295"/>
      <c r="I16" s="295"/>
      <c r="J16" s="295"/>
      <c r="M16" s="295"/>
      <c r="N16" s="295"/>
      <c r="O16" s="295"/>
      <c r="P16" s="295"/>
      <c r="Q16" s="295"/>
      <c r="R16" s="295"/>
      <c r="S16" s="295"/>
      <c r="T16" s="295"/>
      <c r="U16" s="295"/>
      <c r="V16" s="295"/>
      <c r="W16" s="295"/>
      <c r="X16" s="295"/>
      <c r="Y16" s="295"/>
      <c r="Z16" s="295"/>
      <c r="AA16" s="295"/>
      <c r="AB16" s="295"/>
      <c r="AF16" s="299"/>
    </row>
    <row r="17" spans="1:32" s="297" customFormat="1" ht="12.75">
      <c r="A17" s="295"/>
      <c r="B17" s="295"/>
      <c r="C17" s="295"/>
      <c r="D17" s="295"/>
      <c r="E17" s="295" t="s">
        <v>218</v>
      </c>
      <c r="F17" s="295">
        <v>2432</v>
      </c>
      <c r="H17" s="295"/>
      <c r="I17" s="295"/>
      <c r="J17" s="295"/>
      <c r="M17" s="295"/>
      <c r="N17" s="295"/>
      <c r="O17" s="295"/>
      <c r="P17" s="295"/>
      <c r="Q17" s="295"/>
      <c r="R17" s="295"/>
      <c r="S17" s="295"/>
      <c r="T17" s="295"/>
      <c r="U17" s="295"/>
      <c r="V17" s="295"/>
      <c r="W17" s="295"/>
      <c r="X17" s="295"/>
      <c r="Y17" s="295"/>
      <c r="Z17" s="295"/>
      <c r="AA17" s="295"/>
      <c r="AB17" s="295"/>
      <c r="AF17" s="299"/>
    </row>
    <row r="18" spans="1:32" s="297" customFormat="1" ht="12.75">
      <c r="A18" s="295"/>
      <c r="B18" s="295"/>
      <c r="C18" s="295"/>
      <c r="D18" s="295"/>
      <c r="E18" s="295" t="s">
        <v>219</v>
      </c>
      <c r="F18" s="295">
        <v>2429</v>
      </c>
      <c r="H18" s="295"/>
      <c r="I18" s="300"/>
      <c r="J18" s="295"/>
      <c r="M18" s="295"/>
      <c r="N18" s="295"/>
      <c r="O18" s="295"/>
      <c r="P18" s="295"/>
      <c r="Q18" s="295"/>
      <c r="R18" s="295"/>
      <c r="S18" s="295"/>
      <c r="T18" s="295"/>
      <c r="U18" s="295"/>
      <c r="V18" s="295"/>
      <c r="W18" s="295"/>
      <c r="X18" s="295"/>
      <c r="Y18" s="295"/>
      <c r="Z18" s="295"/>
      <c r="AA18" s="295"/>
      <c r="AB18" s="295"/>
      <c r="AF18" s="299"/>
    </row>
    <row r="19" spans="1:32" s="297" customFormat="1" ht="12.75">
      <c r="A19" s="295"/>
      <c r="B19" s="295"/>
      <c r="C19" s="295"/>
      <c r="D19" s="295"/>
      <c r="G19" s="295"/>
      <c r="H19" s="295"/>
      <c r="I19" s="295"/>
      <c r="J19" s="295"/>
      <c r="K19" s="301">
        <f>K22+K23+K24+K25+K26+K27+K28+K29+K30+K31+K32+K33+K34</f>
        <v>0.99999999999999978</v>
      </c>
      <c r="M19" s="295"/>
      <c r="N19" s="295"/>
      <c r="O19" s="295"/>
      <c r="P19" s="295"/>
      <c r="Q19" s="295"/>
      <c r="R19" s="295"/>
      <c r="S19" s="295"/>
      <c r="T19" s="295"/>
      <c r="U19" s="295"/>
      <c r="V19" s="295"/>
      <c r="W19" s="295"/>
      <c r="X19" s="295"/>
      <c r="Y19" s="295"/>
      <c r="Z19" s="295"/>
      <c r="AA19" s="295"/>
      <c r="AB19" s="295"/>
      <c r="AF19" s="299"/>
    </row>
    <row r="20" spans="1:32" s="297" customFormat="1" ht="12.75">
      <c r="A20" s="295"/>
      <c r="B20" s="295"/>
      <c r="C20" s="295"/>
      <c r="D20" s="295"/>
      <c r="G20" s="295"/>
      <c r="H20" s="295"/>
      <c r="I20" s="295"/>
      <c r="J20" s="295"/>
      <c r="K20" s="295"/>
      <c r="L20" s="295"/>
      <c r="M20" s="295"/>
      <c r="N20" s="295"/>
      <c r="O20" s="295"/>
      <c r="P20" s="295"/>
      <c r="Q20" s="295"/>
      <c r="R20" s="295"/>
      <c r="S20" s="295"/>
      <c r="T20" s="295"/>
      <c r="U20" s="295"/>
      <c r="V20" s="295"/>
      <c r="W20" s="295"/>
      <c r="X20" s="295"/>
      <c r="Y20" s="295"/>
      <c r="Z20" s="295"/>
      <c r="AA20" s="295"/>
      <c r="AB20" s="295"/>
      <c r="AF20" s="299"/>
    </row>
    <row r="21" spans="1:32" s="297" customFormat="1" ht="12.75">
      <c r="A21" s="295"/>
      <c r="B21" s="295"/>
      <c r="C21" s="295"/>
      <c r="D21" s="295"/>
      <c r="G21" s="295"/>
      <c r="H21" s="295"/>
      <c r="I21" s="295"/>
      <c r="J21" s="295"/>
      <c r="K21" s="295"/>
      <c r="L21" s="295"/>
      <c r="M21" s="295"/>
      <c r="N21" s="295"/>
      <c r="O21" s="295"/>
      <c r="P21" s="295"/>
      <c r="Q21" s="295"/>
      <c r="R21" s="295"/>
      <c r="S21" s="295"/>
      <c r="T21" s="295"/>
      <c r="U21" s="295"/>
      <c r="V21" s="295"/>
      <c r="W21" s="295"/>
      <c r="X21" s="295"/>
      <c r="Y21" s="295"/>
      <c r="Z21" s="295"/>
      <c r="AA21" s="295"/>
      <c r="AB21" s="295"/>
      <c r="AF21" s="299"/>
    </row>
    <row r="22" spans="1:32" s="297" customFormat="1" ht="12.75">
      <c r="A22" s="295"/>
      <c r="B22" s="295">
        <v>1492</v>
      </c>
      <c r="C22" s="295"/>
      <c r="D22" s="295"/>
      <c r="E22" s="295"/>
      <c r="F22" s="295"/>
      <c r="G22" s="295"/>
      <c r="H22" s="295"/>
      <c r="I22" s="295"/>
      <c r="J22" s="302" t="s">
        <v>220</v>
      </c>
      <c r="K22" s="299">
        <f>B22/B$38</f>
        <v>0.46977329974811083</v>
      </c>
      <c r="L22" s="303">
        <f t="shared" ref="L22:L34" si="1">B22/B$38</f>
        <v>0.46977329974811083</v>
      </c>
      <c r="M22" s="295"/>
      <c r="N22" s="295"/>
      <c r="O22" s="295"/>
      <c r="P22" s="295"/>
      <c r="Q22" s="295"/>
      <c r="R22" s="295"/>
      <c r="S22" s="295"/>
      <c r="T22" s="295"/>
      <c r="U22" s="295"/>
      <c r="V22" s="295"/>
      <c r="W22" s="295"/>
      <c r="X22" s="295"/>
      <c r="Y22" s="295"/>
      <c r="Z22" s="295"/>
      <c r="AA22" s="295"/>
      <c r="AB22" s="295"/>
      <c r="AF22" s="299"/>
    </row>
    <row r="23" spans="1:32" s="297" customFormat="1" ht="12.75">
      <c r="A23" s="295"/>
      <c r="B23" s="295">
        <v>68</v>
      </c>
      <c r="C23" s="295"/>
      <c r="D23" s="295"/>
      <c r="E23" s="295"/>
      <c r="F23" s="295"/>
      <c r="G23" s="295"/>
      <c r="H23" s="295"/>
      <c r="I23" s="295"/>
      <c r="J23" s="302" t="s">
        <v>221</v>
      </c>
      <c r="K23" s="299">
        <f>B23/B$38</f>
        <v>2.1410579345088162E-2</v>
      </c>
      <c r="L23" s="304">
        <f t="shared" si="1"/>
        <v>2.1410579345088162E-2</v>
      </c>
      <c r="M23" s="295"/>
      <c r="N23" s="295"/>
      <c r="O23" s="295"/>
      <c r="P23" s="295"/>
      <c r="Q23" s="295"/>
      <c r="R23" s="295"/>
      <c r="S23" s="295"/>
      <c r="T23" s="295"/>
      <c r="U23" s="295"/>
      <c r="V23" s="295"/>
      <c r="W23" s="295"/>
      <c r="X23" s="295"/>
      <c r="Y23" s="295"/>
      <c r="Z23" s="295"/>
      <c r="AA23" s="295"/>
      <c r="AB23" s="295"/>
      <c r="AF23" s="299"/>
    </row>
    <row r="24" spans="1:32" s="297" customFormat="1" ht="12.75">
      <c r="A24" s="295"/>
      <c r="B24" s="295">
        <v>31</v>
      </c>
      <c r="C24" s="295"/>
      <c r="D24" s="295"/>
      <c r="E24" s="295"/>
      <c r="F24" s="295"/>
      <c r="G24" s="295"/>
      <c r="H24" s="295"/>
      <c r="I24" s="295"/>
      <c r="J24" s="302" t="s">
        <v>222</v>
      </c>
      <c r="K24" s="299">
        <f t="shared" ref="K24:K34" si="2">B24/B$38</f>
        <v>9.7607052896725444E-3</v>
      </c>
      <c r="L24" s="304">
        <f t="shared" si="1"/>
        <v>9.7607052896725444E-3</v>
      </c>
      <c r="M24" s="295"/>
      <c r="N24" s="295"/>
      <c r="O24" s="295"/>
      <c r="P24" s="295"/>
      <c r="Q24" s="295"/>
      <c r="R24" s="295"/>
      <c r="S24" s="295"/>
      <c r="T24" s="295"/>
      <c r="U24" s="295"/>
      <c r="V24" s="295"/>
      <c r="W24" s="295"/>
      <c r="X24" s="295"/>
      <c r="Y24" s="295"/>
      <c r="Z24" s="295"/>
      <c r="AA24" s="295"/>
      <c r="AB24" s="295"/>
      <c r="AF24" s="299"/>
    </row>
    <row r="25" spans="1:32" s="297" customFormat="1" ht="12.75" customHeight="1">
      <c r="A25" s="295"/>
      <c r="B25" s="295">
        <v>114</v>
      </c>
      <c r="C25" s="295"/>
      <c r="D25" s="295"/>
      <c r="E25" s="295"/>
      <c r="F25" s="295"/>
      <c r="G25" s="295"/>
      <c r="H25" s="295"/>
      <c r="J25" s="305" t="s">
        <v>223</v>
      </c>
      <c r="K25" s="299">
        <f t="shared" si="2"/>
        <v>3.5894206549118388E-2</v>
      </c>
      <c r="L25" s="304">
        <f t="shared" si="1"/>
        <v>3.5894206549118388E-2</v>
      </c>
      <c r="M25" s="295"/>
      <c r="N25" s="295"/>
      <c r="O25" s="295"/>
      <c r="P25" s="295"/>
      <c r="Q25" s="295"/>
      <c r="R25" s="295"/>
      <c r="S25" s="295"/>
      <c r="T25" s="295"/>
      <c r="U25" s="295"/>
      <c r="V25" s="295"/>
      <c r="W25" s="295"/>
      <c r="X25" s="295"/>
      <c r="Y25" s="295"/>
      <c r="Z25" s="295"/>
      <c r="AA25" s="295"/>
      <c r="AB25" s="295"/>
      <c r="AF25" s="299"/>
    </row>
    <row r="26" spans="1:32" s="297" customFormat="1" ht="12.75" customHeight="1">
      <c r="A26" s="295"/>
      <c r="B26" s="295">
        <v>39</v>
      </c>
      <c r="C26" s="295"/>
      <c r="D26" s="295"/>
      <c r="E26" s="295"/>
      <c r="F26" s="295"/>
      <c r="G26" s="295"/>
      <c r="H26" s="295"/>
      <c r="I26" s="295"/>
      <c r="J26" s="302" t="s">
        <v>224</v>
      </c>
      <c r="K26" s="299">
        <f t="shared" si="2"/>
        <v>1.2279596977329974E-2</v>
      </c>
      <c r="L26" s="303">
        <f t="shared" si="1"/>
        <v>1.2279596977329974E-2</v>
      </c>
      <c r="M26" s="295"/>
      <c r="N26" s="295"/>
      <c r="O26" s="295"/>
      <c r="P26" s="295"/>
      <c r="Q26" s="295"/>
      <c r="R26" s="295"/>
      <c r="S26" s="295"/>
      <c r="T26" s="295"/>
      <c r="U26" s="295"/>
      <c r="V26" s="295"/>
      <c r="W26" s="295"/>
      <c r="X26" s="295"/>
      <c r="Y26" s="295"/>
      <c r="Z26" s="295"/>
      <c r="AA26" s="295"/>
      <c r="AB26" s="295"/>
      <c r="AF26" s="299"/>
    </row>
    <row r="27" spans="1:32" s="297" customFormat="1" ht="12.75">
      <c r="A27" s="295"/>
      <c r="B27" s="295">
        <v>49</v>
      </c>
      <c r="C27" s="295"/>
      <c r="D27" s="295"/>
      <c r="E27" s="295"/>
      <c r="F27" s="295"/>
      <c r="G27" s="295"/>
      <c r="H27" s="295"/>
      <c r="I27" s="295"/>
      <c r="J27" s="305" t="s">
        <v>225</v>
      </c>
      <c r="K27" s="299">
        <f t="shared" si="2"/>
        <v>1.5428211586901764E-2</v>
      </c>
      <c r="L27" s="303">
        <f t="shared" si="1"/>
        <v>1.5428211586901764E-2</v>
      </c>
      <c r="M27" s="295"/>
      <c r="N27" s="295"/>
      <c r="O27" s="295"/>
      <c r="P27" s="295"/>
      <c r="Q27" s="295"/>
      <c r="R27" s="295"/>
      <c r="S27" s="295"/>
      <c r="T27" s="295"/>
      <c r="U27" s="295"/>
      <c r="V27" s="295"/>
      <c r="W27" s="295"/>
      <c r="X27" s="295"/>
      <c r="Y27" s="295"/>
      <c r="Z27" s="295"/>
      <c r="AA27" s="295"/>
      <c r="AB27" s="295"/>
      <c r="AF27" s="299"/>
    </row>
    <row r="28" spans="1:32" s="297" customFormat="1" ht="12.75">
      <c r="A28" s="295"/>
      <c r="B28" s="295">
        <v>157</v>
      </c>
      <c r="C28" s="295"/>
      <c r="D28" s="295"/>
      <c r="E28" s="295"/>
      <c r="F28" s="295"/>
      <c r="G28" s="295"/>
      <c r="H28" s="295"/>
      <c r="I28" s="295"/>
      <c r="J28" s="305" t="s">
        <v>226</v>
      </c>
      <c r="K28" s="299">
        <f t="shared" si="2"/>
        <v>4.9433249370277078E-2</v>
      </c>
      <c r="L28" s="304">
        <f t="shared" si="1"/>
        <v>4.9433249370277078E-2</v>
      </c>
      <c r="M28" s="295"/>
      <c r="N28" s="295"/>
      <c r="O28" s="295"/>
      <c r="P28" s="295"/>
      <c r="Q28" s="295"/>
      <c r="R28" s="295"/>
      <c r="S28" s="295"/>
      <c r="T28" s="295"/>
      <c r="U28" s="295"/>
      <c r="V28" s="295"/>
      <c r="W28" s="295"/>
      <c r="X28" s="295"/>
      <c r="Y28" s="295"/>
      <c r="Z28" s="295"/>
      <c r="AA28" s="295"/>
      <c r="AB28" s="295"/>
      <c r="AF28" s="299"/>
    </row>
    <row r="29" spans="1:32" s="297" customFormat="1" ht="12.75">
      <c r="A29" s="295"/>
      <c r="B29" s="295">
        <v>40</v>
      </c>
      <c r="C29" s="295"/>
      <c r="D29" s="295"/>
      <c r="E29" s="295"/>
      <c r="F29" s="295"/>
      <c r="G29" s="295"/>
      <c r="H29" s="295"/>
      <c r="I29" s="295"/>
      <c r="J29" s="305" t="s">
        <v>227</v>
      </c>
      <c r="K29" s="299">
        <f t="shared" si="2"/>
        <v>1.2594458438287154E-2</v>
      </c>
      <c r="L29" s="304">
        <f t="shared" si="1"/>
        <v>1.2594458438287154E-2</v>
      </c>
      <c r="M29" s="295"/>
      <c r="N29" s="295"/>
      <c r="O29" s="295"/>
      <c r="P29" s="295"/>
      <c r="Q29" s="295"/>
      <c r="R29" s="295"/>
      <c r="S29" s="295"/>
      <c r="T29" s="295"/>
      <c r="U29" s="295"/>
      <c r="V29" s="295"/>
      <c r="W29" s="295"/>
      <c r="X29" s="295"/>
      <c r="Y29" s="295"/>
      <c r="Z29" s="295"/>
      <c r="AA29" s="295"/>
      <c r="AB29" s="295"/>
      <c r="AF29" s="306"/>
    </row>
    <row r="30" spans="1:32" s="297" customFormat="1" ht="12.75">
      <c r="A30" s="295"/>
      <c r="B30" s="295">
        <v>61</v>
      </c>
      <c r="C30" s="295"/>
      <c r="D30" s="295"/>
      <c r="E30" s="295"/>
      <c r="F30" s="295"/>
      <c r="G30" s="295"/>
      <c r="H30" s="295"/>
      <c r="I30" s="295"/>
      <c r="J30" s="305" t="s">
        <v>228</v>
      </c>
      <c r="K30" s="299">
        <f t="shared" si="2"/>
        <v>1.920654911838791E-2</v>
      </c>
      <c r="L30" s="304">
        <f t="shared" si="1"/>
        <v>1.920654911838791E-2</v>
      </c>
      <c r="M30" s="295"/>
      <c r="N30" s="295"/>
      <c r="O30" s="295"/>
      <c r="P30" s="295"/>
      <c r="Q30" s="295"/>
      <c r="R30" s="295"/>
      <c r="S30" s="295"/>
      <c r="T30" s="295"/>
      <c r="U30" s="295"/>
      <c r="V30" s="295"/>
      <c r="W30" s="295"/>
      <c r="X30" s="295"/>
      <c r="Y30" s="295"/>
      <c r="Z30" s="295"/>
      <c r="AA30" s="295"/>
      <c r="AB30" s="295"/>
    </row>
    <row r="31" spans="1:32" s="297" customFormat="1" ht="12.75">
      <c r="A31" s="295"/>
      <c r="B31" s="295">
        <v>586</v>
      </c>
      <c r="C31" s="295"/>
      <c r="D31" s="295"/>
      <c r="E31" s="295"/>
      <c r="F31" s="295"/>
      <c r="G31" s="295"/>
      <c r="H31" s="295"/>
      <c r="I31" s="295"/>
      <c r="J31" s="305" t="s">
        <v>229</v>
      </c>
      <c r="K31" s="299">
        <f t="shared" si="2"/>
        <v>0.1845088161209068</v>
      </c>
      <c r="L31" s="304">
        <f t="shared" si="1"/>
        <v>0.1845088161209068</v>
      </c>
      <c r="M31" s="295"/>
      <c r="N31" s="295"/>
      <c r="O31" s="295"/>
      <c r="P31" s="295"/>
      <c r="Q31" s="295"/>
      <c r="R31" s="295"/>
      <c r="S31" s="295"/>
      <c r="T31" s="295"/>
      <c r="U31" s="295"/>
      <c r="V31" s="295"/>
      <c r="W31" s="295"/>
      <c r="X31" s="295"/>
      <c r="Y31" s="295"/>
      <c r="Z31" s="295"/>
      <c r="AA31" s="295"/>
      <c r="AB31" s="295"/>
    </row>
    <row r="32" spans="1:32" s="297" customFormat="1" ht="12.75">
      <c r="A32" s="295"/>
      <c r="B32" s="295">
        <v>274</v>
      </c>
      <c r="C32" s="295"/>
      <c r="D32" s="295"/>
      <c r="E32" s="295"/>
      <c r="F32" s="295"/>
      <c r="G32" s="295"/>
      <c r="H32" s="295"/>
      <c r="I32" s="295"/>
      <c r="J32" s="305" t="s">
        <v>230</v>
      </c>
      <c r="K32" s="299">
        <f t="shared" si="2"/>
        <v>8.6272040302266997E-2</v>
      </c>
      <c r="L32" s="304">
        <f t="shared" si="1"/>
        <v>8.6272040302266997E-2</v>
      </c>
      <c r="M32" s="295"/>
      <c r="N32" s="295"/>
      <c r="O32" s="295"/>
      <c r="P32" s="295"/>
      <c r="Q32" s="295"/>
      <c r="R32" s="295"/>
      <c r="S32" s="295"/>
      <c r="T32" s="295"/>
      <c r="U32" s="295"/>
      <c r="V32" s="295"/>
      <c r="W32" s="295"/>
      <c r="X32" s="295"/>
      <c r="Y32" s="295"/>
      <c r="Z32" s="295"/>
      <c r="AA32" s="295"/>
      <c r="AB32" s="295"/>
    </row>
    <row r="33" spans="1:28" s="297" customFormat="1" ht="12.75">
      <c r="A33" s="295"/>
      <c r="B33" s="295">
        <v>8</v>
      </c>
      <c r="C33" s="295"/>
      <c r="D33" s="295"/>
      <c r="E33" s="295"/>
      <c r="F33" s="295"/>
      <c r="G33" s="295"/>
      <c r="H33" s="295"/>
      <c r="I33" s="295"/>
      <c r="J33" s="305" t="s">
        <v>231</v>
      </c>
      <c r="K33" s="299">
        <f t="shared" si="2"/>
        <v>2.5188916876574307E-3</v>
      </c>
      <c r="L33" s="303">
        <f t="shared" si="1"/>
        <v>2.5188916876574307E-3</v>
      </c>
      <c r="M33" s="295"/>
      <c r="N33" s="295"/>
      <c r="O33" s="295"/>
      <c r="P33" s="295"/>
      <c r="Q33" s="295"/>
      <c r="R33" s="295"/>
      <c r="S33" s="295"/>
      <c r="T33" s="295"/>
      <c r="U33" s="295"/>
      <c r="V33" s="295"/>
      <c r="W33" s="295"/>
      <c r="X33" s="295"/>
      <c r="Y33" s="295"/>
      <c r="Z33" s="295"/>
      <c r="AA33" s="295"/>
      <c r="AB33" s="295"/>
    </row>
    <row r="34" spans="1:28" s="297" customFormat="1" ht="12.75">
      <c r="A34" s="295"/>
      <c r="B34" s="295">
        <v>257</v>
      </c>
      <c r="C34" s="295"/>
      <c r="D34" s="295"/>
      <c r="E34" s="295"/>
      <c r="F34" s="295"/>
      <c r="G34" s="295"/>
      <c r="H34" s="295"/>
      <c r="I34" s="295"/>
      <c r="J34" s="305" t="s">
        <v>232</v>
      </c>
      <c r="K34" s="299">
        <f t="shared" si="2"/>
        <v>8.0919395465994956E-2</v>
      </c>
      <c r="L34" s="303">
        <f t="shared" si="1"/>
        <v>8.0919395465994956E-2</v>
      </c>
      <c r="M34" s="295"/>
      <c r="N34" s="295"/>
      <c r="O34" s="295"/>
      <c r="P34" s="295"/>
      <c r="Q34" s="295"/>
      <c r="R34" s="295"/>
      <c r="S34" s="295"/>
      <c r="T34" s="295"/>
      <c r="U34" s="295"/>
      <c r="V34" s="295"/>
      <c r="W34" s="295"/>
      <c r="X34" s="295"/>
      <c r="Y34" s="295"/>
      <c r="Z34" s="295"/>
      <c r="AA34" s="295"/>
      <c r="AB34" s="295"/>
    </row>
    <row r="35" spans="1:28" s="297" customFormat="1" ht="12.75">
      <c r="A35" s="295"/>
      <c r="C35" s="295"/>
      <c r="D35" s="295"/>
      <c r="E35" s="295"/>
      <c r="F35" s="295"/>
      <c r="G35" s="295"/>
      <c r="H35" s="295"/>
      <c r="I35" s="295"/>
      <c r="J35" s="305"/>
      <c r="K35" s="301"/>
      <c r="M35" s="295"/>
      <c r="N35" s="295"/>
      <c r="O35" s="295"/>
      <c r="P35" s="295"/>
      <c r="Q35" s="295"/>
      <c r="R35" s="295"/>
      <c r="S35" s="295"/>
      <c r="T35" s="295"/>
      <c r="U35" s="295"/>
      <c r="V35" s="295"/>
      <c r="W35" s="295"/>
      <c r="X35" s="295"/>
      <c r="Y35" s="295"/>
      <c r="Z35" s="295"/>
      <c r="AA35" s="295"/>
      <c r="AB35" s="295"/>
    </row>
    <row r="36" spans="1:28" s="297" customFormat="1" ht="12.75">
      <c r="A36" s="295"/>
      <c r="B36" s="297">
        <f>SUM(B22:B34)</f>
        <v>3176</v>
      </c>
      <c r="C36" s="295"/>
      <c r="D36" s="295"/>
      <c r="E36" s="295"/>
      <c r="F36" s="295"/>
      <c r="G36" s="295"/>
      <c r="H36" s="295"/>
      <c r="I36" s="295"/>
      <c r="J36" s="305"/>
      <c r="K36" s="299">
        <v>1</v>
      </c>
      <c r="L36" s="304">
        <f>B38/B$38</f>
        <v>1</v>
      </c>
      <c r="M36" s="295"/>
      <c r="N36" s="295"/>
      <c r="O36" s="295"/>
      <c r="P36" s="295"/>
      <c r="Q36" s="295"/>
      <c r="R36" s="295"/>
      <c r="S36" s="295"/>
      <c r="T36" s="295"/>
      <c r="U36" s="295"/>
      <c r="V36" s="295"/>
      <c r="W36" s="295"/>
      <c r="X36" s="295"/>
      <c r="Y36" s="295"/>
      <c r="Z36" s="295"/>
      <c r="AA36" s="295"/>
      <c r="AB36" s="295"/>
    </row>
    <row r="37" spans="1:28" s="297" customFormat="1" ht="12.75">
      <c r="A37" s="295"/>
      <c r="C37" s="295"/>
      <c r="D37" s="295"/>
      <c r="E37" s="295"/>
      <c r="F37" s="295"/>
      <c r="G37" s="295"/>
      <c r="H37" s="295"/>
      <c r="I37" s="295"/>
      <c r="J37" s="295"/>
      <c r="K37" s="307"/>
      <c r="L37" s="307"/>
      <c r="M37" s="295"/>
      <c r="N37" s="295"/>
      <c r="O37" s="295"/>
      <c r="P37" s="295"/>
      <c r="Q37" s="295"/>
      <c r="R37" s="295"/>
      <c r="S37" s="295"/>
      <c r="T37" s="295"/>
      <c r="U37" s="295"/>
      <c r="V37" s="295"/>
      <c r="W37" s="295"/>
      <c r="X37" s="295"/>
      <c r="Y37" s="295"/>
      <c r="Z37" s="295"/>
      <c r="AA37" s="295"/>
      <c r="AB37" s="295"/>
    </row>
    <row r="38" spans="1:28" s="297" customFormat="1" ht="12.75">
      <c r="A38" s="295"/>
      <c r="B38" s="295">
        <v>3176</v>
      </c>
      <c r="C38" s="295"/>
      <c r="D38" s="295"/>
      <c r="E38" s="295"/>
      <c r="F38" s="295"/>
      <c r="G38" s="295"/>
      <c r="H38" s="295"/>
      <c r="I38" s="295"/>
      <c r="J38" s="295"/>
      <c r="K38" s="295"/>
      <c r="L38" s="295"/>
      <c r="M38" s="299"/>
      <c r="N38" s="295"/>
      <c r="O38" s="295"/>
      <c r="P38" s="295"/>
      <c r="Q38" s="295"/>
      <c r="R38" s="295"/>
      <c r="S38" s="295"/>
      <c r="T38" s="295"/>
      <c r="U38" s="295"/>
      <c r="V38" s="295"/>
      <c r="W38" s="295"/>
      <c r="X38" s="295"/>
      <c r="Y38" s="295"/>
      <c r="Z38" s="295"/>
      <c r="AA38" s="295"/>
      <c r="AB38" s="295"/>
    </row>
    <row r="39" spans="1:28" s="297" customFormat="1" ht="12.75">
      <c r="A39" s="295"/>
      <c r="B39" s="295"/>
      <c r="C39" s="295"/>
      <c r="D39" s="295"/>
      <c r="E39" s="295"/>
      <c r="F39" s="295"/>
      <c r="G39" s="295"/>
      <c r="H39" s="295"/>
      <c r="I39" s="295"/>
      <c r="J39" s="295"/>
      <c r="K39" s="295"/>
      <c r="L39" s="295"/>
      <c r="M39" s="299"/>
      <c r="N39" s="295"/>
      <c r="O39" s="295"/>
      <c r="P39" s="295"/>
      <c r="Q39" s="295"/>
      <c r="R39" s="295"/>
      <c r="S39" s="295"/>
      <c r="T39" s="295"/>
      <c r="U39" s="295"/>
      <c r="V39" s="295"/>
      <c r="W39" s="295"/>
      <c r="X39" s="295"/>
      <c r="Y39" s="295"/>
      <c r="Z39" s="295"/>
      <c r="AA39" s="295"/>
      <c r="AB39" s="295"/>
    </row>
    <row r="40" spans="1:28" s="297" customFormat="1" ht="12.75" customHeight="1">
      <c r="A40" s="295"/>
      <c r="B40" s="295"/>
      <c r="C40" s="295"/>
      <c r="D40" s="295"/>
      <c r="E40" s="295"/>
      <c r="F40" s="295"/>
      <c r="G40" s="295"/>
      <c r="H40" s="295"/>
      <c r="I40" s="295"/>
      <c r="J40" s="295"/>
      <c r="K40" s="295"/>
      <c r="L40" s="295"/>
      <c r="M40" s="299"/>
      <c r="N40" s="308" t="s">
        <v>233</v>
      </c>
      <c r="O40" s="309"/>
      <c r="P40" s="309"/>
      <c r="Q40" s="309"/>
      <c r="R40" s="309"/>
      <c r="S40" s="309"/>
      <c r="T40" s="309"/>
      <c r="U40" s="309"/>
      <c r="V40" s="309"/>
      <c r="W40" s="309"/>
      <c r="X40" s="309"/>
      <c r="Y40" s="309"/>
      <c r="Z40" s="309"/>
      <c r="AA40" s="309"/>
      <c r="AB40" s="309"/>
    </row>
    <row r="41" spans="1:28" s="297" customFormat="1" ht="12.75" customHeight="1">
      <c r="M41" s="299"/>
      <c r="N41" s="309"/>
      <c r="O41" s="309"/>
      <c r="P41" s="309"/>
      <c r="Q41" s="309"/>
      <c r="R41" s="309"/>
      <c r="S41" s="309"/>
      <c r="T41" s="309"/>
      <c r="U41" s="309"/>
      <c r="V41" s="309"/>
      <c r="W41" s="309"/>
      <c r="X41" s="309"/>
      <c r="Y41" s="309"/>
      <c r="Z41" s="309"/>
      <c r="AA41" s="309"/>
      <c r="AB41" s="309"/>
    </row>
    <row r="42" spans="1:28" s="297" customFormat="1" ht="12.75">
      <c r="M42" s="299"/>
      <c r="N42" s="295"/>
      <c r="O42" s="295"/>
      <c r="P42" s="295"/>
      <c r="Q42" s="295"/>
      <c r="R42" s="295"/>
      <c r="S42" s="295"/>
      <c r="T42" s="295"/>
      <c r="U42" s="295"/>
      <c r="V42" s="295"/>
      <c r="W42" s="295"/>
      <c r="X42" s="295"/>
      <c r="Y42" s="295"/>
      <c r="Z42" s="295"/>
      <c r="AA42" s="295"/>
      <c r="AB42" s="295"/>
    </row>
    <row r="43" spans="1:28" s="297" customFormat="1" ht="12.75">
      <c r="M43" s="299"/>
      <c r="N43" s="295"/>
      <c r="O43" s="295"/>
      <c r="P43" s="295"/>
      <c r="Q43" s="295"/>
      <c r="R43" s="295"/>
      <c r="S43" s="295"/>
      <c r="T43" s="295"/>
      <c r="U43" s="295"/>
      <c r="V43" s="295"/>
      <c r="W43" s="295"/>
      <c r="X43" s="295"/>
      <c r="Y43" s="295"/>
      <c r="Z43" s="295"/>
      <c r="AA43" s="295"/>
      <c r="AB43" s="295"/>
    </row>
    <row r="44" spans="1:28" s="297" customFormat="1" ht="12.75">
      <c r="M44" s="299"/>
      <c r="N44" s="295"/>
      <c r="O44" s="295"/>
      <c r="P44" s="295"/>
      <c r="Q44" s="295"/>
      <c r="R44" s="295"/>
      <c r="S44" s="295"/>
      <c r="T44" s="295"/>
      <c r="U44" s="295"/>
      <c r="V44" s="295"/>
      <c r="W44" s="295"/>
      <c r="X44" s="295"/>
      <c r="Y44" s="295"/>
      <c r="Z44" s="295"/>
      <c r="AA44" s="295"/>
      <c r="AB44" s="295"/>
    </row>
    <row r="45" spans="1:28" s="297" customFormat="1" ht="12.75">
      <c r="M45" s="299"/>
      <c r="N45" s="295"/>
      <c r="O45" s="295"/>
      <c r="P45" s="295"/>
      <c r="Q45" s="295"/>
      <c r="R45" s="295"/>
      <c r="S45" s="295"/>
      <c r="T45" s="295"/>
      <c r="U45" s="295"/>
      <c r="V45" s="295"/>
      <c r="W45" s="295"/>
      <c r="X45" s="295"/>
      <c r="Y45" s="295"/>
      <c r="Z45" s="295"/>
      <c r="AA45" s="295"/>
      <c r="AB45" s="295"/>
    </row>
    <row r="46" spans="1:28" s="297" customFormat="1" ht="12.75">
      <c r="M46" s="299"/>
      <c r="N46" s="295"/>
      <c r="O46" s="295"/>
      <c r="P46" s="295"/>
      <c r="Q46" s="295"/>
      <c r="R46" s="295"/>
      <c r="S46" s="295"/>
      <c r="T46" s="295"/>
      <c r="U46" s="295"/>
      <c r="V46" s="295"/>
      <c r="W46" s="295"/>
      <c r="X46" s="295"/>
      <c r="Y46" s="295"/>
      <c r="Z46" s="295"/>
      <c r="AA46" s="295"/>
      <c r="AB46" s="295"/>
    </row>
    <row r="47" spans="1:28" s="297" customFormat="1" ht="12.75">
      <c r="M47" s="299"/>
      <c r="N47" s="295"/>
      <c r="O47" s="295"/>
      <c r="P47" s="295"/>
      <c r="Q47" s="295"/>
      <c r="R47" s="295"/>
      <c r="S47" s="295"/>
      <c r="T47" s="295"/>
      <c r="U47" s="295"/>
      <c r="V47" s="295"/>
      <c r="W47" s="295"/>
      <c r="X47" s="295"/>
      <c r="Y47" s="295"/>
      <c r="Z47" s="295"/>
      <c r="AA47" s="295"/>
      <c r="AB47" s="295"/>
    </row>
    <row r="48" spans="1:28" s="297" customFormat="1" ht="12.75">
      <c r="M48" s="299"/>
      <c r="N48" s="295"/>
      <c r="O48" s="295"/>
      <c r="P48" s="295"/>
      <c r="Q48" s="295"/>
      <c r="R48" s="295"/>
      <c r="S48" s="295"/>
      <c r="T48" s="295"/>
      <c r="U48" s="295"/>
      <c r="V48" s="295"/>
      <c r="W48" s="295"/>
      <c r="X48" s="295"/>
      <c r="Y48" s="295"/>
      <c r="Z48" s="295"/>
      <c r="AA48" s="295"/>
      <c r="AB48" s="295"/>
    </row>
    <row r="49" spans="1:28" s="297" customFormat="1" ht="12.75">
      <c r="M49" s="299"/>
      <c r="N49" s="295"/>
      <c r="O49" s="295"/>
      <c r="P49" s="295"/>
      <c r="Q49" s="295"/>
      <c r="R49" s="295"/>
      <c r="S49" s="295"/>
      <c r="T49" s="295"/>
      <c r="U49" s="295"/>
      <c r="V49" s="295"/>
      <c r="W49" s="295"/>
      <c r="X49" s="295"/>
      <c r="Y49" s="295"/>
      <c r="Z49" s="295"/>
      <c r="AA49" s="295"/>
      <c r="AB49" s="295"/>
    </row>
    <row r="50" spans="1:28" s="297" customFormat="1" ht="12.75">
      <c r="M50" s="299"/>
      <c r="N50" s="295"/>
      <c r="O50" s="295"/>
      <c r="P50" s="295"/>
      <c r="Q50" s="295"/>
      <c r="R50" s="295"/>
      <c r="S50" s="295"/>
      <c r="T50" s="295"/>
      <c r="U50" s="295"/>
      <c r="V50" s="295"/>
      <c r="W50" s="295"/>
      <c r="X50" s="295"/>
      <c r="Y50" s="295"/>
      <c r="Z50" s="295"/>
      <c r="AA50" s="295"/>
      <c r="AB50" s="295"/>
    </row>
    <row r="51" spans="1:28" s="297" customFormat="1" ht="12.75">
      <c r="M51" s="299"/>
      <c r="N51" s="295"/>
      <c r="O51" s="295"/>
      <c r="P51" s="295"/>
      <c r="Q51" s="295"/>
      <c r="R51" s="295"/>
      <c r="S51" s="295"/>
      <c r="T51" s="295"/>
      <c r="U51" s="295"/>
      <c r="V51" s="295"/>
      <c r="W51" s="295"/>
      <c r="X51" s="295"/>
      <c r="Y51" s="295"/>
      <c r="Z51" s="295"/>
      <c r="AA51" s="295"/>
      <c r="AB51" s="295"/>
    </row>
    <row r="52" spans="1:28" s="297" customFormat="1" ht="12.75">
      <c r="M52" s="299"/>
      <c r="N52" s="295"/>
      <c r="O52" s="295"/>
      <c r="P52" s="295"/>
      <c r="Q52" s="295"/>
      <c r="R52" s="295"/>
      <c r="S52" s="295"/>
      <c r="T52" s="295"/>
      <c r="U52" s="295"/>
      <c r="V52" s="295"/>
      <c r="W52" s="295"/>
      <c r="X52" s="295"/>
      <c r="Y52" s="295"/>
      <c r="Z52" s="295"/>
      <c r="AA52" s="295"/>
      <c r="AB52" s="295"/>
    </row>
    <row r="53" spans="1:28" s="297" customFormat="1" ht="12.75">
      <c r="M53" s="307"/>
      <c r="N53" s="295"/>
      <c r="O53" s="295"/>
      <c r="P53" s="295"/>
      <c r="Q53" s="295"/>
      <c r="R53" s="295"/>
      <c r="S53" s="295"/>
      <c r="T53" s="295"/>
      <c r="U53" s="295"/>
      <c r="V53" s="295"/>
      <c r="W53" s="295"/>
      <c r="X53" s="295"/>
      <c r="Y53" s="295"/>
      <c r="Z53" s="295"/>
      <c r="AA53" s="295"/>
      <c r="AB53" s="295"/>
    </row>
    <row r="54" spans="1:28" s="297" customFormat="1" ht="12.75">
      <c r="M54" s="295"/>
      <c r="N54" s="295"/>
      <c r="O54" s="295"/>
      <c r="P54" s="295"/>
      <c r="Q54" s="295"/>
      <c r="R54" s="295"/>
      <c r="S54" s="295"/>
      <c r="T54" s="295"/>
      <c r="U54" s="295"/>
      <c r="V54" s="295"/>
      <c r="W54" s="295"/>
      <c r="X54" s="295"/>
      <c r="Y54" s="295"/>
      <c r="Z54" s="295"/>
      <c r="AA54" s="295"/>
      <c r="AB54" s="295"/>
    </row>
    <row r="55" spans="1:28" s="297" customFormat="1" ht="12.75">
      <c r="M55" s="295"/>
      <c r="N55" s="295"/>
      <c r="O55" s="295"/>
      <c r="P55" s="304"/>
      <c r="Q55" s="295"/>
      <c r="R55" s="295"/>
      <c r="S55" s="295"/>
      <c r="T55" s="295"/>
      <c r="U55" s="295"/>
      <c r="V55" s="295"/>
      <c r="W55" s="295"/>
      <c r="X55" s="295"/>
      <c r="Y55" s="295"/>
      <c r="Z55" s="295"/>
      <c r="AA55" s="295"/>
      <c r="AB55" s="295"/>
    </row>
    <row r="56" spans="1:28" s="297" customFormat="1" ht="12.75">
      <c r="M56" s="295"/>
      <c r="N56" s="295"/>
      <c r="O56" s="295"/>
      <c r="P56" s="310"/>
      <c r="Q56" s="295"/>
      <c r="R56" s="295"/>
      <c r="S56" s="295"/>
      <c r="T56" s="295"/>
      <c r="U56" s="295"/>
      <c r="V56" s="295"/>
      <c r="W56" s="295"/>
      <c r="X56" s="295"/>
      <c r="Y56" s="295"/>
      <c r="Z56" s="295"/>
      <c r="AA56" s="295"/>
      <c r="AB56" s="295"/>
    </row>
    <row r="57" spans="1:28" s="297" customFormat="1" ht="12.75">
      <c r="A57" s="295"/>
      <c r="B57" s="295"/>
      <c r="C57" s="295"/>
      <c r="D57" s="295"/>
      <c r="E57" s="295"/>
      <c r="F57" s="295"/>
      <c r="G57" s="295"/>
      <c r="H57" s="295"/>
      <c r="I57" s="295"/>
      <c r="J57" s="295"/>
      <c r="K57" s="295"/>
      <c r="L57" s="295"/>
      <c r="M57" s="295"/>
      <c r="N57" s="295"/>
      <c r="O57" s="295"/>
      <c r="P57" s="304"/>
      <c r="Q57" s="295"/>
      <c r="R57" s="295"/>
      <c r="S57" s="295"/>
      <c r="T57" s="295"/>
      <c r="U57" s="295"/>
      <c r="V57" s="295"/>
      <c r="W57" s="295"/>
      <c r="X57" s="295"/>
      <c r="Y57" s="295"/>
      <c r="Z57" s="295"/>
      <c r="AA57" s="295"/>
      <c r="AB57" s="295"/>
    </row>
    <row r="58" spans="1:28" s="297" customFormat="1" ht="12.75">
      <c r="A58" s="295"/>
      <c r="B58" s="295"/>
      <c r="C58" s="295"/>
      <c r="D58" s="295"/>
      <c r="E58" s="295"/>
      <c r="F58" s="295"/>
      <c r="G58" s="295"/>
      <c r="H58" s="295"/>
      <c r="I58" s="295"/>
      <c r="J58" s="295"/>
      <c r="K58" s="295"/>
      <c r="L58" s="295"/>
      <c r="M58" s="295"/>
      <c r="N58" s="295"/>
      <c r="O58" s="295"/>
      <c r="P58" s="304"/>
      <c r="Q58" s="295"/>
      <c r="R58" s="295"/>
      <c r="S58" s="295"/>
      <c r="T58" s="295"/>
      <c r="U58" s="295"/>
      <c r="V58" s="295"/>
      <c r="W58" s="295"/>
      <c r="X58" s="295"/>
      <c r="Y58" s="295"/>
      <c r="Z58" s="295"/>
      <c r="AA58" s="295"/>
      <c r="AB58" s="295"/>
    </row>
    <row r="59" spans="1:28" s="297" customFormat="1" ht="12.75">
      <c r="A59" s="295"/>
      <c r="B59" s="295"/>
      <c r="C59" s="295"/>
      <c r="D59" s="295"/>
      <c r="E59" s="295"/>
      <c r="F59" s="295"/>
      <c r="G59" s="295"/>
      <c r="H59" s="295"/>
      <c r="I59" s="295"/>
      <c r="J59" s="295"/>
      <c r="K59" s="295"/>
      <c r="L59" s="295"/>
      <c r="M59" s="295"/>
      <c r="N59" s="295"/>
      <c r="O59" s="295"/>
      <c r="P59" s="310"/>
      <c r="Q59" s="295"/>
      <c r="R59" s="295"/>
      <c r="S59" s="295"/>
      <c r="T59" s="295"/>
      <c r="U59" s="295"/>
      <c r="V59" s="295"/>
      <c r="W59" s="295"/>
      <c r="X59" s="295"/>
      <c r="Y59" s="295"/>
      <c r="Z59" s="295"/>
      <c r="AA59" s="295"/>
      <c r="AB59" s="295"/>
    </row>
    <row r="60" spans="1:28" s="297" customFormat="1" ht="12.75">
      <c r="A60" s="295"/>
      <c r="B60" s="295"/>
      <c r="C60" s="295"/>
      <c r="D60" s="295"/>
      <c r="E60" s="295"/>
      <c r="F60" s="295"/>
      <c r="G60" s="295"/>
      <c r="H60" s="295"/>
      <c r="I60" s="295"/>
      <c r="J60" s="295"/>
      <c r="K60" s="295"/>
      <c r="L60" s="295"/>
      <c r="M60" s="295"/>
      <c r="N60" s="295"/>
      <c r="O60" s="295"/>
      <c r="P60" s="303"/>
      <c r="Q60" s="295"/>
      <c r="R60" s="295"/>
      <c r="S60" s="295"/>
      <c r="T60" s="295"/>
      <c r="U60" s="295"/>
      <c r="V60" s="295"/>
      <c r="W60" s="295"/>
      <c r="X60" s="295"/>
      <c r="Y60" s="295"/>
      <c r="Z60" s="295"/>
      <c r="AA60" s="295"/>
      <c r="AB60" s="295"/>
    </row>
    <row r="61" spans="1:28" s="297" customFormat="1" ht="12.75">
      <c r="A61" s="295"/>
      <c r="B61" s="295"/>
      <c r="C61" s="295"/>
      <c r="D61" s="295"/>
      <c r="E61" s="295"/>
      <c r="F61" s="295"/>
      <c r="G61" s="295"/>
      <c r="H61" s="295"/>
      <c r="I61" s="295"/>
      <c r="J61" s="295"/>
      <c r="K61" s="295"/>
      <c r="L61" s="295"/>
      <c r="M61" s="295"/>
      <c r="N61" s="295"/>
      <c r="O61" s="295"/>
      <c r="P61" s="304"/>
      <c r="Q61" s="295"/>
      <c r="R61" s="295"/>
      <c r="S61" s="295"/>
      <c r="T61" s="295"/>
      <c r="U61" s="295"/>
      <c r="V61" s="295"/>
      <c r="W61" s="295"/>
      <c r="X61" s="295"/>
      <c r="Y61" s="295"/>
      <c r="Z61" s="295"/>
      <c r="AA61" s="295"/>
      <c r="AB61" s="295"/>
    </row>
    <row r="62" spans="1:28">
      <c r="P62" s="304"/>
    </row>
    <row r="63" spans="1:28">
      <c r="P63" s="304"/>
    </row>
    <row r="64" spans="1:28">
      <c r="P64" s="304"/>
    </row>
    <row r="65" spans="16:16">
      <c r="P65" s="304"/>
    </row>
    <row r="66" spans="16:16">
      <c r="P66" s="310"/>
    </row>
    <row r="67" spans="16:16">
      <c r="P67" s="304"/>
    </row>
  </sheetData>
  <mergeCells count="1">
    <mergeCell ref="N40:AB41"/>
  </mergeCells>
  <printOptions horizontalCentered="1" verticalCentered="1"/>
  <pageMargins left="0.47244094488188981" right="0.47244094488188981" top="0.51181102362204722" bottom="0.51181102362204722" header="0.19685039370078741" footer="0.19685039370078741"/>
  <pageSetup paperSize="9" scale="99" fitToHeight="0" orientation="landscape"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48"/>
  <sheetViews>
    <sheetView zoomScale="75" workbookViewId="0"/>
  </sheetViews>
  <sheetFormatPr defaultRowHeight="12.75"/>
  <cols>
    <col min="1" max="1" width="2.85546875" customWidth="1"/>
    <col min="2" max="2" width="4.7109375" customWidth="1"/>
    <col min="3" max="3" width="25" customWidth="1"/>
    <col min="4" max="4" width="26.28515625" customWidth="1"/>
    <col min="5" max="5" width="13.28515625" style="371" customWidth="1"/>
    <col min="6" max="8" width="12.28515625" style="371" customWidth="1"/>
    <col min="9" max="9" width="13" style="371" customWidth="1"/>
    <col min="10" max="10" width="12.42578125" style="371" customWidth="1"/>
    <col min="11" max="11" width="12.5703125" style="436" customWidth="1"/>
    <col min="12" max="12" width="12.28515625" style="371" customWidth="1"/>
    <col min="13" max="13" width="12.140625" style="436" customWidth="1"/>
    <col min="14" max="15" width="12.28515625" style="371" customWidth="1"/>
    <col min="16" max="16" width="12.28515625" style="436" customWidth="1"/>
    <col min="17" max="17" width="12.85546875" style="371" customWidth="1"/>
    <col min="18" max="18" width="13.42578125" style="371" customWidth="1"/>
    <col min="19" max="19" width="15.85546875" style="371" customWidth="1"/>
    <col min="20" max="20" width="10.7109375" bestFit="1" customWidth="1"/>
  </cols>
  <sheetData>
    <row r="2" spans="2:20" ht="42" customHeight="1">
      <c r="B2" s="312"/>
      <c r="C2" s="313"/>
      <c r="D2" s="314"/>
      <c r="E2" s="315" t="s">
        <v>234</v>
      </c>
      <c r="F2" s="316"/>
      <c r="G2" s="316"/>
      <c r="H2" s="316"/>
      <c r="I2" s="316"/>
      <c r="J2" s="316"/>
      <c r="K2" s="316"/>
      <c r="L2" s="316"/>
      <c r="M2" s="316"/>
      <c r="N2" s="316"/>
      <c r="O2" s="316"/>
      <c r="P2" s="312"/>
      <c r="Q2" s="312"/>
      <c r="R2" s="317"/>
      <c r="S2" s="318"/>
    </row>
    <row r="3" spans="2:20" ht="48.75" customHeight="1">
      <c r="B3" s="319" t="s">
        <v>235</v>
      </c>
      <c r="C3" s="319"/>
      <c r="D3" s="319"/>
      <c r="E3" s="319"/>
      <c r="F3" s="319"/>
      <c r="G3" s="319"/>
      <c r="H3" s="319"/>
      <c r="I3" s="319"/>
      <c r="J3" s="319"/>
      <c r="K3" s="319"/>
      <c r="L3" s="319"/>
      <c r="M3" s="319"/>
      <c r="N3" s="319"/>
      <c r="O3" s="319"/>
      <c r="P3" s="319"/>
      <c r="Q3" s="319"/>
      <c r="R3" s="319"/>
      <c r="S3" s="319"/>
    </row>
    <row r="4" spans="2:20" ht="42" customHeight="1" thickBot="1">
      <c r="B4" s="320" t="s">
        <v>236</v>
      </c>
      <c r="C4" s="321"/>
      <c r="D4" s="321"/>
      <c r="E4" s="321"/>
      <c r="F4" s="321"/>
      <c r="G4" s="321"/>
      <c r="H4" s="321"/>
      <c r="I4" s="321"/>
      <c r="J4" s="321"/>
      <c r="K4" s="321"/>
      <c r="L4" s="321"/>
      <c r="M4" s="321"/>
      <c r="N4" s="321"/>
      <c r="O4" s="321"/>
      <c r="P4" s="321"/>
      <c r="Q4" s="321"/>
      <c r="R4" s="321"/>
      <c r="S4" s="321"/>
    </row>
    <row r="5" spans="2:20" ht="40.5" customHeight="1" thickBot="1">
      <c r="B5" s="322" t="s">
        <v>1</v>
      </c>
      <c r="C5" s="323" t="s">
        <v>2</v>
      </c>
      <c r="D5" s="324" t="s">
        <v>3</v>
      </c>
      <c r="E5" s="325" t="s">
        <v>237</v>
      </c>
      <c r="F5" s="326" t="s">
        <v>238</v>
      </c>
      <c r="G5" s="327" t="s">
        <v>6</v>
      </c>
      <c r="H5" s="327" t="s">
        <v>7</v>
      </c>
      <c r="I5" s="327" t="s">
        <v>8</v>
      </c>
      <c r="J5" s="327" t="s">
        <v>9</v>
      </c>
      <c r="K5" s="327" t="s">
        <v>10</v>
      </c>
      <c r="L5" s="327" t="s">
        <v>11</v>
      </c>
      <c r="M5" s="327" t="s">
        <v>12</v>
      </c>
      <c r="N5" s="327" t="s">
        <v>13</v>
      </c>
      <c r="O5" s="327" t="s">
        <v>239</v>
      </c>
      <c r="P5" s="327" t="s">
        <v>240</v>
      </c>
      <c r="Q5" s="327" t="s">
        <v>16</v>
      </c>
      <c r="R5" s="327" t="s">
        <v>17</v>
      </c>
      <c r="S5" s="328" t="s">
        <v>18</v>
      </c>
    </row>
    <row r="6" spans="2:20" ht="24" customHeight="1" thickBot="1">
      <c r="B6" s="329"/>
      <c r="C6" s="330" t="s">
        <v>241</v>
      </c>
      <c r="D6" s="330"/>
      <c r="E6" s="330"/>
      <c r="F6" s="330"/>
      <c r="G6" s="330"/>
      <c r="H6" s="330"/>
      <c r="I6" s="330"/>
      <c r="J6" s="330"/>
      <c r="K6" s="330"/>
      <c r="L6" s="330"/>
      <c r="M6" s="330"/>
      <c r="N6" s="330"/>
      <c r="O6" s="330"/>
      <c r="P6" s="330"/>
      <c r="Q6" s="330"/>
      <c r="R6" s="330"/>
      <c r="S6" s="330"/>
    </row>
    <row r="7" spans="2:20" ht="24" customHeight="1" thickBot="1">
      <c r="B7" s="331" t="s">
        <v>20</v>
      </c>
      <c r="C7" s="332" t="s">
        <v>242</v>
      </c>
      <c r="D7" s="333"/>
      <c r="E7" s="333"/>
      <c r="F7" s="333"/>
      <c r="G7" s="333"/>
      <c r="H7" s="333"/>
      <c r="I7" s="333"/>
      <c r="J7" s="333"/>
      <c r="K7" s="333"/>
      <c r="L7" s="333"/>
      <c r="M7" s="333"/>
      <c r="N7" s="333"/>
      <c r="O7" s="333"/>
      <c r="P7" s="333"/>
      <c r="Q7" s="333"/>
      <c r="R7" s="333"/>
      <c r="S7" s="334"/>
    </row>
    <row r="8" spans="2:20" ht="24" customHeight="1" thickBot="1">
      <c r="B8" s="335"/>
      <c r="C8" s="336" t="s">
        <v>243</v>
      </c>
      <c r="D8" s="337"/>
      <c r="E8" s="338">
        <v>109</v>
      </c>
      <c r="F8" s="338">
        <v>100</v>
      </c>
      <c r="G8" s="339">
        <v>136</v>
      </c>
      <c r="H8" s="339">
        <v>170</v>
      </c>
      <c r="I8" s="339">
        <v>167</v>
      </c>
      <c r="J8" s="340">
        <v>40</v>
      </c>
      <c r="K8" s="339">
        <v>216</v>
      </c>
      <c r="L8" s="339">
        <v>46</v>
      </c>
      <c r="M8" s="339">
        <v>100</v>
      </c>
      <c r="N8" s="339">
        <v>175</v>
      </c>
      <c r="O8" s="339">
        <v>140</v>
      </c>
      <c r="P8" s="339">
        <v>184</v>
      </c>
      <c r="Q8" s="339">
        <v>111</v>
      </c>
      <c r="R8" s="341">
        <v>202</v>
      </c>
      <c r="S8" s="342">
        <f>SUM(E8:R8)</f>
        <v>1896</v>
      </c>
    </row>
    <row r="9" spans="2:20" ht="24" customHeight="1" thickBot="1">
      <c r="B9" s="335"/>
      <c r="C9" s="343" t="s">
        <v>244</v>
      </c>
      <c r="D9" s="344"/>
      <c r="E9" s="345">
        <v>269</v>
      </c>
      <c r="F9" s="345">
        <v>188</v>
      </c>
      <c r="G9" s="345">
        <v>239</v>
      </c>
      <c r="H9" s="345">
        <v>309</v>
      </c>
      <c r="I9" s="345">
        <v>322</v>
      </c>
      <c r="J9" s="340">
        <v>72</v>
      </c>
      <c r="K9" s="345">
        <v>295</v>
      </c>
      <c r="L9" s="345">
        <v>113</v>
      </c>
      <c r="M9" s="345">
        <v>157</v>
      </c>
      <c r="N9" s="345">
        <v>253</v>
      </c>
      <c r="O9" s="345">
        <v>450</v>
      </c>
      <c r="P9" s="345">
        <v>433</v>
      </c>
      <c r="Q9" s="345">
        <v>241</v>
      </c>
      <c r="R9" s="346">
        <v>348</v>
      </c>
      <c r="S9" s="342">
        <f>SUM(E9:R9)</f>
        <v>3689</v>
      </c>
      <c r="T9" s="347"/>
    </row>
    <row r="10" spans="2:20" ht="24" customHeight="1" thickBot="1">
      <c r="B10" s="335"/>
      <c r="C10" s="348" t="s">
        <v>245</v>
      </c>
      <c r="D10" s="336"/>
      <c r="E10" s="349">
        <v>404</v>
      </c>
      <c r="F10" s="349">
        <v>210</v>
      </c>
      <c r="G10" s="349">
        <v>230</v>
      </c>
      <c r="H10" s="349">
        <v>305</v>
      </c>
      <c r="I10" s="349">
        <v>392</v>
      </c>
      <c r="J10" s="340">
        <v>87</v>
      </c>
      <c r="K10" s="349">
        <v>311</v>
      </c>
      <c r="L10" s="349">
        <v>112</v>
      </c>
      <c r="M10" s="349">
        <v>176</v>
      </c>
      <c r="N10" s="349">
        <v>201</v>
      </c>
      <c r="O10" s="349">
        <v>577</v>
      </c>
      <c r="P10" s="349">
        <v>454</v>
      </c>
      <c r="Q10" s="345">
        <v>240</v>
      </c>
      <c r="R10" s="350">
        <v>351</v>
      </c>
      <c r="S10" s="342">
        <f>SUM(E10:R10)</f>
        <v>4050</v>
      </c>
      <c r="T10" s="347"/>
    </row>
    <row r="11" spans="2:20" ht="24" customHeight="1" thickBot="1">
      <c r="B11" s="335"/>
      <c r="C11" s="348" t="s">
        <v>246</v>
      </c>
      <c r="D11" s="336"/>
      <c r="E11" s="351">
        <v>298</v>
      </c>
      <c r="F11" s="351">
        <v>142</v>
      </c>
      <c r="G11" s="351">
        <v>178</v>
      </c>
      <c r="H11" s="351">
        <v>274</v>
      </c>
      <c r="I11" s="351">
        <v>284</v>
      </c>
      <c r="J11" s="352">
        <v>70</v>
      </c>
      <c r="K11" s="351">
        <v>286</v>
      </c>
      <c r="L11" s="351">
        <v>70</v>
      </c>
      <c r="M11" s="351">
        <v>117</v>
      </c>
      <c r="N11" s="351">
        <v>160</v>
      </c>
      <c r="O11" s="351">
        <v>437</v>
      </c>
      <c r="P11" s="351">
        <v>323</v>
      </c>
      <c r="Q11" s="349">
        <v>185</v>
      </c>
      <c r="R11" s="353">
        <v>315</v>
      </c>
      <c r="S11" s="342">
        <f>SUM(E11:R11)</f>
        <v>3139</v>
      </c>
      <c r="T11" s="347"/>
    </row>
    <row r="12" spans="2:20" ht="24" customHeight="1" thickBot="1">
      <c r="B12" s="354"/>
      <c r="C12" s="355" t="s">
        <v>247</v>
      </c>
      <c r="D12" s="356"/>
      <c r="E12" s="357">
        <v>203</v>
      </c>
      <c r="F12" s="357">
        <v>164</v>
      </c>
      <c r="G12" s="352">
        <v>135</v>
      </c>
      <c r="H12" s="352">
        <v>234</v>
      </c>
      <c r="I12" s="352">
        <v>233</v>
      </c>
      <c r="J12" s="358">
        <v>90</v>
      </c>
      <c r="K12" s="352">
        <v>227</v>
      </c>
      <c r="L12" s="352">
        <v>82</v>
      </c>
      <c r="M12" s="359">
        <v>96</v>
      </c>
      <c r="N12" s="359">
        <v>125</v>
      </c>
      <c r="O12" s="359">
        <v>336</v>
      </c>
      <c r="P12" s="359">
        <v>260</v>
      </c>
      <c r="Q12" s="351">
        <v>155</v>
      </c>
      <c r="R12" s="359">
        <v>244</v>
      </c>
      <c r="S12" s="342">
        <f>SUM(E12:R12)</f>
        <v>2584</v>
      </c>
      <c r="T12" s="347"/>
    </row>
    <row r="13" spans="2:20" ht="24" customHeight="1" thickBot="1">
      <c r="B13" s="360" t="s">
        <v>248</v>
      </c>
      <c r="C13" s="360"/>
      <c r="D13" s="360"/>
      <c r="E13" s="360"/>
      <c r="F13" s="360"/>
      <c r="G13" s="360"/>
      <c r="H13" s="360"/>
      <c r="I13" s="360"/>
      <c r="J13" s="360"/>
      <c r="K13" s="360"/>
      <c r="L13" s="360"/>
      <c r="M13" s="360"/>
      <c r="N13" s="360"/>
      <c r="O13" s="360"/>
      <c r="P13" s="360"/>
      <c r="Q13" s="360"/>
      <c r="R13" s="360"/>
      <c r="S13" s="361"/>
      <c r="T13" s="347"/>
    </row>
    <row r="14" spans="2:20" ht="24" customHeight="1" thickBot="1">
      <c r="B14" s="362">
        <v>2</v>
      </c>
      <c r="C14" s="363" t="s">
        <v>249</v>
      </c>
      <c r="D14" s="333"/>
      <c r="E14" s="333"/>
      <c r="F14" s="333"/>
      <c r="G14" s="333"/>
      <c r="H14" s="333"/>
      <c r="I14" s="333"/>
      <c r="J14" s="333"/>
      <c r="K14" s="333"/>
      <c r="L14" s="333"/>
      <c r="M14" s="333"/>
      <c r="N14" s="333"/>
      <c r="O14" s="333"/>
      <c r="P14" s="333"/>
      <c r="Q14" s="333"/>
      <c r="R14" s="333"/>
      <c r="S14" s="334"/>
      <c r="T14" s="347"/>
    </row>
    <row r="15" spans="2:20" ht="24" customHeight="1" thickBot="1">
      <c r="B15" s="364"/>
      <c r="C15" s="365" t="s">
        <v>250</v>
      </c>
      <c r="D15" s="336"/>
      <c r="E15" s="349">
        <v>281</v>
      </c>
      <c r="F15" s="349">
        <v>102</v>
      </c>
      <c r="G15" s="340">
        <v>90</v>
      </c>
      <c r="H15" s="340">
        <v>114</v>
      </c>
      <c r="I15" s="340">
        <v>153</v>
      </c>
      <c r="J15" s="351">
        <v>31</v>
      </c>
      <c r="K15" s="340">
        <v>95</v>
      </c>
      <c r="L15" s="340">
        <v>36</v>
      </c>
      <c r="M15" s="366">
        <v>83</v>
      </c>
      <c r="N15" s="366">
        <v>87</v>
      </c>
      <c r="O15" s="366">
        <v>490</v>
      </c>
      <c r="P15" s="366">
        <v>159</v>
      </c>
      <c r="Q15" s="366">
        <v>114</v>
      </c>
      <c r="R15" s="366">
        <v>118</v>
      </c>
      <c r="S15" s="342">
        <f>SUM(E15:R15)</f>
        <v>1953</v>
      </c>
      <c r="T15" s="347"/>
    </row>
    <row r="16" spans="2:20" ht="24" customHeight="1" thickBot="1">
      <c r="B16" s="364" t="s">
        <v>22</v>
      </c>
      <c r="C16" s="365" t="s">
        <v>251</v>
      </c>
      <c r="D16" s="336"/>
      <c r="E16" s="349">
        <v>295</v>
      </c>
      <c r="F16" s="349">
        <v>133</v>
      </c>
      <c r="G16" s="340">
        <v>194</v>
      </c>
      <c r="H16" s="340">
        <v>304</v>
      </c>
      <c r="I16" s="340">
        <v>328</v>
      </c>
      <c r="J16" s="340">
        <v>60</v>
      </c>
      <c r="K16" s="340">
        <v>236</v>
      </c>
      <c r="L16" s="340">
        <v>73</v>
      </c>
      <c r="M16" s="366">
        <v>128</v>
      </c>
      <c r="N16" s="366">
        <v>204</v>
      </c>
      <c r="O16" s="366">
        <v>401</v>
      </c>
      <c r="P16" s="366">
        <v>315</v>
      </c>
      <c r="Q16" s="366">
        <v>199</v>
      </c>
      <c r="R16" s="366">
        <v>347</v>
      </c>
      <c r="S16" s="342">
        <f>SUM(E16:R16)</f>
        <v>3217</v>
      </c>
      <c r="T16" s="347"/>
    </row>
    <row r="17" spans="2:20" s="371" customFormat="1" ht="24" customHeight="1" thickBot="1">
      <c r="B17" s="367" t="s">
        <v>22</v>
      </c>
      <c r="C17" s="368" t="s">
        <v>252</v>
      </c>
      <c r="D17" s="369"/>
      <c r="E17" s="349">
        <v>155</v>
      </c>
      <c r="F17" s="349">
        <v>104</v>
      </c>
      <c r="G17" s="340">
        <v>122</v>
      </c>
      <c r="H17" s="340">
        <v>117</v>
      </c>
      <c r="I17" s="340">
        <v>148</v>
      </c>
      <c r="J17" s="351">
        <v>35</v>
      </c>
      <c r="K17" s="340">
        <v>137</v>
      </c>
      <c r="L17" s="340">
        <v>51</v>
      </c>
      <c r="M17" s="366">
        <v>52</v>
      </c>
      <c r="N17" s="366">
        <v>95</v>
      </c>
      <c r="O17" s="366">
        <v>301</v>
      </c>
      <c r="P17" s="366">
        <v>165</v>
      </c>
      <c r="Q17" s="366">
        <v>89</v>
      </c>
      <c r="R17" s="366">
        <v>167</v>
      </c>
      <c r="S17" s="342">
        <f>SUM(E17:R17)</f>
        <v>1738</v>
      </c>
      <c r="T17" s="370"/>
    </row>
    <row r="18" spans="2:20" s="371" customFormat="1" ht="24" customHeight="1" thickBot="1">
      <c r="B18" s="367"/>
      <c r="C18" s="372" t="s">
        <v>253</v>
      </c>
      <c r="D18" s="373"/>
      <c r="E18" s="357">
        <v>225</v>
      </c>
      <c r="F18" s="357">
        <v>203</v>
      </c>
      <c r="G18" s="352">
        <v>252</v>
      </c>
      <c r="H18" s="352">
        <v>410</v>
      </c>
      <c r="I18" s="352">
        <v>390</v>
      </c>
      <c r="J18" s="340">
        <v>119</v>
      </c>
      <c r="K18" s="352">
        <v>437</v>
      </c>
      <c r="L18" s="352">
        <v>139</v>
      </c>
      <c r="M18" s="359">
        <v>183</v>
      </c>
      <c r="N18" s="359">
        <v>289</v>
      </c>
      <c r="O18" s="359">
        <v>321</v>
      </c>
      <c r="P18" s="359">
        <v>474</v>
      </c>
      <c r="Q18" s="359">
        <v>268</v>
      </c>
      <c r="R18" s="366">
        <v>411</v>
      </c>
      <c r="S18" s="342">
        <f>SUM(E18:R18)</f>
        <v>4121</v>
      </c>
      <c r="T18" s="370"/>
    </row>
    <row r="19" spans="2:20" s="371" customFormat="1" ht="24" customHeight="1" thickBot="1">
      <c r="B19" s="374"/>
      <c r="C19" s="375" t="s">
        <v>254</v>
      </c>
      <c r="D19" s="376"/>
      <c r="E19" s="377">
        <v>327</v>
      </c>
      <c r="F19" s="377">
        <v>262</v>
      </c>
      <c r="G19" s="358">
        <v>260</v>
      </c>
      <c r="H19" s="358">
        <v>347</v>
      </c>
      <c r="I19" s="358">
        <v>379</v>
      </c>
      <c r="J19" s="351">
        <v>114</v>
      </c>
      <c r="K19" s="358">
        <v>430</v>
      </c>
      <c r="L19" s="358">
        <v>124</v>
      </c>
      <c r="M19" s="378">
        <v>200</v>
      </c>
      <c r="N19" s="378">
        <v>239</v>
      </c>
      <c r="O19" s="378">
        <v>427</v>
      </c>
      <c r="P19" s="378">
        <v>541</v>
      </c>
      <c r="Q19" s="378">
        <v>262</v>
      </c>
      <c r="R19" s="378">
        <v>417</v>
      </c>
      <c r="S19" s="342">
        <f>SUM(E19:R19)</f>
        <v>4329</v>
      </c>
      <c r="T19" s="370"/>
    </row>
    <row r="20" spans="2:20" ht="24" customHeight="1" thickBot="1">
      <c r="B20" s="379" t="s">
        <v>255</v>
      </c>
      <c r="C20" s="380"/>
      <c r="D20" s="380"/>
      <c r="E20" s="380"/>
      <c r="F20" s="380"/>
      <c r="G20" s="380"/>
      <c r="H20" s="380"/>
      <c r="I20" s="380"/>
      <c r="J20" s="380"/>
      <c r="K20" s="380"/>
      <c r="L20" s="380"/>
      <c r="M20" s="380"/>
      <c r="N20" s="380"/>
      <c r="O20" s="380"/>
      <c r="P20" s="380"/>
      <c r="Q20" s="380"/>
      <c r="R20" s="380"/>
      <c r="S20" s="380"/>
    </row>
    <row r="21" spans="2:20" ht="24" customHeight="1" thickBot="1">
      <c r="B21" s="331">
        <v>3</v>
      </c>
      <c r="C21" s="381" t="s">
        <v>256</v>
      </c>
      <c r="D21" s="382"/>
      <c r="E21" s="382"/>
      <c r="F21" s="382"/>
      <c r="G21" s="382"/>
      <c r="H21" s="382"/>
      <c r="I21" s="382"/>
      <c r="J21" s="382"/>
      <c r="K21" s="382"/>
      <c r="L21" s="382"/>
      <c r="M21" s="382"/>
      <c r="N21" s="382"/>
      <c r="O21" s="382"/>
      <c r="P21" s="382"/>
      <c r="Q21" s="382"/>
      <c r="R21" s="382"/>
      <c r="S21" s="383"/>
    </row>
    <row r="22" spans="2:20" ht="24" customHeight="1" thickBot="1">
      <c r="B22" s="384"/>
      <c r="C22" s="348" t="s">
        <v>257</v>
      </c>
      <c r="D22" s="336"/>
      <c r="E22" s="351">
        <v>275</v>
      </c>
      <c r="F22" s="351">
        <v>162</v>
      </c>
      <c r="G22" s="351">
        <v>194</v>
      </c>
      <c r="H22" s="351">
        <v>192</v>
      </c>
      <c r="I22" s="351">
        <v>271</v>
      </c>
      <c r="J22" s="351">
        <v>56</v>
      </c>
      <c r="K22" s="351">
        <v>244</v>
      </c>
      <c r="L22" s="351">
        <v>84</v>
      </c>
      <c r="M22" s="351">
        <v>92</v>
      </c>
      <c r="N22" s="351">
        <v>152</v>
      </c>
      <c r="O22" s="351">
        <v>404</v>
      </c>
      <c r="P22" s="351">
        <v>350</v>
      </c>
      <c r="Q22" s="351">
        <v>210</v>
      </c>
      <c r="R22" s="353">
        <v>301</v>
      </c>
      <c r="S22" s="385">
        <f t="shared" ref="S22:S28" si="0">SUM(E22:R22)</f>
        <v>2987</v>
      </c>
    </row>
    <row r="23" spans="2:20" ht="24" customHeight="1" thickBot="1">
      <c r="B23" s="386"/>
      <c r="C23" s="348" t="s">
        <v>258</v>
      </c>
      <c r="D23" s="336"/>
      <c r="E23" s="349">
        <v>281</v>
      </c>
      <c r="F23" s="349">
        <v>165</v>
      </c>
      <c r="G23" s="340">
        <v>249</v>
      </c>
      <c r="H23" s="340">
        <v>320</v>
      </c>
      <c r="I23" s="340">
        <v>358</v>
      </c>
      <c r="J23" s="340">
        <v>86</v>
      </c>
      <c r="K23" s="340">
        <v>341</v>
      </c>
      <c r="L23" s="340">
        <v>105</v>
      </c>
      <c r="M23" s="366">
        <v>162</v>
      </c>
      <c r="N23" s="366">
        <v>283</v>
      </c>
      <c r="O23" s="366">
        <v>445</v>
      </c>
      <c r="P23" s="366">
        <v>411</v>
      </c>
      <c r="Q23" s="366">
        <v>264</v>
      </c>
      <c r="R23" s="366">
        <v>385</v>
      </c>
      <c r="S23" s="385">
        <f t="shared" si="0"/>
        <v>3855</v>
      </c>
    </row>
    <row r="24" spans="2:20" ht="24" customHeight="1" thickBot="1">
      <c r="B24" s="386"/>
      <c r="C24" s="348" t="s">
        <v>259</v>
      </c>
      <c r="D24" s="336"/>
      <c r="E24" s="351">
        <v>223</v>
      </c>
      <c r="F24" s="351">
        <v>150</v>
      </c>
      <c r="G24" s="351">
        <v>159</v>
      </c>
      <c r="H24" s="351">
        <v>235</v>
      </c>
      <c r="I24" s="351">
        <v>232</v>
      </c>
      <c r="J24" s="351">
        <v>52</v>
      </c>
      <c r="K24" s="351">
        <v>228</v>
      </c>
      <c r="L24" s="351">
        <v>87</v>
      </c>
      <c r="M24" s="351">
        <v>112</v>
      </c>
      <c r="N24" s="351">
        <v>158</v>
      </c>
      <c r="O24" s="351">
        <v>309</v>
      </c>
      <c r="P24" s="351">
        <v>261</v>
      </c>
      <c r="Q24" s="351">
        <v>167</v>
      </c>
      <c r="R24" s="353">
        <v>242</v>
      </c>
      <c r="S24" s="385">
        <f t="shared" si="0"/>
        <v>2615</v>
      </c>
    </row>
    <row r="25" spans="2:20" s="371" customFormat="1" ht="24" customHeight="1" thickBot="1">
      <c r="B25" s="387"/>
      <c r="C25" s="388" t="s">
        <v>260</v>
      </c>
      <c r="D25" s="389"/>
      <c r="E25" s="349">
        <v>192</v>
      </c>
      <c r="F25" s="349">
        <v>129</v>
      </c>
      <c r="G25" s="340">
        <v>151</v>
      </c>
      <c r="H25" s="340">
        <v>246</v>
      </c>
      <c r="I25" s="340">
        <v>235</v>
      </c>
      <c r="J25" s="340">
        <v>60</v>
      </c>
      <c r="K25" s="340">
        <v>197</v>
      </c>
      <c r="L25" s="340">
        <v>55</v>
      </c>
      <c r="M25" s="366">
        <v>104</v>
      </c>
      <c r="N25" s="366">
        <v>142</v>
      </c>
      <c r="O25" s="366">
        <v>308</v>
      </c>
      <c r="P25" s="366">
        <v>255</v>
      </c>
      <c r="Q25" s="366">
        <v>124</v>
      </c>
      <c r="R25" s="366">
        <v>230</v>
      </c>
      <c r="S25" s="385">
        <f t="shared" si="0"/>
        <v>2428</v>
      </c>
    </row>
    <row r="26" spans="2:20" ht="24" customHeight="1" thickBot="1">
      <c r="B26" s="386"/>
      <c r="C26" s="348" t="s">
        <v>261</v>
      </c>
      <c r="D26" s="336"/>
      <c r="E26" s="351">
        <v>138</v>
      </c>
      <c r="F26" s="351">
        <v>79</v>
      </c>
      <c r="G26" s="351">
        <v>55</v>
      </c>
      <c r="H26" s="351">
        <v>106</v>
      </c>
      <c r="I26" s="351">
        <v>104</v>
      </c>
      <c r="J26" s="351">
        <v>33</v>
      </c>
      <c r="K26" s="351">
        <v>104</v>
      </c>
      <c r="L26" s="351">
        <v>36</v>
      </c>
      <c r="M26" s="351">
        <v>60</v>
      </c>
      <c r="N26" s="351">
        <v>60</v>
      </c>
      <c r="O26" s="351">
        <v>155</v>
      </c>
      <c r="P26" s="351">
        <v>125</v>
      </c>
      <c r="Q26" s="351">
        <v>61</v>
      </c>
      <c r="R26" s="353">
        <v>104</v>
      </c>
      <c r="S26" s="385">
        <f t="shared" si="0"/>
        <v>1220</v>
      </c>
    </row>
    <row r="27" spans="2:20" s="371" customFormat="1" ht="24" customHeight="1" thickBot="1">
      <c r="B27" s="387"/>
      <c r="C27" s="388" t="s">
        <v>262</v>
      </c>
      <c r="D27" s="389"/>
      <c r="E27" s="349">
        <v>40</v>
      </c>
      <c r="F27" s="349">
        <v>45</v>
      </c>
      <c r="G27" s="340">
        <v>22</v>
      </c>
      <c r="H27" s="340">
        <v>60</v>
      </c>
      <c r="I27" s="340">
        <v>46</v>
      </c>
      <c r="J27" s="340">
        <v>19</v>
      </c>
      <c r="K27" s="340">
        <v>39</v>
      </c>
      <c r="L27" s="340">
        <v>18</v>
      </c>
      <c r="M27" s="366">
        <v>23</v>
      </c>
      <c r="N27" s="366">
        <v>23</v>
      </c>
      <c r="O27" s="366">
        <v>57</v>
      </c>
      <c r="P27" s="366">
        <v>44</v>
      </c>
      <c r="Q27" s="366">
        <v>19</v>
      </c>
      <c r="R27" s="366">
        <v>41</v>
      </c>
      <c r="S27" s="385">
        <f t="shared" si="0"/>
        <v>496</v>
      </c>
    </row>
    <row r="28" spans="2:20" ht="24" customHeight="1" thickBot="1">
      <c r="B28" s="390"/>
      <c r="C28" s="391" t="s">
        <v>263</v>
      </c>
      <c r="D28" s="392"/>
      <c r="E28" s="393">
        <v>134</v>
      </c>
      <c r="F28" s="393">
        <v>74</v>
      </c>
      <c r="G28" s="393">
        <v>88</v>
      </c>
      <c r="H28" s="393">
        <v>133</v>
      </c>
      <c r="I28" s="393">
        <v>152</v>
      </c>
      <c r="J28" s="393">
        <v>53</v>
      </c>
      <c r="K28" s="393">
        <v>182</v>
      </c>
      <c r="L28" s="393">
        <v>38</v>
      </c>
      <c r="M28" s="393">
        <v>93</v>
      </c>
      <c r="N28" s="393">
        <v>96</v>
      </c>
      <c r="O28" s="393">
        <v>262</v>
      </c>
      <c r="P28" s="393">
        <v>208</v>
      </c>
      <c r="Q28" s="393">
        <v>87</v>
      </c>
      <c r="R28" s="394">
        <v>157</v>
      </c>
      <c r="S28" s="385">
        <f t="shared" si="0"/>
        <v>1757</v>
      </c>
    </row>
    <row r="29" spans="2:20" s="371" customFormat="1" ht="24" customHeight="1" thickBot="1">
      <c r="B29" s="360" t="s">
        <v>264</v>
      </c>
      <c r="C29" s="360"/>
      <c r="D29" s="360"/>
      <c r="E29" s="360"/>
      <c r="F29" s="360"/>
      <c r="G29" s="360"/>
      <c r="H29" s="360"/>
      <c r="I29" s="360"/>
      <c r="J29" s="360"/>
      <c r="K29" s="360"/>
      <c r="L29" s="360"/>
      <c r="M29" s="360"/>
      <c r="N29" s="360"/>
      <c r="O29" s="360"/>
      <c r="P29" s="360"/>
      <c r="Q29" s="360"/>
      <c r="R29" s="360"/>
      <c r="S29" s="361"/>
    </row>
    <row r="30" spans="2:20" s="371" customFormat="1" ht="24" customHeight="1" thickBot="1">
      <c r="B30" s="395" t="s">
        <v>31</v>
      </c>
      <c r="C30" s="396" t="s">
        <v>265</v>
      </c>
      <c r="D30" s="397"/>
      <c r="E30" s="397"/>
      <c r="F30" s="397"/>
      <c r="G30" s="397"/>
      <c r="H30" s="397"/>
      <c r="I30" s="397"/>
      <c r="J30" s="397"/>
      <c r="K30" s="397"/>
      <c r="L30" s="397"/>
      <c r="M30" s="397"/>
      <c r="N30" s="397"/>
      <c r="O30" s="397"/>
      <c r="P30" s="397"/>
      <c r="Q30" s="397"/>
      <c r="R30" s="397"/>
      <c r="S30" s="398"/>
    </row>
    <row r="31" spans="2:20" ht="24" customHeight="1" thickBot="1">
      <c r="B31" s="386"/>
      <c r="C31" s="348" t="s">
        <v>266</v>
      </c>
      <c r="D31" s="336"/>
      <c r="E31" s="399">
        <v>319</v>
      </c>
      <c r="F31" s="399">
        <v>167</v>
      </c>
      <c r="G31" s="399">
        <v>187</v>
      </c>
      <c r="H31" s="399">
        <v>218</v>
      </c>
      <c r="I31" s="399">
        <v>284</v>
      </c>
      <c r="J31" s="399">
        <v>78</v>
      </c>
      <c r="K31" s="399">
        <v>247</v>
      </c>
      <c r="L31" s="399">
        <v>81</v>
      </c>
      <c r="M31" s="399">
        <v>154</v>
      </c>
      <c r="N31" s="399">
        <v>140</v>
      </c>
      <c r="O31" s="399">
        <v>345</v>
      </c>
      <c r="P31" s="399">
        <v>204</v>
      </c>
      <c r="Q31" s="399">
        <v>215</v>
      </c>
      <c r="R31" s="400">
        <v>262</v>
      </c>
      <c r="S31" s="385">
        <f t="shared" ref="S31:S36" si="1">SUM(E31:R31)</f>
        <v>2901</v>
      </c>
    </row>
    <row r="32" spans="2:20" s="371" customFormat="1" ht="24" customHeight="1" thickBot="1">
      <c r="B32" s="387"/>
      <c r="C32" s="388" t="s">
        <v>267</v>
      </c>
      <c r="D32" s="389"/>
      <c r="E32" s="399">
        <v>323</v>
      </c>
      <c r="F32" s="350">
        <v>170</v>
      </c>
      <c r="G32" s="366">
        <v>180</v>
      </c>
      <c r="H32" s="366">
        <v>205</v>
      </c>
      <c r="I32" s="366">
        <v>267</v>
      </c>
      <c r="J32" s="366">
        <v>68</v>
      </c>
      <c r="K32" s="366">
        <v>238</v>
      </c>
      <c r="L32" s="366">
        <v>87</v>
      </c>
      <c r="M32" s="366">
        <v>127</v>
      </c>
      <c r="N32" s="366">
        <v>161</v>
      </c>
      <c r="O32" s="366">
        <v>421</v>
      </c>
      <c r="P32" s="366">
        <v>254</v>
      </c>
      <c r="Q32" s="366">
        <v>192</v>
      </c>
      <c r="R32" s="366">
        <v>256</v>
      </c>
      <c r="S32" s="385">
        <f t="shared" si="1"/>
        <v>2949</v>
      </c>
    </row>
    <row r="33" spans="1:19" ht="24" customHeight="1" thickBot="1">
      <c r="B33" s="386"/>
      <c r="C33" s="355" t="s">
        <v>268</v>
      </c>
      <c r="D33" s="356"/>
      <c r="E33" s="338">
        <v>227</v>
      </c>
      <c r="F33" s="357">
        <v>151</v>
      </c>
      <c r="G33" s="401">
        <v>146</v>
      </c>
      <c r="H33" s="401">
        <v>215</v>
      </c>
      <c r="I33" s="401">
        <v>203</v>
      </c>
      <c r="J33" s="401">
        <v>53</v>
      </c>
      <c r="K33" s="401">
        <v>191</v>
      </c>
      <c r="L33" s="401">
        <v>81</v>
      </c>
      <c r="M33" s="401">
        <v>110</v>
      </c>
      <c r="N33" s="401">
        <v>125</v>
      </c>
      <c r="O33" s="357">
        <v>350</v>
      </c>
      <c r="P33" s="401">
        <v>207</v>
      </c>
      <c r="Q33" s="401">
        <v>136</v>
      </c>
      <c r="R33" s="402">
        <v>213</v>
      </c>
      <c r="S33" s="385">
        <f t="shared" si="1"/>
        <v>2408</v>
      </c>
    </row>
    <row r="34" spans="1:19" ht="24" customHeight="1" thickBot="1">
      <c r="B34" s="386"/>
      <c r="C34" s="388" t="s">
        <v>269</v>
      </c>
      <c r="D34" s="389"/>
      <c r="E34" s="357">
        <v>222</v>
      </c>
      <c r="F34" s="338">
        <v>143</v>
      </c>
      <c r="G34" s="403">
        <v>169</v>
      </c>
      <c r="H34" s="403">
        <v>259</v>
      </c>
      <c r="I34" s="403">
        <v>277</v>
      </c>
      <c r="J34" s="403">
        <v>64</v>
      </c>
      <c r="K34" s="403">
        <v>263</v>
      </c>
      <c r="L34" s="403">
        <v>77</v>
      </c>
      <c r="M34" s="403">
        <v>128</v>
      </c>
      <c r="N34" s="403">
        <v>167</v>
      </c>
      <c r="O34" s="338">
        <v>357</v>
      </c>
      <c r="P34" s="403">
        <v>283</v>
      </c>
      <c r="Q34" s="403">
        <v>182</v>
      </c>
      <c r="R34" s="404">
        <v>272</v>
      </c>
      <c r="S34" s="385">
        <f t="shared" si="1"/>
        <v>2863</v>
      </c>
    </row>
    <row r="35" spans="1:19" ht="24" customHeight="1" thickBot="1">
      <c r="B35" s="386"/>
      <c r="C35" s="405" t="s">
        <v>270</v>
      </c>
      <c r="D35" s="406"/>
      <c r="E35" s="338">
        <v>112</v>
      </c>
      <c r="F35" s="407">
        <v>99</v>
      </c>
      <c r="G35" s="408">
        <v>95</v>
      </c>
      <c r="H35" s="408">
        <v>192</v>
      </c>
      <c r="I35" s="408">
        <v>175</v>
      </c>
      <c r="J35" s="408">
        <v>43</v>
      </c>
      <c r="K35" s="408">
        <v>182</v>
      </c>
      <c r="L35" s="408">
        <v>46</v>
      </c>
      <c r="M35" s="408">
        <v>82</v>
      </c>
      <c r="N35" s="408">
        <v>129</v>
      </c>
      <c r="O35" s="407">
        <v>217</v>
      </c>
      <c r="P35" s="408">
        <v>254</v>
      </c>
      <c r="Q35" s="408">
        <v>124</v>
      </c>
      <c r="R35" s="409">
        <v>177</v>
      </c>
      <c r="S35" s="385">
        <f t="shared" si="1"/>
        <v>1927</v>
      </c>
    </row>
    <row r="36" spans="1:19" ht="24" customHeight="1" thickBot="1">
      <c r="B36" s="410"/>
      <c r="C36" s="411" t="s">
        <v>271</v>
      </c>
      <c r="D36" s="412"/>
      <c r="E36" s="413">
        <v>80</v>
      </c>
      <c r="F36" s="413">
        <v>74</v>
      </c>
      <c r="G36" s="414">
        <v>141</v>
      </c>
      <c r="H36" s="414">
        <v>203</v>
      </c>
      <c r="I36" s="414">
        <v>192</v>
      </c>
      <c r="J36" s="414">
        <v>53</v>
      </c>
      <c r="K36" s="414">
        <v>214</v>
      </c>
      <c r="L36" s="414">
        <v>51</v>
      </c>
      <c r="M36" s="414">
        <v>45</v>
      </c>
      <c r="N36" s="414">
        <v>192</v>
      </c>
      <c r="O36" s="413">
        <v>250</v>
      </c>
      <c r="P36" s="414">
        <v>452</v>
      </c>
      <c r="Q36" s="414">
        <v>83</v>
      </c>
      <c r="R36" s="415">
        <v>280</v>
      </c>
      <c r="S36" s="385">
        <f t="shared" si="1"/>
        <v>2310</v>
      </c>
    </row>
    <row r="37" spans="1:19" ht="24" customHeight="1" thickBot="1">
      <c r="B37" s="416"/>
      <c r="C37" s="417"/>
      <c r="D37" s="417"/>
      <c r="E37" s="417"/>
      <c r="F37" s="417"/>
      <c r="G37" s="417"/>
      <c r="H37" s="417"/>
      <c r="I37" s="417"/>
      <c r="J37" s="417"/>
      <c r="K37" s="417"/>
      <c r="L37" s="417"/>
      <c r="M37" s="417"/>
      <c r="N37" s="417"/>
      <c r="O37" s="417"/>
      <c r="P37" s="417"/>
      <c r="Q37" s="417"/>
      <c r="R37" s="417"/>
      <c r="S37" s="417"/>
    </row>
    <row r="38" spans="1:19" ht="39" customHeight="1" thickBot="1">
      <c r="B38" s="418" t="s">
        <v>42</v>
      </c>
      <c r="C38" s="419" t="s">
        <v>272</v>
      </c>
      <c r="D38" s="420"/>
      <c r="E38" s="421">
        <v>1283</v>
      </c>
      <c r="F38" s="421">
        <v>804</v>
      </c>
      <c r="G38" s="421">
        <v>918</v>
      </c>
      <c r="H38" s="421">
        <v>1292</v>
      </c>
      <c r="I38" s="421">
        <v>1398</v>
      </c>
      <c r="J38" s="421">
        <v>359</v>
      </c>
      <c r="K38" s="421">
        <v>1335</v>
      </c>
      <c r="L38" s="421">
        <v>423</v>
      </c>
      <c r="M38" s="421">
        <v>646</v>
      </c>
      <c r="N38" s="421">
        <v>914</v>
      </c>
      <c r="O38" s="421">
        <v>1940</v>
      </c>
      <c r="P38" s="421">
        <v>1654</v>
      </c>
      <c r="Q38" s="421">
        <v>932</v>
      </c>
      <c r="R38" s="422">
        <v>1460</v>
      </c>
      <c r="S38" s="423">
        <f>SUM(E38:R38)</f>
        <v>15358</v>
      </c>
    </row>
    <row r="39" spans="1:19" ht="15" customHeight="1">
      <c r="B39" s="424"/>
      <c r="C39" s="425"/>
      <c r="D39" s="425"/>
      <c r="E39" s="424"/>
      <c r="F39" s="424"/>
      <c r="G39" s="424"/>
      <c r="H39" s="424"/>
      <c r="I39" s="424"/>
      <c r="J39" s="424"/>
      <c r="K39" s="424"/>
      <c r="L39" s="424"/>
      <c r="M39" s="424"/>
      <c r="N39" s="424"/>
      <c r="O39" s="424"/>
      <c r="P39" s="424"/>
      <c r="Q39" s="424"/>
      <c r="R39" s="424"/>
      <c r="S39" s="424"/>
    </row>
    <row r="40" spans="1:19" ht="14.25" customHeight="1">
      <c r="B40" s="426"/>
      <c r="E40" s="427">
        <f t="shared" ref="E40:R40" si="2">E8+E9+E10+E11+E12</f>
        <v>1283</v>
      </c>
      <c r="F40" s="427">
        <f t="shared" si="2"/>
        <v>804</v>
      </c>
      <c r="G40" s="427">
        <f t="shared" si="2"/>
        <v>918</v>
      </c>
      <c r="H40" s="427">
        <f t="shared" si="2"/>
        <v>1292</v>
      </c>
      <c r="I40" s="427">
        <f t="shared" si="2"/>
        <v>1398</v>
      </c>
      <c r="J40" s="427">
        <f t="shared" si="2"/>
        <v>359</v>
      </c>
      <c r="K40" s="427">
        <f t="shared" si="2"/>
        <v>1335</v>
      </c>
      <c r="L40" s="427">
        <f t="shared" si="2"/>
        <v>423</v>
      </c>
      <c r="M40" s="427">
        <f t="shared" si="2"/>
        <v>646</v>
      </c>
      <c r="N40" s="427">
        <f t="shared" si="2"/>
        <v>914</v>
      </c>
      <c r="O40" s="427">
        <f t="shared" si="2"/>
        <v>1940</v>
      </c>
      <c r="P40" s="427">
        <f t="shared" si="2"/>
        <v>1654</v>
      </c>
      <c r="Q40" s="427">
        <f t="shared" si="2"/>
        <v>932</v>
      </c>
      <c r="R40" s="427">
        <f t="shared" si="2"/>
        <v>1460</v>
      </c>
      <c r="S40" s="427">
        <f>SUM(E40:R40)</f>
        <v>15358</v>
      </c>
    </row>
    <row r="41" spans="1:19" ht="14.25" customHeight="1">
      <c r="B41" s="426"/>
      <c r="E41" s="427">
        <f t="shared" ref="E41:R41" si="3">E15+E16+E17+E18+E19</f>
        <v>1283</v>
      </c>
      <c r="F41" s="427">
        <f t="shared" si="3"/>
        <v>804</v>
      </c>
      <c r="G41" s="427">
        <f t="shared" si="3"/>
        <v>918</v>
      </c>
      <c r="H41" s="427">
        <f t="shared" si="3"/>
        <v>1292</v>
      </c>
      <c r="I41" s="427">
        <f t="shared" si="3"/>
        <v>1398</v>
      </c>
      <c r="J41" s="427">
        <f t="shared" si="3"/>
        <v>359</v>
      </c>
      <c r="K41" s="427">
        <f t="shared" si="3"/>
        <v>1335</v>
      </c>
      <c r="L41" s="427">
        <f t="shared" si="3"/>
        <v>423</v>
      </c>
      <c r="M41" s="427">
        <f t="shared" si="3"/>
        <v>646</v>
      </c>
      <c r="N41" s="427">
        <f t="shared" si="3"/>
        <v>914</v>
      </c>
      <c r="O41" s="427">
        <f t="shared" si="3"/>
        <v>1940</v>
      </c>
      <c r="P41" s="427">
        <f t="shared" si="3"/>
        <v>1654</v>
      </c>
      <c r="Q41" s="427">
        <f t="shared" si="3"/>
        <v>932</v>
      </c>
      <c r="R41" s="427">
        <f t="shared" si="3"/>
        <v>1460</v>
      </c>
      <c r="S41" s="427">
        <f>SUM(E41:R41)</f>
        <v>15358</v>
      </c>
    </row>
    <row r="42" spans="1:19" ht="15.75">
      <c r="A42" t="s">
        <v>22</v>
      </c>
      <c r="B42" s="428"/>
      <c r="C42" s="429"/>
      <c r="D42" s="430"/>
      <c r="E42" s="431">
        <f t="shared" ref="E42:R42" si="4">E22+E23+E24+E25+E26+E27+E28</f>
        <v>1283</v>
      </c>
      <c r="F42" s="431">
        <f t="shared" si="4"/>
        <v>804</v>
      </c>
      <c r="G42" s="431">
        <f t="shared" si="4"/>
        <v>918</v>
      </c>
      <c r="H42" s="431">
        <f t="shared" si="4"/>
        <v>1292</v>
      </c>
      <c r="I42" s="431">
        <f t="shared" si="4"/>
        <v>1398</v>
      </c>
      <c r="J42" s="431">
        <f t="shared" si="4"/>
        <v>359</v>
      </c>
      <c r="K42" s="431">
        <f t="shared" si="4"/>
        <v>1335</v>
      </c>
      <c r="L42" s="431">
        <f t="shared" si="4"/>
        <v>423</v>
      </c>
      <c r="M42" s="431">
        <f t="shared" si="4"/>
        <v>646</v>
      </c>
      <c r="N42" s="431">
        <f t="shared" si="4"/>
        <v>914</v>
      </c>
      <c r="O42" s="431">
        <f t="shared" si="4"/>
        <v>1940</v>
      </c>
      <c r="P42" s="431">
        <f t="shared" si="4"/>
        <v>1654</v>
      </c>
      <c r="Q42" s="431">
        <f t="shared" si="4"/>
        <v>932</v>
      </c>
      <c r="R42" s="431">
        <f t="shared" si="4"/>
        <v>1460</v>
      </c>
      <c r="S42" s="427">
        <f>SUM(E42:R42)</f>
        <v>15358</v>
      </c>
    </row>
    <row r="43" spans="1:19" ht="15.75">
      <c r="B43" s="428"/>
      <c r="C43" s="432"/>
      <c r="D43" s="433"/>
      <c r="E43" s="434">
        <f t="shared" ref="E43:R43" si="5">E31+E32+E33+E34+E35+E36</f>
        <v>1283</v>
      </c>
      <c r="F43" s="434">
        <f t="shared" si="5"/>
        <v>804</v>
      </c>
      <c r="G43" s="434">
        <f t="shared" si="5"/>
        <v>918</v>
      </c>
      <c r="H43" s="434">
        <f t="shared" si="5"/>
        <v>1292</v>
      </c>
      <c r="I43" s="434">
        <f t="shared" si="5"/>
        <v>1398</v>
      </c>
      <c r="J43" s="434">
        <f t="shared" si="5"/>
        <v>359</v>
      </c>
      <c r="K43" s="434">
        <f t="shared" si="5"/>
        <v>1335</v>
      </c>
      <c r="L43" s="434">
        <f t="shared" si="5"/>
        <v>423</v>
      </c>
      <c r="M43" s="434">
        <f t="shared" si="5"/>
        <v>646</v>
      </c>
      <c r="N43" s="434">
        <f t="shared" si="5"/>
        <v>914</v>
      </c>
      <c r="O43" s="434">
        <f t="shared" si="5"/>
        <v>1940</v>
      </c>
      <c r="P43" s="434">
        <f t="shared" si="5"/>
        <v>1654</v>
      </c>
      <c r="Q43" s="434">
        <f t="shared" si="5"/>
        <v>932</v>
      </c>
      <c r="R43" s="434">
        <f t="shared" si="5"/>
        <v>1460</v>
      </c>
      <c r="S43" s="427">
        <f>SUM(E43:R43)</f>
        <v>15358</v>
      </c>
    </row>
    <row r="44" spans="1:19">
      <c r="B44" s="435"/>
    </row>
    <row r="45" spans="1:19">
      <c r="S45" s="437">
        <f>S8+S9+S10+S11+S12</f>
        <v>15358</v>
      </c>
    </row>
    <row r="46" spans="1:19">
      <c r="S46" s="437">
        <f>S15+S16+S17+S18+S19</f>
        <v>15358</v>
      </c>
    </row>
    <row r="47" spans="1:19">
      <c r="S47" s="438">
        <f>S22+S23+S24+S25+S26+S27+S28</f>
        <v>15358</v>
      </c>
    </row>
    <row r="48" spans="1:19">
      <c r="S48" s="439">
        <f>S31+S32+S33+S34+S35+S36</f>
        <v>15358</v>
      </c>
    </row>
  </sheetData>
  <mergeCells count="36">
    <mergeCell ref="C33:D33"/>
    <mergeCell ref="C34:D34"/>
    <mergeCell ref="C35:D35"/>
    <mergeCell ref="C36:D36"/>
    <mergeCell ref="B37:S37"/>
    <mergeCell ref="C38:D38"/>
    <mergeCell ref="C27:D27"/>
    <mergeCell ref="C28:D28"/>
    <mergeCell ref="B29:S29"/>
    <mergeCell ref="C30:S30"/>
    <mergeCell ref="C31:D31"/>
    <mergeCell ref="C32:D32"/>
    <mergeCell ref="C21:S21"/>
    <mergeCell ref="C22:D22"/>
    <mergeCell ref="C23:D23"/>
    <mergeCell ref="C24:D24"/>
    <mergeCell ref="C25:D25"/>
    <mergeCell ref="C26:D26"/>
    <mergeCell ref="C15:D15"/>
    <mergeCell ref="C16:D16"/>
    <mergeCell ref="C17:D17"/>
    <mergeCell ref="C18:D18"/>
    <mergeCell ref="C19:D19"/>
    <mergeCell ref="B20:S20"/>
    <mergeCell ref="C9:D9"/>
    <mergeCell ref="C10:D10"/>
    <mergeCell ref="C11:D11"/>
    <mergeCell ref="C12:D12"/>
    <mergeCell ref="B13:S13"/>
    <mergeCell ref="C14:S14"/>
    <mergeCell ref="E2:O2"/>
    <mergeCell ref="B3:S3"/>
    <mergeCell ref="B4:S4"/>
    <mergeCell ref="C6:S6"/>
    <mergeCell ref="C7:S7"/>
    <mergeCell ref="C8:D8"/>
  </mergeCells>
  <printOptions horizontalCentered="1" verticalCentered="1"/>
  <pageMargins left="0" right="0" top="0" bottom="0" header="0" footer="0"/>
  <pageSetup paperSize="9" scale="59" fitToHeight="0" orientation="landscape" verticalDpi="597"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Stan i struktura IX 23</vt:lpstr>
      <vt:lpstr>Gminy IX.23</vt:lpstr>
      <vt:lpstr>Wykresy IX 23</vt:lpstr>
      <vt:lpstr>Zał. III kw. 23</vt:lpstr>
      <vt:lpstr>'Gminy IX.23'!Obszar_wydruku</vt:lpstr>
      <vt:lpstr>'Stan i struktura IX 23'!Obszar_wydruku</vt:lpstr>
      <vt:lpstr>'Wykresy IX 23'!Obszar_wydruku</vt:lpstr>
      <vt:lpstr>'Zał. III kw. 23'!Obszar_wydruku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Tadeusz Weber</dc:creator>
  <cp:lastModifiedBy>Tadeusz Weber</cp:lastModifiedBy>
  <dcterms:created xsi:type="dcterms:W3CDTF">2023-10-09T10:06:49Z</dcterms:created>
  <dcterms:modified xsi:type="dcterms:W3CDTF">2023-10-10T05:05:20Z</dcterms:modified>
</cp:coreProperties>
</file>