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X 23" sheetId="1" r:id="rId1"/>
    <sheet name="Gminy X.23" sheetId="2" r:id="rId2"/>
    <sheet name="Wykresy X 23" sheetId="3" r:id="rId3"/>
  </sheets>
  <externalReferences>
    <externalReference r:id="rId4"/>
  </externalReferences>
  <definedNames>
    <definedName name="_xlnm.Print_Area" localSheetId="1">'Gminy X.23'!$B$1:$O$46</definedName>
    <definedName name="_xlnm.Print_Area" localSheetId="0">'Stan i struktura X 23'!$B$2:$S$68</definedName>
    <definedName name="_xlnm.Print_Area" localSheetId="2">'Wykresy X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 l="1"/>
  <c r="B36" i="3"/>
  <c r="L34" i="3"/>
  <c r="K34" i="3"/>
  <c r="L33" i="3"/>
  <c r="K33" i="3"/>
  <c r="L32" i="3"/>
  <c r="K32" i="3"/>
  <c r="L31" i="3"/>
  <c r="K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34" i="2"/>
  <c r="E6" i="2" s="1"/>
  <c r="J33" i="2"/>
  <c r="O30" i="2"/>
  <c r="E27" i="2"/>
  <c r="J23" i="2"/>
  <c r="O19" i="2"/>
  <c r="E19" i="2"/>
  <c r="J14" i="2"/>
  <c r="J12" i="2"/>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F61" i="1"/>
  <c r="E61" i="1"/>
  <c r="S60" i="1"/>
  <c r="S61" i="1" s="1"/>
  <c r="R59" i="1"/>
  <c r="Q59" i="1"/>
  <c r="P59" i="1"/>
  <c r="O59" i="1"/>
  <c r="N59" i="1"/>
  <c r="M59" i="1"/>
  <c r="L59" i="1"/>
  <c r="K59" i="1"/>
  <c r="J59" i="1"/>
  <c r="I59" i="1"/>
  <c r="H59" i="1"/>
  <c r="G59" i="1"/>
  <c r="F59" i="1"/>
  <c r="E59" i="1"/>
  <c r="S58" i="1"/>
  <c r="S59" i="1" s="1"/>
  <c r="R57" i="1"/>
  <c r="Q57" i="1"/>
  <c r="P57" i="1"/>
  <c r="O57" i="1"/>
  <c r="N57" i="1"/>
  <c r="M57" i="1"/>
  <c r="L57" i="1"/>
  <c r="K57" i="1"/>
  <c r="J57" i="1"/>
  <c r="I57" i="1"/>
  <c r="H57" i="1"/>
  <c r="G57" i="1"/>
  <c r="F57" i="1"/>
  <c r="U57" i="1" s="1"/>
  <c r="E57" i="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F53" i="1"/>
  <c r="E53" i="1"/>
  <c r="S52" i="1"/>
  <c r="S53" i="1" s="1"/>
  <c r="R51" i="1"/>
  <c r="Q51" i="1"/>
  <c r="P51" i="1"/>
  <c r="O51" i="1"/>
  <c r="N51" i="1"/>
  <c r="M51" i="1"/>
  <c r="L51" i="1"/>
  <c r="K51" i="1"/>
  <c r="J51" i="1"/>
  <c r="I51" i="1"/>
  <c r="H51" i="1"/>
  <c r="G51" i="1"/>
  <c r="F51" i="1"/>
  <c r="E51" i="1"/>
  <c r="S50" i="1"/>
  <c r="S51" i="1" s="1"/>
  <c r="R49" i="1"/>
  <c r="R67" i="1" s="1"/>
  <c r="Q49" i="1"/>
  <c r="P49" i="1"/>
  <c r="O49" i="1"/>
  <c r="N49" i="1"/>
  <c r="N67" i="1" s="1"/>
  <c r="M49" i="1"/>
  <c r="L49" i="1"/>
  <c r="K49" i="1"/>
  <c r="J49" i="1"/>
  <c r="J67" i="1" s="1"/>
  <c r="I49" i="1"/>
  <c r="H49" i="1"/>
  <c r="G49" i="1"/>
  <c r="F49" i="1"/>
  <c r="U49" i="1" s="1"/>
  <c r="E49" i="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I9" i="1"/>
  <c r="S7" i="1"/>
  <c r="R7" i="1"/>
  <c r="R9"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K9" i="1" l="1"/>
  <c r="U46" i="1"/>
  <c r="K67" i="1"/>
  <c r="U55" i="1"/>
  <c r="E9" i="1"/>
  <c r="M9" i="1"/>
  <c r="H67" i="1"/>
  <c r="L67" i="1"/>
  <c r="P67" i="1"/>
  <c r="V51" i="1"/>
  <c r="U53" i="1"/>
  <c r="V59" i="1"/>
  <c r="U61" i="1"/>
  <c r="G67" i="1"/>
  <c r="O67" i="1"/>
  <c r="V53" i="1"/>
  <c r="V61" i="1"/>
  <c r="U63" i="1"/>
  <c r="G9" i="1"/>
  <c r="O9" i="1"/>
  <c r="E67" i="1"/>
  <c r="I67" i="1"/>
  <c r="M67" i="1"/>
  <c r="Q67" i="1"/>
  <c r="U51" i="1"/>
  <c r="V57" i="1"/>
  <c r="U59" i="1"/>
  <c r="V65" i="1"/>
  <c r="F8" i="1"/>
  <c r="N8" i="1"/>
  <c r="R8" i="1"/>
  <c r="S18" i="1"/>
  <c r="S20" i="1"/>
  <c r="S22" i="1"/>
  <c r="S8" i="1"/>
  <c r="H9" i="1"/>
  <c r="L9" i="1"/>
  <c r="P9" i="1"/>
  <c r="V49" i="1"/>
  <c r="F67" i="1"/>
  <c r="S67" i="1" s="1"/>
  <c r="V7" i="1"/>
  <c r="J9" i="1"/>
  <c r="S24" i="1"/>
  <c r="S26" i="1"/>
  <c r="S28" i="1"/>
  <c r="S31" i="1"/>
  <c r="S33" i="1"/>
  <c r="S35" i="1"/>
  <c r="S37" i="1"/>
</calcChain>
</file>

<file path=xl/sharedStrings.xml><?xml version="1.0" encoding="utf-8"?>
<sst xmlns="http://schemas.openxmlformats.org/spreadsheetml/2006/main" count="406" uniqueCount="234">
  <si>
    <t xml:space="preserve">INFORMACJA O STANIE I STRUKTURZE BEZROBOCIA W WOJ. LUBUSKIM W PAŹDZIERNIKU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</si>
  <si>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</si>
  <si>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</si>
  <si>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</si>
  <si>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</si>
  <si>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</si>
  <si>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</si>
  <si>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</si>
  <si>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</si>
  <si>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</si>
  <si>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</si>
  <si>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</si>
  <si>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</si>
  <si>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</si>
  <si>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</si>
  <si>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</si>
  <si>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</si>
  <si>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</si>
  <si>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</si>
  <si>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</si>
  <si>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</si>
  <si>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wrzesień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</si>
  <si>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</si>
  <si>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</si>
  <si>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</si>
  <si>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</si>
  <si>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</si>
  <si>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</si>
  <si>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</si>
  <si>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</si>
  <si>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</si>
  <si>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</si>
  <si>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</si>
  <si>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</si>
  <si>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</si>
  <si>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</si>
  <si>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</si>
  <si>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</si>
  <si>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</si>
  <si>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</si>
  <si>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</si>
  <si>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</si>
  <si>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</si>
  <si>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</si>
  <si>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</si>
  <si>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</si>
  <si>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</si>
  <si>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</si>
  <si>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</si>
  <si>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</si>
  <si>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</si>
  <si>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</si>
  <si>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</si>
  <si>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</si>
  <si>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</si>
  <si>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</si>
  <si>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</si>
  <si>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</si>
  <si>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</si>
  <si>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</si>
  <si>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</si>
  <si>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</si>
  <si>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</si>
  <si>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</si>
  <si>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</si>
  <si>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</si>
  <si>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</si>
  <si>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</si>
  <si>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</si>
  <si>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</si>
  <si>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</si>
  <si>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</si>
  <si>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</si>
  <si>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</si>
  <si>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</si>
  <si>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</si>
  <si>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</si>
  <si>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</si>
  <si>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</si>
  <si>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</si>
  <si>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</si>
  <si>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</si>
  <si>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</si>
  <si>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</si>
  <si>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październik 2023 r. jest podawany przez GUS z miesięcznym opóżnieniem</t>
  </si>
  <si>
    <t>Liczba  bezrobotnych w układzie powiatowych urzędów pracy i gmin woj. lubuskiego zarejestrowanych</t>
  </si>
  <si>
    <t>na koniec października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</si>
  <si>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</si>
  <si>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</si>
  <si>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</si>
  <si>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</si>
  <si>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</si>
  <si>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</si>
  <si>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</si>
  <si>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</si>
  <si>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</si>
  <si>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</si>
  <si>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</si>
  <si>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</si>
  <si>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</si>
  <si>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</si>
  <si>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</si>
  <si>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</si>
  <si>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</si>
  <si>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</si>
  <si>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</si>
  <si>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</si>
  <si>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</si>
  <si>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</si>
  <si>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</si>
  <si>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</si>
  <si>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</si>
  <si>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</si>
  <si>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</si>
  <si>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</si>
  <si>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</si>
  <si>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</si>
  <si>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</si>
  <si>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</si>
  <si>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</si>
  <si>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</si>
  <si>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</si>
  <si>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</si>
  <si>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</si>
  <si>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</si>
  <si>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</si>
  <si>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</si>
  <si>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</si>
  <si>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</si>
  <si>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</si>
  <si>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</si>
  <si>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</si>
  <si>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</si>
  <si>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</si>
  <si>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</si>
  <si>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</si>
  <si>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</si>
  <si>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</si>
  <si>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</si>
  <si>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</si>
  <si>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</si>
  <si>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</si>
  <si>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</si>
  <si>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</si>
  <si>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</si>
  <si>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</si>
  <si>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</si>
  <si>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</si>
  <si>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</si>
  <si>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</si>
  <si>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</si>
  <si>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</si>
  <si>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</si>
  <si>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</si>
  <si>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</si>
  <si>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</si>
  <si>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</si>
  <si>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</si>
  <si>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</si>
  <si>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</si>
  <si>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</si>
  <si>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</si>
  <si>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</si>
  <si>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</si>
  <si>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</si>
  <si>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</si>
  <si>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</si>
  <si>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</si>
  <si>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</si>
  <si>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</si>
  <si>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</si>
  <si>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</si>
  <si>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</si>
  <si>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</si>
  <si>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</si>
  <si>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</si>
  <si>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</si>
  <si>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</si>
  <si>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</si>
  <si>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</si>
  <si>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</si>
  <si>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</si>
  <si>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</si>
  <si>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</si>
  <si>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</si>
  <si>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</si>
  <si>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</si>
  <si>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</si>
  <si>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</si>
  <si>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</si>
  <si>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</si>
  <si>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</si>
  <si>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</si>
  <si>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</si>
  <si>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</si>
  <si>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X 2022r.</t>
  </si>
  <si>
    <t>XI 2022r.</t>
  </si>
  <si>
    <t>Podjęcia pracy poza miejscem zamieszkania w ramach bonu na zasiedlenie</t>
  </si>
  <si>
    <t>XII 2022r.</t>
  </si>
  <si>
    <t>oferty pracy</t>
  </si>
  <si>
    <t>Podjęcia pracy w ramach bonu zatrudnieniowego</t>
  </si>
  <si>
    <t>I 2023r.</t>
  </si>
  <si>
    <t>V 2022r.</t>
  </si>
  <si>
    <t>Podjęcie pracy w ramach refundacji składek na ubezpieczenie społeczne</t>
  </si>
  <si>
    <t>II 2023r.</t>
  </si>
  <si>
    <t>VI 2022r.</t>
  </si>
  <si>
    <t>Podjęcia pracy w ramach dofinansowania wynagrodzenia za zatrudnienie skierowanego 
bezrobotnego powyżej 50 r. życia</t>
  </si>
  <si>
    <t>III 2023r.</t>
  </si>
  <si>
    <t>VII 2022r.</t>
  </si>
  <si>
    <t>Rozpoczęcie szkolenia w ramach bonu szkoleniowego</t>
  </si>
  <si>
    <t>IV 2023r.</t>
  </si>
  <si>
    <t>VIII 2022r.</t>
  </si>
  <si>
    <t>Rozpoczęcie stażu w ramach bonu stażowego</t>
  </si>
  <si>
    <t>V 2023r.</t>
  </si>
  <si>
    <t>IX 2022r.</t>
  </si>
  <si>
    <t>VI 2023r.</t>
  </si>
  <si>
    <t>VII 2023r.</t>
  </si>
  <si>
    <t>VIII 2023r.</t>
  </si>
  <si>
    <t>IX 2023r.</t>
  </si>
  <si>
    <t>X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</si>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</sst>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37" fillId="0" borderId="0" xfId="1" applyNumberFormat="1" applyFont="1"/>
    <xf numFmtId="166" fontId="44" fillId="0" borderId="0" xfId="2" applyNumberFormat="1" applyFont="1" applyBorder="1" applyAlignment="1">
      <alignment horizontal="right"/>
    </xf>
    <xf numFmtId="0" fontId="36" fillId="0" borderId="0" xfId="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3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5" xfId="0" applyFont="1" applyBorder="1" applyAlignment="1">
      <alignment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68" xfId="0" applyFont="1" applyBorder="1" applyAlignment="1">
      <alignment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37" fillId="9" borderId="0" xfId="1" applyFont="1" applyFill="1" applyAlignment="1">
      <alignment vertical="center"/>
    </xf>
    <xf numFmtId="0" fontId="36" fillId="0" borderId="0" xfId="1" applyAlignment="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 2022r. do X 2023r.</a:t>
            </a:r>
            <a:endParaRPr lang="pl-PL" sz="1000">
              <a:latin typeface="Arial" pitchFamily="34" charset="0"/>
              <a:cs typeface="Arial" pitchFamily="34" charset="0"/>
            </a:endParaRPr>
          </a:p>
        </c:rich>
      </c:tx>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 23'!$B$3:$B$15</c:f>
              <c:strCache>
                <c:ptCount val="13"/>
                <c:pt idx="0">
                  <c:v>X 2022r.</c:v>
                </c:pt>
                <c:pt idx="1">
                  <c:v>XI 2022r.</c:v>
                </c:pt>
                <c:pt idx="2">
                  <c:v>XII 2022r.</c:v>
                </c:pt>
                <c:pt idx="3">
                  <c:v>I 2023r.</c:v>
                </c:pt>
                <c:pt idx="4">
                  <c:v>II 2023r.</c:v>
                </c:pt>
                <c:pt idx="5">
                  <c:v>III 2023r.</c:v>
                </c:pt>
                <c:pt idx="6">
                  <c:v>IV 2023r.</c:v>
                </c:pt>
                <c:pt idx="7">
                  <c:v>V 2023r.</c:v>
                </c:pt>
                <c:pt idx="8">
                  <c:v>VI 2023r.</c:v>
                </c:pt>
                <c:pt idx="9">
                  <c:v>VII 2023r.</c:v>
                </c:pt>
                <c:pt idx="10">
                  <c:v>VIII 2023r.</c:v>
                </c:pt>
                <c:pt idx="11">
                  <c:v>IX 2023r.</c:v>
                </c:pt>
                <c:pt idx="12">
                  <c:v>X 2023r.</c:v>
                </c:pt>
              </c:strCache>
            </c:strRef>
          </c:cat>
          <c:val>
            <c:numRef>
              <c:f>'Wykresy X 23'!$C$3:$C$15</c:f>
              <c:numCache>
                <c:formatCode>General</c:formatCode>
                <c:ptCount val="13"/>
                <c:pt idx="0">
                  <c:v>15087</c:v>
                </c:pt>
                <c:pt idx="1">
                  <c:v>15304</c:v>
                </c:pt>
                <c:pt idx="2">
                  <c:v>15725</c:v>
                </c:pt>
                <c:pt idx="3">
                  <c:v>17080</c:v>
                </c:pt>
                <c:pt idx="4">
                  <c:v>17077</c:v>
                </c:pt>
                <c:pt idx="5">
                  <c:v>16758</c:v>
                </c:pt>
                <c:pt idx="6">
                  <c:v>15988</c:v>
                </c:pt>
                <c:pt idx="7">
                  <c:v>15494</c:v>
                </c:pt>
                <c:pt idx="8">
                  <c:v>15000</c:v>
                </c:pt>
                <c:pt idx="9">
                  <c:v>14958</c:v>
                </c:pt>
                <c:pt idx="10">
                  <c:v>15185</c:v>
                </c:pt>
                <c:pt idx="11">
                  <c:v>15358</c:v>
                </c:pt>
                <c:pt idx="12">
                  <c:v>15150</c:v>
                </c:pt>
              </c:numCache>
            </c:numRef>
          </c:val>
        </c:ser>
        <c:dLbls>
          <c:showLegendKey val="0"/>
          <c:showVal val="0"/>
          <c:showCatName val="0"/>
          <c:showSerName val="0"/>
          <c:showPercent val="0"/>
          <c:showBubbleSize val="0"/>
        </c:dLbls>
        <c:gapWidth val="89"/>
        <c:axId val="329573696"/>
        <c:axId val="329568992"/>
      </c:barChart>
      <c:catAx>
        <c:axId val="32957369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29568992"/>
        <c:crossesAt val="12000"/>
        <c:auto val="1"/>
        <c:lblAlgn val="ctr"/>
        <c:lblOffset val="100"/>
        <c:noMultiLvlLbl val="0"/>
      </c:catAx>
      <c:valAx>
        <c:axId val="329568992"/>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2957369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'Wykresy X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 23'!$I$4:$I$9</c:f>
              <c:numCache>
                <c:formatCode>General</c:formatCode>
                <c:ptCount val="6"/>
                <c:pt idx="0">
                  <c:v>161</c:v>
                </c:pt>
                <c:pt idx="1">
                  <c:v>0</c:v>
                </c:pt>
                <c:pt idx="2">
                  <c:v>0</c:v>
                </c:pt>
                <c:pt idx="3">
                  <c:v>19</c:v>
                </c:pt>
                <c:pt idx="4">
                  <c:v>70</c:v>
                </c:pt>
                <c:pt idx="5">
                  <c:v>0</c:v>
                </c:pt>
              </c:numCache>
            </c:numRef>
          </c:val>
        </c:ser>
        <c:dLbls>
          <c:showLegendKey val="0"/>
          <c:showVal val="0"/>
          <c:showCatName val="0"/>
          <c:showSerName val="0"/>
          <c:showPercent val="0"/>
          <c:showBubbleSize val="0"/>
        </c:dLbls>
        <c:gapWidth val="100"/>
        <c:axId val="329569384"/>
        <c:axId val="329569776"/>
      </c:barChart>
      <c:catAx>
        <c:axId val="329569384"/>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29569776"/>
        <c:crosses val="autoZero"/>
        <c:auto val="1"/>
        <c:lblAlgn val="ctr"/>
        <c:lblOffset val="100"/>
        <c:noMultiLvlLbl val="0"/>
      </c:catAx>
      <c:valAx>
        <c:axId val="329569776"/>
        <c:scaling>
          <c:orientation val="minMax"/>
        </c:scaling>
        <c:delete val="1"/>
        <c:axPos val="b"/>
        <c:numFmt formatCode="General" sourceLinked="1"/>
        <c:majorTickMark val="out"/>
        <c:minorTickMark val="none"/>
        <c:tickLblPos val="nextTo"/>
        <c:crossAx val="329569384"/>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 2022r. do X 2022r. oraz od V 2023r. do X 2023r.</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 23'!$E$6:$E$18</c:f>
              <c:strCache>
                <c:ptCount val="13"/>
                <c:pt idx="0">
                  <c:v>V 2022r.</c:v>
                </c:pt>
                <c:pt idx="1">
                  <c:v>VI 2022r.</c:v>
                </c:pt>
                <c:pt idx="2">
                  <c:v>VII 2022r.</c:v>
                </c:pt>
                <c:pt idx="3">
                  <c:v>VIII 2022r.</c:v>
                </c:pt>
                <c:pt idx="4">
                  <c:v>IX 2022r.</c:v>
                </c:pt>
                <c:pt idx="5">
                  <c:v>X 2022r.</c:v>
                </c:pt>
                <c:pt idx="7">
                  <c:v>V 2023r.</c:v>
                </c:pt>
                <c:pt idx="8">
                  <c:v>VI 2023r.</c:v>
                </c:pt>
                <c:pt idx="9">
                  <c:v>VII 2023r.</c:v>
                </c:pt>
                <c:pt idx="10">
                  <c:v>VIII 2023r.</c:v>
                </c:pt>
                <c:pt idx="11">
                  <c:v>IX 2023r.</c:v>
                </c:pt>
                <c:pt idx="12">
                  <c:v>X 2023r.</c:v>
                </c:pt>
              </c:strCache>
            </c:strRef>
          </c:cat>
          <c:val>
            <c:numRef>
              <c:f>'Wykresy X 23'!$F$6:$F$18</c:f>
              <c:numCache>
                <c:formatCode>General</c:formatCode>
                <c:ptCount val="13"/>
                <c:pt idx="0">
                  <c:v>2413</c:v>
                </c:pt>
                <c:pt idx="1">
                  <c:v>2345</c:v>
                </c:pt>
                <c:pt idx="2">
                  <c:v>2096</c:v>
                </c:pt>
                <c:pt idx="3">
                  <c:v>3415</c:v>
                </c:pt>
                <c:pt idx="4">
                  <c:v>2768</c:v>
                </c:pt>
                <c:pt idx="5">
                  <c:v>2622</c:v>
                </c:pt>
                <c:pt idx="7">
                  <c:v>2930</c:v>
                </c:pt>
                <c:pt idx="8">
                  <c:v>2690</c:v>
                </c:pt>
                <c:pt idx="9">
                  <c:v>2105</c:v>
                </c:pt>
                <c:pt idx="10">
                  <c:v>2432</c:v>
                </c:pt>
                <c:pt idx="11">
                  <c:v>2429</c:v>
                </c:pt>
                <c:pt idx="12">
                  <c:v>2371</c:v>
                </c:pt>
              </c:numCache>
            </c:numRef>
          </c:val>
        </c:ser>
        <c:dLbls>
          <c:showLegendKey val="0"/>
          <c:showVal val="0"/>
          <c:showCatName val="0"/>
          <c:showSerName val="0"/>
          <c:showPercent val="0"/>
          <c:showBubbleSize val="0"/>
        </c:dLbls>
        <c:gapWidth val="99"/>
        <c:shape val="box"/>
        <c:axId val="329571736"/>
        <c:axId val="329572912"/>
        <c:axId val="0"/>
      </c:bar3DChart>
      <c:catAx>
        <c:axId val="32957173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29572912"/>
        <c:crosses val="autoZero"/>
        <c:auto val="1"/>
        <c:lblAlgn val="ctr"/>
        <c:lblOffset val="100"/>
        <c:noMultiLvlLbl val="0"/>
      </c:catAx>
      <c:valAx>
        <c:axId val="32957291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29571736"/>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październiku 2023r.</a:t>
            </a:r>
            <a:endParaRPr lang="pl-PL"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3103543307086608"/>
          <c:w val="0.52343069295825206"/>
          <c:h val="0.41666666666666669"/>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9117482109607989E-2"/>
                  <c:y val="-9.7262139107611542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0.10878917378917369"/>
                  <c:y val="-4.860892388451443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7893824169414721"/>
                  <c:y val="7.003313648293962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6.8316732844291794E-2"/>
                  <c:y val="0.11506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2.7711151490679049E-2"/>
                  <c:y val="0.1144501312335958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1787625905736142"/>
                  <c:y val="0.1168356299212598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8.9123090382932896E-2"/>
                  <c:y val="0.1121478018372703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0967472014716112"/>
                  <c:y val="6.47391732283464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664299975323597"/>
                  <c:y val="-5.000016404199474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9938645489826593E-2"/>
                  <c:y val="-0.149039862204724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0759921035511584E-2"/>
                  <c:y val="-7.57214566929133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6.3368777620746122E-2"/>
                  <c:y val="-9.17575459317585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3797866612827242"/>
                  <c:y val="-7.827329396325459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 23'!$K$22:$K$34</c:f>
              <c:numCache>
                <c:formatCode>0.00%</c:formatCode>
                <c:ptCount val="13"/>
                <c:pt idx="0">
                  <c:v>0.3978558665872543</c:v>
                </c:pt>
                <c:pt idx="1">
                  <c:v>5.6879094699225731E-2</c:v>
                </c:pt>
                <c:pt idx="2">
                  <c:v>9.2316855270994647E-3</c:v>
                </c:pt>
                <c:pt idx="3">
                  <c:v>2.7397260273972601E-2</c:v>
                </c:pt>
                <c:pt idx="4">
                  <c:v>6.8493150684931503E-3</c:v>
                </c:pt>
                <c:pt idx="5">
                  <c:v>1.7272185824895772E-2</c:v>
                </c:pt>
                <c:pt idx="6">
                  <c:v>7.5342465753424653E-2</c:v>
                </c:pt>
                <c:pt idx="7">
                  <c:v>1.5783204288266826E-2</c:v>
                </c:pt>
                <c:pt idx="8">
                  <c:v>1.6378796902918404E-2</c:v>
                </c:pt>
                <c:pt idx="9">
                  <c:v>0.21351995235259083</c:v>
                </c:pt>
                <c:pt idx="10">
                  <c:v>7.9213817748659918E-2</c:v>
                </c:pt>
                <c:pt idx="11">
                  <c:v>6.2537224538415726E-3</c:v>
                </c:pt>
                <c:pt idx="12">
                  <c:v>7.802263251935676E-2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 val="Stan i struktura VII 23"/>
      <sheetName val="Stan i struktura VIII 23"/>
      <sheetName val="Stan i struktura IX 23"/>
      <sheetName val="Stan i struktura X 23"/>
    </sheetNames>
    <sheetDataSet>
      <sheetData sheetId="0"/>
      <sheetData sheetId="1"/>
      <sheetData sheetId="2"/>
      <sheetData sheetId="3"/>
      <sheetData sheetId="4"/>
      <sheetData sheetId="5"/>
      <sheetData sheetId="6"/>
      <sheetData sheetId="7"/>
      <sheetData sheetId="8">
        <row r="6">
          <cell r="E6">
            <v>1283</v>
          </cell>
          <cell r="F6">
            <v>804</v>
          </cell>
          <cell r="G6">
            <v>918</v>
          </cell>
          <cell r="H6">
            <v>1292</v>
          </cell>
          <cell r="I6">
            <v>1398</v>
          </cell>
          <cell r="J6">
            <v>359</v>
          </cell>
          <cell r="K6">
            <v>1335</v>
          </cell>
          <cell r="L6">
            <v>423</v>
          </cell>
          <cell r="M6">
            <v>646</v>
          </cell>
          <cell r="N6">
            <v>914</v>
          </cell>
          <cell r="O6">
            <v>1940</v>
          </cell>
          <cell r="P6">
            <v>1654</v>
          </cell>
          <cell r="Q6">
            <v>932</v>
          </cell>
          <cell r="R6">
            <v>1460</v>
          </cell>
          <cell r="S6">
            <v>15358</v>
          </cell>
        </row>
        <row r="46">
          <cell r="E46">
            <v>3688</v>
          </cell>
          <cell r="F46">
            <v>1407</v>
          </cell>
          <cell r="G46">
            <v>2180</v>
          </cell>
          <cell r="H46">
            <v>1749</v>
          </cell>
          <cell r="I46">
            <v>960</v>
          </cell>
          <cell r="J46">
            <v>655</v>
          </cell>
          <cell r="K46">
            <v>838</v>
          </cell>
          <cell r="L46">
            <v>708</v>
          </cell>
          <cell r="M46">
            <v>1696</v>
          </cell>
          <cell r="N46">
            <v>1204</v>
          </cell>
          <cell r="O46">
            <v>2558</v>
          </cell>
          <cell r="P46">
            <v>1148</v>
          </cell>
          <cell r="Q46">
            <v>2396</v>
          </cell>
          <cell r="R46">
            <v>1724</v>
          </cell>
          <cell r="S46">
            <v>22911</v>
          </cell>
        </row>
        <row r="49">
          <cell r="E49">
            <v>58</v>
          </cell>
          <cell r="F49">
            <v>24</v>
          </cell>
          <cell r="G49">
            <v>37</v>
          </cell>
          <cell r="H49">
            <v>55</v>
          </cell>
          <cell r="I49">
            <v>74</v>
          </cell>
          <cell r="J49">
            <v>19</v>
          </cell>
          <cell r="K49">
            <v>72</v>
          </cell>
          <cell r="L49">
            <v>31</v>
          </cell>
          <cell r="M49">
            <v>16</v>
          </cell>
          <cell r="N49">
            <v>28</v>
          </cell>
          <cell r="O49">
            <v>74</v>
          </cell>
          <cell r="P49">
            <v>31</v>
          </cell>
          <cell r="Q49">
            <v>100</v>
          </cell>
          <cell r="R49">
            <v>105</v>
          </cell>
          <cell r="S49">
            <v>724</v>
          </cell>
        </row>
        <row r="51">
          <cell r="E51">
            <v>5</v>
          </cell>
          <cell r="F51">
            <v>38</v>
          </cell>
          <cell r="G51">
            <v>30</v>
          </cell>
          <cell r="H51">
            <v>38</v>
          </cell>
          <cell r="I51">
            <v>47</v>
          </cell>
          <cell r="J51">
            <v>9</v>
          </cell>
          <cell r="K51">
            <v>31</v>
          </cell>
          <cell r="L51">
            <v>28</v>
          </cell>
          <cell r="M51">
            <v>6</v>
          </cell>
          <cell r="N51">
            <v>19</v>
          </cell>
          <cell r="O51">
            <v>5</v>
          </cell>
          <cell r="P51">
            <v>50</v>
          </cell>
          <cell r="Q51">
            <v>112</v>
          </cell>
          <cell r="R51">
            <v>14</v>
          </cell>
          <cell r="S51">
            <v>432</v>
          </cell>
        </row>
        <row r="53">
          <cell r="E53">
            <v>45</v>
          </cell>
          <cell r="F53">
            <v>27</v>
          </cell>
          <cell r="G53">
            <v>20</v>
          </cell>
          <cell r="H53">
            <v>45</v>
          </cell>
          <cell r="I53">
            <v>28</v>
          </cell>
          <cell r="J53">
            <v>15</v>
          </cell>
          <cell r="K53">
            <v>20</v>
          </cell>
          <cell r="L53">
            <v>5</v>
          </cell>
          <cell r="M53">
            <v>34</v>
          </cell>
          <cell r="N53">
            <v>24</v>
          </cell>
          <cell r="O53">
            <v>51</v>
          </cell>
          <cell r="P53">
            <v>22</v>
          </cell>
          <cell r="Q53">
            <v>8</v>
          </cell>
          <cell r="R53">
            <v>28</v>
          </cell>
          <cell r="S53">
            <v>372</v>
          </cell>
        </row>
        <row r="55">
          <cell r="E55">
            <v>43</v>
          </cell>
          <cell r="F55">
            <v>12</v>
          </cell>
          <cell r="G55">
            <v>27</v>
          </cell>
          <cell r="H55">
            <v>23</v>
          </cell>
          <cell r="I55">
            <v>22</v>
          </cell>
          <cell r="J55">
            <v>5</v>
          </cell>
          <cell r="K55">
            <v>25</v>
          </cell>
          <cell r="L55">
            <v>18</v>
          </cell>
          <cell r="M55">
            <v>9</v>
          </cell>
          <cell r="N55">
            <v>30</v>
          </cell>
          <cell r="O55">
            <v>43</v>
          </cell>
          <cell r="P55">
            <v>10</v>
          </cell>
          <cell r="Q55">
            <v>9</v>
          </cell>
          <cell r="R55">
            <v>25</v>
          </cell>
          <cell r="S55">
            <v>301</v>
          </cell>
        </row>
        <row r="57">
          <cell r="E57">
            <v>37</v>
          </cell>
          <cell r="F57">
            <v>64</v>
          </cell>
          <cell r="G57">
            <v>2</v>
          </cell>
          <cell r="H57">
            <v>27</v>
          </cell>
          <cell r="I57">
            <v>20</v>
          </cell>
          <cell r="J57">
            <v>5</v>
          </cell>
          <cell r="K57">
            <v>46</v>
          </cell>
          <cell r="L57">
            <v>3</v>
          </cell>
          <cell r="M57">
            <v>19</v>
          </cell>
          <cell r="N57">
            <v>13</v>
          </cell>
          <cell r="O57">
            <v>33</v>
          </cell>
          <cell r="P57">
            <v>15</v>
          </cell>
          <cell r="Q57">
            <v>35</v>
          </cell>
          <cell r="R57">
            <v>7</v>
          </cell>
          <cell r="S57">
            <v>326</v>
          </cell>
        </row>
        <row r="59">
          <cell r="E59">
            <v>32</v>
          </cell>
          <cell r="F59">
            <v>14</v>
          </cell>
          <cell r="G59">
            <v>25</v>
          </cell>
          <cell r="H59">
            <v>17</v>
          </cell>
          <cell r="I59">
            <v>31</v>
          </cell>
          <cell r="J59">
            <v>1</v>
          </cell>
          <cell r="K59">
            <v>21</v>
          </cell>
          <cell r="L59">
            <v>20</v>
          </cell>
          <cell r="M59">
            <v>27</v>
          </cell>
          <cell r="N59">
            <v>77</v>
          </cell>
          <cell r="O59">
            <v>37</v>
          </cell>
          <cell r="P59">
            <v>14</v>
          </cell>
          <cell r="Q59">
            <v>13</v>
          </cell>
          <cell r="R59">
            <v>21</v>
          </cell>
          <cell r="S59">
            <v>350</v>
          </cell>
        </row>
        <row r="61">
          <cell r="E61">
            <v>68</v>
          </cell>
          <cell r="F61">
            <v>36</v>
          </cell>
          <cell r="G61">
            <v>142</v>
          </cell>
          <cell r="H61">
            <v>156</v>
          </cell>
          <cell r="I61">
            <v>89</v>
          </cell>
          <cell r="J61">
            <v>29</v>
          </cell>
          <cell r="K61">
            <v>188</v>
          </cell>
          <cell r="L61">
            <v>64</v>
          </cell>
          <cell r="M61">
            <v>122</v>
          </cell>
          <cell r="N61">
            <v>38</v>
          </cell>
          <cell r="O61">
            <v>198</v>
          </cell>
          <cell r="P61">
            <v>116</v>
          </cell>
          <cell r="Q61">
            <v>101</v>
          </cell>
          <cell r="R61">
            <v>160</v>
          </cell>
          <cell r="S61">
            <v>1507</v>
          </cell>
        </row>
        <row r="63">
          <cell r="E63">
            <v>0</v>
          </cell>
          <cell r="F63">
            <v>10</v>
          </cell>
          <cell r="G63">
            <v>28</v>
          </cell>
          <cell r="H63">
            <v>0</v>
          </cell>
          <cell r="I63">
            <v>25</v>
          </cell>
          <cell r="J63">
            <v>27</v>
          </cell>
          <cell r="K63">
            <v>64</v>
          </cell>
          <cell r="L63">
            <v>9</v>
          </cell>
          <cell r="M63">
            <v>19</v>
          </cell>
          <cell r="N63">
            <v>37</v>
          </cell>
          <cell r="O63">
            <v>34</v>
          </cell>
          <cell r="P63">
            <v>9</v>
          </cell>
          <cell r="Q63">
            <v>48</v>
          </cell>
          <cell r="R63">
            <v>256</v>
          </cell>
          <cell r="S63">
            <v>566</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9"/>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263" t="s">
        <v>0</v>
      </c>
      <c r="C2" s="264"/>
      <c r="D2" s="264"/>
      <c r="E2" s="264"/>
      <c r="F2" s="264"/>
      <c r="G2" s="264"/>
      <c r="H2" s="264"/>
      <c r="I2" s="264"/>
      <c r="J2" s="264"/>
      <c r="K2" s="264"/>
      <c r="L2" s="264"/>
      <c r="M2" s="264"/>
      <c r="N2" s="264"/>
      <c r="O2" s="264"/>
      <c r="P2" s="264"/>
      <c r="Q2" s="264"/>
      <c r="R2" s="264"/>
      <c r="S2" s="265"/>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238" t="s">
        <v>19</v>
      </c>
      <c r="C4" s="258"/>
      <c r="D4" s="258"/>
      <c r="E4" s="258"/>
      <c r="F4" s="258"/>
      <c r="G4" s="258"/>
      <c r="H4" s="258"/>
      <c r="I4" s="258"/>
      <c r="J4" s="258"/>
      <c r="K4" s="258"/>
      <c r="L4" s="258"/>
      <c r="M4" s="258"/>
      <c r="N4" s="258"/>
      <c r="O4" s="258"/>
      <c r="P4" s="258"/>
      <c r="Q4" s="258"/>
      <c r="R4" s="258"/>
      <c r="S4" s="266"/>
    </row>
    <row r="5" spans="2:27" ht="29.1" customHeight="1" thickTop="1" thickBot="1">
      <c r="B5" s="14" t="s">
        <v>20</v>
      </c>
      <c r="C5" s="267" t="s">
        <v>21</v>
      </c>
      <c r="D5" s="268"/>
      <c r="E5" s="15">
        <v>2.4</v>
      </c>
      <c r="F5" s="15">
        <v>3.3</v>
      </c>
      <c r="G5" s="15">
        <v>5.9</v>
      </c>
      <c r="H5" s="15">
        <v>7.2</v>
      </c>
      <c r="I5" s="15">
        <v>5.3</v>
      </c>
      <c r="J5" s="15">
        <v>2.2000000000000002</v>
      </c>
      <c r="K5" s="15">
        <v>8.6999999999999993</v>
      </c>
      <c r="L5" s="15">
        <v>4.2</v>
      </c>
      <c r="M5" s="15">
        <v>2.5</v>
      </c>
      <c r="N5" s="15">
        <v>7.3</v>
      </c>
      <c r="O5" s="15">
        <v>2.9</v>
      </c>
      <c r="P5" s="15">
        <v>7</v>
      </c>
      <c r="Q5" s="15">
        <v>5.0999999999999996</v>
      </c>
      <c r="R5" s="16">
        <v>5</v>
      </c>
      <c r="S5" s="17">
        <v>4.3</v>
      </c>
      <c r="T5" s="1" t="s">
        <v>22</v>
      </c>
    </row>
    <row r="6" spans="2:27" s="4" customFormat="1" ht="28.5" customHeight="1" thickTop="1" thickBot="1">
      <c r="B6" s="18" t="s">
        <v>23</v>
      </c>
      <c r="C6" s="269" t="s">
        <v>24</v>
      </c>
      <c r="D6" s="270"/>
      <c r="E6" s="19">
        <v>1315</v>
      </c>
      <c r="F6" s="20">
        <v>799</v>
      </c>
      <c r="G6" s="20">
        <v>963</v>
      </c>
      <c r="H6" s="20">
        <v>1236</v>
      </c>
      <c r="I6" s="20">
        <v>1420</v>
      </c>
      <c r="J6" s="20">
        <v>342</v>
      </c>
      <c r="K6" s="20">
        <v>1277</v>
      </c>
      <c r="L6" s="20">
        <v>435</v>
      </c>
      <c r="M6" s="20">
        <v>656</v>
      </c>
      <c r="N6" s="20">
        <v>918</v>
      </c>
      <c r="O6" s="20">
        <v>1889</v>
      </c>
      <c r="P6" s="20">
        <v>1588</v>
      </c>
      <c r="Q6" s="20">
        <v>948</v>
      </c>
      <c r="R6" s="21">
        <v>1364</v>
      </c>
      <c r="S6" s="22">
        <f>SUM(E6:R6)</f>
        <v>15150</v>
      </c>
    </row>
    <row r="7" spans="2:27" s="4" customFormat="1" ht="29.1" customHeight="1" thickTop="1" thickBot="1">
      <c r="B7" s="23"/>
      <c r="C7" s="271" t="s">
        <v>25</v>
      </c>
      <c r="D7" s="271"/>
      <c r="E7" s="24">
        <f>'[1]Stan i struktura IX 23'!E6</f>
        <v>1283</v>
      </c>
      <c r="F7" s="25">
        <f>'[1]Stan i struktura IX 23'!F6</f>
        <v>804</v>
      </c>
      <c r="G7" s="25">
        <f>'[1]Stan i struktura IX 23'!G6</f>
        <v>918</v>
      </c>
      <c r="H7" s="25">
        <f>'[1]Stan i struktura IX 23'!H6</f>
        <v>1292</v>
      </c>
      <c r="I7" s="25">
        <f>'[1]Stan i struktura IX 23'!I6</f>
        <v>1398</v>
      </c>
      <c r="J7" s="25">
        <f>'[1]Stan i struktura IX 23'!J6</f>
        <v>359</v>
      </c>
      <c r="K7" s="25">
        <f>'[1]Stan i struktura IX 23'!K6</f>
        <v>1335</v>
      </c>
      <c r="L7" s="25">
        <f>'[1]Stan i struktura IX 23'!L6</f>
        <v>423</v>
      </c>
      <c r="M7" s="25">
        <f>'[1]Stan i struktura IX 23'!M6</f>
        <v>646</v>
      </c>
      <c r="N7" s="25">
        <f>'[1]Stan i struktura IX 23'!N6</f>
        <v>914</v>
      </c>
      <c r="O7" s="25">
        <f>'[1]Stan i struktura IX 23'!O6</f>
        <v>1940</v>
      </c>
      <c r="P7" s="25">
        <f>'[1]Stan i struktura IX 23'!P6</f>
        <v>1654</v>
      </c>
      <c r="Q7" s="25">
        <f>'[1]Stan i struktura IX 23'!Q6</f>
        <v>932</v>
      </c>
      <c r="R7" s="26">
        <f>'[1]Stan i struktura IX 23'!R6</f>
        <v>1460</v>
      </c>
      <c r="S7" s="27">
        <f>'[1]Stan i struktura IX 23'!S6</f>
        <v>15358</v>
      </c>
      <c r="T7" s="28"/>
      <c r="V7" s="29">
        <f>SUM(E7:R7)</f>
        <v>15358</v>
      </c>
    </row>
    <row r="8" spans="2:27" ht="29.1" customHeight="1" thickTop="1" thickBot="1">
      <c r="B8" s="30"/>
      <c r="C8" s="249" t="s">
        <v>26</v>
      </c>
      <c r="D8" s="242"/>
      <c r="E8" s="31">
        <f t="shared" ref="E8:S8" si="0">E6-E7</f>
        <v>32</v>
      </c>
      <c r="F8" s="31">
        <f t="shared" si="0"/>
        <v>-5</v>
      </c>
      <c r="G8" s="31">
        <f t="shared" si="0"/>
        <v>45</v>
      </c>
      <c r="H8" s="31">
        <f t="shared" si="0"/>
        <v>-56</v>
      </c>
      <c r="I8" s="31">
        <f t="shared" si="0"/>
        <v>22</v>
      </c>
      <c r="J8" s="31">
        <f t="shared" si="0"/>
        <v>-17</v>
      </c>
      <c r="K8" s="31">
        <f t="shared" si="0"/>
        <v>-58</v>
      </c>
      <c r="L8" s="31">
        <f t="shared" si="0"/>
        <v>12</v>
      </c>
      <c r="M8" s="31">
        <f t="shared" si="0"/>
        <v>10</v>
      </c>
      <c r="N8" s="31">
        <f t="shared" si="0"/>
        <v>4</v>
      </c>
      <c r="O8" s="31">
        <f t="shared" si="0"/>
        <v>-51</v>
      </c>
      <c r="P8" s="31">
        <f t="shared" si="0"/>
        <v>-66</v>
      </c>
      <c r="Q8" s="31">
        <f t="shared" si="0"/>
        <v>16</v>
      </c>
      <c r="R8" s="32">
        <f t="shared" si="0"/>
        <v>-96</v>
      </c>
      <c r="S8" s="33">
        <f t="shared" si="0"/>
        <v>-208</v>
      </c>
      <c r="T8" s="34"/>
    </row>
    <row r="9" spans="2:27" ht="29.1" customHeight="1" thickTop="1" thickBot="1">
      <c r="B9" s="35"/>
      <c r="C9" s="245" t="s">
        <v>27</v>
      </c>
      <c r="D9" s="246"/>
      <c r="E9" s="36">
        <f t="shared" ref="E9:S9" si="1">E6/E7*100</f>
        <v>102.49415432579892</v>
      </c>
      <c r="F9" s="36">
        <f t="shared" si="1"/>
        <v>99.378109452736325</v>
      </c>
      <c r="G9" s="36">
        <f t="shared" si="1"/>
        <v>104.90196078431373</v>
      </c>
      <c r="H9" s="36">
        <f t="shared" si="1"/>
        <v>95.6656346749226</v>
      </c>
      <c r="I9" s="36">
        <f t="shared" si="1"/>
        <v>101.57367668097281</v>
      </c>
      <c r="J9" s="36">
        <f t="shared" si="1"/>
        <v>95.264623955431759</v>
      </c>
      <c r="K9" s="36">
        <f t="shared" si="1"/>
        <v>95.655430711610492</v>
      </c>
      <c r="L9" s="36">
        <f t="shared" si="1"/>
        <v>102.83687943262412</v>
      </c>
      <c r="M9" s="36">
        <f t="shared" si="1"/>
        <v>101.54798761609906</v>
      </c>
      <c r="N9" s="36">
        <f t="shared" si="1"/>
        <v>100.43763676148797</v>
      </c>
      <c r="O9" s="36">
        <f t="shared" si="1"/>
        <v>97.371134020618555</v>
      </c>
      <c r="P9" s="36">
        <f t="shared" si="1"/>
        <v>96.009673518742446</v>
      </c>
      <c r="Q9" s="36">
        <f t="shared" si="1"/>
        <v>101.71673819742489</v>
      </c>
      <c r="R9" s="37">
        <f t="shared" si="1"/>
        <v>93.424657534246577</v>
      </c>
      <c r="S9" s="38">
        <v>98.7</v>
      </c>
      <c r="T9" s="34"/>
      <c r="AA9" s="39"/>
    </row>
    <row r="10" spans="2:27" s="4" customFormat="1" ht="29.1" customHeight="1" thickTop="1" thickBot="1">
      <c r="B10" s="40" t="s">
        <v>28</v>
      </c>
      <c r="C10" s="247" t="s">
        <v>29</v>
      </c>
      <c r="D10" s="248"/>
      <c r="E10" s="41">
        <v>380</v>
      </c>
      <c r="F10" s="42">
        <v>182</v>
      </c>
      <c r="G10" s="43">
        <v>248</v>
      </c>
      <c r="H10" s="43">
        <v>226</v>
      </c>
      <c r="I10" s="43">
        <v>298</v>
      </c>
      <c r="J10" s="43">
        <v>81</v>
      </c>
      <c r="K10" s="43">
        <v>259</v>
      </c>
      <c r="L10" s="43">
        <v>99</v>
      </c>
      <c r="M10" s="44">
        <v>190</v>
      </c>
      <c r="N10" s="44">
        <v>165</v>
      </c>
      <c r="O10" s="44">
        <v>373</v>
      </c>
      <c r="P10" s="44">
        <v>220</v>
      </c>
      <c r="Q10" s="44">
        <v>228</v>
      </c>
      <c r="R10" s="44">
        <v>201</v>
      </c>
      <c r="S10" s="45">
        <f>SUM(E10:R10)</f>
        <v>3150</v>
      </c>
      <c r="T10" s="28"/>
    </row>
    <row r="11" spans="2:27" ht="29.1" customHeight="1" thickTop="1" thickBot="1">
      <c r="B11" s="46"/>
      <c r="C11" s="249" t="s">
        <v>30</v>
      </c>
      <c r="D11" s="242"/>
      <c r="E11" s="47">
        <f t="shared" ref="E11:S11" si="2">E76/E10*100</f>
        <v>22.631578947368421</v>
      </c>
      <c r="F11" s="47">
        <f t="shared" si="2"/>
        <v>26.923076923076923</v>
      </c>
      <c r="G11" s="47">
        <f t="shared" si="2"/>
        <v>20.161290322580644</v>
      </c>
      <c r="H11" s="47">
        <f t="shared" si="2"/>
        <v>20.79646017699115</v>
      </c>
      <c r="I11" s="47">
        <f t="shared" si="2"/>
        <v>27.85234899328859</v>
      </c>
      <c r="J11" s="47">
        <f t="shared" si="2"/>
        <v>33.333333333333329</v>
      </c>
      <c r="K11" s="47">
        <f t="shared" si="2"/>
        <v>15.057915057915059</v>
      </c>
      <c r="L11" s="47">
        <f t="shared" si="2"/>
        <v>21.212121212121211</v>
      </c>
      <c r="M11" s="47">
        <f t="shared" si="2"/>
        <v>27.368421052631582</v>
      </c>
      <c r="N11" s="47">
        <f t="shared" si="2"/>
        <v>26.666666666666668</v>
      </c>
      <c r="O11" s="47">
        <f t="shared" si="2"/>
        <v>29.222520107238601</v>
      </c>
      <c r="P11" s="47">
        <f t="shared" si="2"/>
        <v>25</v>
      </c>
      <c r="Q11" s="47">
        <f t="shared" si="2"/>
        <v>23.684210526315788</v>
      </c>
      <c r="R11" s="48">
        <f t="shared" si="2"/>
        <v>24.875621890547265</v>
      </c>
      <c r="S11" s="49">
        <f t="shared" si="2"/>
        <v>24.31746031746032</v>
      </c>
      <c r="T11" s="34"/>
    </row>
    <row r="12" spans="2:27" ht="29.1" customHeight="1" thickTop="1" thickBot="1">
      <c r="B12" s="50" t="s">
        <v>31</v>
      </c>
      <c r="C12" s="250" t="s">
        <v>32</v>
      </c>
      <c r="D12" s="251"/>
      <c r="E12" s="41">
        <v>348</v>
      </c>
      <c r="F12" s="43">
        <v>187</v>
      </c>
      <c r="G12" s="43">
        <v>203</v>
      </c>
      <c r="H12" s="43">
        <v>282</v>
      </c>
      <c r="I12" s="43">
        <v>276</v>
      </c>
      <c r="J12" s="43">
        <v>98</v>
      </c>
      <c r="K12" s="43">
        <v>317</v>
      </c>
      <c r="L12" s="43">
        <v>87</v>
      </c>
      <c r="M12" s="44">
        <v>180</v>
      </c>
      <c r="N12" s="44">
        <v>161</v>
      </c>
      <c r="O12" s="44">
        <v>424</v>
      </c>
      <c r="P12" s="44">
        <v>286</v>
      </c>
      <c r="Q12" s="44">
        <v>212</v>
      </c>
      <c r="R12" s="44">
        <v>297</v>
      </c>
      <c r="S12" s="45">
        <f>SUM(E12:R12)</f>
        <v>3358</v>
      </c>
      <c r="T12" s="34"/>
    </row>
    <row r="13" spans="2:27" ht="29.1" customHeight="1" thickTop="1" thickBot="1">
      <c r="B13" s="46" t="s">
        <v>22</v>
      </c>
      <c r="C13" s="252" t="s">
        <v>33</v>
      </c>
      <c r="D13" s="253"/>
      <c r="E13" s="51">
        <v>187</v>
      </c>
      <c r="F13" s="52">
        <v>99</v>
      </c>
      <c r="G13" s="52">
        <v>111</v>
      </c>
      <c r="H13" s="52">
        <v>153</v>
      </c>
      <c r="I13" s="52">
        <v>148</v>
      </c>
      <c r="J13" s="52">
        <v>31</v>
      </c>
      <c r="K13" s="52">
        <v>129</v>
      </c>
      <c r="L13" s="52">
        <v>47</v>
      </c>
      <c r="M13" s="53">
        <v>87</v>
      </c>
      <c r="N13" s="53">
        <v>89</v>
      </c>
      <c r="O13" s="53">
        <v>208</v>
      </c>
      <c r="P13" s="53">
        <v>132</v>
      </c>
      <c r="Q13" s="53">
        <v>117</v>
      </c>
      <c r="R13" s="53">
        <v>135</v>
      </c>
      <c r="S13" s="54">
        <f t="shared" ref="S13:S15" si="3">SUM(E13:R13)</f>
        <v>1673</v>
      </c>
      <c r="T13" s="34"/>
    </row>
    <row r="14" spans="2:27" s="4" customFormat="1" ht="29.1" customHeight="1" thickTop="1" thickBot="1">
      <c r="B14" s="18" t="s">
        <v>22</v>
      </c>
      <c r="C14" s="254" t="s">
        <v>34</v>
      </c>
      <c r="D14" s="255"/>
      <c r="E14" s="51">
        <v>171</v>
      </c>
      <c r="F14" s="52">
        <v>72</v>
      </c>
      <c r="G14" s="52">
        <v>79</v>
      </c>
      <c r="H14" s="52">
        <v>114</v>
      </c>
      <c r="I14" s="52">
        <v>121</v>
      </c>
      <c r="J14" s="52">
        <v>24</v>
      </c>
      <c r="K14" s="52">
        <v>91</v>
      </c>
      <c r="L14" s="52">
        <v>37</v>
      </c>
      <c r="M14" s="53">
        <v>82</v>
      </c>
      <c r="N14" s="53">
        <v>65</v>
      </c>
      <c r="O14" s="53">
        <v>179</v>
      </c>
      <c r="P14" s="53">
        <v>121</v>
      </c>
      <c r="Q14" s="53">
        <v>76</v>
      </c>
      <c r="R14" s="53">
        <v>104</v>
      </c>
      <c r="S14" s="54">
        <f t="shared" si="3"/>
        <v>1336</v>
      </c>
      <c r="T14" s="28"/>
    </row>
    <row r="15" spans="2:27" s="4" customFormat="1" ht="29.1" customHeight="1" thickTop="1" thickBot="1">
      <c r="B15" s="55" t="s">
        <v>22</v>
      </c>
      <c r="C15" s="256" t="s">
        <v>35</v>
      </c>
      <c r="D15" s="257"/>
      <c r="E15" s="56">
        <v>81</v>
      </c>
      <c r="F15" s="57">
        <v>37</v>
      </c>
      <c r="G15" s="57">
        <v>29</v>
      </c>
      <c r="H15" s="57">
        <v>40</v>
      </c>
      <c r="I15" s="57">
        <v>66</v>
      </c>
      <c r="J15" s="57">
        <v>42</v>
      </c>
      <c r="K15" s="57">
        <v>56</v>
      </c>
      <c r="L15" s="57">
        <v>17</v>
      </c>
      <c r="M15" s="58">
        <v>31</v>
      </c>
      <c r="N15" s="58">
        <v>20</v>
      </c>
      <c r="O15" s="58">
        <v>104</v>
      </c>
      <c r="P15" s="58">
        <v>90</v>
      </c>
      <c r="Q15" s="58">
        <v>49</v>
      </c>
      <c r="R15" s="58">
        <v>55</v>
      </c>
      <c r="S15" s="54">
        <f t="shared" si="3"/>
        <v>717</v>
      </c>
      <c r="T15" s="28"/>
    </row>
    <row r="16" spans="2:27" ht="29.1" customHeight="1" thickBot="1">
      <c r="B16" s="238" t="s">
        <v>36</v>
      </c>
      <c r="C16" s="258"/>
      <c r="D16" s="258"/>
      <c r="E16" s="258"/>
      <c r="F16" s="258"/>
      <c r="G16" s="258"/>
      <c r="H16" s="258"/>
      <c r="I16" s="258"/>
      <c r="J16" s="258"/>
      <c r="K16" s="258"/>
      <c r="L16" s="258"/>
      <c r="M16" s="258"/>
      <c r="N16" s="258"/>
      <c r="O16" s="258"/>
      <c r="P16" s="258"/>
      <c r="Q16" s="258"/>
      <c r="R16" s="258"/>
      <c r="S16" s="259"/>
    </row>
    <row r="17" spans="2:19" ht="29.1" customHeight="1" thickTop="1" thickBot="1">
      <c r="B17" s="260" t="s">
        <v>20</v>
      </c>
      <c r="C17" s="261" t="s">
        <v>37</v>
      </c>
      <c r="D17" s="262"/>
      <c r="E17" s="59">
        <v>755</v>
      </c>
      <c r="F17" s="60">
        <v>437</v>
      </c>
      <c r="G17" s="60">
        <v>539</v>
      </c>
      <c r="H17" s="60">
        <v>650</v>
      </c>
      <c r="I17" s="60">
        <v>854</v>
      </c>
      <c r="J17" s="60">
        <v>183</v>
      </c>
      <c r="K17" s="60">
        <v>761</v>
      </c>
      <c r="L17" s="60">
        <v>226</v>
      </c>
      <c r="M17" s="61">
        <v>350</v>
      </c>
      <c r="N17" s="61">
        <v>522</v>
      </c>
      <c r="O17" s="61">
        <v>1010</v>
      </c>
      <c r="P17" s="61">
        <v>861</v>
      </c>
      <c r="Q17" s="61">
        <v>532</v>
      </c>
      <c r="R17" s="61">
        <v>751</v>
      </c>
      <c r="S17" s="54">
        <f>SUM(E17:R17)</f>
        <v>8431</v>
      </c>
    </row>
    <row r="18" spans="2:19" ht="29.1" customHeight="1" thickTop="1" thickBot="1">
      <c r="B18" s="199"/>
      <c r="C18" s="226" t="s">
        <v>38</v>
      </c>
      <c r="D18" s="227"/>
      <c r="E18" s="62">
        <f t="shared" ref="E18:S18" si="4">E17/E6*100</f>
        <v>57.414448669201526</v>
      </c>
      <c r="F18" s="62">
        <f t="shared" si="4"/>
        <v>54.693366708385483</v>
      </c>
      <c r="G18" s="62">
        <f t="shared" si="4"/>
        <v>55.970924195223262</v>
      </c>
      <c r="H18" s="62">
        <f t="shared" si="4"/>
        <v>52.588996763754047</v>
      </c>
      <c r="I18" s="62">
        <f t="shared" si="4"/>
        <v>60.140845070422536</v>
      </c>
      <c r="J18" s="62">
        <f t="shared" si="4"/>
        <v>53.508771929824562</v>
      </c>
      <c r="K18" s="62">
        <f t="shared" si="4"/>
        <v>59.592795614722007</v>
      </c>
      <c r="L18" s="62">
        <f t="shared" si="4"/>
        <v>51.954022988505741</v>
      </c>
      <c r="M18" s="62">
        <f t="shared" si="4"/>
        <v>53.353658536585371</v>
      </c>
      <c r="N18" s="62">
        <f t="shared" si="4"/>
        <v>56.862745098039213</v>
      </c>
      <c r="O18" s="62">
        <f t="shared" si="4"/>
        <v>53.467443091582844</v>
      </c>
      <c r="P18" s="62">
        <f t="shared" si="4"/>
        <v>54.219143576826198</v>
      </c>
      <c r="Q18" s="62">
        <f t="shared" si="4"/>
        <v>56.118143459915615</v>
      </c>
      <c r="R18" s="63">
        <f t="shared" si="4"/>
        <v>55.058651026392958</v>
      </c>
      <c r="S18" s="64">
        <f t="shared" si="4"/>
        <v>55.650165016501653</v>
      </c>
    </row>
    <row r="19" spans="2:19" ht="29.1" customHeight="1" thickTop="1" thickBot="1">
      <c r="B19" s="231" t="s">
        <v>23</v>
      </c>
      <c r="C19" s="241" t="s">
        <v>39</v>
      </c>
      <c r="D19" s="242"/>
      <c r="E19" s="51">
        <v>0</v>
      </c>
      <c r="F19" s="52">
        <v>555</v>
      </c>
      <c r="G19" s="52">
        <v>496</v>
      </c>
      <c r="H19" s="52">
        <v>652</v>
      </c>
      <c r="I19" s="52">
        <v>559</v>
      </c>
      <c r="J19" s="52">
        <v>158</v>
      </c>
      <c r="K19" s="52">
        <v>723</v>
      </c>
      <c r="L19" s="52">
        <v>241</v>
      </c>
      <c r="M19" s="53">
        <v>387</v>
      </c>
      <c r="N19" s="53">
        <v>447</v>
      </c>
      <c r="O19" s="53">
        <v>0</v>
      </c>
      <c r="P19" s="53">
        <v>960</v>
      </c>
      <c r="Q19" s="53">
        <v>470</v>
      </c>
      <c r="R19" s="53">
        <v>627</v>
      </c>
      <c r="S19" s="65">
        <f>SUM(E19:R19)</f>
        <v>6275</v>
      </c>
    </row>
    <row r="20" spans="2:19" ht="29.1" customHeight="1" thickTop="1" thickBot="1">
      <c r="B20" s="199"/>
      <c r="C20" s="226" t="s">
        <v>38</v>
      </c>
      <c r="D20" s="227"/>
      <c r="E20" s="62">
        <f t="shared" ref="E20:S20" si="5">E19/E6*100</f>
        <v>0</v>
      </c>
      <c r="F20" s="62">
        <f t="shared" si="5"/>
        <v>69.461827284105127</v>
      </c>
      <c r="G20" s="62">
        <f t="shared" si="5"/>
        <v>51.505711318795434</v>
      </c>
      <c r="H20" s="62">
        <f t="shared" si="5"/>
        <v>52.750809061488667</v>
      </c>
      <c r="I20" s="62">
        <f t="shared" si="5"/>
        <v>39.366197183098592</v>
      </c>
      <c r="J20" s="62">
        <f t="shared" si="5"/>
        <v>46.198830409356724</v>
      </c>
      <c r="K20" s="62">
        <f t="shared" si="5"/>
        <v>56.617071260767425</v>
      </c>
      <c r="L20" s="62">
        <f t="shared" si="5"/>
        <v>55.402298850574716</v>
      </c>
      <c r="M20" s="62">
        <f t="shared" si="5"/>
        <v>58.993902439024396</v>
      </c>
      <c r="N20" s="62">
        <f t="shared" si="5"/>
        <v>48.692810457516337</v>
      </c>
      <c r="O20" s="62">
        <f t="shared" si="5"/>
        <v>0</v>
      </c>
      <c r="P20" s="62">
        <f t="shared" si="5"/>
        <v>60.45340050377834</v>
      </c>
      <c r="Q20" s="62">
        <f t="shared" si="5"/>
        <v>49.57805907172996</v>
      </c>
      <c r="R20" s="63">
        <f t="shared" si="5"/>
        <v>45.967741935483872</v>
      </c>
      <c r="S20" s="64">
        <f t="shared" si="5"/>
        <v>41.419141914191421</v>
      </c>
    </row>
    <row r="21" spans="2:19" s="4" customFormat="1" ht="29.1" customHeight="1" thickTop="1" thickBot="1">
      <c r="B21" s="223" t="s">
        <v>28</v>
      </c>
      <c r="C21" s="224" t="s">
        <v>40</v>
      </c>
      <c r="D21" s="225"/>
      <c r="E21" s="51">
        <v>258</v>
      </c>
      <c r="F21" s="52">
        <v>156</v>
      </c>
      <c r="G21" s="52">
        <v>161</v>
      </c>
      <c r="H21" s="52">
        <v>218</v>
      </c>
      <c r="I21" s="52">
        <v>232</v>
      </c>
      <c r="J21" s="52">
        <v>61</v>
      </c>
      <c r="K21" s="52">
        <v>254</v>
      </c>
      <c r="L21" s="52">
        <v>66</v>
      </c>
      <c r="M21" s="53">
        <v>152</v>
      </c>
      <c r="N21" s="53">
        <v>107</v>
      </c>
      <c r="O21" s="53">
        <v>307</v>
      </c>
      <c r="P21" s="53">
        <v>266</v>
      </c>
      <c r="Q21" s="53">
        <v>146</v>
      </c>
      <c r="R21" s="53">
        <v>171</v>
      </c>
      <c r="S21" s="54">
        <f>SUM(E21:R21)</f>
        <v>2555</v>
      </c>
    </row>
    <row r="22" spans="2:19" ht="29.1" customHeight="1" thickTop="1" thickBot="1">
      <c r="B22" s="199"/>
      <c r="C22" s="226" t="s">
        <v>38</v>
      </c>
      <c r="D22" s="227"/>
      <c r="E22" s="62">
        <f t="shared" ref="E22:S22" si="6">E21/E6*100</f>
        <v>19.619771863117872</v>
      </c>
      <c r="F22" s="62">
        <f t="shared" si="6"/>
        <v>19.524405506883603</v>
      </c>
      <c r="G22" s="62">
        <f t="shared" si="6"/>
        <v>16.718587746625129</v>
      </c>
      <c r="H22" s="62">
        <f t="shared" si="6"/>
        <v>17.637540453074433</v>
      </c>
      <c r="I22" s="62">
        <f t="shared" si="6"/>
        <v>16.338028169014084</v>
      </c>
      <c r="J22" s="62">
        <f t="shared" si="6"/>
        <v>17.836257309941519</v>
      </c>
      <c r="K22" s="62">
        <f t="shared" si="6"/>
        <v>19.890368050117463</v>
      </c>
      <c r="L22" s="62">
        <f t="shared" si="6"/>
        <v>15.172413793103448</v>
      </c>
      <c r="M22" s="62">
        <f t="shared" si="6"/>
        <v>23.170731707317074</v>
      </c>
      <c r="N22" s="62">
        <f t="shared" si="6"/>
        <v>11.655773420479303</v>
      </c>
      <c r="O22" s="62">
        <f t="shared" si="6"/>
        <v>16.251985177342508</v>
      </c>
      <c r="P22" s="62">
        <f t="shared" si="6"/>
        <v>16.750629722921914</v>
      </c>
      <c r="Q22" s="62">
        <f t="shared" si="6"/>
        <v>15.400843881856542</v>
      </c>
      <c r="R22" s="63">
        <f t="shared" si="6"/>
        <v>12.536656891495602</v>
      </c>
      <c r="S22" s="64">
        <f t="shared" si="6"/>
        <v>16.864686468646862</v>
      </c>
    </row>
    <row r="23" spans="2:19" s="4" customFormat="1" ht="29.1" customHeight="1" thickTop="1" thickBot="1">
      <c r="B23" s="223" t="s">
        <v>31</v>
      </c>
      <c r="C23" s="243" t="s">
        <v>41</v>
      </c>
      <c r="D23" s="244"/>
      <c r="E23" s="51">
        <v>40</v>
      </c>
      <c r="F23" s="52">
        <v>45</v>
      </c>
      <c r="G23" s="52">
        <v>58</v>
      </c>
      <c r="H23" s="52">
        <v>83</v>
      </c>
      <c r="I23" s="52">
        <v>77</v>
      </c>
      <c r="J23" s="52">
        <v>37</v>
      </c>
      <c r="K23" s="52">
        <v>64</v>
      </c>
      <c r="L23" s="52">
        <v>14</v>
      </c>
      <c r="M23" s="53">
        <v>48</v>
      </c>
      <c r="N23" s="53">
        <v>26</v>
      </c>
      <c r="O23" s="53">
        <v>107</v>
      </c>
      <c r="P23" s="53">
        <v>63</v>
      </c>
      <c r="Q23" s="53">
        <v>50</v>
      </c>
      <c r="R23" s="53">
        <v>64</v>
      </c>
      <c r="S23" s="54">
        <f>SUM(E23:R23)</f>
        <v>776</v>
      </c>
    </row>
    <row r="24" spans="2:19" ht="29.1" customHeight="1" thickTop="1" thickBot="1">
      <c r="B24" s="199"/>
      <c r="C24" s="226" t="s">
        <v>38</v>
      </c>
      <c r="D24" s="227"/>
      <c r="E24" s="62">
        <f t="shared" ref="E24:S24" si="7">E23/E6*100</f>
        <v>3.041825095057034</v>
      </c>
      <c r="F24" s="62">
        <f t="shared" si="7"/>
        <v>5.632040050062578</v>
      </c>
      <c r="G24" s="62">
        <f t="shared" si="7"/>
        <v>6.0228452751817239</v>
      </c>
      <c r="H24" s="62">
        <f t="shared" si="7"/>
        <v>6.715210355987054</v>
      </c>
      <c r="I24" s="62">
        <f t="shared" si="7"/>
        <v>5.4225352112676051</v>
      </c>
      <c r="J24" s="62">
        <f t="shared" si="7"/>
        <v>10.818713450292398</v>
      </c>
      <c r="K24" s="62">
        <f t="shared" si="7"/>
        <v>5.0117462803445578</v>
      </c>
      <c r="L24" s="62">
        <f t="shared" si="7"/>
        <v>3.2183908045977012</v>
      </c>
      <c r="M24" s="62">
        <f t="shared" si="7"/>
        <v>7.3170731707317067</v>
      </c>
      <c r="N24" s="62">
        <f t="shared" si="7"/>
        <v>2.8322440087145968</v>
      </c>
      <c r="O24" s="62">
        <f t="shared" si="7"/>
        <v>5.6643726839597663</v>
      </c>
      <c r="P24" s="62">
        <f t="shared" si="7"/>
        <v>3.9672544080604535</v>
      </c>
      <c r="Q24" s="62">
        <f t="shared" si="7"/>
        <v>5.2742616033755274</v>
      </c>
      <c r="R24" s="63">
        <f t="shared" si="7"/>
        <v>4.6920821114369504</v>
      </c>
      <c r="S24" s="64">
        <f t="shared" si="7"/>
        <v>5.1221122112211219</v>
      </c>
    </row>
    <row r="25" spans="2:19" s="4" customFormat="1" ht="29.1" customHeight="1" thickTop="1" thickBot="1">
      <c r="B25" s="223" t="s">
        <v>42</v>
      </c>
      <c r="C25" s="224" t="s">
        <v>43</v>
      </c>
      <c r="D25" s="225"/>
      <c r="E25" s="66">
        <v>33</v>
      </c>
      <c r="F25" s="53">
        <v>44</v>
      </c>
      <c r="G25" s="53">
        <v>48</v>
      </c>
      <c r="H25" s="53">
        <v>59</v>
      </c>
      <c r="I25" s="53">
        <v>63</v>
      </c>
      <c r="J25" s="53">
        <v>14</v>
      </c>
      <c r="K25" s="53">
        <v>45</v>
      </c>
      <c r="L25" s="53">
        <v>16</v>
      </c>
      <c r="M25" s="53">
        <v>31</v>
      </c>
      <c r="N25" s="53">
        <v>64</v>
      </c>
      <c r="O25" s="53">
        <v>58</v>
      </c>
      <c r="P25" s="53">
        <v>38</v>
      </c>
      <c r="Q25" s="53">
        <v>47</v>
      </c>
      <c r="R25" s="53">
        <v>59</v>
      </c>
      <c r="S25" s="54">
        <f>SUM(E25:R25)</f>
        <v>619</v>
      </c>
    </row>
    <row r="26" spans="2:19" ht="29.1" customHeight="1" thickTop="1" thickBot="1">
      <c r="B26" s="199"/>
      <c r="C26" s="226" t="s">
        <v>38</v>
      </c>
      <c r="D26" s="227"/>
      <c r="E26" s="62">
        <f t="shared" ref="E26:S26" si="8">E25/E6*100</f>
        <v>2.5095057034220534</v>
      </c>
      <c r="F26" s="62">
        <f t="shared" si="8"/>
        <v>5.5068836045056324</v>
      </c>
      <c r="G26" s="62">
        <f t="shared" si="8"/>
        <v>4.9844236760124607</v>
      </c>
      <c r="H26" s="62">
        <f t="shared" si="8"/>
        <v>4.7734627831715208</v>
      </c>
      <c r="I26" s="62">
        <f t="shared" si="8"/>
        <v>4.4366197183098599</v>
      </c>
      <c r="J26" s="62">
        <f t="shared" si="8"/>
        <v>4.0935672514619883</v>
      </c>
      <c r="K26" s="62">
        <f t="shared" si="8"/>
        <v>3.523884103367267</v>
      </c>
      <c r="L26" s="62">
        <f t="shared" si="8"/>
        <v>3.6781609195402298</v>
      </c>
      <c r="M26" s="62">
        <f t="shared" si="8"/>
        <v>4.725609756097561</v>
      </c>
      <c r="N26" s="62">
        <f t="shared" si="8"/>
        <v>6.9716775599128544</v>
      </c>
      <c r="O26" s="62">
        <f t="shared" si="8"/>
        <v>3.0704076230809951</v>
      </c>
      <c r="P26" s="62">
        <f t="shared" si="8"/>
        <v>2.3929471032745591</v>
      </c>
      <c r="Q26" s="62">
        <f t="shared" si="8"/>
        <v>4.9578059071729959</v>
      </c>
      <c r="R26" s="63">
        <f t="shared" si="8"/>
        <v>4.325513196480939</v>
      </c>
      <c r="S26" s="64">
        <f t="shared" si="8"/>
        <v>4.0858085808580853</v>
      </c>
    </row>
    <row r="27" spans="2:19" ht="29.1" customHeight="1" thickTop="1" thickBot="1">
      <c r="B27" s="223" t="s">
        <v>44</v>
      </c>
      <c r="C27" s="229" t="s">
        <v>45</v>
      </c>
      <c r="D27" s="230"/>
      <c r="E27" s="66">
        <v>211</v>
      </c>
      <c r="F27" s="53">
        <v>120</v>
      </c>
      <c r="G27" s="53">
        <v>142</v>
      </c>
      <c r="H27" s="53">
        <v>195</v>
      </c>
      <c r="I27" s="53">
        <v>273</v>
      </c>
      <c r="J27" s="53">
        <v>56</v>
      </c>
      <c r="K27" s="53">
        <v>262</v>
      </c>
      <c r="L27" s="53">
        <v>66</v>
      </c>
      <c r="M27" s="53">
        <v>133</v>
      </c>
      <c r="N27" s="53">
        <v>132</v>
      </c>
      <c r="O27" s="53">
        <v>357</v>
      </c>
      <c r="P27" s="53">
        <v>320</v>
      </c>
      <c r="Q27" s="53">
        <v>149</v>
      </c>
      <c r="R27" s="53">
        <v>239</v>
      </c>
      <c r="S27" s="54">
        <f>SUM(E27:R27)</f>
        <v>2655</v>
      </c>
    </row>
    <row r="28" spans="2:19" ht="29.1" customHeight="1" thickTop="1" thickBot="1">
      <c r="B28" s="228"/>
      <c r="C28" s="226" t="s">
        <v>38</v>
      </c>
      <c r="D28" s="227"/>
      <c r="E28" s="62">
        <f>E27/E6*100</f>
        <v>16.045627376425855</v>
      </c>
      <c r="F28" s="62">
        <f t="shared" ref="F28:S28" si="9">F27/F6*100</f>
        <v>15.018773466833544</v>
      </c>
      <c r="G28" s="62">
        <f t="shared" si="9"/>
        <v>14.745586708203531</v>
      </c>
      <c r="H28" s="62">
        <f t="shared" si="9"/>
        <v>15.776699029126215</v>
      </c>
      <c r="I28" s="62">
        <f t="shared" si="9"/>
        <v>19.225352112676056</v>
      </c>
      <c r="J28" s="62">
        <f t="shared" si="9"/>
        <v>16.374269005847953</v>
      </c>
      <c r="K28" s="62">
        <f t="shared" si="9"/>
        <v>20.516836335160534</v>
      </c>
      <c r="L28" s="62">
        <f t="shared" si="9"/>
        <v>15.172413793103448</v>
      </c>
      <c r="M28" s="62">
        <f t="shared" si="9"/>
        <v>20.274390243902442</v>
      </c>
      <c r="N28" s="62">
        <f t="shared" si="9"/>
        <v>14.37908496732026</v>
      </c>
      <c r="O28" s="62">
        <f t="shared" si="9"/>
        <v>18.898888300688192</v>
      </c>
      <c r="P28" s="62">
        <f t="shared" si="9"/>
        <v>20.151133501259448</v>
      </c>
      <c r="Q28" s="62">
        <f t="shared" si="9"/>
        <v>15.717299578059071</v>
      </c>
      <c r="R28" s="63">
        <f t="shared" si="9"/>
        <v>17.521994134897362</v>
      </c>
      <c r="S28" s="64">
        <f t="shared" si="9"/>
        <v>17.524752475247524</v>
      </c>
    </row>
    <row r="29" spans="2:19" ht="29.1" customHeight="1" thickTop="1" thickBot="1">
      <c r="B29" s="238" t="s">
        <v>46</v>
      </c>
      <c r="C29" s="238"/>
      <c r="D29" s="238"/>
      <c r="E29" s="238"/>
      <c r="F29" s="238"/>
      <c r="G29" s="238"/>
      <c r="H29" s="238"/>
      <c r="I29" s="238"/>
      <c r="J29" s="238"/>
      <c r="K29" s="238"/>
      <c r="L29" s="238"/>
      <c r="M29" s="238"/>
      <c r="N29" s="238"/>
      <c r="O29" s="238"/>
      <c r="P29" s="238"/>
      <c r="Q29" s="238"/>
      <c r="R29" s="238"/>
      <c r="S29" s="240"/>
    </row>
    <row r="30" spans="2:19" ht="29.1" customHeight="1" thickTop="1" thickBot="1">
      <c r="B30" s="231" t="s">
        <v>20</v>
      </c>
      <c r="C30" s="241" t="s">
        <v>47</v>
      </c>
      <c r="D30" s="242"/>
      <c r="E30" s="51">
        <v>250</v>
      </c>
      <c r="F30" s="52">
        <v>198</v>
      </c>
      <c r="G30" s="52">
        <v>264</v>
      </c>
      <c r="H30" s="52">
        <v>293</v>
      </c>
      <c r="I30" s="52">
        <v>336</v>
      </c>
      <c r="J30" s="52">
        <v>78</v>
      </c>
      <c r="K30" s="52">
        <v>318</v>
      </c>
      <c r="L30" s="52">
        <v>97</v>
      </c>
      <c r="M30" s="53">
        <v>165</v>
      </c>
      <c r="N30" s="53">
        <v>295</v>
      </c>
      <c r="O30" s="53">
        <v>324</v>
      </c>
      <c r="P30" s="53">
        <v>361</v>
      </c>
      <c r="Q30" s="53">
        <v>240</v>
      </c>
      <c r="R30" s="53">
        <v>324</v>
      </c>
      <c r="S30" s="54">
        <f>SUM(E30:R30)</f>
        <v>3543</v>
      </c>
    </row>
    <row r="31" spans="2:19" ht="29.1" customHeight="1" thickTop="1" thickBot="1">
      <c r="B31" s="199"/>
      <c r="C31" s="226" t="s">
        <v>38</v>
      </c>
      <c r="D31" s="227"/>
      <c r="E31" s="62">
        <f t="shared" ref="E31:S31" si="10">E30/E6*100</f>
        <v>19.011406844106464</v>
      </c>
      <c r="F31" s="62">
        <f t="shared" si="10"/>
        <v>24.780976220275345</v>
      </c>
      <c r="G31" s="62">
        <f t="shared" si="10"/>
        <v>27.414330218068532</v>
      </c>
      <c r="H31" s="62">
        <f t="shared" si="10"/>
        <v>23.705501618122977</v>
      </c>
      <c r="I31" s="62">
        <f t="shared" si="10"/>
        <v>23.661971830985916</v>
      </c>
      <c r="J31" s="62">
        <f t="shared" si="10"/>
        <v>22.807017543859647</v>
      </c>
      <c r="K31" s="62">
        <f t="shared" si="10"/>
        <v>24.90211433046202</v>
      </c>
      <c r="L31" s="62">
        <f t="shared" si="10"/>
        <v>22.298850574712645</v>
      </c>
      <c r="M31" s="62">
        <f t="shared" si="10"/>
        <v>25.152439024390244</v>
      </c>
      <c r="N31" s="62">
        <f t="shared" si="10"/>
        <v>32.135076252723309</v>
      </c>
      <c r="O31" s="62">
        <f t="shared" si="10"/>
        <v>17.151932239280043</v>
      </c>
      <c r="P31" s="62">
        <f t="shared" si="10"/>
        <v>22.732997481108313</v>
      </c>
      <c r="Q31" s="62">
        <f t="shared" si="10"/>
        <v>25.316455696202532</v>
      </c>
      <c r="R31" s="63">
        <f t="shared" si="10"/>
        <v>23.75366568914956</v>
      </c>
      <c r="S31" s="64">
        <f t="shared" si="10"/>
        <v>23.386138613861387</v>
      </c>
    </row>
    <row r="32" spans="2:19" ht="29.1" customHeight="1" thickTop="1" thickBot="1">
      <c r="B32" s="223" t="s">
        <v>23</v>
      </c>
      <c r="C32" s="224" t="s">
        <v>48</v>
      </c>
      <c r="D32" s="225"/>
      <c r="E32" s="51">
        <v>364</v>
      </c>
      <c r="F32" s="52">
        <v>230</v>
      </c>
      <c r="G32" s="52">
        <v>226</v>
      </c>
      <c r="H32" s="52">
        <v>371</v>
      </c>
      <c r="I32" s="52">
        <v>389</v>
      </c>
      <c r="J32" s="52">
        <v>122</v>
      </c>
      <c r="K32" s="52">
        <v>383</v>
      </c>
      <c r="L32" s="52">
        <v>129</v>
      </c>
      <c r="M32" s="53">
        <v>159</v>
      </c>
      <c r="N32" s="53">
        <v>208</v>
      </c>
      <c r="O32" s="53">
        <v>511</v>
      </c>
      <c r="P32" s="53">
        <v>391</v>
      </c>
      <c r="Q32" s="53">
        <v>231</v>
      </c>
      <c r="R32" s="53">
        <v>367</v>
      </c>
      <c r="S32" s="54">
        <f>SUM(E32:R32)</f>
        <v>4081</v>
      </c>
    </row>
    <row r="33" spans="2:22" ht="29.1" customHeight="1" thickTop="1" thickBot="1">
      <c r="B33" s="199"/>
      <c r="C33" s="226" t="s">
        <v>38</v>
      </c>
      <c r="D33" s="227"/>
      <c r="E33" s="62">
        <f t="shared" ref="E33:S33" si="11">E32/E6*100</f>
        <v>27.680608365019012</v>
      </c>
      <c r="F33" s="62">
        <f t="shared" si="11"/>
        <v>28.785982478097623</v>
      </c>
      <c r="G33" s="62">
        <f t="shared" si="11"/>
        <v>23.468328141225335</v>
      </c>
      <c r="H33" s="62">
        <f t="shared" si="11"/>
        <v>30.016181229773466</v>
      </c>
      <c r="I33" s="62">
        <f t="shared" si="11"/>
        <v>27.3943661971831</v>
      </c>
      <c r="J33" s="62">
        <f t="shared" si="11"/>
        <v>35.672514619883039</v>
      </c>
      <c r="K33" s="62">
        <f t="shared" si="11"/>
        <v>29.992169146436957</v>
      </c>
      <c r="L33" s="62">
        <f t="shared" si="11"/>
        <v>29.655172413793103</v>
      </c>
      <c r="M33" s="62">
        <f t="shared" si="11"/>
        <v>24.237804878048781</v>
      </c>
      <c r="N33" s="62">
        <f t="shared" si="11"/>
        <v>22.657952069716774</v>
      </c>
      <c r="O33" s="62">
        <f t="shared" si="11"/>
        <v>27.051349920592905</v>
      </c>
      <c r="P33" s="62">
        <f t="shared" si="11"/>
        <v>24.622166246851386</v>
      </c>
      <c r="Q33" s="62">
        <f t="shared" si="11"/>
        <v>24.367088607594937</v>
      </c>
      <c r="R33" s="63">
        <f t="shared" si="11"/>
        <v>26.906158357771261</v>
      </c>
      <c r="S33" s="64">
        <f t="shared" si="11"/>
        <v>26.937293729372936</v>
      </c>
    </row>
    <row r="34" spans="2:22" ht="29.1" customHeight="1" thickTop="1" thickBot="1">
      <c r="B34" s="223" t="s">
        <v>28</v>
      </c>
      <c r="C34" s="224" t="s">
        <v>49</v>
      </c>
      <c r="D34" s="225"/>
      <c r="E34" s="51">
        <v>323</v>
      </c>
      <c r="F34" s="52">
        <v>233</v>
      </c>
      <c r="G34" s="52">
        <v>328</v>
      </c>
      <c r="H34" s="52">
        <v>488</v>
      </c>
      <c r="I34" s="52">
        <v>502</v>
      </c>
      <c r="J34" s="52">
        <v>113</v>
      </c>
      <c r="K34" s="52">
        <v>534</v>
      </c>
      <c r="L34" s="52">
        <v>139</v>
      </c>
      <c r="M34" s="53">
        <v>175</v>
      </c>
      <c r="N34" s="53">
        <v>410</v>
      </c>
      <c r="O34" s="53">
        <v>661</v>
      </c>
      <c r="P34" s="53">
        <v>797</v>
      </c>
      <c r="Q34" s="53">
        <v>332</v>
      </c>
      <c r="R34" s="53">
        <v>590</v>
      </c>
      <c r="S34" s="54">
        <f>SUM(E34:R34)</f>
        <v>5625</v>
      </c>
    </row>
    <row r="35" spans="2:22" ht="29.1" customHeight="1" thickTop="1" thickBot="1">
      <c r="B35" s="199"/>
      <c r="C35" s="226" t="s">
        <v>38</v>
      </c>
      <c r="D35" s="227"/>
      <c r="E35" s="62">
        <f t="shared" ref="E35:S35" si="12">E34/E6*100</f>
        <v>24.562737642585553</v>
      </c>
      <c r="F35" s="62">
        <f t="shared" si="12"/>
        <v>29.161451814768462</v>
      </c>
      <c r="G35" s="62">
        <f t="shared" si="12"/>
        <v>34.060228452751815</v>
      </c>
      <c r="H35" s="62">
        <f t="shared" si="12"/>
        <v>39.482200647249186</v>
      </c>
      <c r="I35" s="62">
        <f t="shared" si="12"/>
        <v>35.352112676056336</v>
      </c>
      <c r="J35" s="62">
        <f t="shared" si="12"/>
        <v>33.040935672514621</v>
      </c>
      <c r="K35" s="62">
        <f t="shared" si="12"/>
        <v>41.816758026624903</v>
      </c>
      <c r="L35" s="62">
        <f t="shared" si="12"/>
        <v>31.954022988505749</v>
      </c>
      <c r="M35" s="62">
        <f t="shared" si="12"/>
        <v>26.676829268292686</v>
      </c>
      <c r="N35" s="62">
        <f t="shared" si="12"/>
        <v>44.662309368191721</v>
      </c>
      <c r="O35" s="62">
        <f t="shared" si="12"/>
        <v>34.99205929062996</v>
      </c>
      <c r="P35" s="62">
        <f t="shared" si="12"/>
        <v>50.188916876574311</v>
      </c>
      <c r="Q35" s="62">
        <f t="shared" si="12"/>
        <v>35.021097046413502</v>
      </c>
      <c r="R35" s="63">
        <f t="shared" si="12"/>
        <v>43.255131964809387</v>
      </c>
      <c r="S35" s="64">
        <f t="shared" si="12"/>
        <v>37.128712871287128</v>
      </c>
    </row>
    <row r="36" spans="2:22" ht="29.1" customHeight="1" thickTop="1" thickBot="1">
      <c r="B36" s="223" t="s">
        <v>31</v>
      </c>
      <c r="C36" s="229" t="s">
        <v>50</v>
      </c>
      <c r="D36" s="230"/>
      <c r="E36" s="66">
        <v>166</v>
      </c>
      <c r="F36" s="53">
        <v>126</v>
      </c>
      <c r="G36" s="53">
        <v>237</v>
      </c>
      <c r="H36" s="53">
        <v>161</v>
      </c>
      <c r="I36" s="53">
        <v>307</v>
      </c>
      <c r="J36" s="53">
        <v>33</v>
      </c>
      <c r="K36" s="53">
        <v>245</v>
      </c>
      <c r="L36" s="53">
        <v>76</v>
      </c>
      <c r="M36" s="53">
        <v>78</v>
      </c>
      <c r="N36" s="53">
        <v>116</v>
      </c>
      <c r="O36" s="53">
        <v>212</v>
      </c>
      <c r="P36" s="53">
        <v>248</v>
      </c>
      <c r="Q36" s="53">
        <v>190</v>
      </c>
      <c r="R36" s="53">
        <v>258</v>
      </c>
      <c r="S36" s="54">
        <f>SUM(E36:R36)</f>
        <v>2453</v>
      </c>
    </row>
    <row r="37" spans="2:22" ht="29.1" customHeight="1" thickTop="1" thickBot="1">
      <c r="B37" s="228"/>
      <c r="C37" s="226" t="s">
        <v>38</v>
      </c>
      <c r="D37" s="227"/>
      <c r="E37" s="62">
        <f t="shared" ref="E37:S37" si="13">E36/E6*100</f>
        <v>12.623574144486692</v>
      </c>
      <c r="F37" s="62">
        <f t="shared" si="13"/>
        <v>15.769712140175219</v>
      </c>
      <c r="G37" s="62">
        <f t="shared" si="13"/>
        <v>24.610591900311526</v>
      </c>
      <c r="H37" s="62">
        <f t="shared" si="13"/>
        <v>13.025889967637541</v>
      </c>
      <c r="I37" s="62">
        <f t="shared" si="13"/>
        <v>21.619718309859152</v>
      </c>
      <c r="J37" s="62">
        <f t="shared" si="13"/>
        <v>9.6491228070175428</v>
      </c>
      <c r="K37" s="62">
        <f t="shared" si="13"/>
        <v>19.185591229444011</v>
      </c>
      <c r="L37" s="62">
        <f t="shared" si="13"/>
        <v>17.47126436781609</v>
      </c>
      <c r="M37" s="62">
        <f t="shared" si="13"/>
        <v>11.890243902439025</v>
      </c>
      <c r="N37" s="62">
        <f t="shared" si="13"/>
        <v>12.636165577342048</v>
      </c>
      <c r="O37" s="62">
        <f t="shared" si="13"/>
        <v>11.222869242985707</v>
      </c>
      <c r="P37" s="62">
        <f t="shared" si="13"/>
        <v>15.617128463476071</v>
      </c>
      <c r="Q37" s="62">
        <f t="shared" si="13"/>
        <v>20.042194092827003</v>
      </c>
      <c r="R37" s="63">
        <f t="shared" si="13"/>
        <v>18.914956011730204</v>
      </c>
      <c r="S37" s="64">
        <f t="shared" si="13"/>
        <v>16.191419141914189</v>
      </c>
    </row>
    <row r="38" spans="2:22" s="67" customFormat="1" ht="29.1" customHeight="1" thickTop="1" thickBot="1">
      <c r="B38" s="231" t="s">
        <v>42</v>
      </c>
      <c r="C38" s="233" t="s">
        <v>51</v>
      </c>
      <c r="D38" s="234"/>
      <c r="E38" s="66">
        <v>178</v>
      </c>
      <c r="F38" s="53">
        <v>91</v>
      </c>
      <c r="G38" s="53">
        <v>93</v>
      </c>
      <c r="H38" s="53">
        <v>80</v>
      </c>
      <c r="I38" s="53">
        <v>214</v>
      </c>
      <c r="J38" s="53">
        <v>53</v>
      </c>
      <c r="K38" s="53">
        <v>131</v>
      </c>
      <c r="L38" s="53">
        <v>35</v>
      </c>
      <c r="M38" s="53">
        <v>59</v>
      </c>
      <c r="N38" s="53">
        <v>74</v>
      </c>
      <c r="O38" s="53">
        <v>183</v>
      </c>
      <c r="P38" s="53">
        <v>131</v>
      </c>
      <c r="Q38" s="53">
        <v>94</v>
      </c>
      <c r="R38" s="53">
        <v>102</v>
      </c>
      <c r="S38" s="54">
        <f>SUM(E38:R38)</f>
        <v>1518</v>
      </c>
    </row>
    <row r="39" spans="2:22" s="4" customFormat="1" ht="29.1" customHeight="1" thickTop="1" thickBot="1">
      <c r="B39" s="232"/>
      <c r="C39" s="235" t="s">
        <v>38</v>
      </c>
      <c r="D39" s="236"/>
      <c r="E39" s="68">
        <f t="shared" ref="E39:S39" si="14">E38/E6*100</f>
        <v>13.536121673003803</v>
      </c>
      <c r="F39" s="69">
        <f t="shared" si="14"/>
        <v>11.389236545682103</v>
      </c>
      <c r="G39" s="69">
        <f t="shared" si="14"/>
        <v>9.657320872274143</v>
      </c>
      <c r="H39" s="69">
        <f t="shared" si="14"/>
        <v>6.4724919093851128</v>
      </c>
      <c r="I39" s="69">
        <f t="shared" si="14"/>
        <v>15.070422535211266</v>
      </c>
      <c r="J39" s="69">
        <f t="shared" si="14"/>
        <v>15.497076023391813</v>
      </c>
      <c r="K39" s="69">
        <f t="shared" si="14"/>
        <v>10.258418167580267</v>
      </c>
      <c r="L39" s="69">
        <f t="shared" si="14"/>
        <v>8.0459770114942533</v>
      </c>
      <c r="M39" s="69">
        <f t="shared" si="14"/>
        <v>8.9939024390243905</v>
      </c>
      <c r="N39" s="69">
        <f t="shared" si="14"/>
        <v>8.0610021786492378</v>
      </c>
      <c r="O39" s="68">
        <f t="shared" si="14"/>
        <v>9.6876654314452093</v>
      </c>
      <c r="P39" s="69">
        <f t="shared" si="14"/>
        <v>8.2493702770780857</v>
      </c>
      <c r="Q39" s="69">
        <f t="shared" si="14"/>
        <v>9.9156118143459917</v>
      </c>
      <c r="R39" s="70">
        <f t="shared" si="14"/>
        <v>7.4780058651026398</v>
      </c>
      <c r="S39" s="64">
        <f t="shared" si="14"/>
        <v>10.01980198019802</v>
      </c>
    </row>
    <row r="40" spans="2:22" s="4" customFormat="1" ht="24" customHeight="1">
      <c r="B40" s="71"/>
      <c r="C40" s="72"/>
      <c r="D40" s="72"/>
      <c r="E40" s="73"/>
      <c r="F40" s="73"/>
      <c r="G40" s="73"/>
      <c r="H40" s="73"/>
      <c r="I40" s="73"/>
      <c r="J40" s="73"/>
      <c r="K40" s="73"/>
      <c r="L40" s="73"/>
      <c r="M40" s="73"/>
      <c r="N40" s="73"/>
      <c r="O40" s="73"/>
      <c r="P40" s="73"/>
      <c r="Q40" s="73"/>
      <c r="R40" s="73"/>
      <c r="S40" s="74"/>
    </row>
    <row r="41" spans="2:22" s="4" customFormat="1" ht="48.75" customHeight="1" thickBot="1">
      <c r="B41" s="237" t="s">
        <v>52</v>
      </c>
      <c r="C41" s="237"/>
      <c r="D41" s="237"/>
      <c r="E41" s="237"/>
      <c r="F41" s="237"/>
      <c r="G41" s="237"/>
      <c r="H41" s="237"/>
      <c r="I41" s="237"/>
      <c r="J41" s="237"/>
      <c r="K41" s="237"/>
      <c r="L41" s="237"/>
      <c r="M41" s="237"/>
      <c r="N41" s="237"/>
      <c r="O41" s="237"/>
      <c r="P41" s="237"/>
      <c r="Q41" s="237"/>
      <c r="R41" s="237"/>
      <c r="S41" s="237"/>
    </row>
    <row r="42" spans="2:22" s="4" customFormat="1" ht="42" customHeight="1" thickTop="1" thickBot="1">
      <c r="B42" s="6" t="s">
        <v>1</v>
      </c>
      <c r="C42" s="75" t="s">
        <v>2</v>
      </c>
      <c r="D42" s="76" t="s">
        <v>3</v>
      </c>
      <c r="E42" s="77"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238" t="s">
        <v>55</v>
      </c>
      <c r="C43" s="239"/>
      <c r="D43" s="239"/>
      <c r="E43" s="239"/>
      <c r="F43" s="239"/>
      <c r="G43" s="239"/>
      <c r="H43" s="239"/>
      <c r="I43" s="239"/>
      <c r="J43" s="239"/>
      <c r="K43" s="239"/>
      <c r="L43" s="239"/>
      <c r="M43" s="239"/>
      <c r="N43" s="239"/>
      <c r="O43" s="239"/>
      <c r="P43" s="239"/>
      <c r="Q43" s="239"/>
      <c r="R43" s="239"/>
      <c r="S43" s="217"/>
    </row>
    <row r="44" spans="2:22" s="4" customFormat="1" ht="42" customHeight="1" thickTop="1" thickBot="1">
      <c r="B44" s="78" t="s">
        <v>20</v>
      </c>
      <c r="C44" s="221" t="s">
        <v>56</v>
      </c>
      <c r="D44" s="222"/>
      <c r="E44" s="59">
        <v>520</v>
      </c>
      <c r="F44" s="59">
        <v>151</v>
      </c>
      <c r="G44" s="59">
        <v>73</v>
      </c>
      <c r="H44" s="59">
        <v>121</v>
      </c>
      <c r="I44" s="59">
        <v>62</v>
      </c>
      <c r="J44" s="59">
        <v>49</v>
      </c>
      <c r="K44" s="59">
        <v>71</v>
      </c>
      <c r="L44" s="59">
        <v>124</v>
      </c>
      <c r="M44" s="59">
        <v>187</v>
      </c>
      <c r="N44" s="59">
        <v>257</v>
      </c>
      <c r="O44" s="59">
        <v>391</v>
      </c>
      <c r="P44" s="59">
        <v>33</v>
      </c>
      <c r="Q44" s="59">
        <v>113</v>
      </c>
      <c r="R44" s="79">
        <v>219</v>
      </c>
      <c r="S44" s="80">
        <f>SUM(E44:R44)</f>
        <v>2371</v>
      </c>
    </row>
    <row r="45" spans="2:22" s="4" customFormat="1" ht="42" customHeight="1" thickTop="1" thickBot="1">
      <c r="B45" s="81"/>
      <c r="C45" s="211" t="s">
        <v>57</v>
      </c>
      <c r="D45" s="212"/>
      <c r="E45" s="82">
        <v>26</v>
      </c>
      <c r="F45" s="52">
        <v>19</v>
      </c>
      <c r="G45" s="52">
        <v>28</v>
      </c>
      <c r="H45" s="52">
        <v>62</v>
      </c>
      <c r="I45" s="52">
        <v>20</v>
      </c>
      <c r="J45" s="52">
        <v>6</v>
      </c>
      <c r="K45" s="52">
        <v>33</v>
      </c>
      <c r="L45" s="52">
        <v>5</v>
      </c>
      <c r="M45" s="53">
        <v>45</v>
      </c>
      <c r="N45" s="53">
        <v>18</v>
      </c>
      <c r="O45" s="53">
        <v>46</v>
      </c>
      <c r="P45" s="53">
        <v>11</v>
      </c>
      <c r="Q45" s="53">
        <v>14</v>
      </c>
      <c r="R45" s="53">
        <v>75</v>
      </c>
      <c r="S45" s="80">
        <f>SUM(E45:R45)</f>
        <v>408</v>
      </c>
    </row>
    <row r="46" spans="2:22" s="4" customFormat="1" ht="42" customHeight="1" thickTop="1" thickBot="1">
      <c r="B46" s="83" t="s">
        <v>23</v>
      </c>
      <c r="C46" s="213" t="s">
        <v>58</v>
      </c>
      <c r="D46" s="214"/>
      <c r="E46" s="84">
        <f>E44+'[1]Stan i struktura IX 23'!E46</f>
        <v>4208</v>
      </c>
      <c r="F46" s="84">
        <f>F44+'[1]Stan i struktura IX 23'!F46</f>
        <v>1558</v>
      </c>
      <c r="G46" s="84">
        <f>G44+'[1]Stan i struktura IX 23'!G46</f>
        <v>2253</v>
      </c>
      <c r="H46" s="84">
        <f>H44+'[1]Stan i struktura IX 23'!H46</f>
        <v>1870</v>
      </c>
      <c r="I46" s="84">
        <f>I44+'[1]Stan i struktura IX 23'!I46</f>
        <v>1022</v>
      </c>
      <c r="J46" s="84">
        <f>J44+'[1]Stan i struktura IX 23'!J46</f>
        <v>704</v>
      </c>
      <c r="K46" s="84">
        <f>K44+'[1]Stan i struktura IX 23'!K46</f>
        <v>909</v>
      </c>
      <c r="L46" s="84">
        <f>L44+'[1]Stan i struktura IX 23'!L46</f>
        <v>832</v>
      </c>
      <c r="M46" s="84">
        <f>M44+'[1]Stan i struktura IX 23'!M46</f>
        <v>1883</v>
      </c>
      <c r="N46" s="84">
        <f>N44+'[1]Stan i struktura IX 23'!N46</f>
        <v>1461</v>
      </c>
      <c r="O46" s="84">
        <f>O44+'[1]Stan i struktura IX 23'!O46</f>
        <v>2949</v>
      </c>
      <c r="P46" s="84">
        <f>P44+'[1]Stan i struktura IX 23'!P46</f>
        <v>1181</v>
      </c>
      <c r="Q46" s="84">
        <f>Q44+'[1]Stan i struktura IX 23'!Q46</f>
        <v>2509</v>
      </c>
      <c r="R46" s="85">
        <f>R44+'[1]Stan i struktura IX 23'!R46</f>
        <v>1943</v>
      </c>
      <c r="S46" s="86">
        <f>S44+'[1]Stan i struktura IX 23'!S46</f>
        <v>25282</v>
      </c>
      <c r="U46" s="4">
        <f>SUM(E46:R46)</f>
        <v>25282</v>
      </c>
      <c r="V46" s="4">
        <f>SUM(E46:R46)</f>
        <v>25282</v>
      </c>
    </row>
    <row r="47" spans="2:22" s="4" customFormat="1" ht="42" customHeight="1" thickBot="1">
      <c r="B47" s="215" t="s">
        <v>59</v>
      </c>
      <c r="C47" s="216"/>
      <c r="D47" s="216"/>
      <c r="E47" s="216"/>
      <c r="F47" s="216"/>
      <c r="G47" s="216"/>
      <c r="H47" s="216"/>
      <c r="I47" s="216"/>
      <c r="J47" s="216"/>
      <c r="K47" s="216"/>
      <c r="L47" s="216"/>
      <c r="M47" s="216"/>
      <c r="N47" s="216"/>
      <c r="O47" s="216"/>
      <c r="P47" s="216"/>
      <c r="Q47" s="216"/>
      <c r="R47" s="216"/>
      <c r="S47" s="217"/>
    </row>
    <row r="48" spans="2:22" s="4" customFormat="1" ht="42" customHeight="1" thickTop="1" thickBot="1">
      <c r="B48" s="218" t="s">
        <v>20</v>
      </c>
      <c r="C48" s="219" t="s">
        <v>60</v>
      </c>
      <c r="D48" s="220"/>
      <c r="E48" s="60">
        <v>4</v>
      </c>
      <c r="F48" s="60">
        <v>4</v>
      </c>
      <c r="G48" s="60">
        <v>7</v>
      </c>
      <c r="H48" s="60">
        <v>13</v>
      </c>
      <c r="I48" s="60">
        <v>9</v>
      </c>
      <c r="J48" s="60">
        <v>1</v>
      </c>
      <c r="K48" s="60">
        <v>12</v>
      </c>
      <c r="L48" s="60">
        <v>1</v>
      </c>
      <c r="M48" s="60">
        <v>1</v>
      </c>
      <c r="N48" s="60">
        <v>5</v>
      </c>
      <c r="O48" s="60">
        <v>4</v>
      </c>
      <c r="P48" s="60">
        <v>2</v>
      </c>
      <c r="Q48" s="60">
        <v>16</v>
      </c>
      <c r="R48" s="61">
        <v>13</v>
      </c>
      <c r="S48" s="87">
        <f>SUM(E48:R48)</f>
        <v>92</v>
      </c>
    </row>
    <row r="49" spans="2:22" ht="42" customHeight="1" thickTop="1" thickBot="1">
      <c r="B49" s="199"/>
      <c r="C49" s="209" t="s">
        <v>61</v>
      </c>
      <c r="D49" s="210"/>
      <c r="E49" s="88">
        <f>E48+'[1]Stan i struktura IX 23'!E49</f>
        <v>62</v>
      </c>
      <c r="F49" s="88">
        <f>F48+'[1]Stan i struktura IX 23'!F49</f>
        <v>28</v>
      </c>
      <c r="G49" s="88">
        <f>G48+'[1]Stan i struktura IX 23'!G49</f>
        <v>44</v>
      </c>
      <c r="H49" s="88">
        <f>H48+'[1]Stan i struktura IX 23'!H49</f>
        <v>68</v>
      </c>
      <c r="I49" s="88">
        <f>I48+'[1]Stan i struktura IX 23'!I49</f>
        <v>83</v>
      </c>
      <c r="J49" s="88">
        <f>J48+'[1]Stan i struktura IX 23'!J49</f>
        <v>20</v>
      </c>
      <c r="K49" s="88">
        <f>K48+'[1]Stan i struktura IX 23'!K49</f>
        <v>84</v>
      </c>
      <c r="L49" s="88">
        <f>L48+'[1]Stan i struktura IX 23'!L49</f>
        <v>32</v>
      </c>
      <c r="M49" s="88">
        <f>M48+'[1]Stan i struktura IX 23'!M49</f>
        <v>17</v>
      </c>
      <c r="N49" s="88">
        <f>N48+'[1]Stan i struktura IX 23'!N49</f>
        <v>33</v>
      </c>
      <c r="O49" s="88">
        <f>O48+'[1]Stan i struktura IX 23'!O49</f>
        <v>78</v>
      </c>
      <c r="P49" s="88">
        <f>P48+'[1]Stan i struktura IX 23'!P49</f>
        <v>33</v>
      </c>
      <c r="Q49" s="88">
        <f>Q48+'[1]Stan i struktura IX 23'!Q49</f>
        <v>116</v>
      </c>
      <c r="R49" s="89">
        <f>R48+'[1]Stan i struktura IX 23'!R49</f>
        <v>118</v>
      </c>
      <c r="S49" s="86">
        <f>S48+'[1]Stan i struktura IX 23'!S49</f>
        <v>816</v>
      </c>
      <c r="U49" s="1">
        <f>SUM(E49:R49)</f>
        <v>816</v>
      </c>
      <c r="V49" s="4">
        <f>SUM(E49:R49)</f>
        <v>816</v>
      </c>
    </row>
    <row r="50" spans="2:22" s="4" customFormat="1" ht="42" customHeight="1" thickTop="1" thickBot="1">
      <c r="B50" s="194" t="s">
        <v>23</v>
      </c>
      <c r="C50" s="207" t="s">
        <v>62</v>
      </c>
      <c r="D50" s="208"/>
      <c r="E50" s="90">
        <v>3</v>
      </c>
      <c r="F50" s="90">
        <v>9</v>
      </c>
      <c r="G50" s="90">
        <v>4</v>
      </c>
      <c r="H50" s="90">
        <v>1</v>
      </c>
      <c r="I50" s="90">
        <v>0</v>
      </c>
      <c r="J50" s="90">
        <v>0</v>
      </c>
      <c r="K50" s="90">
        <v>0</v>
      </c>
      <c r="L50" s="90">
        <v>0</v>
      </c>
      <c r="M50" s="90">
        <v>0</v>
      </c>
      <c r="N50" s="90">
        <v>0</v>
      </c>
      <c r="O50" s="90">
        <v>0</v>
      </c>
      <c r="P50" s="90">
        <v>1</v>
      </c>
      <c r="Q50" s="90">
        <v>5</v>
      </c>
      <c r="R50" s="91">
        <v>0</v>
      </c>
      <c r="S50" s="87">
        <f>SUM(E50:R50)</f>
        <v>23</v>
      </c>
    </row>
    <row r="51" spans="2:22" ht="42" customHeight="1" thickTop="1" thickBot="1">
      <c r="B51" s="199"/>
      <c r="C51" s="209" t="s">
        <v>63</v>
      </c>
      <c r="D51" s="210"/>
      <c r="E51" s="88">
        <f>E50+'[1]Stan i struktura IX 23'!E51</f>
        <v>8</v>
      </c>
      <c r="F51" s="88">
        <f>F50+'[1]Stan i struktura IX 23'!F51</f>
        <v>47</v>
      </c>
      <c r="G51" s="88">
        <f>G50+'[1]Stan i struktura IX 23'!G51</f>
        <v>34</v>
      </c>
      <c r="H51" s="88">
        <f>H50+'[1]Stan i struktura IX 23'!H51</f>
        <v>39</v>
      </c>
      <c r="I51" s="88">
        <f>I50+'[1]Stan i struktura IX 23'!I51</f>
        <v>47</v>
      </c>
      <c r="J51" s="88">
        <f>J50+'[1]Stan i struktura IX 23'!J51</f>
        <v>9</v>
      </c>
      <c r="K51" s="88">
        <f>K50+'[1]Stan i struktura IX 23'!K51</f>
        <v>31</v>
      </c>
      <c r="L51" s="88">
        <f>L50+'[1]Stan i struktura IX 23'!L51</f>
        <v>28</v>
      </c>
      <c r="M51" s="88">
        <f>M50+'[1]Stan i struktura IX 23'!M51</f>
        <v>6</v>
      </c>
      <c r="N51" s="88">
        <f>N50+'[1]Stan i struktura IX 23'!N51</f>
        <v>19</v>
      </c>
      <c r="O51" s="88">
        <f>O50+'[1]Stan i struktura IX 23'!O51</f>
        <v>5</v>
      </c>
      <c r="P51" s="88">
        <f>P50+'[1]Stan i struktura IX 23'!P51</f>
        <v>51</v>
      </c>
      <c r="Q51" s="88">
        <f>Q50+'[1]Stan i struktura IX 23'!Q51</f>
        <v>117</v>
      </c>
      <c r="R51" s="89">
        <f>R50+'[1]Stan i struktura IX 23'!R51</f>
        <v>14</v>
      </c>
      <c r="S51" s="86">
        <f>S50+'[1]Stan i struktura IX 23'!S51</f>
        <v>455</v>
      </c>
      <c r="U51" s="1">
        <f>SUM(E51:R51)</f>
        <v>455</v>
      </c>
      <c r="V51" s="4">
        <f>SUM(E51:R51)</f>
        <v>455</v>
      </c>
    </row>
    <row r="52" spans="2:22" s="4" customFormat="1" ht="42" customHeight="1" thickTop="1" thickBot="1">
      <c r="B52" s="186" t="s">
        <v>28</v>
      </c>
      <c r="C52" s="200" t="s">
        <v>64</v>
      </c>
      <c r="D52" s="201"/>
      <c r="E52" s="51">
        <v>3</v>
      </c>
      <c r="F52" s="52">
        <v>0</v>
      </c>
      <c r="G52" s="52">
        <v>18</v>
      </c>
      <c r="H52" s="52">
        <v>14</v>
      </c>
      <c r="I52" s="53">
        <v>13</v>
      </c>
      <c r="J52" s="52">
        <v>1</v>
      </c>
      <c r="K52" s="53">
        <v>14</v>
      </c>
      <c r="L52" s="52">
        <v>1</v>
      </c>
      <c r="M52" s="53">
        <v>2</v>
      </c>
      <c r="N52" s="53">
        <v>13</v>
      </c>
      <c r="O52" s="53">
        <v>2</v>
      </c>
      <c r="P52" s="52">
        <v>0</v>
      </c>
      <c r="Q52" s="92">
        <v>9</v>
      </c>
      <c r="R52" s="53">
        <v>9</v>
      </c>
      <c r="S52" s="87">
        <f>SUM(E52:R52)</f>
        <v>99</v>
      </c>
    </row>
    <row r="53" spans="2:22" ht="42" customHeight="1" thickTop="1" thickBot="1">
      <c r="B53" s="199"/>
      <c r="C53" s="209" t="s">
        <v>65</v>
      </c>
      <c r="D53" s="210"/>
      <c r="E53" s="88">
        <f>E52+'[1]Stan i struktura IX 23'!E53</f>
        <v>48</v>
      </c>
      <c r="F53" s="88">
        <f>F52+'[1]Stan i struktura IX 23'!F53</f>
        <v>27</v>
      </c>
      <c r="G53" s="88">
        <f>G52+'[1]Stan i struktura IX 23'!G53</f>
        <v>38</v>
      </c>
      <c r="H53" s="88">
        <f>H52+'[1]Stan i struktura IX 23'!H53</f>
        <v>59</v>
      </c>
      <c r="I53" s="88">
        <f>I52+'[1]Stan i struktura IX 23'!I53</f>
        <v>41</v>
      </c>
      <c r="J53" s="88">
        <f>J52+'[1]Stan i struktura IX 23'!J53</f>
        <v>16</v>
      </c>
      <c r="K53" s="88">
        <f>K52+'[1]Stan i struktura IX 23'!K53</f>
        <v>34</v>
      </c>
      <c r="L53" s="88">
        <f>L52+'[1]Stan i struktura IX 23'!L53</f>
        <v>6</v>
      </c>
      <c r="M53" s="88">
        <f>M52+'[1]Stan i struktura IX 23'!M53</f>
        <v>36</v>
      </c>
      <c r="N53" s="88">
        <f>N52+'[1]Stan i struktura IX 23'!N53</f>
        <v>37</v>
      </c>
      <c r="O53" s="88">
        <f>O52+'[1]Stan i struktura IX 23'!O53</f>
        <v>53</v>
      </c>
      <c r="P53" s="88">
        <f>P52+'[1]Stan i struktura IX 23'!P53</f>
        <v>22</v>
      </c>
      <c r="Q53" s="88">
        <f>Q52+'[1]Stan i struktura IX 23'!Q53</f>
        <v>17</v>
      </c>
      <c r="R53" s="89">
        <f>R52+'[1]Stan i struktura IX 23'!R53</f>
        <v>37</v>
      </c>
      <c r="S53" s="86">
        <f>S52+'[1]Stan i struktura IX 23'!S53</f>
        <v>471</v>
      </c>
      <c r="U53" s="1">
        <f>SUM(E53:R53)</f>
        <v>471</v>
      </c>
      <c r="V53" s="4">
        <f>SUM(E53:R53)</f>
        <v>471</v>
      </c>
    </row>
    <row r="54" spans="2:22" s="4" customFormat="1" ht="42" customHeight="1" thickTop="1" thickBot="1">
      <c r="B54" s="186" t="s">
        <v>31</v>
      </c>
      <c r="C54" s="200" t="s">
        <v>66</v>
      </c>
      <c r="D54" s="201"/>
      <c r="E54" s="51">
        <v>4</v>
      </c>
      <c r="F54" s="52">
        <v>1</v>
      </c>
      <c r="G54" s="52">
        <v>1</v>
      </c>
      <c r="H54" s="52">
        <v>4</v>
      </c>
      <c r="I54" s="53">
        <v>2</v>
      </c>
      <c r="J54" s="52">
        <v>2</v>
      </c>
      <c r="K54" s="53">
        <v>2</v>
      </c>
      <c r="L54" s="52">
        <v>5</v>
      </c>
      <c r="M54" s="53">
        <v>1</v>
      </c>
      <c r="N54" s="53">
        <v>2</v>
      </c>
      <c r="O54" s="53">
        <v>4</v>
      </c>
      <c r="P54" s="52">
        <v>1</v>
      </c>
      <c r="Q54" s="92">
        <v>2</v>
      </c>
      <c r="R54" s="53">
        <v>0</v>
      </c>
      <c r="S54" s="87">
        <f>SUM(E54:R54)</f>
        <v>31</v>
      </c>
    </row>
    <row r="55" spans="2:22" s="4" customFormat="1" ht="42" customHeight="1" thickTop="1" thickBot="1">
      <c r="B55" s="199"/>
      <c r="C55" s="202" t="s">
        <v>67</v>
      </c>
      <c r="D55" s="203"/>
      <c r="E55" s="88">
        <f>E54+'[1]Stan i struktura IX 23'!E55</f>
        <v>47</v>
      </c>
      <c r="F55" s="88">
        <f>F54+'[1]Stan i struktura IX 23'!F55</f>
        <v>13</v>
      </c>
      <c r="G55" s="88">
        <f>G54+'[1]Stan i struktura IX 23'!G55</f>
        <v>28</v>
      </c>
      <c r="H55" s="88">
        <f>H54+'[1]Stan i struktura IX 23'!H55</f>
        <v>27</v>
      </c>
      <c r="I55" s="88">
        <f>I54+'[1]Stan i struktura IX 23'!I55</f>
        <v>24</v>
      </c>
      <c r="J55" s="88">
        <f>J54+'[1]Stan i struktura IX 23'!J55</f>
        <v>7</v>
      </c>
      <c r="K55" s="88">
        <f>K54+'[1]Stan i struktura IX 23'!K55</f>
        <v>27</v>
      </c>
      <c r="L55" s="88">
        <f>L54+'[1]Stan i struktura IX 23'!L55</f>
        <v>23</v>
      </c>
      <c r="M55" s="88">
        <f>M54+'[1]Stan i struktura IX 23'!M55</f>
        <v>10</v>
      </c>
      <c r="N55" s="88">
        <f>N54+'[1]Stan i struktura IX 23'!N55</f>
        <v>32</v>
      </c>
      <c r="O55" s="88">
        <f>O54+'[1]Stan i struktura IX 23'!O55</f>
        <v>47</v>
      </c>
      <c r="P55" s="88">
        <f>P54+'[1]Stan i struktura IX 23'!P55</f>
        <v>11</v>
      </c>
      <c r="Q55" s="88">
        <f>Q54+'[1]Stan i struktura IX 23'!Q55</f>
        <v>11</v>
      </c>
      <c r="R55" s="89">
        <f>R54+'[1]Stan i struktura IX 23'!R55</f>
        <v>25</v>
      </c>
      <c r="S55" s="86">
        <f>S54+'[1]Stan i struktura IX 23'!S55</f>
        <v>332</v>
      </c>
      <c r="U55" s="4">
        <f>SUM(E55:R55)</f>
        <v>332</v>
      </c>
      <c r="V55" s="4">
        <f>SUM(E55:R55)</f>
        <v>332</v>
      </c>
    </row>
    <row r="56" spans="2:22" s="4" customFormat="1" ht="42" customHeight="1" thickTop="1" thickBot="1">
      <c r="B56" s="186" t="s">
        <v>42</v>
      </c>
      <c r="C56" s="187" t="s">
        <v>68</v>
      </c>
      <c r="D56" s="188"/>
      <c r="E56" s="93">
        <v>2</v>
      </c>
      <c r="F56" s="93">
        <v>13</v>
      </c>
      <c r="G56" s="93">
        <v>2</v>
      </c>
      <c r="H56" s="93">
        <v>7</v>
      </c>
      <c r="I56" s="93">
        <v>3</v>
      </c>
      <c r="J56" s="93">
        <v>3</v>
      </c>
      <c r="K56" s="93">
        <v>10</v>
      </c>
      <c r="L56" s="93">
        <v>3</v>
      </c>
      <c r="M56" s="93">
        <v>1</v>
      </c>
      <c r="N56" s="93">
        <v>4</v>
      </c>
      <c r="O56" s="93">
        <v>19</v>
      </c>
      <c r="P56" s="93">
        <v>7</v>
      </c>
      <c r="Q56" s="93">
        <v>9</v>
      </c>
      <c r="R56" s="94">
        <v>9</v>
      </c>
      <c r="S56" s="87">
        <f>SUM(E56:R56)</f>
        <v>92</v>
      </c>
    </row>
    <row r="57" spans="2:22" s="4" customFormat="1" ht="42" customHeight="1" thickTop="1" thickBot="1">
      <c r="B57" s="204"/>
      <c r="C57" s="205" t="s">
        <v>69</v>
      </c>
      <c r="D57" s="206"/>
      <c r="E57" s="88">
        <f>E56+'[1]Stan i struktura IX 23'!E57</f>
        <v>39</v>
      </c>
      <c r="F57" s="88">
        <f>F56+'[1]Stan i struktura IX 23'!F57</f>
        <v>77</v>
      </c>
      <c r="G57" s="88">
        <f>G56+'[1]Stan i struktura IX 23'!G57</f>
        <v>4</v>
      </c>
      <c r="H57" s="88">
        <f>H56+'[1]Stan i struktura IX 23'!H57</f>
        <v>34</v>
      </c>
      <c r="I57" s="88">
        <f>I56+'[1]Stan i struktura IX 23'!I57</f>
        <v>23</v>
      </c>
      <c r="J57" s="88">
        <f>J56+'[1]Stan i struktura IX 23'!J57</f>
        <v>8</v>
      </c>
      <c r="K57" s="88">
        <f>K56+'[1]Stan i struktura IX 23'!K57</f>
        <v>56</v>
      </c>
      <c r="L57" s="88">
        <f>L56+'[1]Stan i struktura IX 23'!L57</f>
        <v>6</v>
      </c>
      <c r="M57" s="88">
        <f>M56+'[1]Stan i struktura IX 23'!M57</f>
        <v>20</v>
      </c>
      <c r="N57" s="88">
        <f>N56+'[1]Stan i struktura IX 23'!N57</f>
        <v>17</v>
      </c>
      <c r="O57" s="88">
        <f>O56+'[1]Stan i struktura IX 23'!O57</f>
        <v>52</v>
      </c>
      <c r="P57" s="88">
        <f>P56+'[1]Stan i struktura IX 23'!P57</f>
        <v>22</v>
      </c>
      <c r="Q57" s="88">
        <f>Q56+'[1]Stan i struktura IX 23'!Q57</f>
        <v>44</v>
      </c>
      <c r="R57" s="89">
        <f>R56+'[1]Stan i struktura IX 23'!R57</f>
        <v>16</v>
      </c>
      <c r="S57" s="86">
        <f>S56+'[1]Stan i struktura IX 23'!S57</f>
        <v>418</v>
      </c>
      <c r="U57" s="4">
        <f>SUM(E57:R57)</f>
        <v>418</v>
      </c>
      <c r="V57" s="4">
        <f>SUM(E57:R57)</f>
        <v>418</v>
      </c>
    </row>
    <row r="58" spans="2:22" s="4" customFormat="1" ht="42" customHeight="1" thickTop="1" thickBot="1">
      <c r="B58" s="186" t="s">
        <v>44</v>
      </c>
      <c r="C58" s="187" t="s">
        <v>70</v>
      </c>
      <c r="D58" s="188"/>
      <c r="E58" s="93">
        <v>1</v>
      </c>
      <c r="F58" s="93">
        <v>0</v>
      </c>
      <c r="G58" s="93">
        <v>8</v>
      </c>
      <c r="H58" s="93">
        <v>2</v>
      </c>
      <c r="I58" s="93">
        <v>6</v>
      </c>
      <c r="J58" s="93">
        <v>1</v>
      </c>
      <c r="K58" s="93">
        <v>15</v>
      </c>
      <c r="L58" s="93">
        <v>0</v>
      </c>
      <c r="M58" s="93">
        <v>2</v>
      </c>
      <c r="N58" s="93">
        <v>16</v>
      </c>
      <c r="O58" s="93">
        <v>4</v>
      </c>
      <c r="P58" s="93">
        <v>1</v>
      </c>
      <c r="Q58" s="93">
        <v>0</v>
      </c>
      <c r="R58" s="94">
        <v>2</v>
      </c>
      <c r="S58" s="87">
        <f>SUM(E58:R58)</f>
        <v>58</v>
      </c>
    </row>
    <row r="59" spans="2:22" s="4" customFormat="1" ht="42" customHeight="1" thickTop="1" thickBot="1">
      <c r="B59" s="194"/>
      <c r="C59" s="195" t="s">
        <v>71</v>
      </c>
      <c r="D59" s="196"/>
      <c r="E59" s="88">
        <f>E58+'[1]Stan i struktura IX 23'!E59</f>
        <v>33</v>
      </c>
      <c r="F59" s="88">
        <f>F58+'[1]Stan i struktura IX 23'!F59</f>
        <v>14</v>
      </c>
      <c r="G59" s="88">
        <f>G58+'[1]Stan i struktura IX 23'!G59</f>
        <v>33</v>
      </c>
      <c r="H59" s="88">
        <f>H58+'[1]Stan i struktura IX 23'!H59</f>
        <v>19</v>
      </c>
      <c r="I59" s="88">
        <f>I58+'[1]Stan i struktura IX 23'!I59</f>
        <v>37</v>
      </c>
      <c r="J59" s="88">
        <f>J58+'[1]Stan i struktura IX 23'!J59</f>
        <v>2</v>
      </c>
      <c r="K59" s="88">
        <f>K58+'[1]Stan i struktura IX 23'!K59</f>
        <v>36</v>
      </c>
      <c r="L59" s="88">
        <f>L58+'[1]Stan i struktura IX 23'!L59</f>
        <v>20</v>
      </c>
      <c r="M59" s="88">
        <f>M58+'[1]Stan i struktura IX 23'!M59</f>
        <v>29</v>
      </c>
      <c r="N59" s="88">
        <f>N58+'[1]Stan i struktura IX 23'!N59</f>
        <v>93</v>
      </c>
      <c r="O59" s="88">
        <f>O58+'[1]Stan i struktura IX 23'!O59</f>
        <v>41</v>
      </c>
      <c r="P59" s="88">
        <f>P58+'[1]Stan i struktura IX 23'!P59</f>
        <v>15</v>
      </c>
      <c r="Q59" s="88">
        <f>Q58+'[1]Stan i struktura IX 23'!Q59</f>
        <v>13</v>
      </c>
      <c r="R59" s="89">
        <f>R58+'[1]Stan i struktura IX 23'!R59</f>
        <v>23</v>
      </c>
      <c r="S59" s="86">
        <f>S58+'[1]Stan i struktura IX 23'!S59</f>
        <v>408</v>
      </c>
      <c r="U59" s="4">
        <f>SUM(E59:R59)</f>
        <v>408</v>
      </c>
      <c r="V59" s="4">
        <f>SUM(E59:R59)</f>
        <v>408</v>
      </c>
    </row>
    <row r="60" spans="2:22" s="4" customFormat="1" ht="42" customHeight="1" thickTop="1" thickBot="1">
      <c r="B60" s="185" t="s">
        <v>72</v>
      </c>
      <c r="C60" s="187" t="s">
        <v>73</v>
      </c>
      <c r="D60" s="188"/>
      <c r="E60" s="93">
        <v>5</v>
      </c>
      <c r="F60" s="93">
        <v>8</v>
      </c>
      <c r="G60" s="93">
        <v>10</v>
      </c>
      <c r="H60" s="93">
        <v>36</v>
      </c>
      <c r="I60" s="93">
        <v>16</v>
      </c>
      <c r="J60" s="93">
        <v>4</v>
      </c>
      <c r="K60" s="93">
        <v>47</v>
      </c>
      <c r="L60" s="93">
        <v>4</v>
      </c>
      <c r="M60" s="93">
        <v>29</v>
      </c>
      <c r="N60" s="93">
        <v>2</v>
      </c>
      <c r="O60" s="93">
        <v>38</v>
      </c>
      <c r="P60" s="93">
        <v>17</v>
      </c>
      <c r="Q60" s="93">
        <v>9</v>
      </c>
      <c r="R60" s="94">
        <v>28</v>
      </c>
      <c r="S60" s="87">
        <f>SUM(E60:R60)</f>
        <v>253</v>
      </c>
    </row>
    <row r="61" spans="2:22" s="4" customFormat="1" ht="42" customHeight="1" thickTop="1" thickBot="1">
      <c r="B61" s="185"/>
      <c r="C61" s="197" t="s">
        <v>74</v>
      </c>
      <c r="D61" s="198"/>
      <c r="E61" s="95">
        <f>E60+'[1]Stan i struktura IX 23'!E61</f>
        <v>73</v>
      </c>
      <c r="F61" s="95">
        <f>F60+'[1]Stan i struktura IX 23'!F61</f>
        <v>44</v>
      </c>
      <c r="G61" s="95">
        <f>G60+'[1]Stan i struktura IX 23'!G61</f>
        <v>152</v>
      </c>
      <c r="H61" s="95">
        <f>H60+'[1]Stan i struktura IX 23'!H61</f>
        <v>192</v>
      </c>
      <c r="I61" s="95">
        <f>I60+'[1]Stan i struktura IX 23'!I61</f>
        <v>105</v>
      </c>
      <c r="J61" s="95">
        <f>J60+'[1]Stan i struktura IX 23'!J61</f>
        <v>33</v>
      </c>
      <c r="K61" s="95">
        <f>K60+'[1]Stan i struktura IX 23'!K61</f>
        <v>235</v>
      </c>
      <c r="L61" s="95">
        <f>L60+'[1]Stan i struktura IX 23'!L61</f>
        <v>68</v>
      </c>
      <c r="M61" s="95">
        <f>M60+'[1]Stan i struktura IX 23'!M61</f>
        <v>151</v>
      </c>
      <c r="N61" s="95">
        <f>N60+'[1]Stan i struktura IX 23'!N61</f>
        <v>40</v>
      </c>
      <c r="O61" s="95">
        <f>O60+'[1]Stan i struktura IX 23'!O61</f>
        <v>236</v>
      </c>
      <c r="P61" s="95">
        <f>P60+'[1]Stan i struktura IX 23'!P61</f>
        <v>133</v>
      </c>
      <c r="Q61" s="95">
        <f>Q60+'[1]Stan i struktura IX 23'!Q61</f>
        <v>110</v>
      </c>
      <c r="R61" s="96">
        <f>R60+'[1]Stan i struktura IX 23'!R61</f>
        <v>188</v>
      </c>
      <c r="S61" s="86">
        <f>S60+'[1]Stan i struktura IX 23'!S61</f>
        <v>1760</v>
      </c>
      <c r="U61" s="4">
        <f>SUM(E61:R61)</f>
        <v>1760</v>
      </c>
      <c r="V61" s="4">
        <f>SUM(E61:R61)</f>
        <v>1760</v>
      </c>
    </row>
    <row r="62" spans="2:22" s="4" customFormat="1" ht="42" customHeight="1" thickTop="1" thickBot="1">
      <c r="B62" s="185" t="s">
        <v>75</v>
      </c>
      <c r="C62" s="187" t="s">
        <v>76</v>
      </c>
      <c r="D62" s="188"/>
      <c r="E62" s="93">
        <v>0</v>
      </c>
      <c r="F62" s="93">
        <v>1</v>
      </c>
      <c r="G62" s="93">
        <v>1</v>
      </c>
      <c r="H62" s="93">
        <v>0</v>
      </c>
      <c r="I62" s="93">
        <v>0</v>
      </c>
      <c r="J62" s="93">
        <v>0</v>
      </c>
      <c r="K62" s="93">
        <v>2</v>
      </c>
      <c r="L62" s="93">
        <v>0</v>
      </c>
      <c r="M62" s="93">
        <v>2</v>
      </c>
      <c r="N62" s="93">
        <v>0</v>
      </c>
      <c r="O62" s="93">
        <v>2</v>
      </c>
      <c r="P62" s="93">
        <v>3</v>
      </c>
      <c r="Q62" s="93">
        <v>2</v>
      </c>
      <c r="R62" s="94">
        <v>40</v>
      </c>
      <c r="S62" s="87">
        <f>SUM(E62:R62)</f>
        <v>53</v>
      </c>
    </row>
    <row r="63" spans="2:22" s="4" customFormat="1" ht="42" customHeight="1" thickTop="1" thickBot="1">
      <c r="B63" s="186"/>
      <c r="C63" s="189" t="s">
        <v>77</v>
      </c>
      <c r="D63" s="190"/>
      <c r="E63" s="88">
        <f>E62+'[1]Stan i struktura IX 23'!E63</f>
        <v>0</v>
      </c>
      <c r="F63" s="88">
        <f>F62+'[1]Stan i struktura IX 23'!F63</f>
        <v>11</v>
      </c>
      <c r="G63" s="88">
        <f>G62+'[1]Stan i struktura IX 23'!G63</f>
        <v>29</v>
      </c>
      <c r="H63" s="88">
        <f>H62+'[1]Stan i struktura IX 23'!H63</f>
        <v>0</v>
      </c>
      <c r="I63" s="88">
        <f>I62+'[1]Stan i struktura IX 23'!I63</f>
        <v>25</v>
      </c>
      <c r="J63" s="88">
        <f>J62+'[1]Stan i struktura IX 23'!J63</f>
        <v>27</v>
      </c>
      <c r="K63" s="88">
        <f>K62+'[1]Stan i struktura IX 23'!K63</f>
        <v>66</v>
      </c>
      <c r="L63" s="88">
        <f>L62+'[1]Stan i struktura IX 23'!L63</f>
        <v>9</v>
      </c>
      <c r="M63" s="88">
        <f>M62+'[1]Stan i struktura IX 23'!M63</f>
        <v>21</v>
      </c>
      <c r="N63" s="88">
        <f>N62+'[1]Stan i struktura IX 23'!N63</f>
        <v>37</v>
      </c>
      <c r="O63" s="88">
        <f>O62+'[1]Stan i struktura IX 23'!O63</f>
        <v>36</v>
      </c>
      <c r="P63" s="88">
        <f>P62+'[1]Stan i struktura IX 23'!P63</f>
        <v>12</v>
      </c>
      <c r="Q63" s="88">
        <f>Q62+'[1]Stan i struktura IX 23'!Q63</f>
        <v>50</v>
      </c>
      <c r="R63" s="89">
        <f>R62+'[1]Stan i struktura IX 23'!R63</f>
        <v>296</v>
      </c>
      <c r="S63" s="86">
        <f>S62+'[1]Stan i struktura IX 23'!S63</f>
        <v>619</v>
      </c>
      <c r="U63" s="4">
        <f>SUM(E63:R63)</f>
        <v>619</v>
      </c>
      <c r="V63" s="4">
        <f>SUM(E63:R63)</f>
        <v>619</v>
      </c>
    </row>
    <row r="64" spans="2:22" s="4" customFormat="1" ht="42" customHeight="1" thickTop="1" thickBot="1">
      <c r="B64" s="185" t="s">
        <v>78</v>
      </c>
      <c r="C64" s="187" t="s">
        <v>79</v>
      </c>
      <c r="D64" s="188"/>
      <c r="E64" s="93">
        <v>0</v>
      </c>
      <c r="F64" s="93">
        <v>0</v>
      </c>
      <c r="G64" s="93">
        <v>0</v>
      </c>
      <c r="H64" s="93">
        <v>0</v>
      </c>
      <c r="I64" s="93">
        <v>0</v>
      </c>
      <c r="J64" s="93">
        <v>0</v>
      </c>
      <c r="K64" s="93">
        <v>0</v>
      </c>
      <c r="L64" s="93">
        <v>0</v>
      </c>
      <c r="M64" s="93">
        <v>0</v>
      </c>
      <c r="N64" s="93">
        <v>0</v>
      </c>
      <c r="O64" s="93">
        <v>0</v>
      </c>
      <c r="P64" s="93">
        <v>0</v>
      </c>
      <c r="Q64" s="93">
        <v>0</v>
      </c>
      <c r="R64" s="94">
        <v>0</v>
      </c>
      <c r="S64" s="87">
        <f>SUM(E64:R64)</f>
        <v>0</v>
      </c>
    </row>
    <row r="65" spans="2:22" ht="42" customHeight="1" thickTop="1" thickBot="1">
      <c r="B65" s="191"/>
      <c r="C65" s="192" t="s">
        <v>80</v>
      </c>
      <c r="D65" s="193"/>
      <c r="E65" s="88">
        <f>E64+'[1]Stan i struktura IX 23'!E65</f>
        <v>0</v>
      </c>
      <c r="F65" s="88">
        <f>F64+'[1]Stan i struktura IX 23'!F65</f>
        <v>0</v>
      </c>
      <c r="G65" s="88">
        <f>G64+'[1]Stan i struktura IX 23'!G65</f>
        <v>0</v>
      </c>
      <c r="H65" s="88">
        <f>H64+'[1]Stan i struktura IX 23'!H65</f>
        <v>0</v>
      </c>
      <c r="I65" s="88">
        <f>I64+'[1]Stan i struktura IX 23'!I65</f>
        <v>0</v>
      </c>
      <c r="J65" s="88">
        <f>J64+'[1]Stan i struktura IX 23'!J65</f>
        <v>0</v>
      </c>
      <c r="K65" s="88">
        <f>K64+'[1]Stan i struktura IX 23'!K65</f>
        <v>0</v>
      </c>
      <c r="L65" s="88">
        <f>L64+'[1]Stan i struktura IX 23'!L65</f>
        <v>0</v>
      </c>
      <c r="M65" s="88">
        <f>M64+'[1]Stan i struktura IX 23'!M65</f>
        <v>0</v>
      </c>
      <c r="N65" s="88">
        <f>N64+'[1]Stan i struktura IX 23'!N65</f>
        <v>0</v>
      </c>
      <c r="O65" s="88">
        <f>O64+'[1]Stan i struktura IX 23'!O65</f>
        <v>0</v>
      </c>
      <c r="P65" s="88">
        <f>P64+'[1]Stan i struktura IX 23'!P65</f>
        <v>0</v>
      </c>
      <c r="Q65" s="88">
        <f>Q64+'[1]Stan i struktura IX 23'!Q65</f>
        <v>0</v>
      </c>
      <c r="R65" s="89">
        <f>R64+'[1]Stan i struktura IX 23'!R65</f>
        <v>0</v>
      </c>
      <c r="S65" s="86">
        <f>S64+'[1]Stan i struktura IX 23'!S65</f>
        <v>0</v>
      </c>
      <c r="U65" s="1">
        <f>SUM(E65:R65)</f>
        <v>0</v>
      </c>
      <c r="V65" s="4">
        <f>SUM(E65:R65)</f>
        <v>0</v>
      </c>
    </row>
    <row r="66" spans="2:22" ht="45" customHeight="1" thickTop="1" thickBot="1">
      <c r="B66" s="178" t="s">
        <v>81</v>
      </c>
      <c r="C66" s="180" t="s">
        <v>82</v>
      </c>
      <c r="D66" s="181"/>
      <c r="E66" s="97">
        <f t="shared" ref="E66:R67" si="15">E48+E50+E52+E54+E56+E58+E60+E62+E64</f>
        <v>22</v>
      </c>
      <c r="F66" s="97">
        <f t="shared" si="15"/>
        <v>36</v>
      </c>
      <c r="G66" s="97">
        <f t="shared" si="15"/>
        <v>51</v>
      </c>
      <c r="H66" s="97">
        <f t="shared" si="15"/>
        <v>77</v>
      </c>
      <c r="I66" s="97">
        <f t="shared" si="15"/>
        <v>49</v>
      </c>
      <c r="J66" s="97">
        <f t="shared" si="15"/>
        <v>12</v>
      </c>
      <c r="K66" s="97">
        <f t="shared" si="15"/>
        <v>102</v>
      </c>
      <c r="L66" s="97">
        <f t="shared" si="15"/>
        <v>14</v>
      </c>
      <c r="M66" s="97">
        <f t="shared" si="15"/>
        <v>38</v>
      </c>
      <c r="N66" s="97">
        <f t="shared" si="15"/>
        <v>42</v>
      </c>
      <c r="O66" s="97">
        <f t="shared" si="15"/>
        <v>73</v>
      </c>
      <c r="P66" s="97">
        <f t="shared" si="15"/>
        <v>32</v>
      </c>
      <c r="Q66" s="97">
        <f t="shared" si="15"/>
        <v>52</v>
      </c>
      <c r="R66" s="98">
        <f t="shared" si="15"/>
        <v>101</v>
      </c>
      <c r="S66" s="99">
        <f>SUM(E66:R66)</f>
        <v>701</v>
      </c>
      <c r="V66" s="4"/>
    </row>
    <row r="67" spans="2:22" ht="45" customHeight="1" thickTop="1" thickBot="1">
      <c r="B67" s="179"/>
      <c r="C67" s="180" t="s">
        <v>83</v>
      </c>
      <c r="D67" s="181"/>
      <c r="E67" s="100">
        <f t="shared" si="15"/>
        <v>310</v>
      </c>
      <c r="F67" s="100">
        <f>F49+F51+F53+F55+F57+F59+F61+F63+F65</f>
        <v>261</v>
      </c>
      <c r="G67" s="100">
        <f t="shared" si="15"/>
        <v>362</v>
      </c>
      <c r="H67" s="100">
        <f t="shared" si="15"/>
        <v>438</v>
      </c>
      <c r="I67" s="100">
        <f t="shared" si="15"/>
        <v>385</v>
      </c>
      <c r="J67" s="100">
        <f t="shared" si="15"/>
        <v>122</v>
      </c>
      <c r="K67" s="100">
        <f t="shared" si="15"/>
        <v>569</v>
      </c>
      <c r="L67" s="100">
        <f t="shared" si="15"/>
        <v>192</v>
      </c>
      <c r="M67" s="100">
        <f t="shared" si="15"/>
        <v>290</v>
      </c>
      <c r="N67" s="100">
        <f t="shared" si="15"/>
        <v>308</v>
      </c>
      <c r="O67" s="100">
        <f t="shared" si="15"/>
        <v>548</v>
      </c>
      <c r="P67" s="100">
        <f t="shared" si="15"/>
        <v>299</v>
      </c>
      <c r="Q67" s="100">
        <f t="shared" si="15"/>
        <v>478</v>
      </c>
      <c r="R67" s="101">
        <f t="shared" si="15"/>
        <v>717</v>
      </c>
      <c r="S67" s="99">
        <f>SUM(E67:R67)</f>
        <v>5279</v>
      </c>
      <c r="V67" s="4"/>
    </row>
    <row r="68" spans="2:22" ht="14.25" customHeight="1">
      <c r="B68" s="182" t="s">
        <v>84</v>
      </c>
      <c r="C68" s="182"/>
      <c r="D68" s="182"/>
      <c r="E68" s="182"/>
      <c r="F68" s="182"/>
      <c r="G68" s="182"/>
      <c r="H68" s="182"/>
      <c r="I68" s="182"/>
      <c r="J68" s="182"/>
      <c r="K68" s="182"/>
      <c r="L68" s="182"/>
      <c r="M68" s="182"/>
      <c r="N68" s="182"/>
      <c r="O68" s="182"/>
      <c r="P68" s="182"/>
      <c r="Q68" s="182"/>
      <c r="R68" s="182"/>
      <c r="S68" s="182"/>
    </row>
    <row r="69" spans="2:22" ht="14.25" customHeight="1">
      <c r="B69" s="183"/>
      <c r="C69" s="184"/>
      <c r="D69" s="184"/>
      <c r="E69" s="184"/>
      <c r="F69" s="184"/>
      <c r="G69" s="184"/>
      <c r="H69" s="184"/>
      <c r="I69" s="184"/>
      <c r="J69" s="184"/>
      <c r="K69" s="184"/>
      <c r="L69" s="184"/>
      <c r="M69" s="184"/>
      <c r="N69" s="184"/>
      <c r="O69" s="184"/>
      <c r="P69" s="184"/>
      <c r="Q69" s="184"/>
      <c r="R69" s="184"/>
      <c r="S69" s="184"/>
    </row>
    <row r="75" spans="2:22" ht="13.5" thickBot="1"/>
    <row r="76" spans="2:22" ht="26.25" customHeight="1" thickTop="1" thickBot="1">
      <c r="E76" s="102">
        <v>86</v>
      </c>
      <c r="F76" s="102">
        <v>49</v>
      </c>
      <c r="G76" s="102">
        <v>50</v>
      </c>
      <c r="H76" s="102">
        <v>47</v>
      </c>
      <c r="I76" s="102">
        <v>83</v>
      </c>
      <c r="J76" s="102">
        <v>27</v>
      </c>
      <c r="K76" s="102">
        <v>39</v>
      </c>
      <c r="L76" s="102">
        <v>21</v>
      </c>
      <c r="M76" s="102">
        <v>52</v>
      </c>
      <c r="N76" s="102">
        <v>44</v>
      </c>
      <c r="O76" s="102">
        <v>109</v>
      </c>
      <c r="P76" s="102">
        <v>55</v>
      </c>
      <c r="Q76" s="102">
        <v>54</v>
      </c>
      <c r="R76" s="102">
        <v>50</v>
      </c>
      <c r="S76" s="80">
        <f>SUM(E76:R76)</f>
        <v>766</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72" t="s">
        <v>85</v>
      </c>
      <c r="C1" s="273"/>
      <c r="D1" s="273"/>
      <c r="E1" s="273"/>
      <c r="F1" s="273"/>
      <c r="G1" s="273"/>
      <c r="H1" s="273"/>
      <c r="I1" s="273"/>
      <c r="J1" s="273"/>
      <c r="K1" s="273"/>
      <c r="L1" s="273"/>
      <c r="M1" s="273"/>
      <c r="N1" s="273"/>
      <c r="O1" s="273"/>
    </row>
    <row r="2" spans="2:15" ht="24.75" customHeight="1">
      <c r="B2" s="272" t="s">
        <v>86</v>
      </c>
      <c r="C2" s="274"/>
      <c r="D2" s="274"/>
      <c r="E2" s="274"/>
      <c r="F2" s="274"/>
      <c r="G2" s="274"/>
      <c r="H2" s="274"/>
      <c r="I2" s="274"/>
      <c r="J2" s="274"/>
      <c r="K2" s="274"/>
      <c r="L2" s="274"/>
      <c r="M2" s="274"/>
      <c r="N2" s="274"/>
      <c r="O2" s="274"/>
    </row>
    <row r="3" spans="2:15" ht="18.75" thickBot="1">
      <c r="B3" s="1"/>
      <c r="C3" s="103"/>
      <c r="D3" s="103"/>
      <c r="E3" s="103"/>
      <c r="F3" s="103"/>
      <c r="G3" s="103"/>
      <c r="H3" s="34"/>
      <c r="I3" s="34"/>
      <c r="J3" s="34"/>
      <c r="K3" s="34"/>
      <c r="L3" s="34"/>
      <c r="M3" s="34"/>
      <c r="N3" s="1"/>
      <c r="O3" s="1"/>
    </row>
    <row r="4" spans="2:15" ht="18.75" customHeight="1" thickBot="1">
      <c r="B4" s="275" t="s">
        <v>87</v>
      </c>
      <c r="C4" s="277" t="s">
        <v>88</v>
      </c>
      <c r="D4" s="279" t="s">
        <v>89</v>
      </c>
      <c r="E4" s="281" t="s">
        <v>90</v>
      </c>
      <c r="F4" s="103"/>
      <c r="G4" s="275" t="s">
        <v>87</v>
      </c>
      <c r="H4" s="283" t="s">
        <v>91</v>
      </c>
      <c r="I4" s="279" t="s">
        <v>89</v>
      </c>
      <c r="J4" s="281" t="s">
        <v>90</v>
      </c>
      <c r="K4" s="34"/>
      <c r="L4" s="275" t="s">
        <v>87</v>
      </c>
      <c r="M4" s="285" t="s">
        <v>88</v>
      </c>
      <c r="N4" s="279" t="s">
        <v>89</v>
      </c>
      <c r="O4" s="287" t="s">
        <v>90</v>
      </c>
    </row>
    <row r="5" spans="2:15" ht="18.75" customHeight="1" thickTop="1" thickBot="1">
      <c r="B5" s="276"/>
      <c r="C5" s="278"/>
      <c r="D5" s="280"/>
      <c r="E5" s="282"/>
      <c r="F5" s="103"/>
      <c r="G5" s="276"/>
      <c r="H5" s="284"/>
      <c r="I5" s="280"/>
      <c r="J5" s="282"/>
      <c r="K5" s="34"/>
      <c r="L5" s="276"/>
      <c r="M5" s="286"/>
      <c r="N5" s="280"/>
      <c r="O5" s="288"/>
    </row>
    <row r="6" spans="2:15" ht="17.100000000000001" customHeight="1" thickTop="1">
      <c r="B6" s="289" t="s">
        <v>92</v>
      </c>
      <c r="C6" s="290"/>
      <c r="D6" s="290"/>
      <c r="E6" s="293">
        <f>SUM(E8+E19+E27+E34+E41)</f>
        <v>5404</v>
      </c>
      <c r="F6" s="103"/>
      <c r="G6" s="104">
        <v>4</v>
      </c>
      <c r="H6" s="105" t="s">
        <v>93</v>
      </c>
      <c r="I6" s="106" t="s">
        <v>94</v>
      </c>
      <c r="J6" s="107">
        <v>195</v>
      </c>
      <c r="K6" s="34"/>
      <c r="L6" s="108" t="s">
        <v>95</v>
      </c>
      <c r="M6" s="109" t="s">
        <v>96</v>
      </c>
      <c r="N6" s="109" t="s">
        <v>97</v>
      </c>
      <c r="O6" s="110">
        <f>SUM(O7:O17)</f>
        <v>3477</v>
      </c>
    </row>
    <row r="7" spans="2:15" ht="17.100000000000001" customHeight="1" thickBot="1">
      <c r="B7" s="291"/>
      <c r="C7" s="292"/>
      <c r="D7" s="292"/>
      <c r="E7" s="294"/>
      <c r="F7" s="1"/>
      <c r="G7" s="111">
        <v>5</v>
      </c>
      <c r="H7" s="112" t="s">
        <v>98</v>
      </c>
      <c r="I7" s="107" t="s">
        <v>94</v>
      </c>
      <c r="J7" s="107">
        <v>96</v>
      </c>
      <c r="K7" s="1"/>
      <c r="L7" s="111">
        <v>1</v>
      </c>
      <c r="M7" s="112" t="s">
        <v>99</v>
      </c>
      <c r="N7" s="107" t="s">
        <v>94</v>
      </c>
      <c r="O7" s="113">
        <v>102</v>
      </c>
    </row>
    <row r="8" spans="2:15" ht="17.100000000000001" customHeight="1" thickTop="1" thickBot="1">
      <c r="B8" s="108" t="s">
        <v>100</v>
      </c>
      <c r="C8" s="109" t="s">
        <v>101</v>
      </c>
      <c r="D8" s="114" t="s">
        <v>97</v>
      </c>
      <c r="E8" s="110">
        <f>SUM(E9:E17)</f>
        <v>2114</v>
      </c>
      <c r="F8" s="1"/>
      <c r="G8" s="115"/>
      <c r="H8" s="116"/>
      <c r="I8" s="117"/>
      <c r="J8" s="118"/>
      <c r="K8" s="1"/>
      <c r="L8" s="111">
        <v>2</v>
      </c>
      <c r="M8" s="112" t="s">
        <v>102</v>
      </c>
      <c r="N8" s="107" t="s">
        <v>103</v>
      </c>
      <c r="O8" s="107">
        <v>87</v>
      </c>
    </row>
    <row r="9" spans="2:15" ht="17.100000000000001" customHeight="1" thickBot="1">
      <c r="B9" s="111">
        <v>1</v>
      </c>
      <c r="C9" s="112" t="s">
        <v>104</v>
      </c>
      <c r="D9" s="107" t="s">
        <v>103</v>
      </c>
      <c r="E9" s="119">
        <v>60</v>
      </c>
      <c r="F9" s="1"/>
      <c r="G9" s="120"/>
      <c r="H9" s="121"/>
      <c r="I9" s="122"/>
      <c r="J9" s="122"/>
      <c r="K9" s="1"/>
      <c r="L9" s="111">
        <v>3</v>
      </c>
      <c r="M9" s="112" t="s">
        <v>105</v>
      </c>
      <c r="N9" s="107" t="s">
        <v>94</v>
      </c>
      <c r="O9" s="107">
        <v>167</v>
      </c>
    </row>
    <row r="10" spans="2:15" ht="17.100000000000001" customHeight="1">
      <c r="B10" s="111">
        <v>2</v>
      </c>
      <c r="C10" s="112" t="s">
        <v>106</v>
      </c>
      <c r="D10" s="107" t="s">
        <v>103</v>
      </c>
      <c r="E10" s="119">
        <v>105</v>
      </c>
      <c r="F10" s="1"/>
      <c r="G10" s="275" t="s">
        <v>87</v>
      </c>
      <c r="H10" s="283" t="s">
        <v>91</v>
      </c>
      <c r="I10" s="279" t="s">
        <v>89</v>
      </c>
      <c r="J10" s="281" t="s">
        <v>90</v>
      </c>
      <c r="K10" s="1"/>
      <c r="L10" s="111">
        <v>4</v>
      </c>
      <c r="M10" s="112" t="s">
        <v>107</v>
      </c>
      <c r="N10" s="107" t="s">
        <v>94</v>
      </c>
      <c r="O10" s="107">
        <v>152</v>
      </c>
    </row>
    <row r="11" spans="2:15" ht="17.100000000000001" customHeight="1" thickBot="1">
      <c r="B11" s="111">
        <v>3</v>
      </c>
      <c r="C11" s="112" t="s">
        <v>108</v>
      </c>
      <c r="D11" s="107" t="s">
        <v>103</v>
      </c>
      <c r="E11" s="119">
        <v>94</v>
      </c>
      <c r="F11" s="1"/>
      <c r="G11" s="303"/>
      <c r="H11" s="304"/>
      <c r="I11" s="305"/>
      <c r="J11" s="306"/>
      <c r="K11" s="1"/>
      <c r="L11" s="111">
        <v>5</v>
      </c>
      <c r="M11" s="112" t="s">
        <v>109</v>
      </c>
      <c r="N11" s="107" t="s">
        <v>94</v>
      </c>
      <c r="O11" s="107">
        <v>205</v>
      </c>
    </row>
    <row r="12" spans="2:15" ht="17.100000000000001" customHeight="1">
      <c r="B12" s="111">
        <v>4</v>
      </c>
      <c r="C12" s="112" t="s">
        <v>110</v>
      </c>
      <c r="D12" s="107" t="s">
        <v>111</v>
      </c>
      <c r="E12" s="119">
        <v>113</v>
      </c>
      <c r="F12" s="1"/>
      <c r="G12" s="307" t="s">
        <v>112</v>
      </c>
      <c r="H12" s="308"/>
      <c r="I12" s="308"/>
      <c r="J12" s="309">
        <f>SUM(J14+J23+J33+J41+O6+O19+O30)</f>
        <v>9746</v>
      </c>
      <c r="K12" s="1"/>
      <c r="L12" s="111" t="s">
        <v>44</v>
      </c>
      <c r="M12" s="112" t="s">
        <v>113</v>
      </c>
      <c r="N12" s="107" t="s">
        <v>94</v>
      </c>
      <c r="O12" s="107">
        <v>606</v>
      </c>
    </row>
    <row r="13" spans="2:15" ht="17.100000000000001" customHeight="1" thickBot="1">
      <c r="B13" s="111">
        <v>5</v>
      </c>
      <c r="C13" s="112" t="s">
        <v>114</v>
      </c>
      <c r="D13" s="107" t="s">
        <v>103</v>
      </c>
      <c r="E13" s="119">
        <v>89</v>
      </c>
      <c r="F13" s="123"/>
      <c r="G13" s="291"/>
      <c r="H13" s="292"/>
      <c r="I13" s="292"/>
      <c r="J13" s="310"/>
      <c r="K13" s="123"/>
      <c r="L13" s="111">
        <v>7</v>
      </c>
      <c r="M13" s="112" t="s">
        <v>115</v>
      </c>
      <c r="N13" s="107" t="s">
        <v>103</v>
      </c>
      <c r="O13" s="107">
        <v>80</v>
      </c>
    </row>
    <row r="14" spans="2:15" ht="17.100000000000001" customHeight="1" thickTop="1">
      <c r="B14" s="111">
        <v>6</v>
      </c>
      <c r="C14" s="112" t="s">
        <v>116</v>
      </c>
      <c r="D14" s="107" t="s">
        <v>103</v>
      </c>
      <c r="E14" s="119">
        <v>108</v>
      </c>
      <c r="F14" s="124"/>
      <c r="G14" s="108" t="s">
        <v>100</v>
      </c>
      <c r="H14" s="109" t="s">
        <v>117</v>
      </c>
      <c r="I14" s="125" t="s">
        <v>97</v>
      </c>
      <c r="J14" s="126">
        <f>SUM(J15:J21)</f>
        <v>963</v>
      </c>
      <c r="K14" s="1"/>
      <c r="L14" s="111">
        <v>8</v>
      </c>
      <c r="M14" s="112" t="s">
        <v>118</v>
      </c>
      <c r="N14" s="107" t="s">
        <v>103</v>
      </c>
      <c r="O14" s="107">
        <v>104</v>
      </c>
    </row>
    <row r="15" spans="2:15" ht="17.100000000000001" customHeight="1">
      <c r="B15" s="111">
        <v>7</v>
      </c>
      <c r="C15" s="112" t="s">
        <v>119</v>
      </c>
      <c r="D15" s="107" t="s">
        <v>94</v>
      </c>
      <c r="E15" s="119">
        <v>230</v>
      </c>
      <c r="F15" s="124"/>
      <c r="G15" s="111">
        <v>1</v>
      </c>
      <c r="H15" s="112" t="s">
        <v>120</v>
      </c>
      <c r="I15" s="107" t="s">
        <v>103</v>
      </c>
      <c r="J15" s="119">
        <v>62</v>
      </c>
      <c r="K15" s="1"/>
      <c r="L15" s="111">
        <v>9</v>
      </c>
      <c r="M15" s="112" t="s">
        <v>121</v>
      </c>
      <c r="N15" s="107" t="s">
        <v>103</v>
      </c>
      <c r="O15" s="107">
        <v>85</v>
      </c>
    </row>
    <row r="16" spans="2:15" ht="17.100000000000001" customHeight="1" thickBot="1">
      <c r="B16" s="127"/>
      <c r="C16" s="128"/>
      <c r="D16" s="129"/>
      <c r="E16" s="130"/>
      <c r="F16" s="124"/>
      <c r="G16" s="111">
        <v>2</v>
      </c>
      <c r="H16" s="112" t="s">
        <v>122</v>
      </c>
      <c r="I16" s="107" t="s">
        <v>103</v>
      </c>
      <c r="J16" s="119">
        <v>46</v>
      </c>
      <c r="K16" s="1"/>
      <c r="L16" s="127"/>
      <c r="M16" s="128"/>
      <c r="N16" s="129"/>
      <c r="O16" s="130"/>
    </row>
    <row r="17" spans="2:15" ht="17.100000000000001" customHeight="1" thickTop="1" thickBot="1">
      <c r="B17" s="131">
        <v>8</v>
      </c>
      <c r="C17" s="132" t="s">
        <v>123</v>
      </c>
      <c r="D17" s="133" t="s">
        <v>124</v>
      </c>
      <c r="E17" s="134">
        <v>1315</v>
      </c>
      <c r="F17" s="124"/>
      <c r="G17" s="111">
        <v>3</v>
      </c>
      <c r="H17" s="112" t="s">
        <v>125</v>
      </c>
      <c r="I17" s="107" t="s">
        <v>103</v>
      </c>
      <c r="J17" s="119">
        <v>88</v>
      </c>
      <c r="K17" s="1"/>
      <c r="L17" s="131">
        <v>10</v>
      </c>
      <c r="M17" s="132" t="s">
        <v>126</v>
      </c>
      <c r="N17" s="133" t="s">
        <v>124</v>
      </c>
      <c r="O17" s="135">
        <v>1889</v>
      </c>
    </row>
    <row r="18" spans="2:15" ht="17.100000000000001" customHeight="1" thickTop="1">
      <c r="B18" s="104"/>
      <c r="C18" s="105"/>
      <c r="D18" s="106"/>
      <c r="E18" s="136" t="s">
        <v>22</v>
      </c>
      <c r="F18" s="137"/>
      <c r="G18" s="111">
        <v>4</v>
      </c>
      <c r="H18" s="112" t="s">
        <v>127</v>
      </c>
      <c r="I18" s="107" t="s">
        <v>103</v>
      </c>
      <c r="J18" s="119">
        <v>179</v>
      </c>
      <c r="K18" s="1"/>
      <c r="L18" s="104"/>
      <c r="M18" s="105"/>
      <c r="N18" s="106"/>
      <c r="O18" s="136" t="s">
        <v>22</v>
      </c>
    </row>
    <row r="19" spans="2:15" ht="17.100000000000001" customHeight="1">
      <c r="B19" s="138" t="s">
        <v>128</v>
      </c>
      <c r="C19" s="139" t="s">
        <v>7</v>
      </c>
      <c r="D19" s="140" t="s">
        <v>97</v>
      </c>
      <c r="E19" s="141">
        <f>SUM(E20:E25)</f>
        <v>1236</v>
      </c>
      <c r="F19" s="124"/>
      <c r="G19" s="111">
        <v>5</v>
      </c>
      <c r="H19" s="112" t="s">
        <v>127</v>
      </c>
      <c r="I19" s="107" t="s">
        <v>111</v>
      </c>
      <c r="J19" s="119">
        <v>323</v>
      </c>
      <c r="K19" s="1"/>
      <c r="L19" s="138" t="s">
        <v>129</v>
      </c>
      <c r="M19" s="139" t="s">
        <v>16</v>
      </c>
      <c r="N19" s="140" t="s">
        <v>97</v>
      </c>
      <c r="O19" s="142">
        <f>SUM(O20:O28)</f>
        <v>948</v>
      </c>
    </row>
    <row r="20" spans="2:15" ht="17.100000000000001" customHeight="1">
      <c r="B20" s="111">
        <v>1</v>
      </c>
      <c r="C20" s="112" t="s">
        <v>130</v>
      </c>
      <c r="D20" s="143" t="s">
        <v>103</v>
      </c>
      <c r="E20" s="119">
        <v>111</v>
      </c>
      <c r="F20" s="124"/>
      <c r="G20" s="111">
        <v>6</v>
      </c>
      <c r="H20" s="112" t="s">
        <v>131</v>
      </c>
      <c r="I20" s="107" t="s">
        <v>94</v>
      </c>
      <c r="J20" s="119">
        <v>226</v>
      </c>
      <c r="K20" s="1"/>
      <c r="L20" s="111">
        <v>1</v>
      </c>
      <c r="M20" s="112" t="s">
        <v>132</v>
      </c>
      <c r="N20" s="107" t="s">
        <v>103</v>
      </c>
      <c r="O20" s="107">
        <v>51</v>
      </c>
    </row>
    <row r="21" spans="2:15" ht="17.100000000000001" customHeight="1">
      <c r="B21" s="111">
        <v>2</v>
      </c>
      <c r="C21" s="112" t="s">
        <v>133</v>
      </c>
      <c r="D21" s="143" t="s">
        <v>94</v>
      </c>
      <c r="E21" s="119">
        <v>439</v>
      </c>
      <c r="F21" s="124"/>
      <c r="G21" s="111">
        <v>7</v>
      </c>
      <c r="H21" s="112" t="s">
        <v>134</v>
      </c>
      <c r="I21" s="107" t="s">
        <v>103</v>
      </c>
      <c r="J21" s="119">
        <v>39</v>
      </c>
      <c r="K21" s="1"/>
      <c r="L21" s="111">
        <v>2</v>
      </c>
      <c r="M21" s="112" t="s">
        <v>135</v>
      </c>
      <c r="N21" s="107" t="s">
        <v>111</v>
      </c>
      <c r="O21" s="107">
        <v>23</v>
      </c>
    </row>
    <row r="22" spans="2:15" ht="17.100000000000001" customHeight="1">
      <c r="B22" s="111">
        <v>3</v>
      </c>
      <c r="C22" s="112" t="s">
        <v>136</v>
      </c>
      <c r="D22" s="143" t="s">
        <v>103</v>
      </c>
      <c r="E22" s="119">
        <v>127</v>
      </c>
      <c r="F22" s="124"/>
      <c r="G22" s="111"/>
      <c r="H22" s="112"/>
      <c r="I22" s="107"/>
      <c r="J22" s="119" t="s">
        <v>137</v>
      </c>
      <c r="K22" s="1"/>
      <c r="L22" s="111">
        <v>3</v>
      </c>
      <c r="M22" s="112" t="s">
        <v>138</v>
      </c>
      <c r="N22" s="107" t="s">
        <v>94</v>
      </c>
      <c r="O22" s="107">
        <v>45</v>
      </c>
    </row>
    <row r="23" spans="2:15" ht="17.100000000000001" customHeight="1">
      <c r="B23" s="111">
        <v>4</v>
      </c>
      <c r="C23" s="112" t="s">
        <v>139</v>
      </c>
      <c r="D23" s="143" t="s">
        <v>103</v>
      </c>
      <c r="E23" s="119">
        <v>101</v>
      </c>
      <c r="F23" s="124"/>
      <c r="G23" s="138" t="s">
        <v>128</v>
      </c>
      <c r="H23" s="139" t="s">
        <v>140</v>
      </c>
      <c r="I23" s="140" t="s">
        <v>97</v>
      </c>
      <c r="J23" s="142">
        <f>SUM(J24:J31)</f>
        <v>1420</v>
      </c>
      <c r="K23" s="1"/>
      <c r="L23" s="111">
        <v>4</v>
      </c>
      <c r="M23" s="112" t="s">
        <v>141</v>
      </c>
      <c r="N23" s="107" t="s">
        <v>94</v>
      </c>
      <c r="O23" s="107">
        <v>80</v>
      </c>
    </row>
    <row r="24" spans="2:15" ht="17.100000000000001" customHeight="1">
      <c r="B24" s="111">
        <v>5</v>
      </c>
      <c r="C24" s="112" t="s">
        <v>142</v>
      </c>
      <c r="D24" s="143" t="s">
        <v>94</v>
      </c>
      <c r="E24" s="119">
        <v>347</v>
      </c>
      <c r="F24" s="124"/>
      <c r="G24" s="111">
        <v>1</v>
      </c>
      <c r="H24" s="112" t="s">
        <v>143</v>
      </c>
      <c r="I24" s="107" t="s">
        <v>94</v>
      </c>
      <c r="J24" s="119">
        <v>78</v>
      </c>
      <c r="K24" s="1"/>
      <c r="L24" s="111">
        <v>5</v>
      </c>
      <c r="M24" s="112" t="s">
        <v>144</v>
      </c>
      <c r="N24" s="107" t="s">
        <v>103</v>
      </c>
      <c r="O24" s="107">
        <v>95</v>
      </c>
    </row>
    <row r="25" spans="2:15" ht="17.100000000000001" customHeight="1">
      <c r="B25" s="111">
        <v>6</v>
      </c>
      <c r="C25" s="112" t="s">
        <v>145</v>
      </c>
      <c r="D25" s="143" t="s">
        <v>94</v>
      </c>
      <c r="E25" s="119">
        <v>111</v>
      </c>
      <c r="F25" s="124"/>
      <c r="G25" s="111">
        <v>2</v>
      </c>
      <c r="H25" s="112" t="s">
        <v>146</v>
      </c>
      <c r="I25" s="107" t="s">
        <v>103</v>
      </c>
      <c r="J25" s="119">
        <v>86</v>
      </c>
      <c r="K25" s="1"/>
      <c r="L25" s="111">
        <v>6</v>
      </c>
      <c r="M25" s="112" t="s">
        <v>147</v>
      </c>
      <c r="N25" s="107" t="s">
        <v>94</v>
      </c>
      <c r="O25" s="107">
        <v>310</v>
      </c>
    </row>
    <row r="26" spans="2:15" ht="17.100000000000001" customHeight="1">
      <c r="B26" s="111"/>
      <c r="C26" s="112"/>
      <c r="D26" s="107"/>
      <c r="E26" s="136"/>
      <c r="F26" s="137"/>
      <c r="G26" s="111">
        <v>3</v>
      </c>
      <c r="H26" s="112" t="s">
        <v>148</v>
      </c>
      <c r="I26" s="107" t="s">
        <v>94</v>
      </c>
      <c r="J26" s="119">
        <v>278</v>
      </c>
      <c r="K26" s="1"/>
      <c r="L26" s="111">
        <v>7</v>
      </c>
      <c r="M26" s="112" t="s">
        <v>149</v>
      </c>
      <c r="N26" s="107" t="s">
        <v>103</v>
      </c>
      <c r="O26" s="107">
        <v>18</v>
      </c>
    </row>
    <row r="27" spans="2:15" ht="17.100000000000001" customHeight="1">
      <c r="B27" s="138" t="s">
        <v>150</v>
      </c>
      <c r="C27" s="139" t="s">
        <v>9</v>
      </c>
      <c r="D27" s="140" t="s">
        <v>97</v>
      </c>
      <c r="E27" s="142">
        <f>SUM(E28:E32)</f>
        <v>342</v>
      </c>
      <c r="F27" s="124"/>
      <c r="G27" s="111">
        <v>4</v>
      </c>
      <c r="H27" s="112" t="s">
        <v>151</v>
      </c>
      <c r="I27" s="107" t="s">
        <v>103</v>
      </c>
      <c r="J27" s="119">
        <v>121</v>
      </c>
      <c r="K27" s="1"/>
      <c r="L27" s="111">
        <v>8</v>
      </c>
      <c r="M27" s="112" t="s">
        <v>152</v>
      </c>
      <c r="N27" s="107" t="s">
        <v>103</v>
      </c>
      <c r="O27" s="107">
        <v>97</v>
      </c>
    </row>
    <row r="28" spans="2:15" ht="17.100000000000001" customHeight="1">
      <c r="B28" s="111">
        <v>1</v>
      </c>
      <c r="C28" s="112" t="s">
        <v>153</v>
      </c>
      <c r="D28" s="107" t="s">
        <v>94</v>
      </c>
      <c r="E28" s="119">
        <v>80</v>
      </c>
      <c r="F28" s="124"/>
      <c r="G28" s="111">
        <v>5</v>
      </c>
      <c r="H28" s="112" t="s">
        <v>151</v>
      </c>
      <c r="I28" s="107" t="s">
        <v>111</v>
      </c>
      <c r="J28" s="119">
        <v>582</v>
      </c>
      <c r="K28" s="1"/>
      <c r="L28" s="111">
        <v>9</v>
      </c>
      <c r="M28" s="112" t="s">
        <v>152</v>
      </c>
      <c r="N28" s="107" t="s">
        <v>111</v>
      </c>
      <c r="O28" s="107">
        <v>229</v>
      </c>
    </row>
    <row r="29" spans="2:15" ht="17.100000000000001" customHeight="1">
      <c r="B29" s="111">
        <v>2</v>
      </c>
      <c r="C29" s="112" t="s">
        <v>154</v>
      </c>
      <c r="D29" s="107" t="s">
        <v>103</v>
      </c>
      <c r="E29" s="119">
        <v>40</v>
      </c>
      <c r="F29" s="124"/>
      <c r="G29" s="111">
        <v>6</v>
      </c>
      <c r="H29" s="112" t="s">
        <v>155</v>
      </c>
      <c r="I29" s="107" t="s">
        <v>94</v>
      </c>
      <c r="J29" s="119">
        <v>110</v>
      </c>
      <c r="K29" s="1"/>
      <c r="L29" s="111"/>
      <c r="M29" s="112"/>
      <c r="N29" s="107"/>
      <c r="O29" s="119"/>
    </row>
    <row r="30" spans="2:15" ht="17.100000000000001" customHeight="1">
      <c r="B30" s="111">
        <v>3</v>
      </c>
      <c r="C30" s="112" t="s">
        <v>156</v>
      </c>
      <c r="D30" s="107" t="s">
        <v>94</v>
      </c>
      <c r="E30" s="119">
        <v>50</v>
      </c>
      <c r="F30" s="124"/>
      <c r="G30" s="111">
        <v>7</v>
      </c>
      <c r="H30" s="112" t="s">
        <v>157</v>
      </c>
      <c r="I30" s="107" t="s">
        <v>94</v>
      </c>
      <c r="J30" s="119">
        <v>113</v>
      </c>
      <c r="K30" s="1"/>
      <c r="L30" s="138" t="s">
        <v>158</v>
      </c>
      <c r="M30" s="139" t="s">
        <v>17</v>
      </c>
      <c r="N30" s="140" t="s">
        <v>97</v>
      </c>
      <c r="O30" s="142">
        <f>SUM(O31:O40)</f>
        <v>1364</v>
      </c>
    </row>
    <row r="31" spans="2:15" ht="17.100000000000001" customHeight="1">
      <c r="B31" s="111">
        <v>4</v>
      </c>
      <c r="C31" s="112" t="s">
        <v>159</v>
      </c>
      <c r="D31" s="107" t="s">
        <v>94</v>
      </c>
      <c r="E31" s="119">
        <v>53</v>
      </c>
      <c r="F31" s="124"/>
      <c r="G31" s="111">
        <v>8</v>
      </c>
      <c r="H31" s="112" t="s">
        <v>160</v>
      </c>
      <c r="I31" s="107" t="s">
        <v>103</v>
      </c>
      <c r="J31" s="119">
        <v>52</v>
      </c>
      <c r="K31" s="1"/>
      <c r="L31" s="111">
        <v>1</v>
      </c>
      <c r="M31" s="112" t="s">
        <v>161</v>
      </c>
      <c r="N31" s="107" t="s">
        <v>103</v>
      </c>
      <c r="O31" s="107">
        <v>78</v>
      </c>
    </row>
    <row r="32" spans="2:15" ht="17.100000000000001" customHeight="1">
      <c r="B32" s="111">
        <v>5</v>
      </c>
      <c r="C32" s="112" t="s">
        <v>162</v>
      </c>
      <c r="D32" s="107" t="s">
        <v>94</v>
      </c>
      <c r="E32" s="119">
        <v>119</v>
      </c>
      <c r="F32" s="137"/>
      <c r="G32" s="111"/>
      <c r="H32" s="112"/>
      <c r="I32" s="107"/>
      <c r="J32" s="119"/>
      <c r="K32" s="1"/>
      <c r="L32" s="111">
        <v>2</v>
      </c>
      <c r="M32" s="112" t="s">
        <v>163</v>
      </c>
      <c r="N32" s="107" t="s">
        <v>94</v>
      </c>
      <c r="O32" s="107">
        <v>157</v>
      </c>
    </row>
    <row r="33" spans="2:15" ht="17.100000000000001" customHeight="1">
      <c r="B33" s="111"/>
      <c r="C33" s="112"/>
      <c r="D33" s="107"/>
      <c r="E33" s="119"/>
      <c r="F33" s="124"/>
      <c r="G33" s="138" t="s">
        <v>150</v>
      </c>
      <c r="H33" s="139" t="s">
        <v>12</v>
      </c>
      <c r="I33" s="140" t="s">
        <v>97</v>
      </c>
      <c r="J33" s="142">
        <f>SUM(J34:J39)</f>
        <v>656</v>
      </c>
      <c r="K33" s="1"/>
      <c r="L33" s="111">
        <v>3</v>
      </c>
      <c r="M33" s="112" t="s">
        <v>164</v>
      </c>
      <c r="N33" s="107" t="s">
        <v>103</v>
      </c>
      <c r="O33" s="107">
        <v>40</v>
      </c>
    </row>
    <row r="34" spans="2:15" ht="17.100000000000001" customHeight="1">
      <c r="B34" s="138" t="s">
        <v>165</v>
      </c>
      <c r="C34" s="139" t="s">
        <v>166</v>
      </c>
      <c r="D34" s="140" t="s">
        <v>97</v>
      </c>
      <c r="E34" s="142">
        <f>SUM(E35:E39)</f>
        <v>1277</v>
      </c>
      <c r="F34" s="124"/>
      <c r="G34" s="111">
        <v>1</v>
      </c>
      <c r="H34" s="112" t="s">
        <v>167</v>
      </c>
      <c r="I34" s="107" t="s">
        <v>103</v>
      </c>
      <c r="J34" s="119">
        <v>49</v>
      </c>
      <c r="K34" s="1"/>
      <c r="L34" s="111">
        <v>4</v>
      </c>
      <c r="M34" s="112" t="s">
        <v>168</v>
      </c>
      <c r="N34" s="107" t="s">
        <v>94</v>
      </c>
      <c r="O34" s="107">
        <v>443</v>
      </c>
    </row>
    <row r="35" spans="2:15" ht="17.100000000000001" customHeight="1">
      <c r="B35" s="111">
        <v>1</v>
      </c>
      <c r="C35" s="112" t="s">
        <v>169</v>
      </c>
      <c r="D35" s="107" t="s">
        <v>94</v>
      </c>
      <c r="E35" s="119">
        <v>261</v>
      </c>
      <c r="F35" s="124"/>
      <c r="G35" s="111">
        <v>2</v>
      </c>
      <c r="H35" s="112" t="s">
        <v>170</v>
      </c>
      <c r="I35" s="107" t="s">
        <v>103</v>
      </c>
      <c r="J35" s="119">
        <v>73</v>
      </c>
      <c r="K35" s="1"/>
      <c r="L35" s="111">
        <v>5</v>
      </c>
      <c r="M35" s="112" t="s">
        <v>171</v>
      </c>
      <c r="N35" s="107" t="s">
        <v>111</v>
      </c>
      <c r="O35" s="107">
        <v>15</v>
      </c>
    </row>
    <row r="36" spans="2:15" ht="17.100000000000001" customHeight="1">
      <c r="B36" s="111">
        <v>2</v>
      </c>
      <c r="C36" s="112" t="s">
        <v>172</v>
      </c>
      <c r="D36" s="107" t="s">
        <v>94</v>
      </c>
      <c r="E36" s="119">
        <v>440</v>
      </c>
      <c r="F36" s="124"/>
      <c r="G36" s="111">
        <v>3</v>
      </c>
      <c r="H36" s="112" t="s">
        <v>173</v>
      </c>
      <c r="I36" s="107" t="s">
        <v>103</v>
      </c>
      <c r="J36" s="119">
        <v>71</v>
      </c>
      <c r="K36" s="1"/>
      <c r="L36" s="111">
        <v>6</v>
      </c>
      <c r="M36" s="112" t="s">
        <v>174</v>
      </c>
      <c r="N36" s="107" t="s">
        <v>103</v>
      </c>
      <c r="O36" s="107">
        <v>35</v>
      </c>
    </row>
    <row r="37" spans="2:15" ht="17.100000000000001" customHeight="1">
      <c r="B37" s="111">
        <v>3</v>
      </c>
      <c r="C37" s="112" t="s">
        <v>175</v>
      </c>
      <c r="D37" s="107" t="s">
        <v>103</v>
      </c>
      <c r="E37" s="119">
        <v>99</v>
      </c>
      <c r="F37" s="124"/>
      <c r="G37" s="111">
        <v>4</v>
      </c>
      <c r="H37" s="112" t="s">
        <v>176</v>
      </c>
      <c r="I37" s="107" t="s">
        <v>103</v>
      </c>
      <c r="J37" s="119">
        <v>53</v>
      </c>
      <c r="K37" s="1"/>
      <c r="L37" s="111">
        <v>7</v>
      </c>
      <c r="M37" s="112" t="s">
        <v>177</v>
      </c>
      <c r="N37" s="107" t="s">
        <v>103</v>
      </c>
      <c r="O37" s="107">
        <v>63</v>
      </c>
    </row>
    <row r="38" spans="2:15" ht="17.100000000000001" customHeight="1">
      <c r="B38" s="111">
        <v>4</v>
      </c>
      <c r="C38" s="112" t="s">
        <v>178</v>
      </c>
      <c r="D38" s="107" t="s">
        <v>94</v>
      </c>
      <c r="E38" s="119">
        <v>394</v>
      </c>
      <c r="F38" s="124"/>
      <c r="G38" s="111">
        <v>5</v>
      </c>
      <c r="H38" s="112" t="s">
        <v>179</v>
      </c>
      <c r="I38" s="107" t="s">
        <v>94</v>
      </c>
      <c r="J38" s="119">
        <v>353</v>
      </c>
      <c r="K38" s="1"/>
      <c r="L38" s="111">
        <v>8</v>
      </c>
      <c r="M38" s="112" t="s">
        <v>180</v>
      </c>
      <c r="N38" s="107" t="s">
        <v>103</v>
      </c>
      <c r="O38" s="107">
        <v>67</v>
      </c>
    </row>
    <row r="39" spans="2:15" ht="17.100000000000001" customHeight="1">
      <c r="B39" s="111">
        <v>5</v>
      </c>
      <c r="C39" s="112" t="s">
        <v>181</v>
      </c>
      <c r="D39" s="107" t="s">
        <v>103</v>
      </c>
      <c r="E39" s="119">
        <v>83</v>
      </c>
      <c r="F39" s="124"/>
      <c r="G39" s="111">
        <v>6</v>
      </c>
      <c r="H39" s="112" t="s">
        <v>182</v>
      </c>
      <c r="I39" s="107" t="s">
        <v>94</v>
      </c>
      <c r="J39" s="119">
        <v>57</v>
      </c>
      <c r="K39" s="1"/>
      <c r="L39" s="111">
        <v>9</v>
      </c>
      <c r="M39" s="112" t="s">
        <v>183</v>
      </c>
      <c r="N39" s="107" t="s">
        <v>103</v>
      </c>
      <c r="O39" s="107">
        <v>133</v>
      </c>
    </row>
    <row r="40" spans="2:15" ht="17.100000000000001" customHeight="1">
      <c r="B40" s="111"/>
      <c r="C40" s="112"/>
      <c r="D40" s="107"/>
      <c r="E40" s="119"/>
      <c r="F40" s="124"/>
      <c r="G40" s="111"/>
      <c r="H40" s="112"/>
      <c r="I40" s="107"/>
      <c r="J40" s="119"/>
      <c r="K40" s="1"/>
      <c r="L40" s="144">
        <v>10</v>
      </c>
      <c r="M40" s="129" t="s">
        <v>183</v>
      </c>
      <c r="N40" s="145" t="s">
        <v>111</v>
      </c>
      <c r="O40" s="107">
        <v>333</v>
      </c>
    </row>
    <row r="41" spans="2:15" ht="17.100000000000001" customHeight="1" thickBot="1">
      <c r="B41" s="138" t="s">
        <v>95</v>
      </c>
      <c r="C41" s="139" t="s">
        <v>11</v>
      </c>
      <c r="D41" s="140" t="s">
        <v>97</v>
      </c>
      <c r="E41" s="142">
        <f>SUM(E42+E43+E44+J6+J7)</f>
        <v>435</v>
      </c>
      <c r="F41" s="124"/>
      <c r="G41" s="108" t="s">
        <v>165</v>
      </c>
      <c r="H41" s="109" t="s">
        <v>13</v>
      </c>
      <c r="I41" s="125" t="s">
        <v>97</v>
      </c>
      <c r="J41" s="142">
        <f>SUM(J42:J44)</f>
        <v>918</v>
      </c>
      <c r="K41" s="1"/>
      <c r="L41" s="146"/>
      <c r="M41" s="147"/>
      <c r="N41" s="148"/>
      <c r="O41" s="149"/>
    </row>
    <row r="42" spans="2:15" ht="17.100000000000001" customHeight="1" thickTop="1" thickBot="1">
      <c r="B42" s="111">
        <v>1</v>
      </c>
      <c r="C42" s="112" t="s">
        <v>184</v>
      </c>
      <c r="D42" s="107" t="s">
        <v>103</v>
      </c>
      <c r="E42" s="119">
        <v>54</v>
      </c>
      <c r="F42" s="124"/>
      <c r="G42" s="111">
        <v>1</v>
      </c>
      <c r="H42" s="112" t="s">
        <v>185</v>
      </c>
      <c r="I42" s="107" t="s">
        <v>94</v>
      </c>
      <c r="J42" s="119">
        <v>265</v>
      </c>
      <c r="K42" s="1"/>
      <c r="L42" s="295" t="s">
        <v>186</v>
      </c>
      <c r="M42" s="296"/>
      <c r="N42" s="299" t="s">
        <v>187</v>
      </c>
      <c r="O42" s="301">
        <f>SUM(E8+E19+E27+E34+E41+J14+J23+J33+J41+O6+O19+O30)</f>
        <v>15150</v>
      </c>
    </row>
    <row r="43" spans="2:15" ht="17.100000000000001" customHeight="1" thickTop="1" thickBot="1">
      <c r="B43" s="111">
        <v>2</v>
      </c>
      <c r="C43" s="112" t="s">
        <v>188</v>
      </c>
      <c r="D43" s="107" t="s">
        <v>94</v>
      </c>
      <c r="E43" s="119">
        <v>54</v>
      </c>
      <c r="F43" s="124"/>
      <c r="G43" s="111">
        <v>2</v>
      </c>
      <c r="H43" s="112" t="s">
        <v>189</v>
      </c>
      <c r="I43" s="107" t="s">
        <v>94</v>
      </c>
      <c r="J43" s="119">
        <v>115</v>
      </c>
      <c r="K43" s="1"/>
      <c r="L43" s="297"/>
      <c r="M43" s="298"/>
      <c r="N43" s="300"/>
      <c r="O43" s="302"/>
    </row>
    <row r="44" spans="2:15" ht="17.100000000000001" customHeight="1" thickBot="1">
      <c r="B44" s="115">
        <v>3</v>
      </c>
      <c r="C44" s="116" t="s">
        <v>190</v>
      </c>
      <c r="D44" s="117" t="s">
        <v>103</v>
      </c>
      <c r="E44" s="118">
        <v>36</v>
      </c>
      <c r="F44" s="124"/>
      <c r="G44" s="150">
        <v>3</v>
      </c>
      <c r="H44" s="151" t="s">
        <v>191</v>
      </c>
      <c r="I44" s="152" t="s">
        <v>94</v>
      </c>
      <c r="J44" s="118">
        <v>538</v>
      </c>
      <c r="K44" s="1"/>
      <c r="L44" s="153"/>
      <c r="M44" s="153"/>
      <c r="N44" s="153"/>
      <c r="O44" s="153"/>
    </row>
    <row r="45" spans="2:15" ht="15" customHeight="1">
      <c r="B45" s="124"/>
      <c r="C45" s="154"/>
      <c r="D45" s="155"/>
      <c r="E45" s="156"/>
      <c r="F45" s="157"/>
      <c r="G45" s="154"/>
      <c r="H45" s="157"/>
      <c r="I45" s="158"/>
      <c r="J45" s="1"/>
      <c r="K45" s="1"/>
      <c r="L45" s="1"/>
      <c r="M45" s="1"/>
      <c r="N45" s="1"/>
      <c r="O45" s="1"/>
    </row>
    <row r="46" spans="2:15" ht="15" customHeight="1">
      <c r="B46" s="124"/>
      <c r="C46" s="154" t="s">
        <v>192</v>
      </c>
      <c r="D46" s="155"/>
      <c r="E46" s="156"/>
      <c r="F46" s="157"/>
      <c r="G46" s="154"/>
      <c r="H46" s="157"/>
      <c r="I46" s="3"/>
      <c r="J46" s="3"/>
      <c r="K46" s="1"/>
    </row>
    <row r="47" spans="2:15" ht="15" customHeight="1"/>
    <row r="48" spans="2:15" ht="15" customHeight="1"/>
    <row r="49" spans="2:15" ht="15" customHeight="1">
      <c r="L49" s="159"/>
      <c r="M49" s="160"/>
      <c r="N49" s="161"/>
      <c r="O49" s="161"/>
    </row>
    <row r="50" spans="2:15" ht="15" customHeight="1">
      <c r="B50" s="162"/>
      <c r="C50" s="162"/>
      <c r="D50" s="162"/>
      <c r="E50" s="162"/>
      <c r="F50" s="162"/>
      <c r="G50" s="162"/>
      <c r="H50" s="162"/>
      <c r="I50" s="162"/>
      <c r="J50" s="162"/>
      <c r="K50" s="162"/>
      <c r="L50" s="159"/>
      <c r="M50" s="160"/>
      <c r="N50" s="161"/>
      <c r="O50" s="161"/>
    </row>
    <row r="51" spans="2:15" ht="15" customHeight="1">
      <c r="B51" s="162"/>
      <c r="C51" s="162"/>
      <c r="D51" s="162"/>
      <c r="E51" s="162"/>
      <c r="F51" s="162"/>
      <c r="G51" s="162"/>
      <c r="H51" s="162"/>
      <c r="I51" s="162"/>
      <c r="J51" s="162"/>
      <c r="K51" s="16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6:D7"/>
    <mergeCell ref="E6:E7"/>
    <mergeCell ref="L42:M43"/>
    <mergeCell ref="N42:N43"/>
    <mergeCell ref="O42:O43"/>
    <mergeCell ref="G10:G11"/>
    <mergeCell ref="H10:H11"/>
    <mergeCell ref="I10:I11"/>
    <mergeCell ref="J10:J11"/>
    <mergeCell ref="G12:I13"/>
    <mergeCell ref="J12:J13"/>
    <mergeCell ref="B1:O1"/>
    <mergeCell ref="B2:O2"/>
    <mergeCell ref="B4:B5"/>
    <mergeCell ref="C4:C5"/>
    <mergeCell ref="D4:D5"/>
    <mergeCell ref="E4:E5"/>
    <mergeCell ref="G4:G5"/>
    <mergeCell ref="H4:H5"/>
    <mergeCell ref="I4:I5"/>
    <mergeCell ref="J4:J5"/>
    <mergeCell ref="L4:L5"/>
    <mergeCell ref="M4:M5"/>
    <mergeCell ref="N4:N5"/>
    <mergeCell ref="O4:O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3" customWidth="1"/>
    <col min="2" max="3" width="9.140625" style="163" customWidth="1"/>
    <col min="4" max="4" width="4.85546875" style="163" customWidth="1"/>
    <col min="5" max="6" width="9.140625" style="163" customWidth="1"/>
    <col min="7" max="7" width="7.140625" style="163" customWidth="1"/>
    <col min="8" max="8" width="30.140625" style="163" customWidth="1"/>
    <col min="9" max="9" width="7.5703125" style="163" customWidth="1"/>
    <col min="10" max="10" width="9.85546875" style="163" customWidth="1"/>
    <col min="11" max="11" width="8.7109375" style="163" customWidth="1"/>
    <col min="12" max="12" width="11.5703125" style="163" customWidth="1"/>
    <col min="13" max="28" width="9.140625" style="163" customWidth="1"/>
    <col min="29" max="16384" width="9.140625" style="177"/>
  </cols>
  <sheetData>
    <row r="1" spans="1:32" s="165" customFormat="1" ht="12.7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4"/>
    </row>
    <row r="2" spans="1:32" s="165" customFormat="1" ht="12.75">
      <c r="A2" s="163"/>
      <c r="B2" s="163" t="s">
        <v>193</v>
      </c>
      <c r="C2" s="163" t="s">
        <v>194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32" s="165" customFormat="1" ht="12.75">
      <c r="A3" s="163"/>
      <c r="B3" s="163" t="s">
        <v>195</v>
      </c>
      <c r="C3" s="163">
        <v>15087</v>
      </c>
      <c r="D3" s="163"/>
      <c r="F3" s="163"/>
      <c r="G3" s="163"/>
      <c r="H3" s="163"/>
      <c r="I3" s="163"/>
      <c r="J3" s="163"/>
      <c r="K3" s="163"/>
      <c r="L3" s="163"/>
      <c r="M3" s="163"/>
      <c r="N3" s="163"/>
      <c r="O3" s="163"/>
      <c r="P3" s="163"/>
      <c r="Q3" s="163"/>
      <c r="R3" s="163"/>
      <c r="S3" s="163"/>
      <c r="T3" s="163"/>
      <c r="U3" s="163"/>
      <c r="V3" s="163"/>
      <c r="W3" s="163"/>
      <c r="X3" s="163"/>
      <c r="Y3" s="163"/>
      <c r="Z3" s="163"/>
      <c r="AA3" s="163"/>
      <c r="AB3" s="163"/>
    </row>
    <row r="4" spans="1:32" s="165" customFormat="1" ht="12.75">
      <c r="A4" s="163"/>
      <c r="B4" s="163" t="s">
        <v>196</v>
      </c>
      <c r="C4" s="163">
        <v>15304</v>
      </c>
      <c r="D4" s="163"/>
      <c r="H4" s="163" t="s">
        <v>197</v>
      </c>
      <c r="I4" s="165">
        <v>161</v>
      </c>
      <c r="J4" s="165">
        <f t="shared" ref="J4:J9" si="0">K4+K10</f>
        <v>161</v>
      </c>
      <c r="K4" s="163">
        <v>59</v>
      </c>
      <c r="L4" s="163"/>
      <c r="M4" s="163"/>
      <c r="N4" s="163"/>
      <c r="O4" s="163"/>
      <c r="P4" s="163"/>
      <c r="Q4" s="163"/>
      <c r="R4" s="163"/>
      <c r="S4" s="163"/>
      <c r="T4" s="163"/>
      <c r="U4" s="163"/>
      <c r="V4" s="163"/>
      <c r="W4" s="163"/>
      <c r="X4" s="163"/>
      <c r="Y4" s="163"/>
      <c r="Z4" s="163"/>
      <c r="AA4" s="163"/>
      <c r="AB4" s="163"/>
    </row>
    <row r="5" spans="1:32" s="165" customFormat="1" ht="12.75">
      <c r="A5" s="163"/>
      <c r="B5" s="163" t="s">
        <v>198</v>
      </c>
      <c r="C5" s="163">
        <v>15725</v>
      </c>
      <c r="D5" s="163"/>
      <c r="E5" s="163"/>
      <c r="F5" s="163" t="s">
        <v>199</v>
      </c>
      <c r="H5" s="163" t="s">
        <v>200</v>
      </c>
      <c r="I5" s="165">
        <v>0</v>
      </c>
      <c r="J5" s="165">
        <f t="shared" si="0"/>
        <v>0</v>
      </c>
      <c r="K5" s="163">
        <v>0</v>
      </c>
      <c r="L5" s="163"/>
      <c r="M5" s="163"/>
      <c r="N5" s="163"/>
      <c r="O5" s="163"/>
      <c r="P5" s="163"/>
      <c r="Q5" s="163"/>
      <c r="R5" s="163"/>
      <c r="S5" s="163"/>
      <c r="T5" s="163"/>
      <c r="U5" s="163"/>
      <c r="V5" s="163"/>
      <c r="W5" s="163"/>
      <c r="X5" s="163"/>
      <c r="Y5" s="163"/>
      <c r="Z5" s="163"/>
      <c r="AA5" s="163"/>
      <c r="AB5" s="163"/>
    </row>
    <row r="6" spans="1:32" s="165" customFormat="1" ht="12.75">
      <c r="A6" s="163"/>
      <c r="B6" s="163" t="s">
        <v>201</v>
      </c>
      <c r="C6" s="163">
        <v>17080</v>
      </c>
      <c r="D6" s="163"/>
      <c r="E6" s="163" t="s">
        <v>202</v>
      </c>
      <c r="F6" s="163">
        <v>2413</v>
      </c>
      <c r="H6" s="165" t="s">
        <v>203</v>
      </c>
      <c r="I6" s="165">
        <v>0</v>
      </c>
      <c r="J6" s="165">
        <f t="shared" si="0"/>
        <v>0</v>
      </c>
      <c r="K6" s="165">
        <v>0</v>
      </c>
      <c r="L6" s="163"/>
      <c r="M6" s="163"/>
      <c r="N6" s="163"/>
      <c r="O6" s="163"/>
      <c r="P6" s="163"/>
      <c r="Q6" s="163"/>
      <c r="R6" s="163"/>
      <c r="S6" s="163"/>
      <c r="T6" s="163"/>
      <c r="U6" s="163"/>
      <c r="V6" s="163"/>
      <c r="W6" s="163"/>
      <c r="X6" s="163"/>
      <c r="Y6" s="163"/>
      <c r="Z6" s="163"/>
      <c r="AA6" s="163"/>
      <c r="AB6" s="163"/>
    </row>
    <row r="7" spans="1:32" s="165" customFormat="1" ht="12.75">
      <c r="A7" s="163"/>
      <c r="B7" s="163" t="s">
        <v>204</v>
      </c>
      <c r="C7" s="163">
        <v>17077</v>
      </c>
      <c r="D7" s="163"/>
      <c r="E7" s="163" t="s">
        <v>205</v>
      </c>
      <c r="F7" s="163">
        <v>2345</v>
      </c>
      <c r="H7" s="166" t="s">
        <v>206</v>
      </c>
      <c r="I7" s="165">
        <v>19</v>
      </c>
      <c r="J7" s="165">
        <f t="shared" si="0"/>
        <v>19</v>
      </c>
      <c r="K7" s="163">
        <v>1</v>
      </c>
      <c r="L7" s="163"/>
      <c r="M7" s="163"/>
      <c r="N7" s="163"/>
      <c r="O7" s="163"/>
      <c r="P7" s="163"/>
      <c r="Q7" s="163"/>
      <c r="R7" s="163"/>
      <c r="S7" s="163"/>
      <c r="T7" s="163"/>
      <c r="U7" s="163"/>
      <c r="V7" s="163"/>
      <c r="W7" s="163"/>
      <c r="X7" s="163"/>
      <c r="Y7" s="163"/>
      <c r="Z7" s="163"/>
      <c r="AA7" s="163"/>
      <c r="AB7" s="163"/>
    </row>
    <row r="8" spans="1:32" s="165" customFormat="1" ht="12.75">
      <c r="A8" s="163"/>
      <c r="B8" s="163" t="s">
        <v>207</v>
      </c>
      <c r="C8" s="163">
        <v>16758</v>
      </c>
      <c r="D8" s="163"/>
      <c r="E8" s="163" t="s">
        <v>208</v>
      </c>
      <c r="F8" s="163">
        <v>2096</v>
      </c>
      <c r="H8" s="165" t="s">
        <v>209</v>
      </c>
      <c r="I8" s="165">
        <v>70</v>
      </c>
      <c r="J8" s="165">
        <f t="shared" si="0"/>
        <v>70</v>
      </c>
      <c r="K8" s="163">
        <v>11</v>
      </c>
      <c r="L8" s="163"/>
      <c r="M8" s="163"/>
      <c r="N8" s="163"/>
      <c r="O8" s="163"/>
      <c r="P8" s="163"/>
      <c r="Q8" s="163"/>
      <c r="R8" s="163"/>
      <c r="S8" s="163"/>
      <c r="T8" s="163"/>
      <c r="U8" s="163"/>
      <c r="V8" s="163"/>
      <c r="W8" s="163"/>
      <c r="X8" s="163"/>
      <c r="Y8" s="163"/>
      <c r="Z8" s="163"/>
      <c r="AA8" s="163"/>
      <c r="AB8" s="163"/>
    </row>
    <row r="9" spans="1:32" s="165" customFormat="1" ht="12.75">
      <c r="A9" s="163"/>
      <c r="B9" s="163" t="s">
        <v>210</v>
      </c>
      <c r="C9" s="163">
        <v>15988</v>
      </c>
      <c r="D9" s="163"/>
      <c r="E9" s="163" t="s">
        <v>211</v>
      </c>
      <c r="F9" s="163">
        <v>3415</v>
      </c>
      <c r="H9" s="165" t="s">
        <v>212</v>
      </c>
      <c r="I9" s="165">
        <v>0</v>
      </c>
      <c r="J9" s="165">
        <f t="shared" si="0"/>
        <v>0</v>
      </c>
      <c r="K9" s="163">
        <v>0</v>
      </c>
      <c r="M9" s="163"/>
      <c r="N9" s="163"/>
      <c r="O9" s="163"/>
      <c r="P9" s="163"/>
      <c r="Q9" s="163"/>
      <c r="R9" s="163"/>
      <c r="S9" s="163"/>
      <c r="T9" s="163"/>
      <c r="U9" s="163"/>
      <c r="V9" s="163"/>
      <c r="W9" s="163"/>
      <c r="X9" s="163"/>
      <c r="Y9" s="163"/>
      <c r="Z9" s="163"/>
      <c r="AA9" s="163"/>
      <c r="AB9" s="163"/>
    </row>
    <row r="10" spans="1:32" s="165" customFormat="1" ht="12.75">
      <c r="A10" s="163"/>
      <c r="B10" s="163" t="s">
        <v>213</v>
      </c>
      <c r="C10" s="163">
        <v>15494</v>
      </c>
      <c r="D10" s="163"/>
      <c r="E10" s="163" t="s">
        <v>214</v>
      </c>
      <c r="F10" s="163">
        <v>2768</v>
      </c>
      <c r="K10" s="165">
        <v>102</v>
      </c>
      <c r="M10" s="163"/>
      <c r="N10" s="163"/>
      <c r="O10" s="163"/>
      <c r="P10" s="163"/>
      <c r="Q10" s="163"/>
      <c r="R10" s="163"/>
      <c r="S10" s="163"/>
      <c r="T10" s="163"/>
      <c r="U10" s="163"/>
      <c r="V10" s="163"/>
      <c r="W10" s="163"/>
      <c r="X10" s="163"/>
      <c r="Y10" s="163"/>
      <c r="Z10" s="163"/>
      <c r="AA10" s="163"/>
      <c r="AB10" s="163"/>
    </row>
    <row r="11" spans="1:32" s="165" customFormat="1" ht="12.75">
      <c r="A11" s="163"/>
      <c r="B11" s="163" t="s">
        <v>215</v>
      </c>
      <c r="C11" s="163">
        <v>15000</v>
      </c>
      <c r="D11" s="163"/>
      <c r="E11" s="163" t="s">
        <v>195</v>
      </c>
      <c r="F11" s="163">
        <v>2622</v>
      </c>
      <c r="K11" s="165">
        <v>0</v>
      </c>
      <c r="M11" s="163"/>
      <c r="N11" s="163"/>
      <c r="O11" s="163"/>
      <c r="P11" s="163"/>
      <c r="Q11" s="163"/>
      <c r="R11" s="163"/>
      <c r="S11" s="163"/>
      <c r="T11" s="163"/>
      <c r="U11" s="163"/>
      <c r="V11" s="163"/>
      <c r="W11" s="163"/>
      <c r="X11" s="163"/>
      <c r="Y11" s="163"/>
      <c r="Z11" s="163"/>
      <c r="AA11" s="163"/>
      <c r="AB11" s="163"/>
    </row>
    <row r="12" spans="1:32" s="165" customFormat="1" ht="12.75">
      <c r="A12" s="163"/>
      <c r="B12" s="163" t="s">
        <v>216</v>
      </c>
      <c r="C12" s="163">
        <v>14958</v>
      </c>
      <c r="D12" s="163"/>
      <c r="E12" s="163"/>
      <c r="F12" s="163"/>
      <c r="K12" s="165">
        <v>0</v>
      </c>
      <c r="M12" s="163"/>
      <c r="N12" s="163"/>
      <c r="O12" s="163"/>
      <c r="P12" s="163"/>
      <c r="Q12" s="163"/>
      <c r="R12" s="163"/>
      <c r="S12" s="163"/>
      <c r="T12" s="163"/>
      <c r="U12" s="163"/>
      <c r="V12" s="163"/>
      <c r="W12" s="163"/>
      <c r="X12" s="163"/>
      <c r="Y12" s="163"/>
      <c r="Z12" s="163"/>
      <c r="AA12" s="163"/>
      <c r="AB12" s="163"/>
    </row>
    <row r="13" spans="1:32" s="165" customFormat="1" ht="12.75">
      <c r="A13" s="163"/>
      <c r="B13" s="163" t="s">
        <v>217</v>
      </c>
      <c r="C13" s="163">
        <v>15185</v>
      </c>
      <c r="D13" s="163"/>
      <c r="E13" s="163" t="s">
        <v>213</v>
      </c>
      <c r="F13" s="163">
        <v>2930</v>
      </c>
      <c r="K13" s="165">
        <v>18</v>
      </c>
      <c r="M13" s="163"/>
      <c r="N13" s="163"/>
      <c r="O13" s="163"/>
      <c r="P13" s="163"/>
      <c r="Q13" s="163"/>
      <c r="R13" s="163"/>
      <c r="S13" s="163"/>
      <c r="T13" s="163"/>
      <c r="U13" s="163"/>
      <c r="V13" s="163"/>
      <c r="W13" s="163"/>
      <c r="X13" s="163"/>
      <c r="Y13" s="163"/>
      <c r="Z13" s="163"/>
      <c r="AA13" s="163"/>
      <c r="AB13" s="163"/>
    </row>
    <row r="14" spans="1:32" s="165" customFormat="1" ht="12.75">
      <c r="A14" s="163"/>
      <c r="B14" s="163" t="s">
        <v>218</v>
      </c>
      <c r="C14" s="163">
        <v>15358</v>
      </c>
      <c r="D14" s="163"/>
      <c r="E14" s="163" t="s">
        <v>215</v>
      </c>
      <c r="F14" s="163">
        <v>2690</v>
      </c>
      <c r="K14" s="165">
        <v>59</v>
      </c>
      <c r="M14" s="163"/>
      <c r="N14" s="163"/>
      <c r="O14" s="163"/>
      <c r="P14" s="163"/>
      <c r="Q14" s="163"/>
      <c r="R14" s="163"/>
      <c r="S14" s="163"/>
      <c r="T14" s="163"/>
      <c r="U14" s="163"/>
      <c r="V14" s="163"/>
      <c r="W14" s="163"/>
      <c r="X14" s="163"/>
      <c r="Y14" s="163"/>
      <c r="Z14" s="163"/>
      <c r="AA14" s="163"/>
      <c r="AB14" s="163"/>
    </row>
    <row r="15" spans="1:32" s="165" customFormat="1" ht="12.75">
      <c r="A15" s="163"/>
      <c r="B15" s="163" t="s">
        <v>219</v>
      </c>
      <c r="C15" s="163">
        <v>15150</v>
      </c>
      <c r="D15" s="163"/>
      <c r="E15" s="163" t="s">
        <v>216</v>
      </c>
      <c r="F15" s="163">
        <v>2105</v>
      </c>
      <c r="J15" s="163"/>
      <c r="K15" s="165">
        <v>0</v>
      </c>
      <c r="M15" s="163"/>
      <c r="N15" s="163"/>
      <c r="O15" s="163"/>
      <c r="P15" s="163"/>
      <c r="Q15" s="163"/>
      <c r="R15" s="163"/>
      <c r="S15" s="163"/>
      <c r="T15" s="163"/>
      <c r="U15" s="163"/>
      <c r="V15" s="163"/>
      <c r="W15" s="163"/>
      <c r="X15" s="163"/>
      <c r="Y15" s="163"/>
      <c r="Z15" s="163"/>
      <c r="AA15" s="163"/>
      <c r="AB15" s="163"/>
    </row>
    <row r="16" spans="1:32" s="165" customFormat="1" ht="12.75">
      <c r="A16" s="163"/>
      <c r="B16" s="163"/>
      <c r="E16" s="163" t="s">
        <v>217</v>
      </c>
      <c r="F16" s="163">
        <v>2432</v>
      </c>
      <c r="H16" s="163"/>
      <c r="I16" s="163"/>
      <c r="J16" s="163"/>
      <c r="M16" s="163"/>
      <c r="N16" s="163"/>
      <c r="O16" s="163"/>
      <c r="P16" s="163"/>
      <c r="Q16" s="163"/>
      <c r="R16" s="163"/>
      <c r="S16" s="163"/>
      <c r="T16" s="163"/>
      <c r="U16" s="163"/>
      <c r="V16" s="163"/>
      <c r="W16" s="163"/>
      <c r="X16" s="163"/>
      <c r="Y16" s="163"/>
      <c r="Z16" s="163"/>
      <c r="AA16" s="163"/>
      <c r="AB16" s="163"/>
      <c r="AF16" s="167"/>
    </row>
    <row r="17" spans="1:32" s="165" customFormat="1" ht="12.75">
      <c r="A17" s="163"/>
      <c r="B17" s="163"/>
      <c r="C17" s="163"/>
      <c r="D17" s="163"/>
      <c r="E17" s="163" t="s">
        <v>218</v>
      </c>
      <c r="F17" s="163">
        <v>2429</v>
      </c>
      <c r="H17" s="163"/>
      <c r="I17" s="163"/>
      <c r="J17" s="163"/>
      <c r="M17" s="163"/>
      <c r="N17" s="163"/>
      <c r="O17" s="163"/>
      <c r="P17" s="163"/>
      <c r="Q17" s="163"/>
      <c r="R17" s="163"/>
      <c r="S17" s="163"/>
      <c r="T17" s="163"/>
      <c r="U17" s="163"/>
      <c r="V17" s="163"/>
      <c r="W17" s="163"/>
      <c r="X17" s="163"/>
      <c r="Y17" s="163"/>
      <c r="Z17" s="163"/>
      <c r="AA17" s="163"/>
      <c r="AB17" s="163"/>
      <c r="AF17" s="167"/>
    </row>
    <row r="18" spans="1:32" s="165" customFormat="1" ht="12.75">
      <c r="A18" s="163"/>
      <c r="B18" s="163"/>
      <c r="C18" s="163"/>
      <c r="D18" s="163"/>
      <c r="E18" s="163" t="s">
        <v>219</v>
      </c>
      <c r="F18" s="163">
        <v>2371</v>
      </c>
      <c r="H18" s="163"/>
      <c r="I18" s="168"/>
      <c r="J18" s="163"/>
      <c r="M18" s="163"/>
      <c r="N18" s="163"/>
      <c r="O18" s="163"/>
      <c r="P18" s="163"/>
      <c r="Q18" s="163"/>
      <c r="R18" s="163"/>
      <c r="S18" s="163"/>
      <c r="T18" s="163"/>
      <c r="U18" s="163"/>
      <c r="V18" s="163"/>
      <c r="W18" s="163"/>
      <c r="X18" s="163"/>
      <c r="Y18" s="163"/>
      <c r="Z18" s="163"/>
      <c r="AA18" s="163"/>
      <c r="AB18" s="163"/>
      <c r="AF18" s="167"/>
    </row>
    <row r="19" spans="1:32" s="165" customFormat="1" ht="12.75">
      <c r="A19" s="163"/>
      <c r="B19" s="163"/>
      <c r="C19" s="163"/>
      <c r="D19" s="163"/>
      <c r="G19" s="163"/>
      <c r="H19" s="163"/>
      <c r="I19" s="163"/>
      <c r="J19" s="163"/>
      <c r="K19" s="169">
        <f>K22+K23+K24+K25+K26+K27+K28+K29+K30+K31+K32+K33+K34</f>
        <v>1</v>
      </c>
      <c r="M19" s="163"/>
      <c r="N19" s="163"/>
      <c r="O19" s="163"/>
      <c r="P19" s="163"/>
      <c r="Q19" s="163"/>
      <c r="R19" s="163"/>
      <c r="S19" s="163"/>
      <c r="T19" s="163"/>
      <c r="U19" s="163"/>
      <c r="V19" s="163"/>
      <c r="W19" s="163"/>
      <c r="X19" s="163"/>
      <c r="Y19" s="163"/>
      <c r="Z19" s="163"/>
      <c r="AA19" s="163"/>
      <c r="AB19" s="163"/>
      <c r="AF19" s="167"/>
    </row>
    <row r="20" spans="1:32" s="165" customFormat="1" ht="12.75">
      <c r="A20" s="163"/>
      <c r="B20" s="163"/>
      <c r="C20" s="163"/>
      <c r="D20" s="163"/>
      <c r="G20" s="163"/>
      <c r="H20" s="163"/>
      <c r="I20" s="163"/>
      <c r="J20" s="163"/>
      <c r="K20" s="163"/>
      <c r="L20" s="163"/>
      <c r="M20" s="163"/>
      <c r="N20" s="163"/>
      <c r="O20" s="163"/>
      <c r="P20" s="163"/>
      <c r="Q20" s="163"/>
      <c r="R20" s="163"/>
      <c r="S20" s="163"/>
      <c r="T20" s="163"/>
      <c r="U20" s="163"/>
      <c r="V20" s="163"/>
      <c r="W20" s="163"/>
      <c r="X20" s="163"/>
      <c r="Y20" s="163"/>
      <c r="Z20" s="163"/>
      <c r="AA20" s="163"/>
      <c r="AB20" s="163"/>
      <c r="AF20" s="167"/>
    </row>
    <row r="21" spans="1:32" s="165" customFormat="1" ht="12.75">
      <c r="A21" s="163"/>
      <c r="B21" s="163"/>
      <c r="C21" s="163"/>
      <c r="D21" s="163"/>
      <c r="G21" s="163"/>
      <c r="H21" s="163"/>
      <c r="I21" s="163"/>
      <c r="J21" s="163"/>
      <c r="K21" s="163"/>
      <c r="L21" s="163"/>
      <c r="M21" s="163"/>
      <c r="N21" s="163"/>
      <c r="O21" s="163"/>
      <c r="P21" s="163"/>
      <c r="Q21" s="163"/>
      <c r="R21" s="163"/>
      <c r="S21" s="163"/>
      <c r="T21" s="163"/>
      <c r="U21" s="163"/>
      <c r="V21" s="163"/>
      <c r="W21" s="163"/>
      <c r="X21" s="163"/>
      <c r="Y21" s="163"/>
      <c r="Z21" s="163"/>
      <c r="AA21" s="163"/>
      <c r="AB21" s="163"/>
      <c r="AF21" s="167"/>
    </row>
    <row r="22" spans="1:32" s="165" customFormat="1" ht="12.75">
      <c r="A22" s="163"/>
      <c r="B22" s="163">
        <v>1336</v>
      </c>
      <c r="C22" s="163"/>
      <c r="D22" s="163"/>
      <c r="E22" s="163"/>
      <c r="F22" s="163"/>
      <c r="G22" s="163"/>
      <c r="H22" s="163"/>
      <c r="I22" s="163"/>
      <c r="J22" s="170" t="s">
        <v>220</v>
      </c>
      <c r="K22" s="167">
        <f>B22/B$38</f>
        <v>0.3978558665872543</v>
      </c>
      <c r="L22" s="171">
        <f t="shared" ref="L22:L34" si="1">B22/B$38</f>
        <v>0.3978558665872543</v>
      </c>
      <c r="M22" s="163"/>
      <c r="N22" s="163"/>
      <c r="O22" s="163"/>
      <c r="P22" s="163"/>
      <c r="Q22" s="163"/>
      <c r="R22" s="163"/>
      <c r="S22" s="163"/>
      <c r="T22" s="163"/>
      <c r="U22" s="163"/>
      <c r="V22" s="163"/>
      <c r="W22" s="163"/>
      <c r="X22" s="163"/>
      <c r="Y22" s="163"/>
      <c r="Z22" s="163"/>
      <c r="AA22" s="163"/>
      <c r="AB22" s="163"/>
      <c r="AF22" s="167"/>
    </row>
    <row r="23" spans="1:32" s="165" customFormat="1" ht="12.75">
      <c r="A23" s="163"/>
      <c r="B23" s="163">
        <v>191</v>
      </c>
      <c r="C23" s="163"/>
      <c r="D23" s="163"/>
      <c r="E23" s="163"/>
      <c r="F23" s="163"/>
      <c r="G23" s="163"/>
      <c r="H23" s="163"/>
      <c r="I23" s="163"/>
      <c r="J23" s="170" t="s">
        <v>221</v>
      </c>
      <c r="K23" s="167">
        <f>B23/B$38</f>
        <v>5.6879094699225731E-2</v>
      </c>
      <c r="L23" s="172">
        <f t="shared" si="1"/>
        <v>5.6879094699225731E-2</v>
      </c>
      <c r="M23" s="163"/>
      <c r="N23" s="163"/>
      <c r="O23" s="163"/>
      <c r="P23" s="163"/>
      <c r="Q23" s="163"/>
      <c r="R23" s="163"/>
      <c r="S23" s="163"/>
      <c r="T23" s="163"/>
      <c r="U23" s="163"/>
      <c r="V23" s="163"/>
      <c r="W23" s="163"/>
      <c r="X23" s="163"/>
      <c r="Y23" s="163"/>
      <c r="Z23" s="163"/>
      <c r="AA23" s="163"/>
      <c r="AB23" s="163"/>
      <c r="AF23" s="167"/>
    </row>
    <row r="24" spans="1:32" s="165" customFormat="1" ht="12.75">
      <c r="A24" s="163"/>
      <c r="B24" s="163">
        <v>31</v>
      </c>
      <c r="C24" s="163"/>
      <c r="D24" s="163"/>
      <c r="E24" s="163"/>
      <c r="F24" s="163"/>
      <c r="G24" s="163"/>
      <c r="H24" s="163"/>
      <c r="I24" s="163"/>
      <c r="J24" s="170" t="s">
        <v>222</v>
      </c>
      <c r="K24" s="167">
        <f t="shared" ref="K24:K34" si="2">B24/B$38</f>
        <v>9.2316855270994647E-3</v>
      </c>
      <c r="L24" s="172">
        <f t="shared" si="1"/>
        <v>9.2316855270994647E-3</v>
      </c>
      <c r="M24" s="163"/>
      <c r="N24" s="163"/>
      <c r="O24" s="163"/>
      <c r="P24" s="163"/>
      <c r="Q24" s="163"/>
      <c r="R24" s="163"/>
      <c r="S24" s="163"/>
      <c r="T24" s="163"/>
      <c r="U24" s="163"/>
      <c r="V24" s="163"/>
      <c r="W24" s="163"/>
      <c r="X24" s="163"/>
      <c r="Y24" s="163"/>
      <c r="Z24" s="163"/>
      <c r="AA24" s="163"/>
      <c r="AB24" s="163"/>
      <c r="AF24" s="167"/>
    </row>
    <row r="25" spans="1:32" s="165" customFormat="1" ht="12.75" customHeight="1">
      <c r="A25" s="163"/>
      <c r="B25" s="163">
        <v>92</v>
      </c>
      <c r="C25" s="163"/>
      <c r="D25" s="163"/>
      <c r="E25" s="163"/>
      <c r="F25" s="163"/>
      <c r="G25" s="163"/>
      <c r="H25" s="163"/>
      <c r="J25" s="173" t="s">
        <v>223</v>
      </c>
      <c r="K25" s="167">
        <f t="shared" si="2"/>
        <v>2.7397260273972601E-2</v>
      </c>
      <c r="L25" s="172">
        <f t="shared" si="1"/>
        <v>2.7397260273972601E-2</v>
      </c>
      <c r="M25" s="163"/>
      <c r="N25" s="163"/>
      <c r="O25" s="163"/>
      <c r="P25" s="163"/>
      <c r="Q25" s="163"/>
      <c r="R25" s="163"/>
      <c r="S25" s="163"/>
      <c r="T25" s="163"/>
      <c r="U25" s="163"/>
      <c r="V25" s="163"/>
      <c r="W25" s="163"/>
      <c r="X25" s="163"/>
      <c r="Y25" s="163"/>
      <c r="Z25" s="163"/>
      <c r="AA25" s="163"/>
      <c r="AB25" s="163"/>
      <c r="AF25" s="167"/>
    </row>
    <row r="26" spans="1:32" s="165" customFormat="1" ht="12.75" customHeight="1">
      <c r="A26" s="163"/>
      <c r="B26" s="163">
        <v>23</v>
      </c>
      <c r="C26" s="163"/>
      <c r="D26" s="163"/>
      <c r="E26" s="163"/>
      <c r="F26" s="163"/>
      <c r="G26" s="163"/>
      <c r="H26" s="163"/>
      <c r="I26" s="163"/>
      <c r="J26" s="170" t="s">
        <v>224</v>
      </c>
      <c r="K26" s="167">
        <f t="shared" si="2"/>
        <v>6.8493150684931503E-3</v>
      </c>
      <c r="L26" s="171">
        <f t="shared" si="1"/>
        <v>6.8493150684931503E-3</v>
      </c>
      <c r="M26" s="163"/>
      <c r="N26" s="163"/>
      <c r="O26" s="163"/>
      <c r="P26" s="163"/>
      <c r="Q26" s="163"/>
      <c r="R26" s="163"/>
      <c r="S26" s="163"/>
      <c r="T26" s="163"/>
      <c r="U26" s="163"/>
      <c r="V26" s="163"/>
      <c r="W26" s="163"/>
      <c r="X26" s="163"/>
      <c r="Y26" s="163"/>
      <c r="Z26" s="163"/>
      <c r="AA26" s="163"/>
      <c r="AB26" s="163"/>
      <c r="AF26" s="167"/>
    </row>
    <row r="27" spans="1:32" s="165" customFormat="1" ht="12.75">
      <c r="A27" s="163"/>
      <c r="B27" s="163">
        <v>58</v>
      </c>
      <c r="C27" s="163"/>
      <c r="D27" s="163"/>
      <c r="E27" s="163"/>
      <c r="F27" s="163"/>
      <c r="G27" s="163"/>
      <c r="H27" s="163"/>
      <c r="I27" s="163"/>
      <c r="J27" s="173" t="s">
        <v>225</v>
      </c>
      <c r="K27" s="167">
        <f t="shared" si="2"/>
        <v>1.7272185824895772E-2</v>
      </c>
      <c r="L27" s="171">
        <f t="shared" si="1"/>
        <v>1.7272185824895772E-2</v>
      </c>
      <c r="M27" s="163"/>
      <c r="N27" s="163"/>
      <c r="O27" s="163"/>
      <c r="P27" s="163"/>
      <c r="Q27" s="163"/>
      <c r="R27" s="163"/>
      <c r="S27" s="163"/>
      <c r="T27" s="163"/>
      <c r="U27" s="163"/>
      <c r="V27" s="163"/>
      <c r="W27" s="163"/>
      <c r="X27" s="163"/>
      <c r="Y27" s="163"/>
      <c r="Z27" s="163"/>
      <c r="AA27" s="163"/>
      <c r="AB27" s="163"/>
      <c r="AF27" s="167"/>
    </row>
    <row r="28" spans="1:32" s="165" customFormat="1" ht="12.75">
      <c r="A28" s="163"/>
      <c r="B28" s="163">
        <v>253</v>
      </c>
      <c r="C28" s="163"/>
      <c r="D28" s="163"/>
      <c r="E28" s="163"/>
      <c r="F28" s="163"/>
      <c r="G28" s="163"/>
      <c r="H28" s="163"/>
      <c r="I28" s="163"/>
      <c r="J28" s="173" t="s">
        <v>226</v>
      </c>
      <c r="K28" s="167">
        <f t="shared" si="2"/>
        <v>7.5342465753424653E-2</v>
      </c>
      <c r="L28" s="172">
        <f t="shared" si="1"/>
        <v>7.5342465753424653E-2</v>
      </c>
      <c r="M28" s="163"/>
      <c r="N28" s="163"/>
      <c r="O28" s="163"/>
      <c r="P28" s="163"/>
      <c r="Q28" s="163"/>
      <c r="R28" s="163"/>
      <c r="S28" s="163"/>
      <c r="T28" s="163"/>
      <c r="U28" s="163"/>
      <c r="V28" s="163"/>
      <c r="W28" s="163"/>
      <c r="X28" s="163"/>
      <c r="Y28" s="163"/>
      <c r="Z28" s="163"/>
      <c r="AA28" s="163"/>
      <c r="AB28" s="163"/>
      <c r="AF28" s="167"/>
    </row>
    <row r="29" spans="1:32" s="165" customFormat="1" ht="12.75">
      <c r="A29" s="163"/>
      <c r="B29" s="163">
        <v>53</v>
      </c>
      <c r="C29" s="163"/>
      <c r="D29" s="163"/>
      <c r="E29" s="163"/>
      <c r="F29" s="163"/>
      <c r="G29" s="163"/>
      <c r="H29" s="163"/>
      <c r="I29" s="163"/>
      <c r="J29" s="173" t="s">
        <v>227</v>
      </c>
      <c r="K29" s="167">
        <f t="shared" si="2"/>
        <v>1.5783204288266826E-2</v>
      </c>
      <c r="L29" s="172">
        <f t="shared" si="1"/>
        <v>1.5783204288266826E-2</v>
      </c>
      <c r="M29" s="163"/>
      <c r="N29" s="163"/>
      <c r="O29" s="163"/>
      <c r="P29" s="163"/>
      <c r="Q29" s="163"/>
      <c r="R29" s="163"/>
      <c r="S29" s="163"/>
      <c r="T29" s="163"/>
      <c r="U29" s="163"/>
      <c r="V29" s="163"/>
      <c r="W29" s="163"/>
      <c r="X29" s="163"/>
      <c r="Y29" s="163"/>
      <c r="Z29" s="163"/>
      <c r="AA29" s="163"/>
      <c r="AB29" s="163"/>
      <c r="AF29" s="174"/>
    </row>
    <row r="30" spans="1:32" s="165" customFormat="1" ht="12.75">
      <c r="A30" s="163"/>
      <c r="B30" s="163">
        <v>55</v>
      </c>
      <c r="C30" s="163"/>
      <c r="D30" s="163"/>
      <c r="E30" s="163"/>
      <c r="F30" s="163"/>
      <c r="G30" s="163"/>
      <c r="H30" s="163"/>
      <c r="I30" s="163"/>
      <c r="J30" s="173" t="s">
        <v>228</v>
      </c>
      <c r="K30" s="167">
        <f t="shared" si="2"/>
        <v>1.6378796902918404E-2</v>
      </c>
      <c r="L30" s="172">
        <f t="shared" si="1"/>
        <v>1.6378796902918404E-2</v>
      </c>
      <c r="M30" s="163"/>
      <c r="N30" s="163"/>
      <c r="O30" s="163"/>
      <c r="P30" s="163"/>
      <c r="Q30" s="163"/>
      <c r="R30" s="163"/>
      <c r="S30" s="163"/>
      <c r="T30" s="163"/>
      <c r="U30" s="163"/>
      <c r="V30" s="163"/>
      <c r="W30" s="163"/>
      <c r="X30" s="163"/>
      <c r="Y30" s="163"/>
      <c r="Z30" s="163"/>
      <c r="AA30" s="163"/>
      <c r="AB30" s="163"/>
    </row>
    <row r="31" spans="1:32" s="165" customFormat="1" ht="12.75">
      <c r="A31" s="163"/>
      <c r="B31" s="163">
        <v>717</v>
      </c>
      <c r="C31" s="163"/>
      <c r="D31" s="163"/>
      <c r="E31" s="163"/>
      <c r="F31" s="163"/>
      <c r="G31" s="163"/>
      <c r="H31" s="163"/>
      <c r="I31" s="163"/>
      <c r="J31" s="173" t="s">
        <v>229</v>
      </c>
      <c r="K31" s="167">
        <f t="shared" si="2"/>
        <v>0.21351995235259083</v>
      </c>
      <c r="L31" s="172">
        <f t="shared" si="1"/>
        <v>0.21351995235259083</v>
      </c>
      <c r="M31" s="163"/>
      <c r="N31" s="163"/>
      <c r="O31" s="163"/>
      <c r="P31" s="163"/>
      <c r="Q31" s="163"/>
      <c r="R31" s="163"/>
      <c r="S31" s="163"/>
      <c r="T31" s="163"/>
      <c r="U31" s="163"/>
      <c r="V31" s="163"/>
      <c r="W31" s="163"/>
      <c r="X31" s="163"/>
      <c r="Y31" s="163"/>
      <c r="Z31" s="163"/>
      <c r="AA31" s="163"/>
      <c r="AB31" s="163"/>
    </row>
    <row r="32" spans="1:32" s="165" customFormat="1" ht="12.75">
      <c r="A32" s="163"/>
      <c r="B32" s="163">
        <v>266</v>
      </c>
      <c r="C32" s="163"/>
      <c r="D32" s="163"/>
      <c r="E32" s="163"/>
      <c r="F32" s="163"/>
      <c r="G32" s="163"/>
      <c r="H32" s="163"/>
      <c r="I32" s="163"/>
      <c r="J32" s="173" t="s">
        <v>230</v>
      </c>
      <c r="K32" s="167">
        <f t="shared" si="2"/>
        <v>7.9213817748659918E-2</v>
      </c>
      <c r="L32" s="172">
        <f t="shared" si="1"/>
        <v>7.9213817748659918E-2</v>
      </c>
      <c r="M32" s="163"/>
      <c r="N32" s="163"/>
      <c r="O32" s="163"/>
      <c r="P32" s="163"/>
      <c r="Q32" s="163"/>
      <c r="R32" s="163"/>
      <c r="S32" s="163"/>
      <c r="T32" s="163"/>
      <c r="U32" s="163"/>
      <c r="V32" s="163"/>
      <c r="W32" s="163"/>
      <c r="X32" s="163"/>
      <c r="Y32" s="163"/>
      <c r="Z32" s="163"/>
      <c r="AA32" s="163"/>
      <c r="AB32" s="163"/>
    </row>
    <row r="33" spans="1:28" s="165" customFormat="1" ht="12.75">
      <c r="A33" s="163"/>
      <c r="B33" s="163">
        <v>21</v>
      </c>
      <c r="C33" s="163"/>
      <c r="D33" s="163"/>
      <c r="E33" s="163"/>
      <c r="F33" s="163"/>
      <c r="G33" s="163"/>
      <c r="H33" s="163"/>
      <c r="I33" s="163"/>
      <c r="J33" s="173" t="s">
        <v>231</v>
      </c>
      <c r="K33" s="167">
        <f t="shared" si="2"/>
        <v>6.2537224538415726E-3</v>
      </c>
      <c r="L33" s="171">
        <f t="shared" si="1"/>
        <v>6.2537224538415726E-3</v>
      </c>
      <c r="M33" s="163"/>
      <c r="N33" s="163"/>
      <c r="O33" s="163"/>
      <c r="P33" s="163"/>
      <c r="Q33" s="163"/>
      <c r="R33" s="163"/>
      <c r="S33" s="163"/>
      <c r="T33" s="163"/>
      <c r="U33" s="163"/>
      <c r="V33" s="163"/>
      <c r="W33" s="163"/>
      <c r="X33" s="163"/>
      <c r="Y33" s="163"/>
      <c r="Z33" s="163"/>
      <c r="AA33" s="163"/>
      <c r="AB33" s="163"/>
    </row>
    <row r="34" spans="1:28" s="165" customFormat="1" ht="12.75">
      <c r="A34" s="163"/>
      <c r="B34" s="163">
        <v>262</v>
      </c>
      <c r="C34" s="163"/>
      <c r="D34" s="163"/>
      <c r="E34" s="163"/>
      <c r="F34" s="163"/>
      <c r="G34" s="163"/>
      <c r="H34" s="163"/>
      <c r="I34" s="163"/>
      <c r="J34" s="173" t="s">
        <v>232</v>
      </c>
      <c r="K34" s="167">
        <f t="shared" si="2"/>
        <v>7.802263251935676E-2</v>
      </c>
      <c r="L34" s="171">
        <f t="shared" si="1"/>
        <v>7.802263251935676E-2</v>
      </c>
      <c r="M34" s="163"/>
      <c r="N34" s="163"/>
      <c r="O34" s="163"/>
      <c r="P34" s="163"/>
      <c r="Q34" s="163"/>
      <c r="R34" s="163"/>
      <c r="S34" s="163"/>
      <c r="T34" s="163"/>
      <c r="U34" s="163"/>
      <c r="V34" s="163"/>
      <c r="W34" s="163"/>
      <c r="X34" s="163"/>
      <c r="Y34" s="163"/>
      <c r="Z34" s="163"/>
      <c r="AA34" s="163"/>
      <c r="AB34" s="163"/>
    </row>
    <row r="35" spans="1:28" s="165" customFormat="1" ht="12.75">
      <c r="A35" s="163"/>
      <c r="C35" s="163"/>
      <c r="D35" s="163"/>
      <c r="E35" s="163"/>
      <c r="F35" s="163"/>
      <c r="G35" s="163"/>
      <c r="H35" s="163"/>
      <c r="I35" s="163"/>
      <c r="J35" s="173"/>
      <c r="K35" s="169"/>
      <c r="M35" s="163"/>
      <c r="N35" s="163"/>
      <c r="O35" s="163"/>
      <c r="P35" s="163"/>
      <c r="Q35" s="163"/>
      <c r="R35" s="163"/>
      <c r="S35" s="163"/>
      <c r="T35" s="163"/>
      <c r="U35" s="163"/>
      <c r="V35" s="163"/>
      <c r="W35" s="163"/>
      <c r="X35" s="163"/>
      <c r="Y35" s="163"/>
      <c r="Z35" s="163"/>
      <c r="AA35" s="163"/>
      <c r="AB35" s="163"/>
    </row>
    <row r="36" spans="1:28" s="165" customFormat="1" ht="12.75">
      <c r="A36" s="163"/>
      <c r="B36" s="165">
        <f>SUM(B22:B34)</f>
        <v>3358</v>
      </c>
      <c r="C36" s="163"/>
      <c r="D36" s="163"/>
      <c r="E36" s="163"/>
      <c r="F36" s="163"/>
      <c r="G36" s="163"/>
      <c r="H36" s="163"/>
      <c r="I36" s="163"/>
      <c r="J36" s="173"/>
      <c r="K36" s="167">
        <v>1</v>
      </c>
      <c r="L36" s="172">
        <f>B38/B$38</f>
        <v>1</v>
      </c>
      <c r="M36" s="163"/>
      <c r="N36" s="163"/>
      <c r="O36" s="163"/>
      <c r="P36" s="163"/>
      <c r="Q36" s="163"/>
      <c r="R36" s="163"/>
      <c r="S36" s="163"/>
      <c r="T36" s="163"/>
      <c r="U36" s="163"/>
      <c r="V36" s="163"/>
      <c r="W36" s="163"/>
      <c r="X36" s="163"/>
      <c r="Y36" s="163"/>
      <c r="Z36" s="163"/>
      <c r="AA36" s="163"/>
      <c r="AB36" s="163"/>
    </row>
    <row r="37" spans="1:28" s="165" customFormat="1" ht="12.75">
      <c r="A37" s="163"/>
      <c r="C37" s="163"/>
      <c r="D37" s="163"/>
      <c r="E37" s="163"/>
      <c r="F37" s="163"/>
      <c r="G37" s="163"/>
      <c r="H37" s="163"/>
      <c r="I37" s="163"/>
      <c r="J37" s="163"/>
      <c r="K37" s="175"/>
      <c r="L37" s="175"/>
      <c r="M37" s="163"/>
      <c r="N37" s="163"/>
      <c r="O37" s="163"/>
      <c r="P37" s="163"/>
      <c r="Q37" s="163"/>
      <c r="R37" s="163"/>
      <c r="S37" s="163"/>
      <c r="T37" s="163"/>
      <c r="U37" s="163"/>
      <c r="V37" s="163"/>
      <c r="W37" s="163"/>
      <c r="X37" s="163"/>
      <c r="Y37" s="163"/>
      <c r="Z37" s="163"/>
      <c r="AA37" s="163"/>
      <c r="AB37" s="163"/>
    </row>
    <row r="38" spans="1:28" s="165" customFormat="1" ht="12.75">
      <c r="A38" s="163"/>
      <c r="B38" s="163">
        <v>3358</v>
      </c>
      <c r="C38" s="163"/>
      <c r="D38" s="163"/>
      <c r="E38" s="163"/>
      <c r="F38" s="163"/>
      <c r="G38" s="163"/>
      <c r="H38" s="163"/>
      <c r="I38" s="163"/>
      <c r="J38" s="163"/>
      <c r="K38" s="163"/>
      <c r="L38" s="163"/>
      <c r="M38" s="167"/>
      <c r="N38" s="163"/>
      <c r="O38" s="163"/>
      <c r="P38" s="163"/>
      <c r="Q38" s="163"/>
      <c r="R38" s="163"/>
      <c r="S38" s="163"/>
      <c r="T38" s="163"/>
      <c r="U38" s="163"/>
      <c r="V38" s="163"/>
      <c r="W38" s="163"/>
      <c r="X38" s="163"/>
      <c r="Y38" s="163"/>
      <c r="Z38" s="163"/>
      <c r="AA38" s="163"/>
      <c r="AB38" s="163"/>
    </row>
    <row r="39" spans="1:28" s="165" customFormat="1" ht="12.75">
      <c r="A39" s="163"/>
      <c r="B39" s="163"/>
      <c r="C39" s="163"/>
      <c r="D39" s="163"/>
      <c r="E39" s="163"/>
      <c r="F39" s="163"/>
      <c r="G39" s="163"/>
      <c r="H39" s="163"/>
      <c r="I39" s="163"/>
      <c r="J39" s="163"/>
      <c r="K39" s="163"/>
      <c r="L39" s="163"/>
      <c r="M39" s="167"/>
      <c r="N39" s="163"/>
      <c r="O39" s="163"/>
      <c r="P39" s="163"/>
      <c r="Q39" s="163"/>
      <c r="R39" s="163"/>
      <c r="S39" s="163"/>
      <c r="T39" s="163"/>
      <c r="U39" s="163"/>
      <c r="V39" s="163"/>
      <c r="W39" s="163"/>
      <c r="X39" s="163"/>
      <c r="Y39" s="163"/>
      <c r="Z39" s="163"/>
      <c r="AA39" s="163"/>
      <c r="AB39" s="163"/>
    </row>
    <row r="40" spans="1:28" s="165" customFormat="1" ht="12.75" customHeight="1">
      <c r="A40" s="163"/>
      <c r="B40" s="163"/>
      <c r="C40" s="163"/>
      <c r="D40" s="163"/>
      <c r="E40" s="163"/>
      <c r="F40" s="163"/>
      <c r="G40" s="163"/>
      <c r="H40" s="163"/>
      <c r="I40" s="163"/>
      <c r="J40" s="163"/>
      <c r="K40" s="163"/>
      <c r="L40" s="163"/>
      <c r="M40" s="167"/>
      <c r="N40" s="311" t="s">
        <v>233</v>
      </c>
      <c r="O40" s="312"/>
      <c r="P40" s="312"/>
      <c r="Q40" s="312"/>
      <c r="R40" s="312"/>
      <c r="S40" s="312"/>
      <c r="T40" s="312"/>
      <c r="U40" s="312"/>
      <c r="V40" s="312"/>
      <c r="W40" s="312"/>
      <c r="X40" s="312"/>
      <c r="Y40" s="312"/>
      <c r="Z40" s="312"/>
      <c r="AA40" s="312"/>
      <c r="AB40" s="312"/>
    </row>
    <row r="41" spans="1:28" s="165" customFormat="1" ht="12.75" customHeight="1">
      <c r="M41" s="167"/>
      <c r="N41" s="312"/>
      <c r="O41" s="312"/>
      <c r="P41" s="312"/>
      <c r="Q41" s="312"/>
      <c r="R41" s="312"/>
      <c r="S41" s="312"/>
      <c r="T41" s="312"/>
      <c r="U41" s="312"/>
      <c r="V41" s="312"/>
      <c r="W41" s="312"/>
      <c r="X41" s="312"/>
      <c r="Y41" s="312"/>
      <c r="Z41" s="312"/>
      <c r="AA41" s="312"/>
      <c r="AB41" s="312"/>
    </row>
    <row r="42" spans="1:28" s="165" customFormat="1" ht="12.75">
      <c r="M42" s="167"/>
      <c r="N42" s="163"/>
      <c r="O42" s="163"/>
      <c r="P42" s="163"/>
      <c r="Q42" s="163"/>
      <c r="R42" s="163"/>
      <c r="S42" s="163"/>
      <c r="T42" s="163"/>
      <c r="U42" s="163"/>
      <c r="V42" s="163"/>
      <c r="W42" s="163"/>
      <c r="X42" s="163"/>
      <c r="Y42" s="163"/>
      <c r="Z42" s="163"/>
      <c r="AA42" s="163"/>
      <c r="AB42" s="163"/>
    </row>
    <row r="43" spans="1:28" s="165" customFormat="1" ht="12.75">
      <c r="M43" s="167"/>
      <c r="N43" s="163"/>
      <c r="O43" s="163"/>
      <c r="P43" s="163"/>
      <c r="Q43" s="163"/>
      <c r="R43" s="163"/>
      <c r="S43" s="163"/>
      <c r="T43" s="163"/>
      <c r="U43" s="163"/>
      <c r="V43" s="163"/>
      <c r="W43" s="163"/>
      <c r="X43" s="163"/>
      <c r="Y43" s="163"/>
      <c r="Z43" s="163"/>
      <c r="AA43" s="163"/>
      <c r="AB43" s="163"/>
    </row>
    <row r="44" spans="1:28" s="165" customFormat="1" ht="12.75">
      <c r="M44" s="167"/>
      <c r="N44" s="163"/>
      <c r="O44" s="163"/>
      <c r="P44" s="163"/>
      <c r="Q44" s="163"/>
      <c r="R44" s="163"/>
      <c r="S44" s="163"/>
      <c r="T44" s="163"/>
      <c r="U44" s="163"/>
      <c r="V44" s="163"/>
      <c r="W44" s="163"/>
      <c r="X44" s="163"/>
      <c r="Y44" s="163"/>
      <c r="Z44" s="163"/>
      <c r="AA44" s="163"/>
      <c r="AB44" s="163"/>
    </row>
    <row r="45" spans="1:28" s="165" customFormat="1" ht="12.75">
      <c r="M45" s="167"/>
      <c r="N45" s="163"/>
      <c r="O45" s="163"/>
      <c r="P45" s="163"/>
      <c r="Q45" s="163"/>
      <c r="R45" s="163"/>
      <c r="S45" s="163"/>
      <c r="T45" s="163"/>
      <c r="U45" s="163"/>
      <c r="V45" s="163"/>
      <c r="W45" s="163"/>
      <c r="X45" s="163"/>
      <c r="Y45" s="163"/>
      <c r="Z45" s="163"/>
      <c r="AA45" s="163"/>
      <c r="AB45" s="163"/>
    </row>
    <row r="46" spans="1:28" s="165" customFormat="1" ht="12.75">
      <c r="M46" s="167"/>
      <c r="N46" s="163"/>
      <c r="O46" s="163"/>
      <c r="P46" s="163"/>
      <c r="Q46" s="163"/>
      <c r="R46" s="163"/>
      <c r="S46" s="163"/>
      <c r="T46" s="163"/>
      <c r="U46" s="163"/>
      <c r="V46" s="163"/>
      <c r="W46" s="163"/>
      <c r="X46" s="163"/>
      <c r="Y46" s="163"/>
      <c r="Z46" s="163"/>
      <c r="AA46" s="163"/>
      <c r="AB46" s="163"/>
    </row>
    <row r="47" spans="1:28" s="165" customFormat="1" ht="12.75">
      <c r="M47" s="167"/>
      <c r="N47" s="163"/>
      <c r="O47" s="163"/>
      <c r="P47" s="163"/>
      <c r="Q47" s="163"/>
      <c r="R47" s="163"/>
      <c r="S47" s="163"/>
      <c r="T47" s="163"/>
      <c r="U47" s="163"/>
      <c r="V47" s="163"/>
      <c r="W47" s="163"/>
      <c r="X47" s="163"/>
      <c r="Y47" s="163"/>
      <c r="Z47" s="163"/>
      <c r="AA47" s="163"/>
      <c r="AB47" s="163"/>
    </row>
    <row r="48" spans="1:28" s="165" customFormat="1" ht="12.75">
      <c r="M48" s="167"/>
      <c r="N48" s="163"/>
      <c r="O48" s="163"/>
      <c r="P48" s="163"/>
      <c r="Q48" s="163"/>
      <c r="R48" s="163"/>
      <c r="S48" s="163"/>
      <c r="T48" s="163"/>
      <c r="U48" s="163"/>
      <c r="V48" s="163"/>
      <c r="W48" s="163"/>
      <c r="X48" s="163"/>
      <c r="Y48" s="163"/>
      <c r="Z48" s="163"/>
      <c r="AA48" s="163"/>
      <c r="AB48" s="163"/>
    </row>
    <row r="49" spans="1:28" s="165" customFormat="1" ht="12.75">
      <c r="M49" s="167"/>
      <c r="N49" s="163"/>
      <c r="O49" s="163"/>
      <c r="P49" s="163"/>
      <c r="Q49" s="163"/>
      <c r="R49" s="163"/>
      <c r="S49" s="163"/>
      <c r="T49" s="163"/>
      <c r="U49" s="163"/>
      <c r="V49" s="163"/>
      <c r="W49" s="163"/>
      <c r="X49" s="163"/>
      <c r="Y49" s="163"/>
      <c r="Z49" s="163"/>
      <c r="AA49" s="163"/>
      <c r="AB49" s="163"/>
    </row>
    <row r="50" spans="1:28" s="165" customFormat="1" ht="12.75">
      <c r="M50" s="167"/>
      <c r="N50" s="163"/>
      <c r="O50" s="163"/>
      <c r="P50" s="163"/>
      <c r="Q50" s="163"/>
      <c r="R50" s="163"/>
      <c r="S50" s="163"/>
      <c r="T50" s="163"/>
      <c r="U50" s="163"/>
      <c r="V50" s="163"/>
      <c r="W50" s="163"/>
      <c r="X50" s="163"/>
      <c r="Y50" s="163"/>
      <c r="Z50" s="163"/>
      <c r="AA50" s="163"/>
      <c r="AB50" s="163"/>
    </row>
    <row r="51" spans="1:28" s="165" customFormat="1" ht="12.75">
      <c r="M51" s="167"/>
      <c r="N51" s="163"/>
      <c r="O51" s="163"/>
      <c r="P51" s="163"/>
      <c r="Q51" s="163"/>
      <c r="R51" s="163"/>
      <c r="S51" s="163"/>
      <c r="T51" s="163"/>
      <c r="U51" s="163"/>
      <c r="V51" s="163"/>
      <c r="W51" s="163"/>
      <c r="X51" s="163"/>
      <c r="Y51" s="163"/>
      <c r="Z51" s="163"/>
      <c r="AA51" s="163"/>
      <c r="AB51" s="163"/>
    </row>
    <row r="52" spans="1:28" s="165" customFormat="1" ht="12.75">
      <c r="M52" s="167"/>
      <c r="N52" s="163"/>
      <c r="O52" s="163"/>
      <c r="P52" s="163"/>
      <c r="Q52" s="163"/>
      <c r="R52" s="163"/>
      <c r="S52" s="163"/>
      <c r="T52" s="163"/>
      <c r="U52" s="163"/>
      <c r="V52" s="163"/>
      <c r="W52" s="163"/>
      <c r="X52" s="163"/>
      <c r="Y52" s="163"/>
      <c r="Z52" s="163"/>
      <c r="AA52" s="163"/>
      <c r="AB52" s="163"/>
    </row>
    <row r="53" spans="1:28" s="165" customFormat="1" ht="12.75">
      <c r="M53" s="175"/>
      <c r="N53" s="163"/>
      <c r="O53" s="163"/>
      <c r="P53" s="163"/>
      <c r="Q53" s="163"/>
      <c r="R53" s="163"/>
      <c r="S53" s="163"/>
      <c r="T53" s="163"/>
      <c r="U53" s="163"/>
      <c r="V53" s="163"/>
      <c r="W53" s="163"/>
      <c r="X53" s="163"/>
      <c r="Y53" s="163"/>
      <c r="Z53" s="163"/>
      <c r="AA53" s="163"/>
      <c r="AB53" s="163"/>
    </row>
    <row r="54" spans="1:28" s="165" customFormat="1" ht="12.75">
      <c r="M54" s="163"/>
      <c r="N54" s="163"/>
      <c r="O54" s="163"/>
      <c r="P54" s="163"/>
      <c r="Q54" s="163"/>
      <c r="R54" s="163"/>
      <c r="S54" s="163"/>
      <c r="T54" s="163"/>
      <c r="U54" s="163"/>
      <c r="V54" s="163"/>
      <c r="W54" s="163"/>
      <c r="X54" s="163"/>
      <c r="Y54" s="163"/>
      <c r="Z54" s="163"/>
      <c r="AA54" s="163"/>
      <c r="AB54" s="163"/>
    </row>
    <row r="55" spans="1:28" s="165" customFormat="1" ht="12.75">
      <c r="M55" s="163"/>
      <c r="N55" s="163"/>
      <c r="O55" s="163"/>
      <c r="P55" s="172"/>
      <c r="Q55" s="163"/>
      <c r="R55" s="163"/>
      <c r="S55" s="163"/>
      <c r="T55" s="163"/>
      <c r="U55" s="163"/>
      <c r="V55" s="163"/>
      <c r="W55" s="163"/>
      <c r="X55" s="163"/>
      <c r="Y55" s="163"/>
      <c r="Z55" s="163"/>
      <c r="AA55" s="163"/>
      <c r="AB55" s="163"/>
    </row>
    <row r="56" spans="1:28" s="165" customFormat="1" ht="12.75">
      <c r="M56" s="163"/>
      <c r="N56" s="163"/>
      <c r="O56" s="163"/>
      <c r="P56" s="176"/>
      <c r="Q56" s="163"/>
      <c r="R56" s="163"/>
      <c r="S56" s="163"/>
      <c r="T56" s="163"/>
      <c r="U56" s="163"/>
      <c r="V56" s="163"/>
      <c r="W56" s="163"/>
      <c r="X56" s="163"/>
      <c r="Y56" s="163"/>
      <c r="Z56" s="163"/>
      <c r="AA56" s="163"/>
      <c r="AB56" s="163"/>
    </row>
    <row r="57" spans="1:28" s="165" customFormat="1" ht="12.75">
      <c r="A57" s="163"/>
      <c r="B57" s="163"/>
      <c r="C57" s="163"/>
      <c r="D57" s="163"/>
      <c r="E57" s="163"/>
      <c r="F57" s="163"/>
      <c r="G57" s="163"/>
      <c r="H57" s="163"/>
      <c r="I57" s="163"/>
      <c r="J57" s="163"/>
      <c r="K57" s="163"/>
      <c r="L57" s="163"/>
      <c r="M57" s="163"/>
      <c r="N57" s="163"/>
      <c r="O57" s="163"/>
      <c r="P57" s="172"/>
      <c r="Q57" s="163"/>
      <c r="R57" s="163"/>
      <c r="S57" s="163"/>
      <c r="T57" s="163"/>
      <c r="U57" s="163"/>
      <c r="V57" s="163"/>
      <c r="W57" s="163"/>
      <c r="X57" s="163"/>
      <c r="Y57" s="163"/>
      <c r="Z57" s="163"/>
      <c r="AA57" s="163"/>
      <c r="AB57" s="163"/>
    </row>
    <row r="58" spans="1:28" s="165" customFormat="1" ht="12.75">
      <c r="A58" s="163"/>
      <c r="B58" s="163"/>
      <c r="C58" s="163"/>
      <c r="D58" s="163"/>
      <c r="E58" s="163"/>
      <c r="F58" s="163"/>
      <c r="G58" s="163"/>
      <c r="H58" s="163"/>
      <c r="I58" s="163"/>
      <c r="J58" s="163"/>
      <c r="K58" s="163"/>
      <c r="L58" s="163"/>
      <c r="M58" s="163"/>
      <c r="N58" s="163"/>
      <c r="O58" s="163"/>
      <c r="P58" s="172"/>
      <c r="Q58" s="163"/>
      <c r="R58" s="163"/>
      <c r="S58" s="163"/>
      <c r="T58" s="163"/>
      <c r="U58" s="163"/>
      <c r="V58" s="163"/>
      <c r="W58" s="163"/>
      <c r="X58" s="163"/>
      <c r="Y58" s="163"/>
      <c r="Z58" s="163"/>
      <c r="AA58" s="163"/>
      <c r="AB58" s="163"/>
    </row>
    <row r="59" spans="1:28" s="165" customFormat="1" ht="12.75">
      <c r="A59" s="163"/>
      <c r="B59" s="163"/>
      <c r="C59" s="163"/>
      <c r="D59" s="163"/>
      <c r="E59" s="163"/>
      <c r="F59" s="163"/>
      <c r="G59" s="163"/>
      <c r="H59" s="163"/>
      <c r="I59" s="163"/>
      <c r="J59" s="163"/>
      <c r="K59" s="163"/>
      <c r="L59" s="163"/>
      <c r="M59" s="163"/>
      <c r="N59" s="163"/>
      <c r="O59" s="163"/>
      <c r="P59" s="176"/>
      <c r="Q59" s="163"/>
      <c r="R59" s="163"/>
      <c r="S59" s="163"/>
      <c r="T59" s="163"/>
      <c r="U59" s="163"/>
      <c r="V59" s="163"/>
      <c r="W59" s="163"/>
      <c r="X59" s="163"/>
      <c r="Y59" s="163"/>
      <c r="Z59" s="163"/>
      <c r="AA59" s="163"/>
      <c r="AB59" s="163"/>
    </row>
    <row r="60" spans="1:28" s="165" customFormat="1" ht="12.75">
      <c r="A60" s="163"/>
      <c r="B60" s="163"/>
      <c r="C60" s="163"/>
      <c r="D60" s="163"/>
      <c r="E60" s="163"/>
      <c r="F60" s="163"/>
      <c r="G60" s="163"/>
      <c r="H60" s="163"/>
      <c r="I60" s="163"/>
      <c r="J60" s="163"/>
      <c r="K60" s="163"/>
      <c r="L60" s="163"/>
      <c r="M60" s="163"/>
      <c r="N60" s="163"/>
      <c r="O60" s="163"/>
      <c r="P60" s="171"/>
      <c r="Q60" s="163"/>
      <c r="R60" s="163"/>
      <c r="S60" s="163"/>
      <c r="T60" s="163"/>
      <c r="U60" s="163"/>
      <c r="V60" s="163"/>
      <c r="W60" s="163"/>
      <c r="X60" s="163"/>
      <c r="Y60" s="163"/>
      <c r="Z60" s="163"/>
      <c r="AA60" s="163"/>
      <c r="AB60" s="163"/>
    </row>
    <row r="61" spans="1:28" s="165" customFormat="1" ht="12.75">
      <c r="A61" s="163"/>
      <c r="B61" s="163"/>
      <c r="C61" s="163"/>
      <c r="D61" s="163"/>
      <c r="E61" s="163"/>
      <c r="F61" s="163"/>
      <c r="G61" s="163"/>
      <c r="H61" s="163"/>
      <c r="I61" s="163"/>
      <c r="J61" s="163"/>
      <c r="K61" s="163"/>
      <c r="L61" s="163"/>
      <c r="M61" s="163"/>
      <c r="N61" s="163"/>
      <c r="O61" s="163"/>
      <c r="P61" s="172"/>
      <c r="Q61" s="163"/>
      <c r="R61" s="163"/>
      <c r="S61" s="163"/>
      <c r="T61" s="163"/>
      <c r="U61" s="163"/>
      <c r="V61" s="163"/>
      <c r="W61" s="163"/>
      <c r="X61" s="163"/>
      <c r="Y61" s="163"/>
      <c r="Z61" s="163"/>
      <c r="AA61" s="163"/>
      <c r="AB61" s="163"/>
    </row>
    <row r="62" spans="1:28">
      <c r="P62" s="172"/>
    </row>
    <row r="63" spans="1:28">
      <c r="P63" s="172"/>
    </row>
    <row r="64" spans="1:28">
      <c r="P64" s="172"/>
    </row>
    <row r="65" spans="16:16">
      <c r="P65" s="172"/>
    </row>
    <row r="66" spans="16:16">
      <c r="P66" s="176"/>
    </row>
    <row r="67" spans="16:16">
      <c r="P67" s="17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scale="9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X 23</vt:lpstr>
      <vt:lpstr>Gminy X.23</vt:lpstr>
      <vt:lpstr>Wykresy X 23</vt:lpstr>
      <vt:lpstr>'Gminy X.23'!Obszar_wydruku</vt:lpstr>
      <vt:lpstr>'Stan i struktura X 23'!Obszar_wydruku</vt:lpstr>
      <vt:lpstr>'Wykresy X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cp:lastPrinted>2023-11-13T06:40:55Z</cp:lastPrinted>
  <dcterms:created xsi:type="dcterms:W3CDTF">2023-11-09T08:54:00Z</dcterms:created>
  <dcterms:modified xsi:type="dcterms:W3CDTF">2023-11-13T06:41:36Z</dcterms:modified>
</cp:coreProperties>
</file>