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3r\"/>
    </mc:Choice>
  </mc:AlternateContent>
  <bookViews>
    <workbookView xWindow="0" yWindow="0" windowWidth="25200" windowHeight="11985"/>
  </bookViews>
  <sheets>
    <sheet name="Stan i struktura V 23" sheetId="1" r:id="rId1"/>
    <sheet name="Gminy V.23" sheetId="2" r:id="rId2"/>
    <sheet name="Wykresy V 23" sheetId="3" r:id="rId3"/>
  </sheets>
  <externalReferences>
    <externalReference r:id="rId4"/>
    <externalReference r:id="rId5"/>
  </externalReferences>
  <definedNames>
    <definedName name="_xlnm.Print_Area" localSheetId="1">'Gminy V.23'!$B$1:$O$46</definedName>
    <definedName name="_xlnm.Print_Area" localSheetId="0">'Stan i struktura V 23'!$B$2:$S$68</definedName>
    <definedName name="_xlnm.Print_Area" localSheetId="2">'Wykresy V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3" l="1"/>
  <c r="B36" i="3"/>
  <c r="L34" i="3"/>
  <c r="K34" i="3"/>
  <c r="L33" i="3"/>
  <c r="K33" i="3"/>
  <c r="L32" i="3"/>
  <c r="K32" i="3"/>
  <c r="L31" i="3"/>
  <c r="L30" i="3"/>
  <c r="K30" i="3"/>
  <c r="L29" i="3"/>
  <c r="K29" i="3"/>
  <c r="L28" i="3"/>
  <c r="K28" i="3"/>
  <c r="L27" i="3"/>
  <c r="K27" i="3"/>
  <c r="L26" i="3"/>
  <c r="K26" i="3"/>
  <c r="L25" i="3"/>
  <c r="K25" i="3"/>
  <c r="L24" i="3"/>
  <c r="K24" i="3"/>
  <c r="L23" i="3"/>
  <c r="K23" i="3"/>
  <c r="L22" i="3"/>
  <c r="K22" i="3"/>
  <c r="K19" i="3"/>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S66" i="1" s="1"/>
  <c r="E66" i="1"/>
  <c r="R65" i="1"/>
  <c r="Q65" i="1"/>
  <c r="P65" i="1"/>
  <c r="O65" i="1"/>
  <c r="N65" i="1"/>
  <c r="M65" i="1"/>
  <c r="L65" i="1"/>
  <c r="K65" i="1"/>
  <c r="J65" i="1"/>
  <c r="I65" i="1"/>
  <c r="H65" i="1"/>
  <c r="G65" i="1"/>
  <c r="U65" i="1" s="1"/>
  <c r="F65" i="1"/>
  <c r="E65" i="1"/>
  <c r="V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U61" i="1" s="1"/>
  <c r="F61" i="1"/>
  <c r="E61" i="1"/>
  <c r="V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U57" i="1" s="1"/>
  <c r="F57" i="1"/>
  <c r="E57" i="1"/>
  <c r="V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U53" i="1" s="1"/>
  <c r="F53" i="1"/>
  <c r="E53" i="1"/>
  <c r="V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U49" i="1" s="1"/>
  <c r="F49" i="1"/>
  <c r="F67" i="1" s="1"/>
  <c r="E49" i="1"/>
  <c r="E67"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R9" i="1"/>
  <c r="Q9" i="1"/>
  <c r="O9" i="1"/>
  <c r="N9" i="1"/>
  <c r="M9" i="1"/>
  <c r="K9" i="1"/>
  <c r="J9" i="1"/>
  <c r="I9" i="1"/>
  <c r="G9" i="1"/>
  <c r="F9" i="1"/>
  <c r="E9" i="1"/>
  <c r="S7" i="1"/>
  <c r="R7" i="1"/>
  <c r="R8" i="1" s="1"/>
  <c r="Q7" i="1"/>
  <c r="Q8" i="1" s="1"/>
  <c r="P7" i="1"/>
  <c r="P8" i="1" s="1"/>
  <c r="O7" i="1"/>
  <c r="O8" i="1" s="1"/>
  <c r="N7" i="1"/>
  <c r="N8" i="1" s="1"/>
  <c r="M7" i="1"/>
  <c r="M8" i="1" s="1"/>
  <c r="L7" i="1"/>
  <c r="L9" i="1" s="1"/>
  <c r="K7" i="1"/>
  <c r="K8" i="1" s="1"/>
  <c r="J7" i="1"/>
  <c r="J8" i="1" s="1"/>
  <c r="I7" i="1"/>
  <c r="I8" i="1" s="1"/>
  <c r="H7" i="1"/>
  <c r="V7" i="1" s="1"/>
  <c r="G7" i="1"/>
  <c r="G8" i="1" s="1"/>
  <c r="F7" i="1"/>
  <c r="F8" i="1" s="1"/>
  <c r="E7" i="1"/>
  <c r="E8" i="1" s="1"/>
  <c r="S6" i="1"/>
  <c r="S39" i="1" s="1"/>
  <c r="L8" i="1" l="1"/>
  <c r="S18" i="1"/>
  <c r="S20" i="1"/>
  <c r="S8" i="1"/>
  <c r="H9" i="1"/>
  <c r="P9" i="1"/>
  <c r="V49" i="1"/>
  <c r="H8" i="1"/>
  <c r="U46" i="1"/>
  <c r="U51" i="1"/>
  <c r="U55" i="1"/>
  <c r="U59" i="1"/>
  <c r="U63" i="1"/>
  <c r="G67" i="1"/>
  <c r="S67" i="1" s="1"/>
  <c r="S9" i="1"/>
  <c r="S22" i="1"/>
  <c r="S24" i="1"/>
  <c r="S26"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<sst xmlns="http://schemas.openxmlformats.org/spreadsheetml/2006/main" count="406" uniqueCount="234">
  <si>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MAJU 2023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</si>
  <si>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</si>
  <si>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</si>
  <si>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</si>
  <si>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</si>
  <si>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</si>
  <si>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</si>
  <si>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</si>
  <si>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</si>
  <si>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</si>
  <si>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</si>
  <si>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</si>
  <si>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</si>
  <si>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</si>
  <si>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</si>
  <si>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</si>
  <si>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</si>
  <si>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</si>
  <si>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</si>
  <si>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</si>
  <si>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</si>
  <si>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kwiecień 2023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</si>
  <si>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</si>
  <si>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</si>
  <si>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</si>
  <si>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</si>
  <si>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</si>
  <si>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</si>
  <si>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</si>
  <si>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</si>
  <si>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</si>
  <si>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</si>
  <si>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</si>
  <si>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</si>
  <si>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</si>
  <si>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</si>
  <si>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</si>
  <si>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</si>
  <si>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</si>
  <si>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</si>
  <si>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</si>
  <si>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</si>
  <si>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</si>
  <si>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</si>
  <si>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</si>
  <si>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</si>
  <si>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</si>
  <si>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</si>
  <si>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</si>
  <si>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</si>
  <si>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</si>
  <si>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</si>
  <si>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</si>
  <si>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</si>
  <si>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</si>
  <si>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</si>
  <si>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</si>
  <si>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</si>
  <si>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</si>
  <si>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</si>
  <si>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</si>
  <si>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</si>
  <si>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</si>
  <si>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</si>
  <si>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</si>
  <si>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</si>
  <si>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</si>
  <si>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</si>
  <si>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</si>
  <si>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</si>
  <si>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</si>
  <si>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</si>
  <si>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</si>
  <si>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</si>
  <si>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</si>
  <si>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</si>
  <si>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</si>
  <si>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</si>
  <si>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</si>
  <si>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</si>
  <si>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</si>
  <si>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</si>
  <si>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</si>
  <si>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</si>
  <si>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kwiecień 2023 r. jest podawany przez GUS z miesięcznym opóżnieniem</t>
  </si>
  <si>
    <t>Liczba  bezrobotnych w układzie powiatowych urzędów pracy i gmin woj. lubuskiego zarejestrowanych</t>
  </si>
  <si>
    <t>na koniec maja 2023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</si>
  <si>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</si>
  <si>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</si>
  <si>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</si>
  <si>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</si>
  <si>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</si>
  <si>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</si>
  <si>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</si>
  <si>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</si>
  <si>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</si>
  <si>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</si>
  <si>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</si>
  <si>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</si>
  <si>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</si>
  <si>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</si>
  <si>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</si>
  <si>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</si>
  <si>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</si>
  <si>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</si>
  <si>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</si>
  <si>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</si>
  <si>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</si>
  <si>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</si>
  <si>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</si>
  <si>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</si>
  <si>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</si>
  <si>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</si>
  <si>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</si>
  <si>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</si>
  <si>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</si>
  <si>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</si>
  <si>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</si>
  <si>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</si>
  <si>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</si>
  <si>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</si>
  <si>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</si>
  <si>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</si>
  <si>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</si>
  <si>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</si>
  <si>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</si>
  <si>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</si>
  <si>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</si>
  <si>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</si>
  <si>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</si>
  <si>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</si>
  <si>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</si>
  <si>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</si>
  <si>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</si>
  <si>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</si>
  <si>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</si>
  <si>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</si>
  <si>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</si>
  <si>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</si>
  <si>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</si>
  <si>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</si>
  <si>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</si>
  <si>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</si>
  <si>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</si>
  <si>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</si>
  <si>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</si>
  <si>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</si>
  <si>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</si>
  <si>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</si>
  <si>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</si>
  <si>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</si>
  <si>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</si>
  <si>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</si>
  <si>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</si>
  <si>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</si>
  <si>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</si>
  <si>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</si>
  <si>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</si>
  <si>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</si>
  <si>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</si>
  <si>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</si>
  <si>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</si>
  <si>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</si>
  <si>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</si>
  <si>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</si>
  <si>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</si>
  <si>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</si>
  <si>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</si>
  <si>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</si>
  <si>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</si>
  <si>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</si>
  <si>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</si>
  <si>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</si>
  <si>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</si>
  <si>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</si>
  <si>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</si>
  <si>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</si>
  <si>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</si>
  <si>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</si>
  <si>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</si>
  <si>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</si>
  <si>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</si>
  <si>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</si>
  <si>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</si>
  <si>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</si>
  <si>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</si>
  <si>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</si>
  <si>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</si>
  <si>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</si>
  <si>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</si>
  <si>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</si>
  <si>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</si>
  <si>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</si>
  <si>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</si>
  <si>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</si>
  <si>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V 2022r.</t>
  </si>
  <si>
    <t>VI 2022r.</t>
  </si>
  <si>
    <t>Podjęcia pracy poza miejscem zamieszkania w ramach bonu na zasiedlenie</t>
  </si>
  <si>
    <t>VII 2022r.</t>
  </si>
  <si>
    <t>oferty pracy</t>
  </si>
  <si>
    <t>Podjęcia pracy w ramach bonu zatrudnieniowego</t>
  </si>
  <si>
    <t>VIII 2022r.</t>
  </si>
  <si>
    <t>XII 2021r.</t>
  </si>
  <si>
    <t>Podjęcie pracy w ramach refundacji składek na ubezpieczenie społeczne</t>
  </si>
  <si>
    <t>IX 2022r.</t>
  </si>
  <si>
    <t>I 2022r.</t>
  </si>
  <si>
    <t>Podjęcia pracy w ramach dofinansowania wynagrodzenia za zatrudnienie skierowanego 
bezrobotnego powyżej 50 r. życia</t>
  </si>
  <si>
    <t>X 2022r.</t>
  </si>
  <si>
    <t>II 2022r.</t>
  </si>
  <si>
    <t>Rozpoczęcie szkolenia w ramach bonu szkoleniowego</t>
  </si>
  <si>
    <t>XI 2022r.</t>
  </si>
  <si>
    <t>III 2022r.</t>
  </si>
  <si>
    <t>Rozpoczęcie stażu w ramach bonu stażowego</t>
  </si>
  <si>
    <t>XII 2022r.</t>
  </si>
  <si>
    <t>IV 2022r.</t>
  </si>
  <si>
    <t>I 2023r.</t>
  </si>
  <si>
    <t>II 2023r.</t>
  </si>
  <si>
    <t>III 2023r.</t>
  </si>
  <si>
    <t>IV 2023r.</t>
  </si>
  <si>
    <t>V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</si>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</sst>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00B050"/>
      <name val="Arial"/>
      <family val="2"/>
      <charset val="238"/>
    </font>
    <font>
      <sz val="10"/>
      <color rgb="FFFF000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8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1">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4" xfId="0" applyFont="1" applyBorder="1"/>
    <xf numFmtId="164" fontId="19" fillId="0" borderId="21" xfId="0" applyNumberFormat="1" applyFont="1" applyFill="1" applyBorder="1" applyAlignment="1">
      <alignment horizontal="center" vertical="center" wrapText="1"/>
    </xf>
    <xf numFmtId="164" fontId="19" fillId="0" borderId="20"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5" xfId="0" applyFont="1" applyFill="1" applyBorder="1" applyAlignment="1">
      <alignment horizontal="center"/>
    </xf>
    <xf numFmtId="0" fontId="21" fillId="0" borderId="21" xfId="0" applyFont="1" applyFill="1" applyBorder="1" applyAlignment="1">
      <alignment horizontal="center" vertical="center" wrapText="1"/>
    </xf>
    <xf numFmtId="1" fontId="21" fillId="0" borderId="21"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1"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5" xfId="0" applyFont="1" applyBorder="1" applyAlignment="1">
      <alignment horizontal="center"/>
    </xf>
    <xf numFmtId="0" fontId="17" fillId="0" borderId="2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8" xfId="0" applyFont="1" applyFill="1" applyBorder="1" applyAlignment="1">
      <alignment horizontal="center"/>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xf>
    <xf numFmtId="0" fontId="17" fillId="0" borderId="35" xfId="0" applyFont="1" applyFill="1" applyBorder="1" applyAlignment="1">
      <alignment horizontal="center" vertical="center"/>
    </xf>
    <xf numFmtId="164" fontId="25" fillId="0" borderId="21" xfId="0" applyNumberFormat="1" applyFont="1" applyFill="1" applyBorder="1" applyAlignment="1">
      <alignment horizontal="center" vertical="center" wrapText="1"/>
    </xf>
    <xf numFmtId="164" fontId="25" fillId="0" borderId="20"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0" xfId="0" applyFont="1" applyFill="1" applyBorder="1" applyAlignment="1">
      <alignment horizontal="center" vertical="center" wrapText="1"/>
    </xf>
    <xf numFmtId="0" fontId="26" fillId="0" borderId="0" xfId="0" applyFont="1"/>
    <xf numFmtId="164" fontId="25" fillId="0" borderId="31" xfId="0" applyNumberFormat="1" applyFont="1" applyFill="1" applyBorder="1" applyAlignment="1">
      <alignment horizontal="center" vertical="center" wrapText="1"/>
    </xf>
    <xf numFmtId="164" fontId="25" fillId="0" borderId="30" xfId="0" applyNumberFormat="1" applyFont="1" applyFill="1" applyBorder="1" applyAlignment="1">
      <alignment horizontal="center" vertical="center" wrapText="1"/>
    </xf>
    <xf numFmtId="164" fontId="25" fillId="0" borderId="38"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9"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4" xfId="0" applyFont="1" applyBorder="1" applyAlignment="1">
      <alignment horizontal="center" vertical="center" wrapText="1"/>
    </xf>
    <xf numFmtId="0" fontId="17" fillId="0"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4" xfId="0" applyFont="1" applyBorder="1" applyAlignment="1">
      <alignment horizontal="center" vertical="center" wrapText="1"/>
    </xf>
    <xf numFmtId="0" fontId="17" fillId="0" borderId="21" xfId="0" applyFont="1" applyFill="1" applyBorder="1" applyAlignment="1">
      <alignment horizontal="center" vertical="center"/>
    </xf>
    <xf numFmtId="0" fontId="9" fillId="0" borderId="41" xfId="0" applyFont="1" applyBorder="1" applyAlignment="1">
      <alignment horizontal="center" vertical="center"/>
    </xf>
    <xf numFmtId="0" fontId="28" fillId="0" borderId="3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9" xfId="0" applyFont="1" applyFill="1" applyBorder="1" applyAlignment="1">
      <alignment horizontal="center" vertical="center"/>
    </xf>
    <xf numFmtId="0" fontId="2" fillId="0" borderId="2" xfId="0" applyFont="1" applyFill="1" applyBorder="1"/>
    <xf numFmtId="0" fontId="3" fillId="0" borderId="34" xfId="0" applyFont="1" applyBorder="1" applyAlignment="1">
      <alignment horizontal="center" vertical="center"/>
    </xf>
    <xf numFmtId="0" fontId="2" fillId="0" borderId="28" xfId="0" applyFont="1" applyBorder="1" applyAlignment="1">
      <alignment horizontal="center" vertical="center"/>
    </xf>
    <xf numFmtId="0" fontId="3" fillId="0" borderId="3" xfId="0" applyFont="1" applyBorder="1" applyAlignment="1">
      <alignment vertical="center" wrapText="1"/>
    </xf>
    <xf numFmtId="0" fontId="3" fillId="0" borderId="48"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4"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1" xfId="0" applyFont="1" applyFill="1" applyBorder="1" applyAlignment="1">
      <alignment horizontal="center" vertical="center"/>
    </xf>
    <xf numFmtId="0" fontId="3" fillId="0" borderId="32" xfId="0" applyFont="1" applyBorder="1" applyAlignment="1">
      <alignment vertical="center" wrapText="1"/>
    </xf>
    <xf numFmtId="0" fontId="3" fillId="0" borderId="30" xfId="0" applyFont="1" applyBorder="1" applyAlignment="1">
      <alignment vertical="center" wrapText="1"/>
    </xf>
    <xf numFmtId="0" fontId="3" fillId="0" borderId="13"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4" xfId="0" applyFont="1" applyBorder="1" applyAlignment="1">
      <alignment horizontal="center" vertical="center"/>
    </xf>
    <xf numFmtId="0" fontId="4" fillId="0" borderId="27" xfId="0" applyFont="1" applyFill="1" applyBorder="1" applyAlignment="1">
      <alignment vertical="center" wrapText="1"/>
    </xf>
    <xf numFmtId="0" fontId="4" fillId="0" borderId="21" xfId="0" applyFont="1" applyFill="1" applyBorder="1" applyAlignment="1">
      <alignment vertical="center" wrapText="1"/>
    </xf>
    <xf numFmtId="0" fontId="3" fillId="0" borderId="27" xfId="0"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horizontal="center" vertical="center"/>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vertical="center" wrapText="1"/>
    </xf>
    <xf numFmtId="0" fontId="16" fillId="0" borderId="27" xfId="0" applyFont="1" applyFill="1" applyBorder="1" applyAlignment="1">
      <alignment horizontal="left" vertical="center" wrapText="1" indent="2"/>
    </xf>
    <xf numFmtId="0" fontId="16" fillId="0" borderId="21" xfId="0" applyFont="1" applyFill="1" applyBorder="1" applyAlignment="1">
      <alignment horizontal="left" vertical="center" wrapText="1" indent="2"/>
    </xf>
    <xf numFmtId="0" fontId="9" fillId="0" borderId="32" xfId="0" applyFont="1" applyBorder="1" applyAlignment="1">
      <alignment vertical="center" wrapText="1"/>
    </xf>
    <xf numFmtId="0" fontId="9" fillId="0" borderId="30" xfId="0" applyFont="1" applyBorder="1" applyAlignment="1">
      <alignment vertical="center" wrapText="1"/>
    </xf>
    <xf numFmtId="0" fontId="10"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vertical="center" wrapText="1"/>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20" fillId="0" borderId="32" xfId="0" applyFont="1" applyBorder="1" applyAlignment="1">
      <alignment vertical="center" wrapText="1"/>
    </xf>
    <xf numFmtId="0" fontId="20" fillId="0" borderId="30"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6" fillId="0" borderId="35" xfId="0" applyFont="1" applyBorder="1" applyAlignment="1">
      <alignment vertical="center" wrapText="1"/>
    </xf>
    <xf numFmtId="0" fontId="16" fillId="0" borderId="36" xfId="0" applyFont="1" applyBorder="1" applyAlignment="1">
      <alignment vertical="center" wrapText="1"/>
    </xf>
    <xf numFmtId="0" fontId="24" fillId="0" borderId="25" xfId="0" applyFont="1" applyFill="1" applyBorder="1" applyAlignment="1">
      <alignment horizontal="center" vertical="center"/>
    </xf>
    <xf numFmtId="0" fontId="15" fillId="0" borderId="27" xfId="0" applyFont="1" applyFill="1" applyBorder="1" applyAlignment="1">
      <alignment vertical="center" wrapText="1"/>
    </xf>
    <xf numFmtId="0" fontId="15" fillId="0" borderId="21" xfId="0" applyFont="1" applyFill="1" applyBorder="1" applyAlignment="1">
      <alignment vertical="center" wrapText="1"/>
    </xf>
    <xf numFmtId="0" fontId="20" fillId="0" borderId="27" xfId="0" applyFont="1" applyBorder="1" applyAlignment="1">
      <alignment vertical="center" wrapText="1"/>
    </xf>
    <xf numFmtId="0" fontId="20" fillId="0" borderId="21" xfId="0" applyFont="1" applyBorder="1" applyAlignment="1">
      <alignment vertical="center" wrapText="1"/>
    </xf>
    <xf numFmtId="0" fontId="24" fillId="0" borderId="24" xfId="0" applyFont="1" applyFill="1" applyBorder="1" applyAlignment="1">
      <alignment horizontal="center" vertical="center"/>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10" fillId="3" borderId="0" xfId="0" applyFont="1" applyFill="1" applyBorder="1" applyAlignment="1">
      <alignment horizontal="center" vertical="center"/>
    </xf>
    <xf numFmtId="0" fontId="15" fillId="0" borderId="27" xfId="0" applyFont="1" applyBorder="1" applyAlignment="1">
      <alignment vertical="center" wrapText="1"/>
    </xf>
    <xf numFmtId="0" fontId="15" fillId="0" borderId="21" xfId="0" applyFont="1" applyBorder="1" applyAlignment="1">
      <alignment vertical="center" wrapText="1"/>
    </xf>
    <xf numFmtId="0" fontId="16" fillId="0" borderId="27" xfId="0" applyFont="1" applyFill="1" applyBorder="1" applyAlignment="1">
      <alignment vertical="center" wrapText="1"/>
    </xf>
    <xf numFmtId="0" fontId="16" fillId="0" borderId="21" xfId="0" applyFont="1" applyFill="1" applyBorder="1" applyAlignment="1">
      <alignment vertical="center" wrapText="1"/>
    </xf>
    <xf numFmtId="0" fontId="15" fillId="0" borderId="29"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3" xfId="0" applyFont="1" applyFill="1" applyBorder="1" applyAlignment="1">
      <alignment horizontal="center" vertical="center"/>
    </xf>
    <xf numFmtId="0" fontId="24" fillId="0" borderId="34" xfId="0" applyFont="1" applyBorder="1" applyAlignment="1">
      <alignment horizontal="center"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20" fillId="0" borderId="20" xfId="0" applyFont="1" applyFill="1" applyBorder="1" applyAlignment="1">
      <alignment vertical="center" wrapText="1"/>
    </xf>
    <xf numFmtId="0" fontId="20" fillId="0" borderId="21" xfId="0" applyFont="1" applyFill="1" applyBorder="1" applyAlignment="1">
      <alignment vertical="center" wrapText="1"/>
    </xf>
    <xf numFmtId="0" fontId="15" fillId="0" borderId="20"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15" fillId="0" borderId="20"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20" xfId="0" applyFont="1" applyFill="1" applyBorder="1" applyAlignment="1">
      <alignment horizontal="left" vertical="center" wrapText="1" indent="1"/>
    </xf>
    <xf numFmtId="0" fontId="15" fillId="0" borderId="21" xfId="0" applyFont="1" applyFill="1" applyBorder="1" applyAlignment="1">
      <alignment horizontal="left" vertical="center" wrapText="1" inden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7" xfId="0" applyFont="1" applyBorder="1" applyAlignment="1">
      <alignment horizontal="center" vertical="center" wrapText="1"/>
    </xf>
    <xf numFmtId="0" fontId="3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2" fillId="0" borderId="54" xfId="0" applyFont="1" applyBorder="1" applyAlignment="1">
      <alignment wrapText="1"/>
    </xf>
    <xf numFmtId="0" fontId="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16" fillId="0" borderId="59" xfId="0" applyFont="1" applyBorder="1" applyAlignment="1">
      <alignment horizontal="center" vertical="center" wrapText="1"/>
    </xf>
    <xf numFmtId="165" fontId="28" fillId="0" borderId="60" xfId="0" applyNumberFormat="1" applyFont="1" applyBorder="1" applyAlignment="1">
      <alignment horizontal="center" vertical="center" wrapText="1"/>
    </xf>
    <xf numFmtId="0" fontId="4" fillId="0" borderId="24" xfId="0" applyFont="1" applyBorder="1" applyAlignment="1">
      <alignment horizontal="center"/>
    </xf>
    <xf numFmtId="0" fontId="4" fillId="0" borderId="43" xfId="0" applyFont="1" applyBorder="1" applyAlignment="1" applyProtection="1">
      <alignment horizontal="left"/>
    </xf>
    <xf numFmtId="165" fontId="4" fillId="0" borderId="43" xfId="0" applyNumberFormat="1" applyFont="1" applyBorder="1" applyProtection="1"/>
    <xf numFmtId="165" fontId="4" fillId="0" borderId="26" xfId="0" applyNumberFormat="1" applyFont="1" applyBorder="1" applyProtection="1"/>
    <xf numFmtId="0" fontId="3" fillId="6" borderId="24" xfId="0" applyFont="1" applyFill="1" applyBorder="1" applyAlignment="1">
      <alignment horizontal="center"/>
    </xf>
    <xf numFmtId="0" fontId="3" fillId="6" borderId="43" xfId="0" applyFont="1" applyFill="1" applyBorder="1" applyAlignment="1" applyProtection="1">
      <alignment horizontal="left"/>
    </xf>
    <xf numFmtId="165" fontId="3" fillId="6" borderId="61" xfId="0" applyNumberFormat="1" applyFont="1" applyFill="1" applyBorder="1" applyAlignment="1" applyProtection="1">
      <alignment horizontal="right"/>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4" fillId="0" borderId="44" xfId="0" applyFont="1" applyBorder="1" applyAlignment="1">
      <alignment horizontal="center"/>
    </xf>
    <xf numFmtId="0" fontId="4" fillId="0" borderId="26" xfId="0" applyFont="1" applyBorder="1" applyAlignment="1" applyProtection="1">
      <alignment horizontal="left"/>
    </xf>
    <xf numFmtId="165" fontId="4" fillId="0" borderId="26" xfId="0" applyNumberFormat="1" applyFont="1" applyBorder="1" applyAlignment="1"/>
    <xf numFmtId="0" fontId="3" fillId="6" borderId="43" xfId="0" applyFont="1" applyFill="1" applyBorder="1" applyAlignment="1" applyProtection="1">
      <alignment horizontal="center"/>
    </xf>
    <xf numFmtId="0" fontId="4" fillId="0" borderId="41" xfId="0" applyFont="1" applyBorder="1" applyAlignment="1">
      <alignment horizontal="center"/>
    </xf>
    <xf numFmtId="0" fontId="4" fillId="0" borderId="31" xfId="0" applyFont="1" applyBorder="1" applyAlignment="1" applyProtection="1">
      <alignment horizontal="left"/>
    </xf>
    <xf numFmtId="165" fontId="4" fillId="0" borderId="31" xfId="0" applyNumberFormat="1" applyFont="1" applyBorder="1" applyProtection="1"/>
    <xf numFmtId="165" fontId="4" fillId="0" borderId="65" xfId="0" applyNumberFormat="1" applyFont="1" applyBorder="1" applyProtection="1"/>
    <xf numFmtId="165" fontId="4" fillId="0" borderId="66" xfId="0" applyNumberFormat="1" applyFont="1" applyBorder="1" applyProtection="1"/>
    <xf numFmtId="0" fontId="4" fillId="0" borderId="33" xfId="0" applyFont="1" applyBorder="1" applyAlignment="1">
      <alignment horizontal="center"/>
    </xf>
    <xf numFmtId="0" fontId="4" fillId="0" borderId="33" xfId="0" applyFont="1" applyBorder="1" applyAlignment="1" applyProtection="1">
      <alignment horizontal="left"/>
    </xf>
    <xf numFmtId="165" fontId="4" fillId="0" borderId="33" xfId="0" applyNumberFormat="1" applyFont="1" applyBorder="1" applyProtection="1"/>
    <xf numFmtId="0" fontId="2" fillId="0" borderId="13" xfId="0" applyFont="1" applyBorder="1" applyAlignment="1">
      <alignment horizontal="center" vertical="center" wrapText="1"/>
    </xf>
    <xf numFmtId="0" fontId="2" fillId="0" borderId="67" xfId="0" applyFont="1" applyBorder="1" applyAlignment="1">
      <alignment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16" fillId="0" borderId="70" xfId="0" applyFont="1" applyBorder="1" applyAlignment="1">
      <alignment horizontal="center" vertical="center" wrapText="1"/>
    </xf>
    <xf numFmtId="165" fontId="28" fillId="0" borderId="71" xfId="0" applyNumberFormat="1" applyFont="1" applyBorder="1" applyAlignment="1">
      <alignment horizontal="center" vertical="center" wrapText="1"/>
    </xf>
    <xf numFmtId="0" fontId="2" fillId="0" borderId="0" xfId="0" applyFont="1" applyBorder="1"/>
    <xf numFmtId="0" fontId="27" fillId="0" borderId="64" xfId="0" applyFont="1" applyBorder="1" applyAlignment="1">
      <alignment horizontal="center" vertical="center" wrapText="1"/>
    </xf>
    <xf numFmtId="0" fontId="2" fillId="0" borderId="0" xfId="0" applyFont="1" applyBorder="1" applyAlignment="1">
      <alignment horizontal="center"/>
    </xf>
    <xf numFmtId="165" fontId="3" fillId="6" borderId="43" xfId="0" applyNumberFormat="1" applyFont="1" applyFill="1" applyBorder="1" applyProtection="1"/>
    <xf numFmtId="165" fontId="3" fillId="6" borderId="61" xfId="0" applyNumberFormat="1" applyFont="1" applyFill="1" applyBorder="1" applyProtection="1"/>
    <xf numFmtId="0" fontId="4" fillId="0" borderId="25" xfId="0" applyFont="1" applyBorder="1" applyAlignment="1">
      <alignment horizontal="center"/>
    </xf>
    <xf numFmtId="0" fontId="4" fillId="0" borderId="47" xfId="0" applyFont="1" applyBorder="1" applyAlignment="1" applyProtection="1">
      <alignment horizontal="left"/>
    </xf>
    <xf numFmtId="165" fontId="4" fillId="0" borderId="47" xfId="0" applyNumberFormat="1" applyFont="1" applyBorder="1" applyProtection="1"/>
    <xf numFmtId="165" fontId="4" fillId="0" borderId="72" xfId="0" applyNumberFormat="1" applyFont="1" applyBorder="1" applyProtection="1"/>
    <xf numFmtId="0" fontId="4" fillId="7" borderId="73"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6" xfId="0" applyNumberFormat="1" applyFont="1" applyFill="1" applyBorder="1" applyProtection="1"/>
    <xf numFmtId="0" fontId="4" fillId="8" borderId="26" xfId="0" applyNumberFormat="1" applyFont="1" applyFill="1" applyBorder="1" applyAlignment="1">
      <alignment horizontal="right" vertical="center"/>
    </xf>
    <xf numFmtId="165" fontId="4" fillId="0" borderId="61" xfId="0" applyNumberFormat="1" applyFont="1" applyBorder="1" applyProtection="1"/>
    <xf numFmtId="0" fontId="34" fillId="0" borderId="0" xfId="0" applyFont="1" applyBorder="1" applyAlignment="1">
      <alignment horizontal="center"/>
    </xf>
    <xf numFmtId="0" fontId="3" fillId="6" borderId="44" xfId="0" applyFont="1" applyFill="1" applyBorder="1" applyAlignment="1">
      <alignment horizontal="center"/>
    </xf>
    <xf numFmtId="0" fontId="3" fillId="6" borderId="26" xfId="0" applyFont="1" applyFill="1" applyBorder="1" applyAlignment="1" applyProtection="1">
      <alignment horizontal="left"/>
    </xf>
    <xf numFmtId="165" fontId="3" fillId="6" borderId="26" xfId="0" applyNumberFormat="1" applyFont="1" applyFill="1" applyBorder="1" applyProtection="1"/>
    <xf numFmtId="165" fontId="3" fillId="6" borderId="72" xfId="0" applyNumberFormat="1" applyFont="1" applyFill="1" applyBorder="1" applyProtection="1"/>
    <xf numFmtId="165" fontId="3" fillId="6" borderId="66" xfId="0" applyNumberFormat="1" applyFont="1" applyFill="1" applyBorder="1" applyProtection="1"/>
    <xf numFmtId="165" fontId="4" fillId="0" borderId="27" xfId="0" applyNumberFormat="1" applyFont="1" applyBorder="1" applyProtection="1"/>
    <xf numFmtId="165" fontId="4" fillId="0" borderId="74" xfId="0" applyNumberFormat="1" applyFont="1" applyBorder="1" applyAlignment="1" applyProtection="1">
      <alignment horizontal="center"/>
    </xf>
    <xf numFmtId="165" fontId="4" fillId="0" borderId="75" xfId="0" applyNumberFormat="1" applyFont="1" applyBorder="1" applyProtection="1"/>
    <xf numFmtId="0" fontId="4" fillId="0" borderId="76" xfId="0" applyFont="1" applyBorder="1" applyAlignment="1">
      <alignment horizontal="center" vertical="center"/>
    </xf>
    <xf numFmtId="0" fontId="2" fillId="0" borderId="56" xfId="0" applyFont="1" applyBorder="1" applyAlignment="1">
      <alignment horizontal="center" vertical="center"/>
    </xf>
    <xf numFmtId="165" fontId="4" fillId="0" borderId="56" xfId="0" applyNumberFormat="1" applyFont="1" applyBorder="1" applyProtection="1"/>
    <xf numFmtId="165" fontId="4" fillId="0" borderId="57" xfId="0" applyNumberFormat="1" applyFont="1" applyBorder="1" applyProtection="1"/>
    <xf numFmtId="0" fontId="14" fillId="4" borderId="77" xfId="0" applyFont="1" applyFill="1" applyBorder="1" applyAlignment="1">
      <alignment horizontal="center" vertical="center" wrapText="1"/>
    </xf>
    <xf numFmtId="0" fontId="14" fillId="4" borderId="15" xfId="0" applyFont="1" applyFill="1" applyBorder="1" applyAlignment="1">
      <alignment horizontal="center" vertical="center" wrapText="1"/>
    </xf>
    <xf numFmtId="165" fontId="4" fillId="4" borderId="59" xfId="0" applyNumberFormat="1" applyFont="1" applyFill="1" applyBorder="1" applyAlignment="1" applyProtection="1">
      <alignment horizontal="center" vertical="center" wrapText="1"/>
    </xf>
    <xf numFmtId="165" fontId="30" fillId="4" borderId="60" xfId="0" applyNumberFormat="1" applyFont="1" applyFill="1" applyBorder="1" applyAlignment="1" applyProtection="1">
      <alignment horizontal="center" vertical="center" wrapText="1"/>
      <protection locked="0"/>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2" fillId="4" borderId="80" xfId="0" applyFont="1" applyFill="1" applyBorder="1" applyAlignment="1">
      <alignment horizontal="center" vertical="center" wrapText="1"/>
    </xf>
    <xf numFmtId="0" fontId="30" fillId="4" borderId="81" xfId="0" applyFont="1" applyFill="1" applyBorder="1" applyAlignment="1" applyProtection="1">
      <alignment horizontal="center" vertical="center" wrapText="1"/>
      <protection locked="0"/>
    </xf>
    <xf numFmtId="0" fontId="4" fillId="0" borderId="28" xfId="0" applyFont="1" applyBorder="1" applyAlignment="1">
      <alignment horizontal="center"/>
    </xf>
    <xf numFmtId="0" fontId="4" fillId="0" borderId="82" xfId="0" applyFont="1" applyBorder="1" applyAlignment="1" applyProtection="1">
      <alignment horizontal="left"/>
    </xf>
    <xf numFmtId="165" fontId="4" fillId="0" borderId="82" xfId="0" applyNumberFormat="1" applyFont="1" applyBorder="1" applyProtection="1"/>
    <xf numFmtId="0" fontId="2" fillId="0" borderId="33"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37" fillId="0" borderId="0" xfId="1" applyFont="1" applyAlignment="1"/>
    <xf numFmtId="10" fontId="37" fillId="0" borderId="0" xfId="1" applyNumberFormat="1" applyFont="1" applyBorder="1" applyAlignment="1">
      <alignment horizontal="right"/>
    </xf>
    <xf numFmtId="0" fontId="40" fillId="0" borderId="0" xfId="1" applyFont="1"/>
    <xf numFmtId="10" fontId="39" fillId="0" borderId="0" xfId="1" applyNumberFormat="1" applyFont="1"/>
    <xf numFmtId="0" fontId="37" fillId="0" borderId="0" xfId="1" applyFont="1" applyBorder="1" applyAlignment="1">
      <alignment horizontal="right"/>
    </xf>
    <xf numFmtId="166" fontId="41"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2" fillId="0" borderId="0" xfId="1" applyNumberFormat="1" applyFont="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0" borderId="0" xfId="1" applyAlignment="1"/>
    <xf numFmtId="166" fontId="43"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V 2022r. do V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V 23'!$B$3:$B$15</c:f>
              <c:strCache>
                <c:ptCount val="13"/>
                <c:pt idx="0">
                  <c:v>V 2022r.</c:v>
                </c:pt>
                <c:pt idx="1">
                  <c:v>VI 2022r.</c:v>
                </c:pt>
                <c:pt idx="2">
                  <c:v>VII 2022r.</c:v>
                </c:pt>
                <c:pt idx="3">
                  <c:v>VIII 2022r.</c:v>
                </c:pt>
                <c:pt idx="4">
                  <c:v>IX 2022r.</c:v>
                </c:pt>
                <c:pt idx="5">
                  <c:v>X 2022r.</c:v>
                </c:pt>
                <c:pt idx="6">
                  <c:v>XI 2022r.</c:v>
                </c:pt>
                <c:pt idx="7">
                  <c:v>XII 2022r.</c:v>
                </c:pt>
                <c:pt idx="8">
                  <c:v>I 2023r.</c:v>
                </c:pt>
                <c:pt idx="9">
                  <c:v>II 2023r.</c:v>
                </c:pt>
                <c:pt idx="10">
                  <c:v>III 2023r.</c:v>
                </c:pt>
                <c:pt idx="11">
                  <c:v>IV 2023r.</c:v>
                </c:pt>
                <c:pt idx="12">
                  <c:v>V 2023r.</c:v>
                </c:pt>
              </c:strCache>
            </c:strRef>
          </c:cat>
          <c:val>
            <c:numRef>
              <c:f>'Wykresy V 23'!$C$3:$C$15</c:f>
              <c:numCache>
                <c:formatCode>General</c:formatCode>
                <c:ptCount val="13"/>
                <c:pt idx="0">
                  <c:v>16610</c:v>
                </c:pt>
                <c:pt idx="1">
                  <c:v>15789</c:v>
                </c:pt>
                <c:pt idx="2">
                  <c:v>15459</c:v>
                </c:pt>
                <c:pt idx="3">
                  <c:v>15324</c:v>
                </c:pt>
                <c:pt idx="4">
                  <c:v>15208</c:v>
                </c:pt>
                <c:pt idx="5">
                  <c:v>15087</c:v>
                </c:pt>
                <c:pt idx="6">
                  <c:v>15304</c:v>
                </c:pt>
                <c:pt idx="7">
                  <c:v>15725</c:v>
                </c:pt>
                <c:pt idx="8">
                  <c:v>17080</c:v>
                </c:pt>
                <c:pt idx="9">
                  <c:v>17077</c:v>
                </c:pt>
                <c:pt idx="10">
                  <c:v>16758</c:v>
                </c:pt>
                <c:pt idx="11">
                  <c:v>15988</c:v>
                </c:pt>
                <c:pt idx="12">
                  <c:v>15494</c:v>
                </c:pt>
              </c:numCache>
            </c:numRef>
          </c:val>
        </c:ser>
        <c:dLbls>
          <c:showLegendKey val="0"/>
          <c:showVal val="0"/>
          <c:showCatName val="0"/>
          <c:showSerName val="0"/>
          <c:showPercent val="0"/>
          <c:showBubbleSize val="0"/>
        </c:dLbls>
        <c:gapWidth val="89"/>
        <c:axId val="466387888"/>
        <c:axId val="466391808"/>
      </c:barChart>
      <c:catAx>
        <c:axId val="466387888"/>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66391808"/>
        <c:crossesAt val="12000"/>
        <c:auto val="1"/>
        <c:lblAlgn val="ctr"/>
        <c:lblOffset val="100"/>
        <c:noMultiLvlLbl val="0"/>
      </c:catAx>
      <c:valAx>
        <c:axId val="466391808"/>
        <c:scaling>
          <c:orientation val="minMax"/>
          <c:max val="18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466387888"/>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V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V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V 23'!$I$4:$I$9</c:f>
              <c:numCache>
                <c:formatCode>General</c:formatCode>
                <c:ptCount val="6"/>
                <c:pt idx="0">
                  <c:v>71</c:v>
                </c:pt>
                <c:pt idx="1">
                  <c:v>0</c:v>
                </c:pt>
                <c:pt idx="2">
                  <c:v>0</c:v>
                </c:pt>
                <c:pt idx="3">
                  <c:v>14</c:v>
                </c:pt>
                <c:pt idx="4">
                  <c:v>37</c:v>
                </c:pt>
                <c:pt idx="5">
                  <c:v>0</c:v>
                </c:pt>
              </c:numCache>
            </c:numRef>
          </c:val>
        </c:ser>
        <c:dLbls>
          <c:showLegendKey val="0"/>
          <c:showVal val="0"/>
          <c:showCatName val="0"/>
          <c:showSerName val="0"/>
          <c:showPercent val="0"/>
          <c:showBubbleSize val="0"/>
        </c:dLbls>
        <c:gapWidth val="100"/>
        <c:axId val="466389456"/>
        <c:axId val="466391416"/>
      </c:barChart>
      <c:catAx>
        <c:axId val="466389456"/>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466391416"/>
        <c:crosses val="autoZero"/>
        <c:auto val="1"/>
        <c:lblAlgn val="ctr"/>
        <c:lblOffset val="100"/>
        <c:noMultiLvlLbl val="0"/>
      </c:catAx>
      <c:valAx>
        <c:axId val="466391416"/>
        <c:scaling>
          <c:orientation val="minMax"/>
        </c:scaling>
        <c:delete val="1"/>
        <c:axPos val="b"/>
        <c:numFmt formatCode="General" sourceLinked="1"/>
        <c:majorTickMark val="out"/>
        <c:minorTickMark val="none"/>
        <c:tickLblPos val="nextTo"/>
        <c:crossAx val="466389456"/>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XII 2021r. do V 2022r. oraz od XII 2022r. do V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V 23'!$E$6:$E$18</c:f>
              <c:strCache>
                <c:ptCount val="13"/>
                <c:pt idx="0">
                  <c:v>XII 2021r.</c:v>
                </c:pt>
                <c:pt idx="1">
                  <c:v>I 2022r.</c:v>
                </c:pt>
                <c:pt idx="2">
                  <c:v>II 2022r.</c:v>
                </c:pt>
                <c:pt idx="3">
                  <c:v>III 2022r.</c:v>
                </c:pt>
                <c:pt idx="4">
                  <c:v>IV 2022r.</c:v>
                </c:pt>
                <c:pt idx="5">
                  <c:v>V 2022r.</c:v>
                </c:pt>
                <c:pt idx="7">
                  <c:v>XII 2022r.</c:v>
                </c:pt>
                <c:pt idx="8">
                  <c:v>I 2023r.</c:v>
                </c:pt>
                <c:pt idx="9">
                  <c:v>II 2023r.</c:v>
                </c:pt>
                <c:pt idx="10">
                  <c:v>III 2023r.</c:v>
                </c:pt>
                <c:pt idx="11">
                  <c:v>IV 2023r.</c:v>
                </c:pt>
                <c:pt idx="12">
                  <c:v>V 2023r.</c:v>
                </c:pt>
              </c:strCache>
            </c:strRef>
          </c:cat>
          <c:val>
            <c:numRef>
              <c:f>'Wykresy V 23'!$F$6:$F$18</c:f>
              <c:numCache>
                <c:formatCode>General</c:formatCode>
                <c:ptCount val="13"/>
                <c:pt idx="0">
                  <c:v>4710</c:v>
                </c:pt>
                <c:pt idx="1">
                  <c:v>4225</c:v>
                </c:pt>
                <c:pt idx="2">
                  <c:v>3692</c:v>
                </c:pt>
                <c:pt idx="3">
                  <c:v>5225</c:v>
                </c:pt>
                <c:pt idx="4">
                  <c:v>2474</c:v>
                </c:pt>
                <c:pt idx="5">
                  <c:v>2413</c:v>
                </c:pt>
                <c:pt idx="7">
                  <c:v>1821</c:v>
                </c:pt>
                <c:pt idx="8">
                  <c:v>2956</c:v>
                </c:pt>
                <c:pt idx="9">
                  <c:v>2892</c:v>
                </c:pt>
                <c:pt idx="10">
                  <c:v>2571</c:v>
                </c:pt>
                <c:pt idx="11">
                  <c:v>1906</c:v>
                </c:pt>
                <c:pt idx="12">
                  <c:v>2930</c:v>
                </c:pt>
              </c:numCache>
            </c:numRef>
          </c:val>
        </c:ser>
        <c:dLbls>
          <c:showLegendKey val="0"/>
          <c:showVal val="0"/>
          <c:showCatName val="0"/>
          <c:showSerName val="0"/>
          <c:showPercent val="0"/>
          <c:showBubbleSize val="0"/>
        </c:dLbls>
        <c:gapWidth val="99"/>
        <c:shape val="box"/>
        <c:axId val="466388280"/>
        <c:axId val="466392200"/>
        <c:axId val="0"/>
      </c:bar3DChart>
      <c:catAx>
        <c:axId val="4663882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466392200"/>
        <c:crosses val="autoZero"/>
        <c:auto val="1"/>
        <c:lblAlgn val="ctr"/>
        <c:lblOffset val="100"/>
        <c:noMultiLvlLbl val="0"/>
      </c:catAx>
      <c:valAx>
        <c:axId val="466392200"/>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466388280"/>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maju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565672880633509"/>
          <c:y val="0.3477020997375328"/>
          <c:w val="0.50348767301523212"/>
          <c:h val="0.4"/>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1647946250308444"/>
                  <c:y val="-6.527559055118117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7006505597056779"/>
                  <c:y val="5.438746719160104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7.1165735693294638E-2"/>
                  <c:y val="0.10256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3.340915718868475E-2"/>
                  <c:y val="0.1008858267716535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2072526190636432"/>
                  <c:y val="0.1085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1191511317495574"/>
                  <c:y val="0.116314468503937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5240976288220381"/>
                  <c:y val="5.640583989501312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880993561702223"/>
                  <c:y val="-0.1291668307086614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5636651187832294E-2"/>
                  <c:y val="-0.1865398622047244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8.667507907665388E-2"/>
                  <c:y val="-7.15547900262467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3.4878749130717632E-2"/>
                  <c:y val="-9.1757545931758527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2088464903425533"/>
                  <c:y val="-0.1116066272965879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V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V 23'!$K$22:$K$34</c:f>
              <c:numCache>
                <c:formatCode>0.00%</c:formatCode>
                <c:ptCount val="13"/>
                <c:pt idx="0">
                  <c:v>0.36547891467799937</c:v>
                </c:pt>
                <c:pt idx="1">
                  <c:v>4.5112781954887216E-2</c:v>
                </c:pt>
                <c:pt idx="2">
                  <c:v>1.1768551814318405E-2</c:v>
                </c:pt>
                <c:pt idx="3">
                  <c:v>3.3017325923504412E-2</c:v>
                </c:pt>
                <c:pt idx="4">
                  <c:v>1.2422360248447204E-2</c:v>
                </c:pt>
                <c:pt idx="5">
                  <c:v>1.7979731938542007E-2</c:v>
                </c:pt>
                <c:pt idx="6">
                  <c:v>4.8054919908466817E-2</c:v>
                </c:pt>
                <c:pt idx="7">
                  <c:v>2.0268061457992807E-2</c:v>
                </c:pt>
                <c:pt idx="8">
                  <c:v>2.2229486760379207E-2</c:v>
                </c:pt>
                <c:pt idx="9">
                  <c:v>0.25819999999999999</c:v>
                </c:pt>
                <c:pt idx="10">
                  <c:v>8.4341288002615228E-2</c:v>
                </c:pt>
                <c:pt idx="11">
                  <c:v>4.5766590389016018E-3</c:v>
                </c:pt>
                <c:pt idx="12">
                  <c:v>7.6495586793069628E-2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3r/Arkusz%20roboczy%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3r/Wykresy%20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3"/>
      <sheetName val="Stan i struktura II 23"/>
      <sheetName val="Stan i struktura III 23"/>
      <sheetName val="Stan i struktura IV 23"/>
      <sheetName val="Stan i struktura V 23"/>
    </sheetNames>
    <sheetDataSet>
      <sheetData sheetId="0"/>
      <sheetData sheetId="1"/>
      <sheetData sheetId="2"/>
      <sheetData sheetId="3">
        <row r="6">
          <cell r="E6">
            <v>1335</v>
          </cell>
          <cell r="F6">
            <v>856</v>
          </cell>
          <cell r="G6">
            <v>970</v>
          </cell>
          <cell r="H6">
            <v>1377</v>
          </cell>
          <cell r="I6">
            <v>1467</v>
          </cell>
          <cell r="J6">
            <v>366</v>
          </cell>
          <cell r="K6">
            <v>1382</v>
          </cell>
          <cell r="L6">
            <v>449</v>
          </cell>
          <cell r="M6">
            <v>697</v>
          </cell>
          <cell r="N6">
            <v>890</v>
          </cell>
          <cell r="O6">
            <v>1938</v>
          </cell>
          <cell r="P6">
            <v>1782</v>
          </cell>
          <cell r="Q6">
            <v>996</v>
          </cell>
          <cell r="R6">
            <v>1483</v>
          </cell>
          <cell r="S6">
            <v>15988</v>
          </cell>
        </row>
        <row r="46">
          <cell r="E46">
            <v>1742</v>
          </cell>
          <cell r="F46">
            <v>387</v>
          </cell>
          <cell r="G46">
            <v>1083</v>
          </cell>
          <cell r="H46">
            <v>919</v>
          </cell>
          <cell r="I46">
            <v>448</v>
          </cell>
          <cell r="J46">
            <v>331</v>
          </cell>
          <cell r="K46">
            <v>357</v>
          </cell>
          <cell r="L46">
            <v>355</v>
          </cell>
          <cell r="M46">
            <v>846</v>
          </cell>
          <cell r="N46">
            <v>583</v>
          </cell>
          <cell r="O46">
            <v>1289</v>
          </cell>
          <cell r="P46">
            <v>495</v>
          </cell>
          <cell r="Q46">
            <v>685</v>
          </cell>
          <cell r="R46">
            <v>805</v>
          </cell>
          <cell r="S46">
            <v>10325</v>
          </cell>
        </row>
        <row r="49">
          <cell r="E49">
            <v>29</v>
          </cell>
          <cell r="F49">
            <v>16</v>
          </cell>
          <cell r="G49">
            <v>18</v>
          </cell>
          <cell r="H49">
            <v>29</v>
          </cell>
          <cell r="I49">
            <v>30</v>
          </cell>
          <cell r="J49">
            <v>8</v>
          </cell>
          <cell r="K49">
            <v>30</v>
          </cell>
          <cell r="L49">
            <v>14</v>
          </cell>
          <cell r="M49">
            <v>11</v>
          </cell>
          <cell r="N49">
            <v>11</v>
          </cell>
          <cell r="O49">
            <v>19</v>
          </cell>
          <cell r="P49">
            <v>18</v>
          </cell>
          <cell r="Q49">
            <v>67</v>
          </cell>
          <cell r="R49">
            <v>56</v>
          </cell>
          <cell r="S49">
            <v>356</v>
          </cell>
        </row>
        <row r="51">
          <cell r="E51">
            <v>3</v>
          </cell>
          <cell r="F51">
            <v>28</v>
          </cell>
          <cell r="G51">
            <v>13</v>
          </cell>
          <cell r="H51">
            <v>32</v>
          </cell>
          <cell r="I51">
            <v>42</v>
          </cell>
          <cell r="J51">
            <v>4</v>
          </cell>
          <cell r="K51">
            <v>20</v>
          </cell>
          <cell r="L51">
            <v>21</v>
          </cell>
          <cell r="M51">
            <v>3</v>
          </cell>
          <cell r="N51">
            <v>16</v>
          </cell>
          <cell r="O51">
            <v>4</v>
          </cell>
          <cell r="P51">
            <v>41</v>
          </cell>
          <cell r="Q51">
            <v>69</v>
          </cell>
          <cell r="R51">
            <v>11</v>
          </cell>
          <cell r="S51">
            <v>307</v>
          </cell>
        </row>
        <row r="53">
          <cell r="E53">
            <v>25</v>
          </cell>
          <cell r="F53">
            <v>13</v>
          </cell>
          <cell r="G53">
            <v>1</v>
          </cell>
          <cell r="H53">
            <v>23</v>
          </cell>
          <cell r="I53">
            <v>14</v>
          </cell>
          <cell r="J53">
            <v>6</v>
          </cell>
          <cell r="K53">
            <v>0</v>
          </cell>
          <cell r="L53">
            <v>2</v>
          </cell>
          <cell r="M53">
            <v>26</v>
          </cell>
          <cell r="N53">
            <v>21</v>
          </cell>
          <cell r="O53">
            <v>20</v>
          </cell>
          <cell r="P53">
            <v>4</v>
          </cell>
          <cell r="Q53">
            <v>5</v>
          </cell>
          <cell r="R53">
            <v>18</v>
          </cell>
          <cell r="S53">
            <v>178</v>
          </cell>
        </row>
        <row r="55">
          <cell r="E55">
            <v>14</v>
          </cell>
          <cell r="F55">
            <v>4</v>
          </cell>
          <cell r="G55">
            <v>11</v>
          </cell>
          <cell r="H55">
            <v>11</v>
          </cell>
          <cell r="I55">
            <v>7</v>
          </cell>
          <cell r="J55">
            <v>1</v>
          </cell>
          <cell r="K55">
            <v>8</v>
          </cell>
          <cell r="L55">
            <v>9</v>
          </cell>
          <cell r="M55">
            <v>2</v>
          </cell>
          <cell r="N55">
            <v>17</v>
          </cell>
          <cell r="O55">
            <v>14</v>
          </cell>
          <cell r="P55">
            <v>5</v>
          </cell>
          <cell r="Q55">
            <v>8</v>
          </cell>
          <cell r="R55">
            <v>9</v>
          </cell>
          <cell r="S55">
            <v>120</v>
          </cell>
        </row>
        <row r="57">
          <cell r="E57">
            <v>18</v>
          </cell>
          <cell r="F57">
            <v>27</v>
          </cell>
          <cell r="G57">
            <v>1</v>
          </cell>
          <cell r="H57">
            <v>12</v>
          </cell>
          <cell r="I57">
            <v>12</v>
          </cell>
          <cell r="J57">
            <v>3</v>
          </cell>
          <cell r="K57">
            <v>23</v>
          </cell>
          <cell r="L57">
            <v>2</v>
          </cell>
          <cell r="M57">
            <v>12</v>
          </cell>
          <cell r="N57">
            <v>4</v>
          </cell>
          <cell r="O57">
            <v>16</v>
          </cell>
          <cell r="P57">
            <v>9</v>
          </cell>
          <cell r="Q57">
            <v>16</v>
          </cell>
          <cell r="R57">
            <v>3</v>
          </cell>
          <cell r="S57">
            <v>158</v>
          </cell>
        </row>
        <row r="59">
          <cell r="E59">
            <v>8</v>
          </cell>
          <cell r="F59">
            <v>6</v>
          </cell>
          <cell r="G59">
            <v>10</v>
          </cell>
          <cell r="H59">
            <v>4</v>
          </cell>
          <cell r="I59">
            <v>18</v>
          </cell>
          <cell r="J59">
            <v>1</v>
          </cell>
          <cell r="K59">
            <v>7</v>
          </cell>
          <cell r="L59">
            <v>12</v>
          </cell>
          <cell r="M59">
            <v>15</v>
          </cell>
          <cell r="N59">
            <v>28</v>
          </cell>
          <cell r="O59">
            <v>18</v>
          </cell>
          <cell r="P59">
            <v>3</v>
          </cell>
          <cell r="Q59">
            <v>3</v>
          </cell>
          <cell r="R59">
            <v>8</v>
          </cell>
          <cell r="S59">
            <v>141</v>
          </cell>
        </row>
        <row r="61">
          <cell r="E61">
            <v>47</v>
          </cell>
          <cell r="F61">
            <v>22</v>
          </cell>
          <cell r="G61">
            <v>57</v>
          </cell>
          <cell r="H61">
            <v>97</v>
          </cell>
          <cell r="I61">
            <v>57</v>
          </cell>
          <cell r="J61">
            <v>11</v>
          </cell>
          <cell r="K61">
            <v>100</v>
          </cell>
          <cell r="L61">
            <v>36</v>
          </cell>
          <cell r="M61">
            <v>70</v>
          </cell>
          <cell r="N61">
            <v>26</v>
          </cell>
          <cell r="O61">
            <v>126</v>
          </cell>
          <cell r="P61">
            <v>68</v>
          </cell>
          <cell r="Q61">
            <v>68</v>
          </cell>
          <cell r="R61">
            <v>98</v>
          </cell>
          <cell r="S61">
            <v>883</v>
          </cell>
        </row>
        <row r="63">
          <cell r="E63">
            <v>0</v>
          </cell>
          <cell r="F63">
            <v>9</v>
          </cell>
          <cell r="G63">
            <v>4</v>
          </cell>
          <cell r="H63">
            <v>0</v>
          </cell>
          <cell r="I63">
            <v>20</v>
          </cell>
          <cell r="J63">
            <v>18</v>
          </cell>
          <cell r="K63">
            <v>53</v>
          </cell>
          <cell r="L63">
            <v>6</v>
          </cell>
          <cell r="M63">
            <v>15</v>
          </cell>
          <cell r="N63">
            <v>34</v>
          </cell>
          <cell r="O63">
            <v>12</v>
          </cell>
          <cell r="P63">
            <v>4</v>
          </cell>
          <cell r="Q63">
            <v>27</v>
          </cell>
          <cell r="R63">
            <v>133</v>
          </cell>
          <cell r="S63">
            <v>335</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V 23"/>
    </sheetNames>
    <sheetDataSet>
      <sheetData sheetId="0">
        <row r="3">
          <cell r="B3" t="str">
            <v>V 2022r.</v>
          </cell>
          <cell r="C3">
            <v>16610</v>
          </cell>
        </row>
        <row r="4">
          <cell r="B4" t="str">
            <v>VI 2022r.</v>
          </cell>
          <cell r="C4">
            <v>15789</v>
          </cell>
          <cell r="H4" t="str">
            <v>Podjęcia pracy poza miejscem zamieszkania w ramach bonu na zasiedlenie</v>
          </cell>
          <cell r="I4">
            <v>71</v>
          </cell>
        </row>
        <row r="5">
          <cell r="B5" t="str">
            <v>VII 2022r.</v>
          </cell>
          <cell r="C5">
            <v>15459</v>
          </cell>
          <cell r="H5" t="str">
            <v>Podjęcia pracy w ramach bonu zatrudnieniowego</v>
          </cell>
          <cell r="I5">
            <v>0</v>
          </cell>
        </row>
        <row r="6">
          <cell r="B6" t="str">
            <v>VIII 2022r.</v>
          </cell>
          <cell r="C6">
            <v>15324</v>
          </cell>
          <cell r="E6" t="str">
            <v>XII 2021r.</v>
          </cell>
          <cell r="F6">
            <v>4710</v>
          </cell>
          <cell r="H6" t="str">
            <v>Podjęcie pracy w ramach refundacji składek na ubezpieczenie społeczne</v>
          </cell>
          <cell r="I6">
            <v>0</v>
          </cell>
        </row>
        <row r="7">
          <cell r="B7" t="str">
            <v>IX 2022r.</v>
          </cell>
          <cell r="C7">
            <v>15208</v>
          </cell>
          <cell r="E7" t="str">
            <v>I 2022r.</v>
          </cell>
          <cell r="F7">
            <v>4225</v>
          </cell>
          <cell r="H7" t="str">
            <v>Podjęcia pracy w ramach dofinansowania wynagrodzenia za zatrudnienie skierowanego 
bezrobotnego powyżej 50 r. życia</v>
          </cell>
          <cell r="I7">
            <v>14</v>
          </cell>
        </row>
        <row r="8">
          <cell r="B8" t="str">
            <v>X 2022r.</v>
          </cell>
          <cell r="C8">
            <v>15087</v>
          </cell>
          <cell r="E8" t="str">
            <v>II 2022r.</v>
          </cell>
          <cell r="F8">
            <v>3692</v>
          </cell>
          <cell r="H8" t="str">
            <v>Rozpoczęcie szkolenia w ramach bonu szkoleniowego</v>
          </cell>
          <cell r="I8">
            <v>37</v>
          </cell>
        </row>
        <row r="9">
          <cell r="B9" t="str">
            <v>XI 2022r.</v>
          </cell>
          <cell r="C9">
            <v>15304</v>
          </cell>
          <cell r="E9" t="str">
            <v>III 2022r.</v>
          </cell>
          <cell r="F9">
            <v>5225</v>
          </cell>
          <cell r="H9" t="str">
            <v>Rozpoczęcie stażu w ramach bonu stażowego</v>
          </cell>
          <cell r="I9">
            <v>0</v>
          </cell>
        </row>
        <row r="10">
          <cell r="B10" t="str">
            <v>XII 2022r.</v>
          </cell>
          <cell r="C10">
            <v>15725</v>
          </cell>
          <cell r="E10" t="str">
            <v>IV 2022r.</v>
          </cell>
          <cell r="F10">
            <v>2474</v>
          </cell>
        </row>
        <row r="11">
          <cell r="B11" t="str">
            <v>I 2023r.</v>
          </cell>
          <cell r="C11">
            <v>17080</v>
          </cell>
          <cell r="E11" t="str">
            <v>V 2022r.</v>
          </cell>
          <cell r="F11">
            <v>2413</v>
          </cell>
        </row>
        <row r="12">
          <cell r="B12" t="str">
            <v>II 2023r.</v>
          </cell>
          <cell r="C12">
            <v>17077</v>
          </cell>
        </row>
        <row r="13">
          <cell r="B13" t="str">
            <v>III 2023r.</v>
          </cell>
          <cell r="C13">
            <v>16758</v>
          </cell>
          <cell r="E13" t="str">
            <v>XII 2022r.</v>
          </cell>
          <cell r="F13">
            <v>1821</v>
          </cell>
        </row>
        <row r="14">
          <cell r="B14" t="str">
            <v>IV 2023r.</v>
          </cell>
          <cell r="C14">
            <v>15988</v>
          </cell>
          <cell r="E14" t="str">
            <v>I 2023r.</v>
          </cell>
          <cell r="F14">
            <v>2956</v>
          </cell>
        </row>
        <row r="15">
          <cell r="B15" t="str">
            <v>V 2023r.</v>
          </cell>
          <cell r="C15">
            <v>15494</v>
          </cell>
          <cell r="E15" t="str">
            <v>II 2023r.</v>
          </cell>
          <cell r="F15">
            <v>2892</v>
          </cell>
        </row>
        <row r="16">
          <cell r="E16" t="str">
            <v>III 2023r.</v>
          </cell>
          <cell r="F16">
            <v>2571</v>
          </cell>
        </row>
        <row r="17">
          <cell r="E17" t="str">
            <v>IV 2023r.</v>
          </cell>
          <cell r="F17">
            <v>1906</v>
          </cell>
        </row>
        <row r="18">
          <cell r="E18" t="str">
            <v>V 2023r.</v>
          </cell>
          <cell r="F18">
            <v>2930</v>
          </cell>
        </row>
        <row r="22">
          <cell r="J22" t="str">
            <v>Praca niesubsydiowana</v>
          </cell>
          <cell r="K22">
            <v>0.36547891467799937</v>
          </cell>
        </row>
        <row r="23">
          <cell r="J23" t="str">
            <v>Podjęcie działalności gospodarczej 
i inna praca</v>
          </cell>
          <cell r="K23">
            <v>4.5112781954887216E-2</v>
          </cell>
        </row>
        <row r="24">
          <cell r="J24" t="str">
            <v>Podjęcie pracy w ramach refund. kosztów zatrud. bezrobotnego</v>
          </cell>
          <cell r="K24">
            <v>1.1768551814318405E-2</v>
          </cell>
        </row>
        <row r="25">
          <cell r="J25" t="str">
            <v>Prace 
interwencyjne</v>
          </cell>
          <cell r="K25">
            <v>3.3017325923504412E-2</v>
          </cell>
        </row>
        <row r="26">
          <cell r="J26" t="str">
            <v>Roboty 
publiczne</v>
          </cell>
          <cell r="K26">
            <v>1.2422360248447204E-2</v>
          </cell>
        </row>
        <row r="27">
          <cell r="J27" t="str">
            <v>Szkolenia</v>
          </cell>
          <cell r="K27">
            <v>1.7979731938542007E-2</v>
          </cell>
        </row>
        <row r="28">
          <cell r="J28" t="str">
            <v>Staże</v>
          </cell>
          <cell r="K28">
            <v>4.8054919908466817E-2</v>
          </cell>
        </row>
        <row r="29">
          <cell r="J29" t="str">
            <v>Praca 
społecznie 
użyteczna</v>
          </cell>
          <cell r="K29">
            <v>2.0268061457992807E-2</v>
          </cell>
        </row>
        <row r="30">
          <cell r="J30" t="str">
            <v>Odmowa bez uzasadnionej przyczyny przyjęcia propozycji odpowiedniej pracy lub innej formy pomocy, w tym w ramach PAI</v>
          </cell>
          <cell r="K30">
            <v>2.2229486760379207E-2</v>
          </cell>
        </row>
        <row r="31">
          <cell r="J31" t="str">
            <v>Niepotwierdzenie gotowości do pracy</v>
          </cell>
          <cell r="K31">
            <v>0.25819999999999999</v>
          </cell>
        </row>
        <row r="32">
          <cell r="J32" t="str">
            <v>Dobrowolna 
rezygnacja ze statusu bezrobotnego</v>
          </cell>
          <cell r="K32">
            <v>8.4341288002615228E-2</v>
          </cell>
        </row>
        <row r="33">
          <cell r="J33" t="str">
            <v>Nabycie praw emerytalnych lub rentowych</v>
          </cell>
          <cell r="K33">
            <v>4.5766590389016018E-3</v>
          </cell>
        </row>
        <row r="34">
          <cell r="J34" t="str">
            <v>Inne</v>
          </cell>
          <cell r="K34">
            <v>7.6495586793069628E-2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5" t="s">
        <v>0</v>
      </c>
      <c r="C2" s="186"/>
      <c r="D2" s="186"/>
      <c r="E2" s="186"/>
      <c r="F2" s="186"/>
      <c r="G2" s="186"/>
      <c r="H2" s="186"/>
      <c r="I2" s="186"/>
      <c r="J2" s="186"/>
      <c r="K2" s="186"/>
      <c r="L2" s="186"/>
      <c r="M2" s="186"/>
      <c r="N2" s="186"/>
      <c r="O2" s="186"/>
      <c r="P2" s="186"/>
      <c r="Q2" s="186"/>
      <c r="R2" s="186"/>
      <c r="S2" s="187"/>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50" t="s">
        <v>19</v>
      </c>
      <c r="C4" s="169"/>
      <c r="D4" s="169"/>
      <c r="E4" s="169"/>
      <c r="F4" s="169"/>
      <c r="G4" s="169"/>
      <c r="H4" s="169"/>
      <c r="I4" s="169"/>
      <c r="J4" s="169"/>
      <c r="K4" s="169"/>
      <c r="L4" s="169"/>
      <c r="M4" s="169"/>
      <c r="N4" s="169"/>
      <c r="O4" s="169"/>
      <c r="P4" s="169"/>
      <c r="Q4" s="169"/>
      <c r="R4" s="169"/>
      <c r="S4" s="188"/>
    </row>
    <row r="5" spans="2:27" ht="29.1" customHeight="1" thickTop="1" thickBot="1">
      <c r="B5" s="14" t="s">
        <v>20</v>
      </c>
      <c r="C5" s="189" t="s">
        <v>21</v>
      </c>
      <c r="D5" s="190"/>
      <c r="E5" s="15">
        <v>2.4</v>
      </c>
      <c r="F5" s="15">
        <v>3.6</v>
      </c>
      <c r="G5" s="15">
        <v>6.3</v>
      </c>
      <c r="H5" s="15">
        <v>7.6</v>
      </c>
      <c r="I5" s="15">
        <v>5.6</v>
      </c>
      <c r="J5" s="15">
        <v>2.2000000000000002</v>
      </c>
      <c r="K5" s="15">
        <v>9.1999999999999993</v>
      </c>
      <c r="L5" s="15">
        <v>4.2</v>
      </c>
      <c r="M5" s="15">
        <v>2.7</v>
      </c>
      <c r="N5" s="15">
        <v>7.3</v>
      </c>
      <c r="O5" s="15">
        <v>2.8</v>
      </c>
      <c r="P5" s="15">
        <v>7.7</v>
      </c>
      <c r="Q5" s="15">
        <v>5.3</v>
      </c>
      <c r="R5" s="16">
        <v>5.0999999999999996</v>
      </c>
      <c r="S5" s="17">
        <v>4.4000000000000004</v>
      </c>
      <c r="T5" s="1" t="s">
        <v>22</v>
      </c>
    </row>
    <row r="6" spans="2:27" s="4" customFormat="1" ht="28.5" customHeight="1" thickTop="1" thickBot="1">
      <c r="B6" s="18" t="s">
        <v>23</v>
      </c>
      <c r="C6" s="191" t="s">
        <v>24</v>
      </c>
      <c r="D6" s="192"/>
      <c r="E6" s="19">
        <v>1314</v>
      </c>
      <c r="F6" s="20">
        <v>822</v>
      </c>
      <c r="G6" s="20">
        <v>873</v>
      </c>
      <c r="H6" s="20">
        <v>1354</v>
      </c>
      <c r="I6" s="20">
        <v>1428</v>
      </c>
      <c r="J6" s="20">
        <v>348</v>
      </c>
      <c r="K6" s="20">
        <v>1333</v>
      </c>
      <c r="L6" s="20">
        <v>436</v>
      </c>
      <c r="M6" s="20">
        <v>659</v>
      </c>
      <c r="N6" s="20">
        <v>883</v>
      </c>
      <c r="O6" s="20">
        <v>1951</v>
      </c>
      <c r="P6" s="20">
        <v>1744</v>
      </c>
      <c r="Q6" s="20">
        <v>933</v>
      </c>
      <c r="R6" s="21">
        <v>1416</v>
      </c>
      <c r="S6" s="22">
        <f>SUM(E6:R6)</f>
        <v>15494</v>
      </c>
    </row>
    <row r="7" spans="2:27" s="4" customFormat="1" ht="29.1" customHeight="1" thickTop="1" thickBot="1">
      <c r="B7" s="23"/>
      <c r="C7" s="193" t="s">
        <v>25</v>
      </c>
      <c r="D7" s="193"/>
      <c r="E7" s="24">
        <f>'[1]Stan i struktura IV 23'!E6</f>
        <v>1335</v>
      </c>
      <c r="F7" s="24">
        <f>'[1]Stan i struktura IV 23'!F6</f>
        <v>856</v>
      </c>
      <c r="G7" s="24">
        <f>'[1]Stan i struktura IV 23'!G6</f>
        <v>970</v>
      </c>
      <c r="H7" s="24">
        <f>'[1]Stan i struktura IV 23'!H6</f>
        <v>1377</v>
      </c>
      <c r="I7" s="24">
        <f>'[1]Stan i struktura IV 23'!I6</f>
        <v>1467</v>
      </c>
      <c r="J7" s="24">
        <f>'[1]Stan i struktura IV 23'!J6</f>
        <v>366</v>
      </c>
      <c r="K7" s="24">
        <f>'[1]Stan i struktura IV 23'!K6</f>
        <v>1382</v>
      </c>
      <c r="L7" s="24">
        <f>'[1]Stan i struktura IV 23'!L6</f>
        <v>449</v>
      </c>
      <c r="M7" s="24">
        <f>'[1]Stan i struktura IV 23'!M6</f>
        <v>697</v>
      </c>
      <c r="N7" s="24">
        <f>'[1]Stan i struktura IV 23'!N6</f>
        <v>890</v>
      </c>
      <c r="O7" s="24">
        <f>'[1]Stan i struktura IV 23'!O6</f>
        <v>1938</v>
      </c>
      <c r="P7" s="24">
        <f>'[1]Stan i struktura IV 23'!P6</f>
        <v>1782</v>
      </c>
      <c r="Q7" s="24">
        <f>'[1]Stan i struktura IV 23'!Q6</f>
        <v>996</v>
      </c>
      <c r="R7" s="24">
        <f>'[1]Stan i struktura IV 23'!R6</f>
        <v>1483</v>
      </c>
      <c r="S7" s="24">
        <f>'[1]Stan i struktura IV 23'!S6</f>
        <v>15988</v>
      </c>
      <c r="T7" s="25"/>
      <c r="V7" s="26">
        <f>SUM(E7:R7)</f>
        <v>15988</v>
      </c>
    </row>
    <row r="8" spans="2:27" ht="29.1" customHeight="1" thickTop="1" thickBot="1">
      <c r="B8" s="27"/>
      <c r="C8" s="178" t="s">
        <v>26</v>
      </c>
      <c r="D8" s="164"/>
      <c r="E8" s="28">
        <f t="shared" ref="E8:S8" si="0">E6-E7</f>
        <v>-21</v>
      </c>
      <c r="F8" s="28">
        <f t="shared" si="0"/>
        <v>-34</v>
      </c>
      <c r="G8" s="28">
        <f t="shared" si="0"/>
        <v>-97</v>
      </c>
      <c r="H8" s="28">
        <f t="shared" si="0"/>
        <v>-23</v>
      </c>
      <c r="I8" s="28">
        <f t="shared" si="0"/>
        <v>-39</v>
      </c>
      <c r="J8" s="28">
        <f t="shared" si="0"/>
        <v>-18</v>
      </c>
      <c r="K8" s="28">
        <f t="shared" si="0"/>
        <v>-49</v>
      </c>
      <c r="L8" s="28">
        <f t="shared" si="0"/>
        <v>-13</v>
      </c>
      <c r="M8" s="28">
        <f t="shared" si="0"/>
        <v>-38</v>
      </c>
      <c r="N8" s="28">
        <f t="shared" si="0"/>
        <v>-7</v>
      </c>
      <c r="O8" s="28">
        <f t="shared" si="0"/>
        <v>13</v>
      </c>
      <c r="P8" s="28">
        <f t="shared" si="0"/>
        <v>-38</v>
      </c>
      <c r="Q8" s="28">
        <f t="shared" si="0"/>
        <v>-63</v>
      </c>
      <c r="R8" s="29">
        <f t="shared" si="0"/>
        <v>-67</v>
      </c>
      <c r="S8" s="30">
        <f t="shared" si="0"/>
        <v>-494</v>
      </c>
      <c r="T8" s="31"/>
    </row>
    <row r="9" spans="2:27" ht="29.1" customHeight="1" thickTop="1" thickBot="1">
      <c r="B9" s="32"/>
      <c r="C9" s="174" t="s">
        <v>27</v>
      </c>
      <c r="D9" s="175"/>
      <c r="E9" s="33">
        <f t="shared" ref="E9:S9" si="1">E6/E7*100</f>
        <v>98.426966292134836</v>
      </c>
      <c r="F9" s="33">
        <f t="shared" si="1"/>
        <v>96.028037383177562</v>
      </c>
      <c r="G9" s="33">
        <f t="shared" si="1"/>
        <v>90</v>
      </c>
      <c r="H9" s="33">
        <f t="shared" si="1"/>
        <v>98.329702251270874</v>
      </c>
      <c r="I9" s="33">
        <f t="shared" si="1"/>
        <v>97.341513292433532</v>
      </c>
      <c r="J9" s="33">
        <f t="shared" si="1"/>
        <v>95.081967213114751</v>
      </c>
      <c r="K9" s="33">
        <f t="shared" si="1"/>
        <v>96.454413892908832</v>
      </c>
      <c r="L9" s="33">
        <f t="shared" si="1"/>
        <v>97.104677060133625</v>
      </c>
      <c r="M9" s="33">
        <f t="shared" si="1"/>
        <v>94.548063127690099</v>
      </c>
      <c r="N9" s="33">
        <f t="shared" si="1"/>
        <v>99.213483146067418</v>
      </c>
      <c r="O9" s="33">
        <f t="shared" si="1"/>
        <v>100.67079463364293</v>
      </c>
      <c r="P9" s="33">
        <f t="shared" si="1"/>
        <v>97.867564534231207</v>
      </c>
      <c r="Q9" s="33">
        <f t="shared" si="1"/>
        <v>93.674698795180717</v>
      </c>
      <c r="R9" s="34">
        <f t="shared" si="1"/>
        <v>95.482130815913692</v>
      </c>
      <c r="S9" s="35">
        <f t="shared" si="1"/>
        <v>96.910182636977737</v>
      </c>
      <c r="T9" s="31"/>
      <c r="AA9" s="36"/>
    </row>
    <row r="10" spans="2:27" s="4" customFormat="1" ht="29.1" customHeight="1" thickTop="1" thickBot="1">
      <c r="B10" s="37" t="s">
        <v>28</v>
      </c>
      <c r="C10" s="176" t="s">
        <v>29</v>
      </c>
      <c r="D10" s="177"/>
      <c r="E10" s="38">
        <v>344</v>
      </c>
      <c r="F10" s="39">
        <v>174</v>
      </c>
      <c r="G10" s="40">
        <v>143</v>
      </c>
      <c r="H10" s="40">
        <v>192</v>
      </c>
      <c r="I10" s="40">
        <v>225</v>
      </c>
      <c r="J10" s="40">
        <v>71</v>
      </c>
      <c r="K10" s="40">
        <v>192</v>
      </c>
      <c r="L10" s="40">
        <v>88</v>
      </c>
      <c r="M10" s="41">
        <v>116</v>
      </c>
      <c r="N10" s="41">
        <v>94</v>
      </c>
      <c r="O10" s="41">
        <v>376</v>
      </c>
      <c r="P10" s="41">
        <v>191</v>
      </c>
      <c r="Q10" s="41">
        <v>160</v>
      </c>
      <c r="R10" s="41">
        <v>199</v>
      </c>
      <c r="S10" s="42">
        <f>SUM(E10:R10)</f>
        <v>2565</v>
      </c>
      <c r="T10" s="25"/>
    </row>
    <row r="11" spans="2:27" ht="29.1" customHeight="1" thickTop="1" thickBot="1">
      <c r="B11" s="43"/>
      <c r="C11" s="178" t="s">
        <v>30</v>
      </c>
      <c r="D11" s="164"/>
      <c r="E11" s="44">
        <f t="shared" ref="E11:S11" si="2">E76/E10*100</f>
        <v>22.674418604651162</v>
      </c>
      <c r="F11" s="44">
        <f t="shared" si="2"/>
        <v>25.862068965517242</v>
      </c>
      <c r="G11" s="44">
        <f t="shared" si="2"/>
        <v>14.685314685314685</v>
      </c>
      <c r="H11" s="44">
        <f t="shared" si="2"/>
        <v>21.354166666666664</v>
      </c>
      <c r="I11" s="44">
        <f t="shared" si="2"/>
        <v>15.555555555555555</v>
      </c>
      <c r="J11" s="44">
        <f t="shared" si="2"/>
        <v>22.535211267605636</v>
      </c>
      <c r="K11" s="44">
        <f t="shared" si="2"/>
        <v>15.625</v>
      </c>
      <c r="L11" s="44">
        <f t="shared" si="2"/>
        <v>20.454545454545457</v>
      </c>
      <c r="M11" s="44">
        <f t="shared" si="2"/>
        <v>27.586206896551722</v>
      </c>
      <c r="N11" s="44">
        <f t="shared" si="2"/>
        <v>17.021276595744681</v>
      </c>
      <c r="O11" s="44">
        <f t="shared" si="2"/>
        <v>23.670212765957448</v>
      </c>
      <c r="P11" s="44">
        <f t="shared" si="2"/>
        <v>21.98952879581152</v>
      </c>
      <c r="Q11" s="44">
        <f t="shared" si="2"/>
        <v>15</v>
      </c>
      <c r="R11" s="45">
        <f t="shared" si="2"/>
        <v>21.608040201005025</v>
      </c>
      <c r="S11" s="46">
        <f t="shared" si="2"/>
        <v>20.662768031189081</v>
      </c>
      <c r="T11" s="31"/>
    </row>
    <row r="12" spans="2:27" ht="29.1" customHeight="1" thickTop="1" thickBot="1">
      <c r="B12" s="47" t="s">
        <v>31</v>
      </c>
      <c r="C12" s="179" t="s">
        <v>32</v>
      </c>
      <c r="D12" s="180"/>
      <c r="E12" s="38">
        <v>365</v>
      </c>
      <c r="F12" s="40">
        <v>208</v>
      </c>
      <c r="G12" s="40">
        <v>240</v>
      </c>
      <c r="H12" s="40">
        <v>215</v>
      </c>
      <c r="I12" s="40">
        <v>264</v>
      </c>
      <c r="J12" s="40">
        <v>89</v>
      </c>
      <c r="K12" s="40">
        <v>241</v>
      </c>
      <c r="L12" s="40">
        <v>101</v>
      </c>
      <c r="M12" s="41">
        <v>154</v>
      </c>
      <c r="N12" s="41">
        <v>101</v>
      </c>
      <c r="O12" s="41">
        <v>363</v>
      </c>
      <c r="P12" s="41">
        <v>229</v>
      </c>
      <c r="Q12" s="41">
        <v>223</v>
      </c>
      <c r="R12" s="41">
        <v>266</v>
      </c>
      <c r="S12" s="42">
        <f>SUM(E12:R12)</f>
        <v>3059</v>
      </c>
      <c r="T12" s="31"/>
    </row>
    <row r="13" spans="2:27" ht="29.1" customHeight="1" thickTop="1" thickBot="1">
      <c r="B13" s="43" t="s">
        <v>22</v>
      </c>
      <c r="C13" s="181" t="s">
        <v>33</v>
      </c>
      <c r="D13" s="182"/>
      <c r="E13" s="48">
        <v>156</v>
      </c>
      <c r="F13" s="49">
        <v>95</v>
      </c>
      <c r="G13" s="49">
        <v>117</v>
      </c>
      <c r="H13" s="49">
        <v>97</v>
      </c>
      <c r="I13" s="49">
        <v>127</v>
      </c>
      <c r="J13" s="49">
        <v>28</v>
      </c>
      <c r="K13" s="49">
        <v>101</v>
      </c>
      <c r="L13" s="49">
        <v>50</v>
      </c>
      <c r="M13" s="50">
        <v>67</v>
      </c>
      <c r="N13" s="50">
        <v>49</v>
      </c>
      <c r="O13" s="50">
        <v>178</v>
      </c>
      <c r="P13" s="50">
        <v>127</v>
      </c>
      <c r="Q13" s="50">
        <v>106</v>
      </c>
      <c r="R13" s="50">
        <v>133</v>
      </c>
      <c r="S13" s="51">
        <f t="shared" ref="S13:S15" si="3">SUM(E13:R13)</f>
        <v>1431</v>
      </c>
      <c r="T13" s="31"/>
    </row>
    <row r="14" spans="2:27" s="4" customFormat="1" ht="29.1" customHeight="1" thickTop="1" thickBot="1">
      <c r="B14" s="18" t="s">
        <v>22</v>
      </c>
      <c r="C14" s="183" t="s">
        <v>34</v>
      </c>
      <c r="D14" s="184"/>
      <c r="E14" s="48">
        <v>123</v>
      </c>
      <c r="F14" s="49">
        <v>72</v>
      </c>
      <c r="G14" s="49">
        <v>87</v>
      </c>
      <c r="H14" s="49">
        <v>79</v>
      </c>
      <c r="I14" s="49">
        <v>107</v>
      </c>
      <c r="J14" s="49">
        <v>18</v>
      </c>
      <c r="K14" s="49">
        <v>64</v>
      </c>
      <c r="L14" s="49">
        <v>39</v>
      </c>
      <c r="M14" s="50">
        <v>54</v>
      </c>
      <c r="N14" s="50">
        <v>39</v>
      </c>
      <c r="O14" s="50">
        <v>129</v>
      </c>
      <c r="P14" s="50">
        <v>112</v>
      </c>
      <c r="Q14" s="50">
        <v>88</v>
      </c>
      <c r="R14" s="50">
        <v>107</v>
      </c>
      <c r="S14" s="51">
        <f t="shared" si="3"/>
        <v>1118</v>
      </c>
      <c r="T14" s="25"/>
    </row>
    <row r="15" spans="2:27" s="4" customFormat="1" ht="29.1" customHeight="1" thickTop="1" thickBot="1">
      <c r="B15" s="52" t="s">
        <v>22</v>
      </c>
      <c r="C15" s="167" t="s">
        <v>35</v>
      </c>
      <c r="D15" s="168"/>
      <c r="E15" s="53">
        <v>121</v>
      </c>
      <c r="F15" s="54">
        <v>58</v>
      </c>
      <c r="G15" s="54">
        <v>46</v>
      </c>
      <c r="H15" s="54">
        <v>48</v>
      </c>
      <c r="I15" s="54">
        <v>80</v>
      </c>
      <c r="J15" s="54">
        <v>34</v>
      </c>
      <c r="K15" s="54">
        <v>76</v>
      </c>
      <c r="L15" s="54">
        <v>15</v>
      </c>
      <c r="M15" s="55">
        <v>44</v>
      </c>
      <c r="N15" s="55">
        <v>15</v>
      </c>
      <c r="O15" s="55">
        <v>93</v>
      </c>
      <c r="P15" s="55">
        <v>52</v>
      </c>
      <c r="Q15" s="55">
        <v>52</v>
      </c>
      <c r="R15" s="55">
        <v>56</v>
      </c>
      <c r="S15" s="51">
        <f t="shared" si="3"/>
        <v>790</v>
      </c>
      <c r="T15" s="25"/>
    </row>
    <row r="16" spans="2:27" ht="29.1" customHeight="1" thickBot="1">
      <c r="B16" s="150" t="s">
        <v>36</v>
      </c>
      <c r="C16" s="169"/>
      <c r="D16" s="169"/>
      <c r="E16" s="169"/>
      <c r="F16" s="169"/>
      <c r="G16" s="169"/>
      <c r="H16" s="169"/>
      <c r="I16" s="169"/>
      <c r="J16" s="169"/>
      <c r="K16" s="169"/>
      <c r="L16" s="169"/>
      <c r="M16" s="169"/>
      <c r="N16" s="169"/>
      <c r="O16" s="169"/>
      <c r="P16" s="169"/>
      <c r="Q16" s="169"/>
      <c r="R16" s="169"/>
      <c r="S16" s="170"/>
    </row>
    <row r="17" spans="2:19" ht="29.1" customHeight="1" thickTop="1" thickBot="1">
      <c r="B17" s="171" t="s">
        <v>20</v>
      </c>
      <c r="C17" s="172" t="s">
        <v>37</v>
      </c>
      <c r="D17" s="173"/>
      <c r="E17" s="56">
        <v>739</v>
      </c>
      <c r="F17" s="57">
        <v>467</v>
      </c>
      <c r="G17" s="57">
        <v>504</v>
      </c>
      <c r="H17" s="57">
        <v>705</v>
      </c>
      <c r="I17" s="57">
        <v>844</v>
      </c>
      <c r="J17" s="57">
        <v>176</v>
      </c>
      <c r="K17" s="57">
        <v>788</v>
      </c>
      <c r="L17" s="57">
        <v>218</v>
      </c>
      <c r="M17" s="58">
        <v>354</v>
      </c>
      <c r="N17" s="58">
        <v>520</v>
      </c>
      <c r="O17" s="58">
        <v>1050</v>
      </c>
      <c r="P17" s="58">
        <v>934</v>
      </c>
      <c r="Q17" s="58">
        <v>508</v>
      </c>
      <c r="R17" s="58">
        <v>763</v>
      </c>
      <c r="S17" s="51">
        <f>SUM(E17:R17)</f>
        <v>8570</v>
      </c>
    </row>
    <row r="18" spans="2:19" ht="29.1" customHeight="1" thickTop="1" thickBot="1">
      <c r="B18" s="121"/>
      <c r="C18" s="157" t="s">
        <v>38</v>
      </c>
      <c r="D18" s="158"/>
      <c r="E18" s="59">
        <f t="shared" ref="E18:S18" si="4">E17/E6*100</f>
        <v>56.240487062404874</v>
      </c>
      <c r="F18" s="59">
        <f t="shared" si="4"/>
        <v>56.812652068126525</v>
      </c>
      <c r="G18" s="59">
        <f t="shared" si="4"/>
        <v>57.731958762886592</v>
      </c>
      <c r="H18" s="59">
        <f t="shared" si="4"/>
        <v>52.067946824224521</v>
      </c>
      <c r="I18" s="59">
        <f t="shared" si="4"/>
        <v>59.103641456582636</v>
      </c>
      <c r="J18" s="59">
        <f t="shared" si="4"/>
        <v>50.574712643678168</v>
      </c>
      <c r="K18" s="59">
        <f t="shared" si="4"/>
        <v>59.114778694673667</v>
      </c>
      <c r="L18" s="59">
        <f t="shared" si="4"/>
        <v>50</v>
      </c>
      <c r="M18" s="59">
        <f t="shared" si="4"/>
        <v>53.717754172989373</v>
      </c>
      <c r="N18" s="59">
        <f t="shared" si="4"/>
        <v>58.890147225368061</v>
      </c>
      <c r="O18" s="59">
        <f t="shared" si="4"/>
        <v>53.818554587391077</v>
      </c>
      <c r="P18" s="59">
        <f t="shared" si="4"/>
        <v>53.555045871559635</v>
      </c>
      <c r="Q18" s="59">
        <f t="shared" si="4"/>
        <v>54.448017148981776</v>
      </c>
      <c r="R18" s="60">
        <f t="shared" si="4"/>
        <v>53.884180790960457</v>
      </c>
      <c r="S18" s="61">
        <f t="shared" si="4"/>
        <v>55.311733574286826</v>
      </c>
    </row>
    <row r="19" spans="2:19" ht="29.1" customHeight="1" thickTop="1" thickBot="1">
      <c r="B19" s="143" t="s">
        <v>23</v>
      </c>
      <c r="C19" s="163" t="s">
        <v>39</v>
      </c>
      <c r="D19" s="164"/>
      <c r="E19" s="48">
        <v>0</v>
      </c>
      <c r="F19" s="49">
        <v>586</v>
      </c>
      <c r="G19" s="49">
        <v>436</v>
      </c>
      <c r="H19" s="49">
        <v>693</v>
      </c>
      <c r="I19" s="49">
        <v>573</v>
      </c>
      <c r="J19" s="49">
        <v>168</v>
      </c>
      <c r="K19" s="49">
        <v>785</v>
      </c>
      <c r="L19" s="49">
        <v>245</v>
      </c>
      <c r="M19" s="50">
        <v>383</v>
      </c>
      <c r="N19" s="50">
        <v>431</v>
      </c>
      <c r="O19" s="50">
        <v>0</v>
      </c>
      <c r="P19" s="50">
        <v>1071</v>
      </c>
      <c r="Q19" s="50">
        <v>455</v>
      </c>
      <c r="R19" s="50">
        <v>653</v>
      </c>
      <c r="S19" s="62">
        <f>SUM(E19:R19)</f>
        <v>6479</v>
      </c>
    </row>
    <row r="20" spans="2:19" ht="29.1" customHeight="1" thickTop="1" thickBot="1">
      <c r="B20" s="121"/>
      <c r="C20" s="157" t="s">
        <v>38</v>
      </c>
      <c r="D20" s="158"/>
      <c r="E20" s="59">
        <f t="shared" ref="E20:S20" si="5">E19/E6*100</f>
        <v>0</v>
      </c>
      <c r="F20" s="59">
        <f t="shared" si="5"/>
        <v>71.289537712895381</v>
      </c>
      <c r="G20" s="59">
        <f t="shared" si="5"/>
        <v>49.942726231386025</v>
      </c>
      <c r="H20" s="59">
        <f t="shared" si="5"/>
        <v>51.181683899556873</v>
      </c>
      <c r="I20" s="59">
        <f t="shared" si="5"/>
        <v>40.12605042016807</v>
      </c>
      <c r="J20" s="59">
        <f t="shared" si="5"/>
        <v>48.275862068965516</v>
      </c>
      <c r="K20" s="59">
        <f t="shared" si="5"/>
        <v>58.889722430607648</v>
      </c>
      <c r="L20" s="59">
        <f t="shared" si="5"/>
        <v>56.192660550458719</v>
      </c>
      <c r="M20" s="59">
        <f t="shared" si="5"/>
        <v>58.118361153262519</v>
      </c>
      <c r="N20" s="59">
        <f t="shared" si="5"/>
        <v>48.810872027180068</v>
      </c>
      <c r="O20" s="59">
        <f t="shared" si="5"/>
        <v>0</v>
      </c>
      <c r="P20" s="59">
        <f t="shared" si="5"/>
        <v>61.410550458715598</v>
      </c>
      <c r="Q20" s="59">
        <f t="shared" si="5"/>
        <v>48.767416934619504</v>
      </c>
      <c r="R20" s="60">
        <f t="shared" si="5"/>
        <v>46.11581920903955</v>
      </c>
      <c r="S20" s="61">
        <f t="shared" si="5"/>
        <v>41.816186911062346</v>
      </c>
    </row>
    <row r="21" spans="2:19" s="4" customFormat="1" ht="29.1" customHeight="1" thickTop="1" thickBot="1">
      <c r="B21" s="154" t="s">
        <v>28</v>
      </c>
      <c r="C21" s="155" t="s">
        <v>40</v>
      </c>
      <c r="D21" s="156"/>
      <c r="E21" s="48">
        <v>285</v>
      </c>
      <c r="F21" s="49">
        <v>169</v>
      </c>
      <c r="G21" s="49">
        <v>153</v>
      </c>
      <c r="H21" s="49">
        <v>240</v>
      </c>
      <c r="I21" s="49">
        <v>244</v>
      </c>
      <c r="J21" s="49">
        <v>55</v>
      </c>
      <c r="K21" s="49">
        <v>238</v>
      </c>
      <c r="L21" s="49">
        <v>69</v>
      </c>
      <c r="M21" s="50">
        <v>137</v>
      </c>
      <c r="N21" s="50">
        <v>101</v>
      </c>
      <c r="O21" s="50">
        <v>278</v>
      </c>
      <c r="P21" s="50">
        <v>237</v>
      </c>
      <c r="Q21" s="50">
        <v>152</v>
      </c>
      <c r="R21" s="50">
        <v>208</v>
      </c>
      <c r="S21" s="51">
        <f>SUM(E21:R21)</f>
        <v>2566</v>
      </c>
    </row>
    <row r="22" spans="2:19" ht="29.1" customHeight="1" thickTop="1" thickBot="1">
      <c r="B22" s="121"/>
      <c r="C22" s="157" t="s">
        <v>38</v>
      </c>
      <c r="D22" s="158"/>
      <c r="E22" s="59">
        <f t="shared" ref="E22:S22" si="6">E21/E6*100</f>
        <v>21.689497716894977</v>
      </c>
      <c r="F22" s="59">
        <f t="shared" si="6"/>
        <v>20.559610705596107</v>
      </c>
      <c r="G22" s="59">
        <f t="shared" si="6"/>
        <v>17.525773195876287</v>
      </c>
      <c r="H22" s="59">
        <f t="shared" si="6"/>
        <v>17.725258493353028</v>
      </c>
      <c r="I22" s="59">
        <f t="shared" si="6"/>
        <v>17.086834733893557</v>
      </c>
      <c r="J22" s="59">
        <f t="shared" si="6"/>
        <v>15.804597701149426</v>
      </c>
      <c r="K22" s="59">
        <f t="shared" si="6"/>
        <v>17.854463615903978</v>
      </c>
      <c r="L22" s="59">
        <f t="shared" si="6"/>
        <v>15.825688073394495</v>
      </c>
      <c r="M22" s="59">
        <f t="shared" si="6"/>
        <v>20.789074355083457</v>
      </c>
      <c r="N22" s="59">
        <f t="shared" si="6"/>
        <v>11.43827859569649</v>
      </c>
      <c r="O22" s="59">
        <f t="shared" si="6"/>
        <v>14.249103024090209</v>
      </c>
      <c r="P22" s="59">
        <f t="shared" si="6"/>
        <v>13.589449541284404</v>
      </c>
      <c r="Q22" s="59">
        <f t="shared" si="6"/>
        <v>16.291532690246516</v>
      </c>
      <c r="R22" s="60">
        <f t="shared" si="6"/>
        <v>14.689265536723164</v>
      </c>
      <c r="S22" s="61">
        <f t="shared" si="6"/>
        <v>16.561249515941658</v>
      </c>
    </row>
    <row r="23" spans="2:19" s="4" customFormat="1" ht="29.1" customHeight="1" thickTop="1" thickBot="1">
      <c r="B23" s="154" t="s">
        <v>31</v>
      </c>
      <c r="C23" s="165" t="s">
        <v>41</v>
      </c>
      <c r="D23" s="166"/>
      <c r="E23" s="48">
        <v>61</v>
      </c>
      <c r="F23" s="49">
        <v>57</v>
      </c>
      <c r="G23" s="49">
        <v>51</v>
      </c>
      <c r="H23" s="49">
        <v>83</v>
      </c>
      <c r="I23" s="49">
        <v>80</v>
      </c>
      <c r="J23" s="49">
        <v>36</v>
      </c>
      <c r="K23" s="49">
        <v>84</v>
      </c>
      <c r="L23" s="49">
        <v>6</v>
      </c>
      <c r="M23" s="50">
        <v>53</v>
      </c>
      <c r="N23" s="50">
        <v>31</v>
      </c>
      <c r="O23" s="50">
        <v>91</v>
      </c>
      <c r="P23" s="50">
        <v>71</v>
      </c>
      <c r="Q23" s="50">
        <v>54</v>
      </c>
      <c r="R23" s="50">
        <v>67</v>
      </c>
      <c r="S23" s="51">
        <f>SUM(E23:R23)</f>
        <v>825</v>
      </c>
    </row>
    <row r="24" spans="2:19" ht="29.1" customHeight="1" thickTop="1" thickBot="1">
      <c r="B24" s="121"/>
      <c r="C24" s="157" t="s">
        <v>38</v>
      </c>
      <c r="D24" s="158"/>
      <c r="E24" s="59">
        <f t="shared" ref="E24:S24" si="7">E23/E6*100</f>
        <v>4.6423135464231349</v>
      </c>
      <c r="F24" s="59">
        <f t="shared" si="7"/>
        <v>6.9343065693430654</v>
      </c>
      <c r="G24" s="59">
        <f t="shared" si="7"/>
        <v>5.8419243986254292</v>
      </c>
      <c r="H24" s="59">
        <f t="shared" si="7"/>
        <v>6.1299852289512557</v>
      </c>
      <c r="I24" s="59">
        <f t="shared" si="7"/>
        <v>5.6022408963585439</v>
      </c>
      <c r="J24" s="59">
        <f t="shared" si="7"/>
        <v>10.344827586206897</v>
      </c>
      <c r="K24" s="59">
        <f t="shared" si="7"/>
        <v>6.301575393848462</v>
      </c>
      <c r="L24" s="59">
        <f t="shared" si="7"/>
        <v>1.3761467889908259</v>
      </c>
      <c r="M24" s="59">
        <f t="shared" si="7"/>
        <v>8.0424886191198777</v>
      </c>
      <c r="N24" s="59">
        <f t="shared" si="7"/>
        <v>3.5107587768969424</v>
      </c>
      <c r="O24" s="59">
        <f t="shared" si="7"/>
        <v>4.664274730907227</v>
      </c>
      <c r="P24" s="59">
        <f t="shared" si="7"/>
        <v>4.0711009174311927</v>
      </c>
      <c r="Q24" s="59">
        <f t="shared" si="7"/>
        <v>5.787781350482315</v>
      </c>
      <c r="R24" s="60">
        <f t="shared" si="7"/>
        <v>4.731638418079096</v>
      </c>
      <c r="S24" s="61">
        <f t="shared" si="7"/>
        <v>5.3246417968245776</v>
      </c>
    </row>
    <row r="25" spans="2:19" s="4" customFormat="1" ht="29.1" customHeight="1" thickTop="1" thickBot="1">
      <c r="B25" s="154" t="s">
        <v>42</v>
      </c>
      <c r="C25" s="155" t="s">
        <v>43</v>
      </c>
      <c r="D25" s="156"/>
      <c r="E25" s="63">
        <v>26</v>
      </c>
      <c r="F25" s="50">
        <v>26</v>
      </c>
      <c r="G25" s="50">
        <v>13</v>
      </c>
      <c r="H25" s="50">
        <v>44</v>
      </c>
      <c r="I25" s="50">
        <v>33</v>
      </c>
      <c r="J25" s="50">
        <v>5</v>
      </c>
      <c r="K25" s="50">
        <v>29</v>
      </c>
      <c r="L25" s="50">
        <v>11</v>
      </c>
      <c r="M25" s="50">
        <v>13</v>
      </c>
      <c r="N25" s="50">
        <v>20</v>
      </c>
      <c r="O25" s="50">
        <v>34</v>
      </c>
      <c r="P25" s="50">
        <v>41</v>
      </c>
      <c r="Q25" s="50">
        <v>29</v>
      </c>
      <c r="R25" s="50">
        <v>44</v>
      </c>
      <c r="S25" s="51">
        <f>SUM(E25:R25)</f>
        <v>368</v>
      </c>
    </row>
    <row r="26" spans="2:19" ht="29.1" customHeight="1" thickTop="1" thickBot="1">
      <c r="B26" s="121"/>
      <c r="C26" s="157" t="s">
        <v>38</v>
      </c>
      <c r="D26" s="158"/>
      <c r="E26" s="59">
        <f t="shared" ref="E26:S26" si="8">E25/E6*100</f>
        <v>1.9786910197869101</v>
      </c>
      <c r="F26" s="59">
        <f t="shared" si="8"/>
        <v>3.1630170316301705</v>
      </c>
      <c r="G26" s="59">
        <f t="shared" si="8"/>
        <v>1.4891179839633446</v>
      </c>
      <c r="H26" s="59">
        <f t="shared" si="8"/>
        <v>3.2496307237813884</v>
      </c>
      <c r="I26" s="59">
        <f t="shared" si="8"/>
        <v>2.3109243697478994</v>
      </c>
      <c r="J26" s="59">
        <f t="shared" si="8"/>
        <v>1.4367816091954022</v>
      </c>
      <c r="K26" s="59">
        <f t="shared" si="8"/>
        <v>2.1755438859714928</v>
      </c>
      <c r="L26" s="59">
        <f t="shared" si="8"/>
        <v>2.522935779816514</v>
      </c>
      <c r="M26" s="59">
        <f t="shared" si="8"/>
        <v>1.9726858877086493</v>
      </c>
      <c r="N26" s="59">
        <f t="shared" si="8"/>
        <v>2.2650056625141564</v>
      </c>
      <c r="O26" s="59">
        <f t="shared" si="8"/>
        <v>1.742696053305997</v>
      </c>
      <c r="P26" s="59">
        <f t="shared" si="8"/>
        <v>2.3509174311926606</v>
      </c>
      <c r="Q26" s="59">
        <f t="shared" si="8"/>
        <v>3.1082529474812435</v>
      </c>
      <c r="R26" s="60">
        <f t="shared" si="8"/>
        <v>3.1073446327683616</v>
      </c>
      <c r="S26" s="61">
        <f t="shared" si="8"/>
        <v>2.3751129469472056</v>
      </c>
    </row>
    <row r="27" spans="2:19" ht="29.1" customHeight="1" thickTop="1" thickBot="1">
      <c r="B27" s="154" t="s">
        <v>44</v>
      </c>
      <c r="C27" s="160" t="s">
        <v>45</v>
      </c>
      <c r="D27" s="161"/>
      <c r="E27" s="63">
        <v>187</v>
      </c>
      <c r="F27" s="50">
        <v>115</v>
      </c>
      <c r="G27" s="50">
        <v>110</v>
      </c>
      <c r="H27" s="50">
        <v>225</v>
      </c>
      <c r="I27" s="50">
        <v>247</v>
      </c>
      <c r="J27" s="50">
        <v>49</v>
      </c>
      <c r="K27" s="50">
        <v>287</v>
      </c>
      <c r="L27" s="50">
        <v>62</v>
      </c>
      <c r="M27" s="50">
        <v>147</v>
      </c>
      <c r="N27" s="50">
        <v>118</v>
      </c>
      <c r="O27" s="50">
        <v>375</v>
      </c>
      <c r="P27" s="50">
        <v>353</v>
      </c>
      <c r="Q27" s="50">
        <v>127</v>
      </c>
      <c r="R27" s="50">
        <v>226</v>
      </c>
      <c r="S27" s="51">
        <f>SUM(E27:R27)</f>
        <v>2628</v>
      </c>
    </row>
    <row r="28" spans="2:19" ht="29.1" customHeight="1" thickTop="1" thickBot="1">
      <c r="B28" s="159"/>
      <c r="C28" s="157" t="s">
        <v>38</v>
      </c>
      <c r="D28" s="158"/>
      <c r="E28" s="59">
        <f>E27/E6*100</f>
        <v>14.231354642313546</v>
      </c>
      <c r="F28" s="59">
        <f t="shared" ref="F28:S28" si="9">F27/F6*100</f>
        <v>13.990267639902676</v>
      </c>
      <c r="G28" s="59">
        <f t="shared" si="9"/>
        <v>12.600229095074456</v>
      </c>
      <c r="H28" s="59">
        <f t="shared" si="9"/>
        <v>16.617429837518465</v>
      </c>
      <c r="I28" s="59">
        <f t="shared" si="9"/>
        <v>17.296918767507002</v>
      </c>
      <c r="J28" s="59">
        <f t="shared" si="9"/>
        <v>14.080459770114942</v>
      </c>
      <c r="K28" s="59">
        <f t="shared" si="9"/>
        <v>21.530382595648913</v>
      </c>
      <c r="L28" s="59">
        <f t="shared" si="9"/>
        <v>14.220183486238533</v>
      </c>
      <c r="M28" s="59">
        <f t="shared" si="9"/>
        <v>22.306525037936268</v>
      </c>
      <c r="N28" s="59">
        <f t="shared" si="9"/>
        <v>13.363533408833522</v>
      </c>
      <c r="O28" s="59">
        <f t="shared" si="9"/>
        <v>19.220912352639672</v>
      </c>
      <c r="P28" s="59">
        <f t="shared" si="9"/>
        <v>20.240825688073393</v>
      </c>
      <c r="Q28" s="59">
        <f t="shared" si="9"/>
        <v>13.612004287245444</v>
      </c>
      <c r="R28" s="59">
        <f t="shared" si="9"/>
        <v>15.96045197740113</v>
      </c>
      <c r="S28" s="59">
        <f t="shared" si="9"/>
        <v>16.961404414612108</v>
      </c>
    </row>
    <row r="29" spans="2:19" ht="29.1" customHeight="1" thickBot="1">
      <c r="B29" s="150" t="s">
        <v>46</v>
      </c>
      <c r="C29" s="150"/>
      <c r="D29" s="150"/>
      <c r="E29" s="150"/>
      <c r="F29" s="150"/>
      <c r="G29" s="150"/>
      <c r="H29" s="150"/>
      <c r="I29" s="150"/>
      <c r="J29" s="150"/>
      <c r="K29" s="150"/>
      <c r="L29" s="150"/>
      <c r="M29" s="150"/>
      <c r="N29" s="150"/>
      <c r="O29" s="150"/>
      <c r="P29" s="150"/>
      <c r="Q29" s="150"/>
      <c r="R29" s="150"/>
      <c r="S29" s="162"/>
    </row>
    <row r="30" spans="2:19" ht="29.1" customHeight="1" thickTop="1" thickBot="1">
      <c r="B30" s="143" t="s">
        <v>20</v>
      </c>
      <c r="C30" s="163" t="s">
        <v>47</v>
      </c>
      <c r="D30" s="164"/>
      <c r="E30" s="48">
        <v>241</v>
      </c>
      <c r="F30" s="49">
        <v>189</v>
      </c>
      <c r="G30" s="49">
        <v>206</v>
      </c>
      <c r="H30" s="49">
        <v>319</v>
      </c>
      <c r="I30" s="49">
        <v>313</v>
      </c>
      <c r="J30" s="49">
        <v>67</v>
      </c>
      <c r="K30" s="49">
        <v>324</v>
      </c>
      <c r="L30" s="49">
        <v>85</v>
      </c>
      <c r="M30" s="50">
        <v>170</v>
      </c>
      <c r="N30" s="50">
        <v>250</v>
      </c>
      <c r="O30" s="50">
        <v>320</v>
      </c>
      <c r="P30" s="50">
        <v>383</v>
      </c>
      <c r="Q30" s="50">
        <v>214</v>
      </c>
      <c r="R30" s="50">
        <v>334</v>
      </c>
      <c r="S30" s="51">
        <f>SUM(E30:R30)</f>
        <v>3415</v>
      </c>
    </row>
    <row r="31" spans="2:19" ht="29.1" customHeight="1" thickTop="1" thickBot="1">
      <c r="B31" s="121"/>
      <c r="C31" s="157" t="s">
        <v>38</v>
      </c>
      <c r="D31" s="158"/>
      <c r="E31" s="59">
        <f t="shared" ref="E31:S31" si="10">E30/E6*100</f>
        <v>18.340943683409435</v>
      </c>
      <c r="F31" s="59">
        <f t="shared" si="10"/>
        <v>22.992700729927009</v>
      </c>
      <c r="G31" s="59">
        <f t="shared" si="10"/>
        <v>23.596792668957615</v>
      </c>
      <c r="H31" s="59">
        <f t="shared" si="10"/>
        <v>23.559822747415065</v>
      </c>
      <c r="I31" s="59">
        <f t="shared" si="10"/>
        <v>21.918767507002801</v>
      </c>
      <c r="J31" s="59">
        <f t="shared" si="10"/>
        <v>19.25287356321839</v>
      </c>
      <c r="K31" s="59">
        <f t="shared" si="10"/>
        <v>24.306076519129782</v>
      </c>
      <c r="L31" s="59">
        <f t="shared" si="10"/>
        <v>19.495412844036696</v>
      </c>
      <c r="M31" s="59">
        <f t="shared" si="10"/>
        <v>25.796661608497722</v>
      </c>
      <c r="N31" s="59">
        <f t="shared" si="10"/>
        <v>28.312570781426956</v>
      </c>
      <c r="O31" s="59">
        <f t="shared" si="10"/>
        <v>16.401845207585851</v>
      </c>
      <c r="P31" s="59">
        <f t="shared" si="10"/>
        <v>21.961009174311926</v>
      </c>
      <c r="Q31" s="59">
        <f t="shared" si="10"/>
        <v>22.936763129689176</v>
      </c>
      <c r="R31" s="60">
        <f t="shared" si="10"/>
        <v>23.587570621468927</v>
      </c>
      <c r="S31" s="61">
        <f t="shared" si="10"/>
        <v>22.040789983219312</v>
      </c>
    </row>
    <row r="32" spans="2:19" ht="29.1" customHeight="1" thickTop="1" thickBot="1">
      <c r="B32" s="154" t="s">
        <v>23</v>
      </c>
      <c r="C32" s="155" t="s">
        <v>48</v>
      </c>
      <c r="D32" s="156"/>
      <c r="E32" s="48">
        <v>384</v>
      </c>
      <c r="F32" s="49">
        <v>249</v>
      </c>
      <c r="G32" s="49">
        <v>220</v>
      </c>
      <c r="H32" s="49">
        <v>380</v>
      </c>
      <c r="I32" s="49">
        <v>397</v>
      </c>
      <c r="J32" s="49">
        <v>126</v>
      </c>
      <c r="K32" s="49">
        <v>395</v>
      </c>
      <c r="L32" s="49">
        <v>123</v>
      </c>
      <c r="M32" s="50">
        <v>163</v>
      </c>
      <c r="N32" s="50">
        <v>209</v>
      </c>
      <c r="O32" s="50">
        <v>537</v>
      </c>
      <c r="P32" s="50">
        <v>434</v>
      </c>
      <c r="Q32" s="50">
        <v>250</v>
      </c>
      <c r="R32" s="50">
        <v>367</v>
      </c>
      <c r="S32" s="51">
        <f>SUM(E32:R32)</f>
        <v>4234</v>
      </c>
    </row>
    <row r="33" spans="2:22" ht="29.1" customHeight="1" thickTop="1" thickBot="1">
      <c r="B33" s="121"/>
      <c r="C33" s="157" t="s">
        <v>38</v>
      </c>
      <c r="D33" s="158"/>
      <c r="E33" s="59">
        <f t="shared" ref="E33:S33" si="11">E32/E6*100</f>
        <v>29.223744292237441</v>
      </c>
      <c r="F33" s="59">
        <f t="shared" si="11"/>
        <v>30.29197080291971</v>
      </c>
      <c r="G33" s="59">
        <f t="shared" si="11"/>
        <v>25.200458190148911</v>
      </c>
      <c r="H33" s="59">
        <f t="shared" si="11"/>
        <v>28.064992614475624</v>
      </c>
      <c r="I33" s="59">
        <f t="shared" si="11"/>
        <v>27.801120448179272</v>
      </c>
      <c r="J33" s="59">
        <f t="shared" si="11"/>
        <v>36.206896551724135</v>
      </c>
      <c r="K33" s="59">
        <f t="shared" si="11"/>
        <v>29.632408102025504</v>
      </c>
      <c r="L33" s="59">
        <f t="shared" si="11"/>
        <v>28.211009174311926</v>
      </c>
      <c r="M33" s="59">
        <f t="shared" si="11"/>
        <v>24.734446130500761</v>
      </c>
      <c r="N33" s="59">
        <f t="shared" si="11"/>
        <v>23.669309173272936</v>
      </c>
      <c r="O33" s="59">
        <f t="shared" si="11"/>
        <v>27.524346488980012</v>
      </c>
      <c r="P33" s="59">
        <f t="shared" si="11"/>
        <v>24.88532110091743</v>
      </c>
      <c r="Q33" s="59">
        <f t="shared" si="11"/>
        <v>26.79528403001072</v>
      </c>
      <c r="R33" s="60">
        <f t="shared" si="11"/>
        <v>25.918079096045197</v>
      </c>
      <c r="S33" s="61">
        <f t="shared" si="11"/>
        <v>27.326707112430622</v>
      </c>
    </row>
    <row r="34" spans="2:22" ht="29.1" customHeight="1" thickTop="1" thickBot="1">
      <c r="B34" s="154" t="s">
        <v>28</v>
      </c>
      <c r="C34" s="155" t="s">
        <v>49</v>
      </c>
      <c r="D34" s="156"/>
      <c r="E34" s="48">
        <v>343</v>
      </c>
      <c r="F34" s="49">
        <v>255</v>
      </c>
      <c r="G34" s="49">
        <v>343</v>
      </c>
      <c r="H34" s="49">
        <v>519</v>
      </c>
      <c r="I34" s="49">
        <v>509</v>
      </c>
      <c r="J34" s="49">
        <v>129</v>
      </c>
      <c r="K34" s="49">
        <v>553</v>
      </c>
      <c r="L34" s="49">
        <v>156</v>
      </c>
      <c r="M34" s="50">
        <v>195</v>
      </c>
      <c r="N34" s="50">
        <v>436</v>
      </c>
      <c r="O34" s="50">
        <v>710</v>
      </c>
      <c r="P34" s="50">
        <v>921</v>
      </c>
      <c r="Q34" s="50">
        <v>342</v>
      </c>
      <c r="R34" s="50">
        <v>615</v>
      </c>
      <c r="S34" s="51">
        <f>SUM(E34:R34)</f>
        <v>6026</v>
      </c>
    </row>
    <row r="35" spans="2:22" ht="29.1" customHeight="1" thickTop="1" thickBot="1">
      <c r="B35" s="121"/>
      <c r="C35" s="157" t="s">
        <v>38</v>
      </c>
      <c r="D35" s="158"/>
      <c r="E35" s="59">
        <f t="shared" ref="E35:S35" si="12">E34/E6*100</f>
        <v>26.103500761035008</v>
      </c>
      <c r="F35" s="59">
        <f t="shared" si="12"/>
        <v>31.021897810218981</v>
      </c>
      <c r="G35" s="59">
        <f t="shared" si="12"/>
        <v>39.289805269186715</v>
      </c>
      <c r="H35" s="59">
        <f t="shared" si="12"/>
        <v>38.330871491875925</v>
      </c>
      <c r="I35" s="59">
        <f t="shared" si="12"/>
        <v>35.64425770308123</v>
      </c>
      <c r="J35" s="59">
        <f t="shared" si="12"/>
        <v>37.068965517241381</v>
      </c>
      <c r="K35" s="59">
        <f t="shared" si="12"/>
        <v>41.485371342835705</v>
      </c>
      <c r="L35" s="59">
        <f t="shared" si="12"/>
        <v>35.779816513761467</v>
      </c>
      <c r="M35" s="59">
        <f t="shared" si="12"/>
        <v>29.590288315629742</v>
      </c>
      <c r="N35" s="59">
        <f t="shared" si="12"/>
        <v>49.37712344280861</v>
      </c>
      <c r="O35" s="59">
        <f t="shared" si="12"/>
        <v>36.391594054331108</v>
      </c>
      <c r="P35" s="59">
        <f t="shared" si="12"/>
        <v>52.809633027522942</v>
      </c>
      <c r="Q35" s="59">
        <f t="shared" si="12"/>
        <v>36.655948553054664</v>
      </c>
      <c r="R35" s="60">
        <f t="shared" si="12"/>
        <v>43.432203389830512</v>
      </c>
      <c r="S35" s="61">
        <f t="shared" si="12"/>
        <v>38.892474506260491</v>
      </c>
    </row>
    <row r="36" spans="2:22" ht="29.1" customHeight="1" thickTop="1" thickBot="1">
      <c r="B36" s="154" t="s">
        <v>31</v>
      </c>
      <c r="C36" s="160" t="s">
        <v>50</v>
      </c>
      <c r="D36" s="161"/>
      <c r="E36" s="63">
        <v>159</v>
      </c>
      <c r="F36" s="50">
        <v>159</v>
      </c>
      <c r="G36" s="50">
        <v>219</v>
      </c>
      <c r="H36" s="50">
        <v>193</v>
      </c>
      <c r="I36" s="50">
        <v>305</v>
      </c>
      <c r="J36" s="50">
        <v>43</v>
      </c>
      <c r="K36" s="50">
        <v>281</v>
      </c>
      <c r="L36" s="50">
        <v>72</v>
      </c>
      <c r="M36" s="50">
        <v>98</v>
      </c>
      <c r="N36" s="50">
        <v>120</v>
      </c>
      <c r="O36" s="50">
        <v>226</v>
      </c>
      <c r="P36" s="50">
        <v>272</v>
      </c>
      <c r="Q36" s="50">
        <v>205</v>
      </c>
      <c r="R36" s="50">
        <v>240</v>
      </c>
      <c r="S36" s="51">
        <f>SUM(E36:R36)</f>
        <v>2592</v>
      </c>
    </row>
    <row r="37" spans="2:22" ht="29.1" customHeight="1" thickTop="1" thickBot="1">
      <c r="B37" s="159"/>
      <c r="C37" s="157" t="s">
        <v>38</v>
      </c>
      <c r="D37" s="158"/>
      <c r="E37" s="59">
        <f t="shared" ref="E37:S37" si="13">E36/E6*100</f>
        <v>12.100456621004566</v>
      </c>
      <c r="F37" s="59">
        <f t="shared" si="13"/>
        <v>19.34306569343066</v>
      </c>
      <c r="G37" s="59">
        <f t="shared" si="13"/>
        <v>25.085910652920962</v>
      </c>
      <c r="H37" s="59">
        <f t="shared" si="13"/>
        <v>14.254062038404728</v>
      </c>
      <c r="I37" s="59">
        <f t="shared" si="13"/>
        <v>21.358543417366946</v>
      </c>
      <c r="J37" s="59">
        <f t="shared" si="13"/>
        <v>12.35632183908046</v>
      </c>
      <c r="K37" s="59">
        <f t="shared" si="13"/>
        <v>21.080270067516878</v>
      </c>
      <c r="L37" s="59">
        <f t="shared" si="13"/>
        <v>16.513761467889911</v>
      </c>
      <c r="M37" s="59">
        <f t="shared" si="13"/>
        <v>14.871016691957511</v>
      </c>
      <c r="N37" s="59">
        <f t="shared" si="13"/>
        <v>13.590033975084935</v>
      </c>
      <c r="O37" s="59">
        <f t="shared" si="13"/>
        <v>11.583803177857508</v>
      </c>
      <c r="P37" s="59">
        <f t="shared" si="13"/>
        <v>15.596330275229359</v>
      </c>
      <c r="Q37" s="59">
        <f t="shared" si="13"/>
        <v>21.972132904608788</v>
      </c>
      <c r="R37" s="60">
        <f t="shared" si="13"/>
        <v>16.949152542372879</v>
      </c>
      <c r="S37" s="61">
        <f t="shared" si="13"/>
        <v>16.72905640893249</v>
      </c>
    </row>
    <row r="38" spans="2:22" s="64" customFormat="1" ht="29.1" customHeight="1" thickTop="1" thickBot="1">
      <c r="B38" s="143" t="s">
        <v>42</v>
      </c>
      <c r="C38" s="145" t="s">
        <v>51</v>
      </c>
      <c r="D38" s="146"/>
      <c r="E38" s="63">
        <v>173</v>
      </c>
      <c r="F38" s="50">
        <v>102</v>
      </c>
      <c r="G38" s="50">
        <v>94</v>
      </c>
      <c r="H38" s="50">
        <v>76</v>
      </c>
      <c r="I38" s="50">
        <v>211</v>
      </c>
      <c r="J38" s="50">
        <v>48</v>
      </c>
      <c r="K38" s="50">
        <v>124</v>
      </c>
      <c r="L38" s="50">
        <v>44</v>
      </c>
      <c r="M38" s="50">
        <v>62</v>
      </c>
      <c r="N38" s="50">
        <v>73</v>
      </c>
      <c r="O38" s="50">
        <v>192</v>
      </c>
      <c r="P38" s="50">
        <v>134</v>
      </c>
      <c r="Q38" s="50">
        <v>96</v>
      </c>
      <c r="R38" s="50">
        <v>121</v>
      </c>
      <c r="S38" s="51">
        <f>SUM(E38:R38)</f>
        <v>1550</v>
      </c>
    </row>
    <row r="39" spans="2:22" s="4" customFormat="1" ht="29.1" customHeight="1" thickTop="1" thickBot="1">
      <c r="B39" s="144"/>
      <c r="C39" s="147" t="s">
        <v>38</v>
      </c>
      <c r="D39" s="148"/>
      <c r="E39" s="65">
        <f t="shared" ref="E39:S39" si="14">E38/E6*100</f>
        <v>13.165905631659056</v>
      </c>
      <c r="F39" s="66">
        <f t="shared" si="14"/>
        <v>12.408759124087592</v>
      </c>
      <c r="G39" s="66">
        <f t="shared" si="14"/>
        <v>10.767468499427263</v>
      </c>
      <c r="H39" s="66">
        <f t="shared" si="14"/>
        <v>5.6129985228951256</v>
      </c>
      <c r="I39" s="66">
        <f t="shared" si="14"/>
        <v>14.775910364145659</v>
      </c>
      <c r="J39" s="66">
        <f t="shared" si="14"/>
        <v>13.793103448275861</v>
      </c>
      <c r="K39" s="66">
        <f t="shared" si="14"/>
        <v>9.3023255813953494</v>
      </c>
      <c r="L39" s="66">
        <f t="shared" si="14"/>
        <v>10.091743119266056</v>
      </c>
      <c r="M39" s="66">
        <f t="shared" si="14"/>
        <v>9.4081942336874054</v>
      </c>
      <c r="N39" s="66">
        <f t="shared" si="14"/>
        <v>8.2672706681766712</v>
      </c>
      <c r="O39" s="65">
        <f t="shared" si="14"/>
        <v>9.8411071245515132</v>
      </c>
      <c r="P39" s="66">
        <f t="shared" si="14"/>
        <v>7.6834862385321099</v>
      </c>
      <c r="Q39" s="66">
        <f t="shared" si="14"/>
        <v>10.289389067524116</v>
      </c>
      <c r="R39" s="67">
        <f t="shared" si="14"/>
        <v>8.5451977401129948</v>
      </c>
      <c r="S39" s="61">
        <f t="shared" si="14"/>
        <v>10.003872466761326</v>
      </c>
    </row>
    <row r="40" spans="2:22" s="4" customFormat="1" ht="24" customHeight="1">
      <c r="B40" s="68"/>
      <c r="C40" s="69"/>
      <c r="D40" s="69"/>
      <c r="E40" s="70"/>
      <c r="F40" s="70"/>
      <c r="G40" s="70"/>
      <c r="H40" s="70"/>
      <c r="I40" s="70"/>
      <c r="J40" s="70"/>
      <c r="K40" s="70"/>
      <c r="L40" s="70"/>
      <c r="M40" s="70"/>
      <c r="N40" s="70"/>
      <c r="O40" s="70"/>
      <c r="P40" s="70"/>
      <c r="Q40" s="70"/>
      <c r="R40" s="70"/>
      <c r="S40" s="71"/>
    </row>
    <row r="41" spans="2:22" s="4" customFormat="1" ht="48.75" customHeight="1" thickBot="1">
      <c r="B41" s="149" t="s">
        <v>52</v>
      </c>
      <c r="C41" s="149"/>
      <c r="D41" s="149"/>
      <c r="E41" s="149"/>
      <c r="F41" s="149"/>
      <c r="G41" s="149"/>
      <c r="H41" s="149"/>
      <c r="I41" s="149"/>
      <c r="J41" s="149"/>
      <c r="K41" s="149"/>
      <c r="L41" s="149"/>
      <c r="M41" s="149"/>
      <c r="N41" s="149"/>
      <c r="O41" s="149"/>
      <c r="P41" s="149"/>
      <c r="Q41" s="149"/>
      <c r="R41" s="149"/>
      <c r="S41" s="149"/>
    </row>
    <row r="42" spans="2:22" s="4" customFormat="1" ht="42" customHeight="1" thickTop="1" thickBot="1">
      <c r="B42" s="6" t="s">
        <v>1</v>
      </c>
      <c r="C42" s="72" t="s">
        <v>2</v>
      </c>
      <c r="D42" s="73" t="s">
        <v>3</v>
      </c>
      <c r="E42" s="74"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50" t="s">
        <v>55</v>
      </c>
      <c r="C43" s="151"/>
      <c r="D43" s="151"/>
      <c r="E43" s="151"/>
      <c r="F43" s="151"/>
      <c r="G43" s="151"/>
      <c r="H43" s="151"/>
      <c r="I43" s="151"/>
      <c r="J43" s="151"/>
      <c r="K43" s="151"/>
      <c r="L43" s="151"/>
      <c r="M43" s="151"/>
      <c r="N43" s="151"/>
      <c r="O43" s="151"/>
      <c r="P43" s="151"/>
      <c r="Q43" s="151"/>
      <c r="R43" s="151"/>
      <c r="S43" s="139"/>
    </row>
    <row r="44" spans="2:22" s="4" customFormat="1" ht="42" customHeight="1" thickTop="1" thickBot="1">
      <c r="B44" s="75" t="s">
        <v>20</v>
      </c>
      <c r="C44" s="152" t="s">
        <v>56</v>
      </c>
      <c r="D44" s="153"/>
      <c r="E44" s="56">
        <v>367</v>
      </c>
      <c r="F44" s="56">
        <v>275</v>
      </c>
      <c r="G44" s="56">
        <v>357</v>
      </c>
      <c r="H44" s="56">
        <v>154</v>
      </c>
      <c r="I44" s="56">
        <v>77</v>
      </c>
      <c r="J44" s="56">
        <v>59</v>
      </c>
      <c r="K44" s="56">
        <v>52</v>
      </c>
      <c r="L44" s="56">
        <v>44</v>
      </c>
      <c r="M44" s="56">
        <v>181</v>
      </c>
      <c r="N44" s="56">
        <v>45</v>
      </c>
      <c r="O44" s="56">
        <v>283</v>
      </c>
      <c r="P44" s="56">
        <v>130</v>
      </c>
      <c r="Q44" s="56">
        <v>699</v>
      </c>
      <c r="R44" s="76">
        <v>207</v>
      </c>
      <c r="S44" s="77">
        <f>SUM(E44:R44)</f>
        <v>2930</v>
      </c>
    </row>
    <row r="45" spans="2:22" s="4" customFormat="1" ht="42" customHeight="1" thickTop="1" thickBot="1">
      <c r="B45" s="78"/>
      <c r="C45" s="133" t="s">
        <v>57</v>
      </c>
      <c r="D45" s="134"/>
      <c r="E45" s="79">
        <v>27</v>
      </c>
      <c r="F45" s="49">
        <v>11</v>
      </c>
      <c r="G45" s="49">
        <v>30</v>
      </c>
      <c r="H45" s="49">
        <v>30</v>
      </c>
      <c r="I45" s="49">
        <v>26</v>
      </c>
      <c r="J45" s="49">
        <v>3</v>
      </c>
      <c r="K45" s="49">
        <v>13</v>
      </c>
      <c r="L45" s="49">
        <v>23</v>
      </c>
      <c r="M45" s="50">
        <v>16</v>
      </c>
      <c r="N45" s="50">
        <v>10</v>
      </c>
      <c r="O45" s="50">
        <v>24</v>
      </c>
      <c r="P45" s="50">
        <v>5</v>
      </c>
      <c r="Q45" s="50">
        <v>23</v>
      </c>
      <c r="R45" s="50">
        <v>56</v>
      </c>
      <c r="S45" s="77">
        <f>SUM(E45:R45)</f>
        <v>297</v>
      </c>
    </row>
    <row r="46" spans="2:22" s="4" customFormat="1" ht="42" customHeight="1" thickTop="1" thickBot="1">
      <c r="B46" s="80" t="s">
        <v>23</v>
      </c>
      <c r="C46" s="135" t="s">
        <v>58</v>
      </c>
      <c r="D46" s="136"/>
      <c r="E46" s="81">
        <f>E44+'[1]Stan i struktura IV 23'!E46</f>
        <v>2109</v>
      </c>
      <c r="F46" s="81">
        <f>F44+'[1]Stan i struktura IV 23'!F46</f>
        <v>662</v>
      </c>
      <c r="G46" s="81">
        <f>G44+'[1]Stan i struktura IV 23'!G46</f>
        <v>1440</v>
      </c>
      <c r="H46" s="81">
        <f>H44+'[1]Stan i struktura IV 23'!H46</f>
        <v>1073</v>
      </c>
      <c r="I46" s="81">
        <f>I44+'[1]Stan i struktura IV 23'!I46</f>
        <v>525</v>
      </c>
      <c r="J46" s="81">
        <f>J44+'[1]Stan i struktura IV 23'!J46</f>
        <v>390</v>
      </c>
      <c r="K46" s="81">
        <f>K44+'[1]Stan i struktura IV 23'!K46</f>
        <v>409</v>
      </c>
      <c r="L46" s="81">
        <f>L44+'[1]Stan i struktura IV 23'!L46</f>
        <v>399</v>
      </c>
      <c r="M46" s="81">
        <f>M44+'[1]Stan i struktura IV 23'!M46</f>
        <v>1027</v>
      </c>
      <c r="N46" s="81">
        <f>N44+'[1]Stan i struktura IV 23'!N46</f>
        <v>628</v>
      </c>
      <c r="O46" s="81">
        <f>O44+'[1]Stan i struktura IV 23'!O46</f>
        <v>1572</v>
      </c>
      <c r="P46" s="81">
        <f>P44+'[1]Stan i struktura IV 23'!P46</f>
        <v>625</v>
      </c>
      <c r="Q46" s="81">
        <f>Q44+'[1]Stan i struktura IV 23'!Q46</f>
        <v>1384</v>
      </c>
      <c r="R46" s="82">
        <f>R44+'[1]Stan i struktura IV 23'!R46</f>
        <v>1012</v>
      </c>
      <c r="S46" s="83">
        <f>S44+'[1]Stan i struktura IV 23'!S46</f>
        <v>13255</v>
      </c>
      <c r="U46" s="4">
        <f>SUM(E46:R46)</f>
        <v>13255</v>
      </c>
      <c r="V46" s="4">
        <f>SUM(E46:R46)</f>
        <v>13255</v>
      </c>
    </row>
    <row r="47" spans="2:22" s="4" customFormat="1" ht="42" customHeight="1" thickBot="1">
      <c r="B47" s="137" t="s">
        <v>59</v>
      </c>
      <c r="C47" s="138"/>
      <c r="D47" s="138"/>
      <c r="E47" s="138"/>
      <c r="F47" s="138"/>
      <c r="G47" s="138"/>
      <c r="H47" s="138"/>
      <c r="I47" s="138"/>
      <c r="J47" s="138"/>
      <c r="K47" s="138"/>
      <c r="L47" s="138"/>
      <c r="M47" s="138"/>
      <c r="N47" s="138"/>
      <c r="O47" s="138"/>
      <c r="P47" s="138"/>
      <c r="Q47" s="138"/>
      <c r="R47" s="138"/>
      <c r="S47" s="139"/>
    </row>
    <row r="48" spans="2:22" s="4" customFormat="1" ht="42" customHeight="1" thickTop="1" thickBot="1">
      <c r="B48" s="140" t="s">
        <v>20</v>
      </c>
      <c r="C48" s="141" t="s">
        <v>60</v>
      </c>
      <c r="D48" s="142"/>
      <c r="E48" s="57">
        <v>10</v>
      </c>
      <c r="F48" s="57">
        <v>5</v>
      </c>
      <c r="G48" s="57">
        <v>4</v>
      </c>
      <c r="H48" s="57">
        <v>9</v>
      </c>
      <c r="I48" s="57">
        <v>5</v>
      </c>
      <c r="J48" s="57">
        <v>3</v>
      </c>
      <c r="K48" s="57">
        <v>10</v>
      </c>
      <c r="L48" s="57">
        <v>1</v>
      </c>
      <c r="M48" s="57">
        <v>0</v>
      </c>
      <c r="N48" s="57">
        <v>3</v>
      </c>
      <c r="O48" s="57">
        <v>28</v>
      </c>
      <c r="P48" s="57">
        <v>4</v>
      </c>
      <c r="Q48" s="57">
        <v>4</v>
      </c>
      <c r="R48" s="58">
        <v>15</v>
      </c>
      <c r="S48" s="84">
        <f>SUM(E48:R48)</f>
        <v>101</v>
      </c>
    </row>
    <row r="49" spans="2:22" ht="42" customHeight="1" thickTop="1" thickBot="1">
      <c r="B49" s="121"/>
      <c r="C49" s="131" t="s">
        <v>61</v>
      </c>
      <c r="D49" s="132"/>
      <c r="E49" s="85">
        <f>E48+'[1]Stan i struktura IV 23'!E49</f>
        <v>39</v>
      </c>
      <c r="F49" s="85">
        <f>F48+'[1]Stan i struktura IV 23'!F49</f>
        <v>21</v>
      </c>
      <c r="G49" s="85">
        <f>G48+'[1]Stan i struktura IV 23'!G49</f>
        <v>22</v>
      </c>
      <c r="H49" s="85">
        <f>H48+'[1]Stan i struktura IV 23'!H49</f>
        <v>38</v>
      </c>
      <c r="I49" s="85">
        <f>I48+'[1]Stan i struktura IV 23'!I49</f>
        <v>35</v>
      </c>
      <c r="J49" s="85">
        <f>J48+'[1]Stan i struktura IV 23'!J49</f>
        <v>11</v>
      </c>
      <c r="K49" s="85">
        <f>K48+'[1]Stan i struktura IV 23'!K49</f>
        <v>40</v>
      </c>
      <c r="L49" s="85">
        <f>L48+'[1]Stan i struktura IV 23'!L49</f>
        <v>15</v>
      </c>
      <c r="M49" s="85">
        <f>M48+'[1]Stan i struktura IV 23'!M49</f>
        <v>11</v>
      </c>
      <c r="N49" s="85">
        <f>N48+'[1]Stan i struktura IV 23'!N49</f>
        <v>14</v>
      </c>
      <c r="O49" s="85">
        <f>O48+'[1]Stan i struktura IV 23'!O49</f>
        <v>47</v>
      </c>
      <c r="P49" s="85">
        <f>P48+'[1]Stan i struktura IV 23'!P49</f>
        <v>22</v>
      </c>
      <c r="Q49" s="85">
        <f>Q48+'[1]Stan i struktura IV 23'!Q49</f>
        <v>71</v>
      </c>
      <c r="R49" s="86">
        <f>R48+'[1]Stan i struktura IV 23'!R49</f>
        <v>71</v>
      </c>
      <c r="S49" s="83">
        <f>S48+'[1]Stan i struktura IV 23'!S49</f>
        <v>457</v>
      </c>
      <c r="U49" s="1">
        <f>SUM(E49:R49)</f>
        <v>457</v>
      </c>
      <c r="V49" s="4">
        <f>SUM(E49:R49)</f>
        <v>457</v>
      </c>
    </row>
    <row r="50" spans="2:22" s="4" customFormat="1" ht="42" customHeight="1" thickTop="1" thickBot="1">
      <c r="B50" s="116" t="s">
        <v>23</v>
      </c>
      <c r="C50" s="129" t="s">
        <v>62</v>
      </c>
      <c r="D50" s="130"/>
      <c r="E50" s="87">
        <v>1</v>
      </c>
      <c r="F50" s="87">
        <v>3</v>
      </c>
      <c r="G50" s="87">
        <v>4</v>
      </c>
      <c r="H50" s="87">
        <v>3</v>
      </c>
      <c r="I50" s="87">
        <v>2</v>
      </c>
      <c r="J50" s="87">
        <v>3</v>
      </c>
      <c r="K50" s="87">
        <v>3</v>
      </c>
      <c r="L50" s="87">
        <v>4</v>
      </c>
      <c r="M50" s="87">
        <v>1</v>
      </c>
      <c r="N50" s="87">
        <v>0</v>
      </c>
      <c r="O50" s="87">
        <v>0</v>
      </c>
      <c r="P50" s="87">
        <v>3</v>
      </c>
      <c r="Q50" s="87">
        <v>8</v>
      </c>
      <c r="R50" s="88">
        <v>3</v>
      </c>
      <c r="S50" s="84">
        <f>SUM(E50:R50)</f>
        <v>38</v>
      </c>
    </row>
    <row r="51" spans="2:22" ht="42" customHeight="1" thickTop="1" thickBot="1">
      <c r="B51" s="121"/>
      <c r="C51" s="131" t="s">
        <v>63</v>
      </c>
      <c r="D51" s="132"/>
      <c r="E51" s="85">
        <f>E50+'[1]Stan i struktura IV 23'!E51</f>
        <v>4</v>
      </c>
      <c r="F51" s="85">
        <f>F50+'[1]Stan i struktura IV 23'!F51</f>
        <v>31</v>
      </c>
      <c r="G51" s="85">
        <f>G50+'[1]Stan i struktura IV 23'!G51</f>
        <v>17</v>
      </c>
      <c r="H51" s="85">
        <f>H50+'[1]Stan i struktura IV 23'!H51</f>
        <v>35</v>
      </c>
      <c r="I51" s="85">
        <f>I50+'[1]Stan i struktura IV 23'!I51</f>
        <v>44</v>
      </c>
      <c r="J51" s="85">
        <f>J50+'[1]Stan i struktura IV 23'!J51</f>
        <v>7</v>
      </c>
      <c r="K51" s="85">
        <f>K50+'[1]Stan i struktura IV 23'!K51</f>
        <v>23</v>
      </c>
      <c r="L51" s="85">
        <f>L50+'[1]Stan i struktura IV 23'!L51</f>
        <v>25</v>
      </c>
      <c r="M51" s="85">
        <f>M50+'[1]Stan i struktura IV 23'!M51</f>
        <v>4</v>
      </c>
      <c r="N51" s="85">
        <f>N50+'[1]Stan i struktura IV 23'!N51</f>
        <v>16</v>
      </c>
      <c r="O51" s="85">
        <f>O50+'[1]Stan i struktura IV 23'!O51</f>
        <v>4</v>
      </c>
      <c r="P51" s="85">
        <f>P50+'[1]Stan i struktura IV 23'!P51</f>
        <v>44</v>
      </c>
      <c r="Q51" s="85">
        <f>Q50+'[1]Stan i struktura IV 23'!Q51</f>
        <v>77</v>
      </c>
      <c r="R51" s="86">
        <f>R50+'[1]Stan i struktura IV 23'!R51</f>
        <v>14</v>
      </c>
      <c r="S51" s="83">
        <f>S50+'[1]Stan i struktura IV 23'!S51</f>
        <v>345</v>
      </c>
      <c r="U51" s="1">
        <f>SUM(E51:R51)</f>
        <v>345</v>
      </c>
      <c r="V51" s="4">
        <f>SUM(E51:R51)</f>
        <v>345</v>
      </c>
    </row>
    <row r="52" spans="2:22" s="4" customFormat="1" ht="42" customHeight="1" thickTop="1" thickBot="1">
      <c r="B52" s="108" t="s">
        <v>28</v>
      </c>
      <c r="C52" s="122" t="s">
        <v>64</v>
      </c>
      <c r="D52" s="123"/>
      <c r="E52" s="48">
        <v>8</v>
      </c>
      <c r="F52" s="49">
        <v>5</v>
      </c>
      <c r="G52" s="49">
        <v>19</v>
      </c>
      <c r="H52" s="49">
        <v>3</v>
      </c>
      <c r="I52" s="50">
        <v>12</v>
      </c>
      <c r="J52" s="49">
        <v>2</v>
      </c>
      <c r="K52" s="50">
        <v>17</v>
      </c>
      <c r="L52" s="49">
        <v>2</v>
      </c>
      <c r="M52" s="50">
        <v>5</v>
      </c>
      <c r="N52" s="50">
        <v>0</v>
      </c>
      <c r="O52" s="50">
        <v>9</v>
      </c>
      <c r="P52" s="49">
        <v>5</v>
      </c>
      <c r="Q52" s="89">
        <v>2</v>
      </c>
      <c r="R52" s="50">
        <v>4</v>
      </c>
      <c r="S52" s="84">
        <f>SUM(E52:R52)</f>
        <v>93</v>
      </c>
    </row>
    <row r="53" spans="2:22" ht="42" customHeight="1" thickTop="1" thickBot="1">
      <c r="B53" s="121"/>
      <c r="C53" s="131" t="s">
        <v>65</v>
      </c>
      <c r="D53" s="132"/>
      <c r="E53" s="85">
        <f>E52+'[1]Stan i struktura IV 23'!E53</f>
        <v>33</v>
      </c>
      <c r="F53" s="85">
        <f>F52+'[1]Stan i struktura IV 23'!F53</f>
        <v>18</v>
      </c>
      <c r="G53" s="85">
        <f>G52+'[1]Stan i struktura IV 23'!G53</f>
        <v>20</v>
      </c>
      <c r="H53" s="85">
        <f>H52+'[1]Stan i struktura IV 23'!H53</f>
        <v>26</v>
      </c>
      <c r="I53" s="85">
        <f>I52+'[1]Stan i struktura IV 23'!I53</f>
        <v>26</v>
      </c>
      <c r="J53" s="85">
        <f>J52+'[1]Stan i struktura IV 23'!J53</f>
        <v>8</v>
      </c>
      <c r="K53" s="85">
        <f>K52+'[1]Stan i struktura IV 23'!K53</f>
        <v>17</v>
      </c>
      <c r="L53" s="85">
        <f>L52+'[1]Stan i struktura IV 23'!L53</f>
        <v>4</v>
      </c>
      <c r="M53" s="85">
        <f>M52+'[1]Stan i struktura IV 23'!M53</f>
        <v>31</v>
      </c>
      <c r="N53" s="85">
        <f>N52+'[1]Stan i struktura IV 23'!N53</f>
        <v>21</v>
      </c>
      <c r="O53" s="85">
        <f>O52+'[1]Stan i struktura IV 23'!O53</f>
        <v>29</v>
      </c>
      <c r="P53" s="85">
        <f>P52+'[1]Stan i struktura IV 23'!P53</f>
        <v>9</v>
      </c>
      <c r="Q53" s="85">
        <f>Q52+'[1]Stan i struktura IV 23'!Q53</f>
        <v>7</v>
      </c>
      <c r="R53" s="86">
        <f>R52+'[1]Stan i struktura IV 23'!R53</f>
        <v>22</v>
      </c>
      <c r="S53" s="83">
        <f>S52+'[1]Stan i struktura IV 23'!S53</f>
        <v>271</v>
      </c>
      <c r="U53" s="1">
        <f>SUM(E53:R53)</f>
        <v>271</v>
      </c>
      <c r="V53" s="4">
        <f>SUM(E53:R53)</f>
        <v>271</v>
      </c>
    </row>
    <row r="54" spans="2:22" s="4" customFormat="1" ht="42" customHeight="1" thickTop="1" thickBot="1">
      <c r="B54" s="108" t="s">
        <v>31</v>
      </c>
      <c r="C54" s="122" t="s">
        <v>66</v>
      </c>
      <c r="D54" s="123"/>
      <c r="E54" s="48">
        <v>10</v>
      </c>
      <c r="F54" s="49">
        <v>2</v>
      </c>
      <c r="G54" s="49">
        <v>3</v>
      </c>
      <c r="H54" s="49">
        <v>1</v>
      </c>
      <c r="I54" s="50">
        <v>0</v>
      </c>
      <c r="J54" s="49">
        <v>1</v>
      </c>
      <c r="K54" s="50">
        <v>1</v>
      </c>
      <c r="L54" s="49">
        <v>3</v>
      </c>
      <c r="M54" s="50">
        <v>2</v>
      </c>
      <c r="N54" s="50">
        <v>5</v>
      </c>
      <c r="O54" s="50">
        <v>6</v>
      </c>
      <c r="P54" s="49">
        <v>0</v>
      </c>
      <c r="Q54" s="89">
        <v>0</v>
      </c>
      <c r="R54" s="50">
        <v>2</v>
      </c>
      <c r="S54" s="84">
        <f>SUM(E54:R54)</f>
        <v>36</v>
      </c>
    </row>
    <row r="55" spans="2:22" s="4" customFormat="1" ht="42" customHeight="1" thickTop="1" thickBot="1">
      <c r="B55" s="121"/>
      <c r="C55" s="124" t="s">
        <v>67</v>
      </c>
      <c r="D55" s="125"/>
      <c r="E55" s="85">
        <f>E54+'[1]Stan i struktura IV 23'!E55</f>
        <v>24</v>
      </c>
      <c r="F55" s="85">
        <f>F54+'[1]Stan i struktura IV 23'!F55</f>
        <v>6</v>
      </c>
      <c r="G55" s="85">
        <f>G54+'[1]Stan i struktura IV 23'!G55</f>
        <v>14</v>
      </c>
      <c r="H55" s="85">
        <f>H54+'[1]Stan i struktura IV 23'!H55</f>
        <v>12</v>
      </c>
      <c r="I55" s="85">
        <f>I54+'[1]Stan i struktura IV 23'!I55</f>
        <v>7</v>
      </c>
      <c r="J55" s="85">
        <f>J54+'[1]Stan i struktura IV 23'!J55</f>
        <v>2</v>
      </c>
      <c r="K55" s="85">
        <f>K54+'[1]Stan i struktura IV 23'!K55</f>
        <v>9</v>
      </c>
      <c r="L55" s="85">
        <f>L54+'[1]Stan i struktura IV 23'!L55</f>
        <v>12</v>
      </c>
      <c r="M55" s="85">
        <f>M54+'[1]Stan i struktura IV 23'!M55</f>
        <v>4</v>
      </c>
      <c r="N55" s="85">
        <f>N54+'[1]Stan i struktura IV 23'!N55</f>
        <v>22</v>
      </c>
      <c r="O55" s="85">
        <f>O54+'[1]Stan i struktura IV 23'!O55</f>
        <v>20</v>
      </c>
      <c r="P55" s="85">
        <f>P54+'[1]Stan i struktura IV 23'!P55</f>
        <v>5</v>
      </c>
      <c r="Q55" s="85">
        <f>Q54+'[1]Stan i struktura IV 23'!Q55</f>
        <v>8</v>
      </c>
      <c r="R55" s="86">
        <f>R54+'[1]Stan i struktura IV 23'!R55</f>
        <v>11</v>
      </c>
      <c r="S55" s="83">
        <f>S54+'[1]Stan i struktura IV 23'!S55</f>
        <v>156</v>
      </c>
      <c r="U55" s="4">
        <f>SUM(E55:R55)</f>
        <v>156</v>
      </c>
      <c r="V55" s="4">
        <f>SUM(E55:R55)</f>
        <v>156</v>
      </c>
    </row>
    <row r="56" spans="2:22" s="4" customFormat="1" ht="42" customHeight="1" thickTop="1" thickBot="1">
      <c r="B56" s="108" t="s">
        <v>42</v>
      </c>
      <c r="C56" s="109" t="s">
        <v>68</v>
      </c>
      <c r="D56" s="110"/>
      <c r="E56" s="90">
        <v>4</v>
      </c>
      <c r="F56" s="90">
        <v>8</v>
      </c>
      <c r="G56" s="90">
        <v>0</v>
      </c>
      <c r="H56" s="90">
        <v>2</v>
      </c>
      <c r="I56" s="90">
        <v>1</v>
      </c>
      <c r="J56" s="90">
        <v>1</v>
      </c>
      <c r="K56" s="90">
        <v>6</v>
      </c>
      <c r="L56" s="90">
        <v>1</v>
      </c>
      <c r="M56" s="90">
        <v>5</v>
      </c>
      <c r="N56" s="90">
        <v>2</v>
      </c>
      <c r="O56" s="90">
        <v>6</v>
      </c>
      <c r="P56" s="90">
        <v>3</v>
      </c>
      <c r="Q56" s="90">
        <v>4</v>
      </c>
      <c r="R56" s="91">
        <v>2</v>
      </c>
      <c r="S56" s="84">
        <f>SUM(E56:R56)</f>
        <v>45</v>
      </c>
    </row>
    <row r="57" spans="2:22" s="4" customFormat="1" ht="42" customHeight="1" thickTop="1" thickBot="1">
      <c r="B57" s="126"/>
      <c r="C57" s="127" t="s">
        <v>69</v>
      </c>
      <c r="D57" s="128"/>
      <c r="E57" s="85">
        <f>E56+'[1]Stan i struktura IV 23'!E57</f>
        <v>22</v>
      </c>
      <c r="F57" s="85">
        <f>F56+'[1]Stan i struktura IV 23'!F57</f>
        <v>35</v>
      </c>
      <c r="G57" s="85">
        <f>G56+'[1]Stan i struktura IV 23'!G57</f>
        <v>1</v>
      </c>
      <c r="H57" s="85">
        <f>H56+'[1]Stan i struktura IV 23'!H57</f>
        <v>14</v>
      </c>
      <c r="I57" s="85">
        <f>I56+'[1]Stan i struktura IV 23'!I57</f>
        <v>13</v>
      </c>
      <c r="J57" s="85">
        <f>J56+'[1]Stan i struktura IV 23'!J57</f>
        <v>4</v>
      </c>
      <c r="K57" s="85">
        <f>K56+'[1]Stan i struktura IV 23'!K57</f>
        <v>29</v>
      </c>
      <c r="L57" s="85">
        <f>L56+'[1]Stan i struktura IV 23'!L57</f>
        <v>3</v>
      </c>
      <c r="M57" s="85">
        <f>M56+'[1]Stan i struktura IV 23'!M57</f>
        <v>17</v>
      </c>
      <c r="N57" s="85">
        <f>N56+'[1]Stan i struktura IV 23'!N57</f>
        <v>6</v>
      </c>
      <c r="O57" s="85">
        <f>O56+'[1]Stan i struktura IV 23'!O57</f>
        <v>22</v>
      </c>
      <c r="P57" s="85">
        <f>P56+'[1]Stan i struktura IV 23'!P57</f>
        <v>12</v>
      </c>
      <c r="Q57" s="85">
        <f>Q56+'[1]Stan i struktura IV 23'!Q57</f>
        <v>20</v>
      </c>
      <c r="R57" s="86">
        <f>R56+'[1]Stan i struktura IV 23'!R57</f>
        <v>5</v>
      </c>
      <c r="S57" s="83">
        <f>S56+'[1]Stan i struktura IV 23'!S57</f>
        <v>203</v>
      </c>
      <c r="U57" s="4">
        <f>SUM(E57:R57)</f>
        <v>203</v>
      </c>
      <c r="V57" s="4">
        <f>SUM(E57:R57)</f>
        <v>203</v>
      </c>
    </row>
    <row r="58" spans="2:22" s="4" customFormat="1" ht="42" customHeight="1" thickTop="1" thickBot="1">
      <c r="B58" s="108" t="s">
        <v>44</v>
      </c>
      <c r="C58" s="109" t="s">
        <v>70</v>
      </c>
      <c r="D58" s="110"/>
      <c r="E58" s="90">
        <v>9</v>
      </c>
      <c r="F58" s="90">
        <v>5</v>
      </c>
      <c r="G58" s="90">
        <v>3</v>
      </c>
      <c r="H58" s="90">
        <v>9</v>
      </c>
      <c r="I58" s="90">
        <v>2</v>
      </c>
      <c r="J58" s="90">
        <v>0</v>
      </c>
      <c r="K58" s="90">
        <v>3</v>
      </c>
      <c r="L58" s="90">
        <v>0</v>
      </c>
      <c r="M58" s="90">
        <v>4</v>
      </c>
      <c r="N58" s="90">
        <v>5</v>
      </c>
      <c r="O58" s="90">
        <v>6</v>
      </c>
      <c r="P58" s="90">
        <v>5</v>
      </c>
      <c r="Q58" s="90">
        <v>0</v>
      </c>
      <c r="R58" s="91">
        <v>4</v>
      </c>
      <c r="S58" s="84">
        <f>SUM(E58:R58)</f>
        <v>55</v>
      </c>
    </row>
    <row r="59" spans="2:22" s="4" customFormat="1" ht="42" customHeight="1" thickTop="1" thickBot="1">
      <c r="B59" s="116"/>
      <c r="C59" s="117" t="s">
        <v>71</v>
      </c>
      <c r="D59" s="118"/>
      <c r="E59" s="85">
        <f>E58+'[1]Stan i struktura IV 23'!E59</f>
        <v>17</v>
      </c>
      <c r="F59" s="85">
        <f>F58+'[1]Stan i struktura IV 23'!F59</f>
        <v>11</v>
      </c>
      <c r="G59" s="85">
        <f>G58+'[1]Stan i struktura IV 23'!G59</f>
        <v>13</v>
      </c>
      <c r="H59" s="85">
        <f>H58+'[1]Stan i struktura IV 23'!H59</f>
        <v>13</v>
      </c>
      <c r="I59" s="85">
        <f>I58+'[1]Stan i struktura IV 23'!I59</f>
        <v>20</v>
      </c>
      <c r="J59" s="85">
        <f>J58+'[1]Stan i struktura IV 23'!J59</f>
        <v>1</v>
      </c>
      <c r="K59" s="85">
        <f>K58+'[1]Stan i struktura IV 23'!K59</f>
        <v>10</v>
      </c>
      <c r="L59" s="85">
        <f>L58+'[1]Stan i struktura IV 23'!L59</f>
        <v>12</v>
      </c>
      <c r="M59" s="85">
        <f>M58+'[1]Stan i struktura IV 23'!M59</f>
        <v>19</v>
      </c>
      <c r="N59" s="85">
        <f>N58+'[1]Stan i struktura IV 23'!N59</f>
        <v>33</v>
      </c>
      <c r="O59" s="85">
        <f>O58+'[1]Stan i struktura IV 23'!O59</f>
        <v>24</v>
      </c>
      <c r="P59" s="85">
        <f>P58+'[1]Stan i struktura IV 23'!P59</f>
        <v>8</v>
      </c>
      <c r="Q59" s="85">
        <f>Q58+'[1]Stan i struktura IV 23'!Q59</f>
        <v>3</v>
      </c>
      <c r="R59" s="86">
        <f>R58+'[1]Stan i struktura IV 23'!R59</f>
        <v>12</v>
      </c>
      <c r="S59" s="83">
        <f>S58+'[1]Stan i struktura IV 23'!S59</f>
        <v>196</v>
      </c>
      <c r="U59" s="4">
        <f>SUM(E59:R59)</f>
        <v>196</v>
      </c>
      <c r="V59" s="4">
        <f>SUM(E59:R59)</f>
        <v>196</v>
      </c>
    </row>
    <row r="60" spans="2:22" s="4" customFormat="1" ht="42" customHeight="1" thickTop="1" thickBot="1">
      <c r="B60" s="107" t="s">
        <v>72</v>
      </c>
      <c r="C60" s="109" t="s">
        <v>73</v>
      </c>
      <c r="D60" s="110"/>
      <c r="E60" s="90">
        <v>8</v>
      </c>
      <c r="F60" s="90">
        <v>4</v>
      </c>
      <c r="G60" s="90">
        <v>16</v>
      </c>
      <c r="H60" s="90">
        <v>16</v>
      </c>
      <c r="I60" s="90">
        <v>17</v>
      </c>
      <c r="J60" s="90">
        <v>2</v>
      </c>
      <c r="K60" s="90">
        <v>5</v>
      </c>
      <c r="L60" s="90">
        <v>4</v>
      </c>
      <c r="M60" s="90">
        <v>22</v>
      </c>
      <c r="N60" s="90">
        <v>1</v>
      </c>
      <c r="O60" s="90">
        <v>13</v>
      </c>
      <c r="P60" s="90">
        <v>9</v>
      </c>
      <c r="Q60" s="90">
        <v>14</v>
      </c>
      <c r="R60" s="91">
        <v>16</v>
      </c>
      <c r="S60" s="84">
        <f>SUM(E60:R60)</f>
        <v>147</v>
      </c>
    </row>
    <row r="61" spans="2:22" s="4" customFormat="1" ht="42" customHeight="1" thickTop="1" thickBot="1">
      <c r="B61" s="107"/>
      <c r="C61" s="119" t="s">
        <v>74</v>
      </c>
      <c r="D61" s="120"/>
      <c r="E61" s="92">
        <f>E60+'[1]Stan i struktura IV 23'!E61</f>
        <v>55</v>
      </c>
      <c r="F61" s="92">
        <f>F60+'[1]Stan i struktura IV 23'!F61</f>
        <v>26</v>
      </c>
      <c r="G61" s="92">
        <f>G60+'[1]Stan i struktura IV 23'!G61</f>
        <v>73</v>
      </c>
      <c r="H61" s="92">
        <f>H60+'[1]Stan i struktura IV 23'!H61</f>
        <v>113</v>
      </c>
      <c r="I61" s="92">
        <f>I60+'[1]Stan i struktura IV 23'!I61</f>
        <v>74</v>
      </c>
      <c r="J61" s="92">
        <f>J60+'[1]Stan i struktura IV 23'!J61</f>
        <v>13</v>
      </c>
      <c r="K61" s="92">
        <f>K60+'[1]Stan i struktura IV 23'!K61</f>
        <v>105</v>
      </c>
      <c r="L61" s="92">
        <f>L60+'[1]Stan i struktura IV 23'!L61</f>
        <v>40</v>
      </c>
      <c r="M61" s="92">
        <f>M60+'[1]Stan i struktura IV 23'!M61</f>
        <v>92</v>
      </c>
      <c r="N61" s="92">
        <f>N60+'[1]Stan i struktura IV 23'!N61</f>
        <v>27</v>
      </c>
      <c r="O61" s="92">
        <f>O60+'[1]Stan i struktura IV 23'!O61</f>
        <v>139</v>
      </c>
      <c r="P61" s="92">
        <f>P60+'[1]Stan i struktura IV 23'!P61</f>
        <v>77</v>
      </c>
      <c r="Q61" s="92">
        <f>Q60+'[1]Stan i struktura IV 23'!Q61</f>
        <v>82</v>
      </c>
      <c r="R61" s="93">
        <f>R60+'[1]Stan i struktura IV 23'!R61</f>
        <v>114</v>
      </c>
      <c r="S61" s="83">
        <f>S60+'[1]Stan i struktura IV 23'!S61</f>
        <v>1030</v>
      </c>
      <c r="U61" s="4">
        <f>SUM(E61:R61)</f>
        <v>1030</v>
      </c>
      <c r="V61" s="4">
        <f>SUM(E61:R61)</f>
        <v>1030</v>
      </c>
    </row>
    <row r="62" spans="2:22" s="4" customFormat="1" ht="42" customHeight="1" thickTop="1" thickBot="1">
      <c r="B62" s="107" t="s">
        <v>75</v>
      </c>
      <c r="C62" s="109" t="s">
        <v>76</v>
      </c>
      <c r="D62" s="110"/>
      <c r="E62" s="90">
        <v>0</v>
      </c>
      <c r="F62" s="90">
        <v>0</v>
      </c>
      <c r="G62" s="90">
        <v>20</v>
      </c>
      <c r="H62" s="90">
        <v>0</v>
      </c>
      <c r="I62" s="90">
        <v>0</v>
      </c>
      <c r="J62" s="90">
        <v>2</v>
      </c>
      <c r="K62" s="90">
        <v>5</v>
      </c>
      <c r="L62" s="90">
        <v>3</v>
      </c>
      <c r="M62" s="90">
        <v>0</v>
      </c>
      <c r="N62" s="90">
        <v>0</v>
      </c>
      <c r="O62" s="90">
        <v>12</v>
      </c>
      <c r="P62" s="90">
        <v>0</v>
      </c>
      <c r="Q62" s="90">
        <v>1</v>
      </c>
      <c r="R62" s="91">
        <v>19</v>
      </c>
      <c r="S62" s="84">
        <f>SUM(E62:R62)</f>
        <v>62</v>
      </c>
    </row>
    <row r="63" spans="2:22" s="4" customFormat="1" ht="42" customHeight="1" thickTop="1" thickBot="1">
      <c r="B63" s="108"/>
      <c r="C63" s="111" t="s">
        <v>77</v>
      </c>
      <c r="D63" s="112"/>
      <c r="E63" s="85">
        <f>E62+'[1]Stan i struktura IV 23'!E63</f>
        <v>0</v>
      </c>
      <c r="F63" s="85">
        <f>F62+'[1]Stan i struktura IV 23'!F63</f>
        <v>9</v>
      </c>
      <c r="G63" s="85">
        <f>G62+'[1]Stan i struktura IV 23'!G63</f>
        <v>24</v>
      </c>
      <c r="H63" s="85">
        <f>H62+'[1]Stan i struktura IV 23'!H63</f>
        <v>0</v>
      </c>
      <c r="I63" s="85">
        <f>I62+'[1]Stan i struktura IV 23'!I63</f>
        <v>20</v>
      </c>
      <c r="J63" s="85">
        <f>J62+'[1]Stan i struktura IV 23'!J63</f>
        <v>20</v>
      </c>
      <c r="K63" s="85">
        <f>K62+'[1]Stan i struktura IV 23'!K63</f>
        <v>58</v>
      </c>
      <c r="L63" s="85">
        <f>L62+'[1]Stan i struktura IV 23'!L63</f>
        <v>9</v>
      </c>
      <c r="M63" s="85">
        <f>M62+'[1]Stan i struktura IV 23'!M63</f>
        <v>15</v>
      </c>
      <c r="N63" s="85">
        <f>N62+'[1]Stan i struktura IV 23'!N63</f>
        <v>34</v>
      </c>
      <c r="O63" s="85">
        <f>O62+'[1]Stan i struktura IV 23'!O63</f>
        <v>24</v>
      </c>
      <c r="P63" s="85">
        <f>P62+'[1]Stan i struktura IV 23'!P63</f>
        <v>4</v>
      </c>
      <c r="Q63" s="85">
        <f>Q62+'[1]Stan i struktura IV 23'!Q63</f>
        <v>28</v>
      </c>
      <c r="R63" s="86">
        <f>R62+'[1]Stan i struktura IV 23'!R63</f>
        <v>152</v>
      </c>
      <c r="S63" s="83">
        <f>S62+'[1]Stan i struktura IV 23'!S63</f>
        <v>397</v>
      </c>
      <c r="U63" s="4">
        <f>SUM(E63:R63)</f>
        <v>397</v>
      </c>
      <c r="V63" s="4">
        <f>SUM(E63:R63)</f>
        <v>397</v>
      </c>
    </row>
    <row r="64" spans="2:22" s="4" customFormat="1" ht="42" customHeight="1" thickTop="1" thickBot="1">
      <c r="B64" s="107" t="s">
        <v>78</v>
      </c>
      <c r="C64" s="109" t="s">
        <v>79</v>
      </c>
      <c r="D64" s="110"/>
      <c r="E64" s="90">
        <v>0</v>
      </c>
      <c r="F64" s="90">
        <v>0</v>
      </c>
      <c r="G64" s="90">
        <v>0</v>
      </c>
      <c r="H64" s="90">
        <v>0</v>
      </c>
      <c r="I64" s="90">
        <v>0</v>
      </c>
      <c r="J64" s="90">
        <v>0</v>
      </c>
      <c r="K64" s="90">
        <v>0</v>
      </c>
      <c r="L64" s="90">
        <v>0</v>
      </c>
      <c r="M64" s="90">
        <v>0</v>
      </c>
      <c r="N64" s="90">
        <v>0</v>
      </c>
      <c r="O64" s="90">
        <v>0</v>
      </c>
      <c r="P64" s="90">
        <v>0</v>
      </c>
      <c r="Q64" s="90">
        <v>0</v>
      </c>
      <c r="R64" s="91">
        <v>0</v>
      </c>
      <c r="S64" s="84">
        <f>SUM(E64:R64)</f>
        <v>0</v>
      </c>
    </row>
    <row r="65" spans="2:22" ht="42" customHeight="1" thickTop="1" thickBot="1">
      <c r="B65" s="113"/>
      <c r="C65" s="114" t="s">
        <v>80</v>
      </c>
      <c r="D65" s="115"/>
      <c r="E65" s="85">
        <f>E64+'[1]Stan i struktura IV 23'!E65</f>
        <v>0</v>
      </c>
      <c r="F65" s="85">
        <f>F64+'[1]Stan i struktura IV 23'!F65</f>
        <v>0</v>
      </c>
      <c r="G65" s="85">
        <f>G64+'[1]Stan i struktura IV 23'!G65</f>
        <v>0</v>
      </c>
      <c r="H65" s="85">
        <f>H64+'[1]Stan i struktura IV 23'!H65</f>
        <v>0</v>
      </c>
      <c r="I65" s="85">
        <f>I64+'[1]Stan i struktura IV 23'!I65</f>
        <v>0</v>
      </c>
      <c r="J65" s="85">
        <f>J64+'[1]Stan i struktura IV 23'!J65</f>
        <v>0</v>
      </c>
      <c r="K65" s="85">
        <f>K64+'[1]Stan i struktura IV 23'!K65</f>
        <v>0</v>
      </c>
      <c r="L65" s="85">
        <f>L64+'[1]Stan i struktura IV 23'!L65</f>
        <v>0</v>
      </c>
      <c r="M65" s="85">
        <f>M64+'[1]Stan i struktura IV 23'!M65</f>
        <v>0</v>
      </c>
      <c r="N65" s="85">
        <f>N64+'[1]Stan i struktura IV 23'!N65</f>
        <v>0</v>
      </c>
      <c r="O65" s="85">
        <f>O64+'[1]Stan i struktura IV 23'!O65</f>
        <v>0</v>
      </c>
      <c r="P65" s="85">
        <f>P64+'[1]Stan i struktura IV 23'!P65</f>
        <v>0</v>
      </c>
      <c r="Q65" s="85">
        <f>Q64+'[1]Stan i struktura IV 23'!Q65</f>
        <v>0</v>
      </c>
      <c r="R65" s="86">
        <f>R64+'[1]Stan i struktura IV 23'!R65</f>
        <v>0</v>
      </c>
      <c r="S65" s="83">
        <f>S64+'[1]Stan i struktura IV 23'!S65</f>
        <v>0</v>
      </c>
      <c r="U65" s="1">
        <f>SUM(E65:R65)</f>
        <v>0</v>
      </c>
      <c r="V65" s="4">
        <f>SUM(E65:R65)</f>
        <v>0</v>
      </c>
    </row>
    <row r="66" spans="2:22" ht="45" customHeight="1" thickTop="1" thickBot="1">
      <c r="B66" s="100" t="s">
        <v>81</v>
      </c>
      <c r="C66" s="102" t="s">
        <v>82</v>
      </c>
      <c r="D66" s="103"/>
      <c r="E66" s="94">
        <f t="shared" ref="E66:R67" si="15">E48+E50+E52+E54+E56+E58+E60+E62+E64</f>
        <v>50</v>
      </c>
      <c r="F66" s="94">
        <f t="shared" si="15"/>
        <v>32</v>
      </c>
      <c r="G66" s="94">
        <f t="shared" si="15"/>
        <v>69</v>
      </c>
      <c r="H66" s="94">
        <f t="shared" si="15"/>
        <v>43</v>
      </c>
      <c r="I66" s="94">
        <f t="shared" si="15"/>
        <v>39</v>
      </c>
      <c r="J66" s="94">
        <f t="shared" si="15"/>
        <v>14</v>
      </c>
      <c r="K66" s="94">
        <f t="shared" si="15"/>
        <v>50</v>
      </c>
      <c r="L66" s="94">
        <f t="shared" si="15"/>
        <v>18</v>
      </c>
      <c r="M66" s="94">
        <f t="shared" si="15"/>
        <v>39</v>
      </c>
      <c r="N66" s="94">
        <f t="shared" si="15"/>
        <v>16</v>
      </c>
      <c r="O66" s="94">
        <f t="shared" si="15"/>
        <v>80</v>
      </c>
      <c r="P66" s="94">
        <f t="shared" si="15"/>
        <v>29</v>
      </c>
      <c r="Q66" s="94">
        <f t="shared" si="15"/>
        <v>33</v>
      </c>
      <c r="R66" s="95">
        <f t="shared" si="15"/>
        <v>65</v>
      </c>
      <c r="S66" s="96">
        <f>SUM(E66:R66)</f>
        <v>577</v>
      </c>
      <c r="V66" s="4"/>
    </row>
    <row r="67" spans="2:22" ht="45" customHeight="1" thickTop="1" thickBot="1">
      <c r="B67" s="101"/>
      <c r="C67" s="102" t="s">
        <v>83</v>
      </c>
      <c r="D67" s="103"/>
      <c r="E67" s="97">
        <f t="shared" si="15"/>
        <v>194</v>
      </c>
      <c r="F67" s="97">
        <f>F49+F51+F53+F55+F57+F59+F61+F63+F65</f>
        <v>157</v>
      </c>
      <c r="G67" s="97">
        <f t="shared" si="15"/>
        <v>184</v>
      </c>
      <c r="H67" s="97">
        <f t="shared" si="15"/>
        <v>251</v>
      </c>
      <c r="I67" s="97">
        <f t="shared" si="15"/>
        <v>239</v>
      </c>
      <c r="J67" s="97">
        <f t="shared" si="15"/>
        <v>66</v>
      </c>
      <c r="K67" s="97">
        <f t="shared" si="15"/>
        <v>291</v>
      </c>
      <c r="L67" s="97">
        <f t="shared" si="15"/>
        <v>120</v>
      </c>
      <c r="M67" s="97">
        <f t="shared" si="15"/>
        <v>193</v>
      </c>
      <c r="N67" s="97">
        <f t="shared" si="15"/>
        <v>173</v>
      </c>
      <c r="O67" s="97">
        <f t="shared" si="15"/>
        <v>309</v>
      </c>
      <c r="P67" s="97">
        <f t="shared" si="15"/>
        <v>181</v>
      </c>
      <c r="Q67" s="97">
        <f t="shared" si="15"/>
        <v>296</v>
      </c>
      <c r="R67" s="98">
        <f t="shared" si="15"/>
        <v>401</v>
      </c>
      <c r="S67" s="96">
        <f>SUM(E67:R67)</f>
        <v>3055</v>
      </c>
      <c r="V67" s="4"/>
    </row>
    <row r="68" spans="2:22" ht="14.25" customHeight="1">
      <c r="B68" s="104" t="s">
        <v>84</v>
      </c>
      <c r="C68" s="104"/>
      <c r="D68" s="104"/>
      <c r="E68" s="104"/>
      <c r="F68" s="104"/>
      <c r="G68" s="104"/>
      <c r="H68" s="104"/>
      <c r="I68" s="104"/>
      <c r="J68" s="104"/>
      <c r="K68" s="104"/>
      <c r="L68" s="104"/>
      <c r="M68" s="104"/>
      <c r="N68" s="104"/>
      <c r="O68" s="104"/>
      <c r="P68" s="104"/>
      <c r="Q68" s="104"/>
      <c r="R68" s="104"/>
      <c r="S68" s="104"/>
    </row>
    <row r="69" spans="2:22" ht="14.25" customHeight="1">
      <c r="B69" s="105"/>
      <c r="C69" s="106"/>
      <c r="D69" s="106"/>
      <c r="E69" s="106"/>
      <c r="F69" s="106"/>
      <c r="G69" s="106"/>
      <c r="H69" s="106"/>
      <c r="I69" s="106"/>
      <c r="J69" s="106"/>
      <c r="K69" s="106"/>
      <c r="L69" s="106"/>
      <c r="M69" s="106"/>
      <c r="N69" s="106"/>
      <c r="O69" s="106"/>
      <c r="P69" s="106"/>
      <c r="Q69" s="106"/>
      <c r="R69" s="106"/>
      <c r="S69" s="106"/>
    </row>
    <row r="75" spans="2:22" ht="13.5" thickBot="1"/>
    <row r="76" spans="2:22" ht="26.25" customHeight="1" thickTop="1" thickBot="1">
      <c r="E76" s="99">
        <v>78</v>
      </c>
      <c r="F76" s="99">
        <v>45</v>
      </c>
      <c r="G76" s="99">
        <v>21</v>
      </c>
      <c r="H76" s="99">
        <v>41</v>
      </c>
      <c r="I76" s="99">
        <v>35</v>
      </c>
      <c r="J76" s="99">
        <v>16</v>
      </c>
      <c r="K76" s="99">
        <v>30</v>
      </c>
      <c r="L76" s="99">
        <v>18</v>
      </c>
      <c r="M76" s="99">
        <v>32</v>
      </c>
      <c r="N76" s="99">
        <v>16</v>
      </c>
      <c r="O76" s="99">
        <v>89</v>
      </c>
      <c r="P76" s="99">
        <v>42</v>
      </c>
      <c r="Q76" s="99">
        <v>24</v>
      </c>
      <c r="R76" s="99">
        <v>43</v>
      </c>
      <c r="S76" s="77">
        <f>SUM(E76:R76)</f>
        <v>530</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42578125" customWidth="1"/>
    <col min="4" max="4" width="14.7109375" customWidth="1"/>
    <col min="5" max="5" width="15.28515625" customWidth="1"/>
    <col min="6" max="6" width="4.7109375" customWidth="1"/>
    <col min="7" max="7" width="8.5703125" customWidth="1"/>
    <col min="8" max="8" width="27.85546875" customWidth="1"/>
    <col min="9" max="9" width="15.14062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194" t="s">
        <v>85</v>
      </c>
      <c r="C1" s="195"/>
      <c r="D1" s="195"/>
      <c r="E1" s="195"/>
      <c r="F1" s="195"/>
      <c r="G1" s="195"/>
      <c r="H1" s="195"/>
      <c r="I1" s="195"/>
      <c r="J1" s="195"/>
      <c r="K1" s="195"/>
      <c r="L1" s="195"/>
      <c r="M1" s="195"/>
      <c r="N1" s="195"/>
      <c r="O1" s="195"/>
    </row>
    <row r="2" spans="2:15" ht="24.75" customHeight="1">
      <c r="B2" s="194" t="s">
        <v>86</v>
      </c>
      <c r="C2" s="196"/>
      <c r="D2" s="196"/>
      <c r="E2" s="196"/>
      <c r="F2" s="196"/>
      <c r="G2" s="196"/>
      <c r="H2" s="196"/>
      <c r="I2" s="196"/>
      <c r="J2" s="196"/>
      <c r="K2" s="196"/>
      <c r="L2" s="196"/>
      <c r="M2" s="196"/>
      <c r="N2" s="196"/>
      <c r="O2" s="196"/>
    </row>
    <row r="3" spans="2:15" ht="18.75" thickBot="1">
      <c r="B3" s="1"/>
      <c r="C3" s="197"/>
      <c r="D3" s="197"/>
      <c r="E3" s="197"/>
      <c r="F3" s="197"/>
      <c r="G3" s="197"/>
      <c r="H3" s="31"/>
      <c r="I3" s="31"/>
      <c r="J3" s="31"/>
      <c r="K3" s="31"/>
      <c r="L3" s="31"/>
      <c r="M3" s="31"/>
      <c r="N3" s="1"/>
      <c r="O3" s="1"/>
    </row>
    <row r="4" spans="2:15" ht="18.75" customHeight="1" thickBot="1">
      <c r="B4" s="198" t="s">
        <v>87</v>
      </c>
      <c r="C4" s="199" t="s">
        <v>88</v>
      </c>
      <c r="D4" s="200" t="s">
        <v>89</v>
      </c>
      <c r="E4" s="201" t="s">
        <v>90</v>
      </c>
      <c r="F4" s="197"/>
      <c r="G4" s="198" t="s">
        <v>87</v>
      </c>
      <c r="H4" s="202" t="s">
        <v>91</v>
      </c>
      <c r="I4" s="200" t="s">
        <v>89</v>
      </c>
      <c r="J4" s="201" t="s">
        <v>90</v>
      </c>
      <c r="K4" s="31"/>
      <c r="L4" s="198" t="s">
        <v>87</v>
      </c>
      <c r="M4" s="203" t="s">
        <v>88</v>
      </c>
      <c r="N4" s="200" t="s">
        <v>89</v>
      </c>
      <c r="O4" s="204" t="s">
        <v>90</v>
      </c>
    </row>
    <row r="5" spans="2:15" ht="18.75" customHeight="1" thickTop="1" thickBot="1">
      <c r="B5" s="205"/>
      <c r="C5" s="206"/>
      <c r="D5" s="207"/>
      <c r="E5" s="208"/>
      <c r="F5" s="197"/>
      <c r="G5" s="205"/>
      <c r="H5" s="209"/>
      <c r="I5" s="207"/>
      <c r="J5" s="208"/>
      <c r="K5" s="31"/>
      <c r="L5" s="205"/>
      <c r="M5" s="210"/>
      <c r="N5" s="207"/>
      <c r="O5" s="211"/>
    </row>
    <row r="6" spans="2:15" ht="17.100000000000001" customHeight="1" thickTop="1">
      <c r="B6" s="212" t="s">
        <v>92</v>
      </c>
      <c r="C6" s="213"/>
      <c r="D6" s="213"/>
      <c r="E6" s="214">
        <f>SUM(E8+E19+E27+E34+E41)</f>
        <v>5607</v>
      </c>
      <c r="F6" s="197"/>
      <c r="G6" s="215">
        <v>4</v>
      </c>
      <c r="H6" s="216" t="s">
        <v>93</v>
      </c>
      <c r="I6" s="217" t="s">
        <v>94</v>
      </c>
      <c r="J6" s="218">
        <v>186</v>
      </c>
      <c r="K6" s="31"/>
      <c r="L6" s="219" t="s">
        <v>95</v>
      </c>
      <c r="M6" s="220" t="s">
        <v>96</v>
      </c>
      <c r="N6" s="220" t="s">
        <v>97</v>
      </c>
      <c r="O6" s="221">
        <f>SUM(O7:O17)</f>
        <v>3695</v>
      </c>
    </row>
    <row r="7" spans="2:15" ht="17.100000000000001" customHeight="1" thickBot="1">
      <c r="B7" s="222"/>
      <c r="C7" s="223"/>
      <c r="D7" s="223"/>
      <c r="E7" s="224"/>
      <c r="F7" s="1"/>
      <c r="G7" s="225">
        <v>5</v>
      </c>
      <c r="H7" s="226" t="s">
        <v>98</v>
      </c>
      <c r="I7" s="218" t="s">
        <v>94</v>
      </c>
      <c r="J7" s="218">
        <v>103</v>
      </c>
      <c r="K7" s="1"/>
      <c r="L7" s="225">
        <v>1</v>
      </c>
      <c r="M7" s="226" t="s">
        <v>99</v>
      </c>
      <c r="N7" s="218" t="s">
        <v>94</v>
      </c>
      <c r="O7" s="227">
        <v>113</v>
      </c>
    </row>
    <row r="8" spans="2:15" ht="17.100000000000001" customHeight="1" thickTop="1" thickBot="1">
      <c r="B8" s="219" t="s">
        <v>100</v>
      </c>
      <c r="C8" s="220" t="s">
        <v>101</v>
      </c>
      <c r="D8" s="228" t="s">
        <v>97</v>
      </c>
      <c r="E8" s="221">
        <f>SUM(E9:E17)</f>
        <v>2136</v>
      </c>
      <c r="F8" s="1"/>
      <c r="G8" s="229"/>
      <c r="H8" s="230"/>
      <c r="I8" s="231"/>
      <c r="J8" s="232"/>
      <c r="K8" s="1"/>
      <c r="L8" s="225">
        <v>2</v>
      </c>
      <c r="M8" s="226" t="s">
        <v>102</v>
      </c>
      <c r="N8" s="218" t="s">
        <v>103</v>
      </c>
      <c r="O8" s="218">
        <v>101</v>
      </c>
    </row>
    <row r="9" spans="2:15" ht="17.100000000000001" customHeight="1" thickBot="1">
      <c r="B9" s="225">
        <v>1</v>
      </c>
      <c r="C9" s="226" t="s">
        <v>104</v>
      </c>
      <c r="D9" s="218" t="s">
        <v>103</v>
      </c>
      <c r="E9" s="233">
        <v>79</v>
      </c>
      <c r="F9" s="1"/>
      <c r="G9" s="234"/>
      <c r="H9" s="235"/>
      <c r="I9" s="236"/>
      <c r="J9" s="236"/>
      <c r="K9" s="1"/>
      <c r="L9" s="225">
        <v>3</v>
      </c>
      <c r="M9" s="226" t="s">
        <v>105</v>
      </c>
      <c r="N9" s="218" t="s">
        <v>94</v>
      </c>
      <c r="O9" s="218">
        <v>178</v>
      </c>
    </row>
    <row r="10" spans="2:15" ht="17.100000000000001" customHeight="1">
      <c r="B10" s="225">
        <v>2</v>
      </c>
      <c r="C10" s="226" t="s">
        <v>106</v>
      </c>
      <c r="D10" s="218" t="s">
        <v>103</v>
      </c>
      <c r="E10" s="233">
        <v>111</v>
      </c>
      <c r="F10" s="1"/>
      <c r="G10" s="198" t="s">
        <v>87</v>
      </c>
      <c r="H10" s="202" t="s">
        <v>91</v>
      </c>
      <c r="I10" s="200" t="s">
        <v>89</v>
      </c>
      <c r="J10" s="201" t="s">
        <v>90</v>
      </c>
      <c r="K10" s="1"/>
      <c r="L10" s="225">
        <v>4</v>
      </c>
      <c r="M10" s="226" t="s">
        <v>107</v>
      </c>
      <c r="N10" s="218" t="s">
        <v>94</v>
      </c>
      <c r="O10" s="218">
        <v>155</v>
      </c>
    </row>
    <row r="11" spans="2:15" ht="17.100000000000001" customHeight="1" thickBot="1">
      <c r="B11" s="225">
        <v>3</v>
      </c>
      <c r="C11" s="226" t="s">
        <v>108</v>
      </c>
      <c r="D11" s="218" t="s">
        <v>103</v>
      </c>
      <c r="E11" s="233">
        <v>79</v>
      </c>
      <c r="F11" s="1"/>
      <c r="G11" s="237"/>
      <c r="H11" s="238"/>
      <c r="I11" s="239"/>
      <c r="J11" s="240"/>
      <c r="K11" s="1"/>
      <c r="L11" s="225">
        <v>5</v>
      </c>
      <c r="M11" s="226" t="s">
        <v>109</v>
      </c>
      <c r="N11" s="218" t="s">
        <v>94</v>
      </c>
      <c r="O11" s="218">
        <v>220</v>
      </c>
    </row>
    <row r="12" spans="2:15" ht="17.100000000000001" customHeight="1">
      <c r="B12" s="225">
        <v>4</v>
      </c>
      <c r="C12" s="226" t="s">
        <v>110</v>
      </c>
      <c r="D12" s="218" t="s">
        <v>111</v>
      </c>
      <c r="E12" s="233">
        <v>120</v>
      </c>
      <c r="F12" s="1"/>
      <c r="G12" s="241" t="s">
        <v>112</v>
      </c>
      <c r="H12" s="242"/>
      <c r="I12" s="242"/>
      <c r="J12" s="243">
        <f>SUM(J14+J23+J33+J41+O6+O19+O30)</f>
        <v>9887</v>
      </c>
      <c r="K12" s="1"/>
      <c r="L12" s="225" t="s">
        <v>44</v>
      </c>
      <c r="M12" s="226" t="s">
        <v>113</v>
      </c>
      <c r="N12" s="218" t="s">
        <v>94</v>
      </c>
      <c r="O12" s="218">
        <v>691</v>
      </c>
    </row>
    <row r="13" spans="2:15" ht="17.100000000000001" customHeight="1" thickBot="1">
      <c r="B13" s="225">
        <v>5</v>
      </c>
      <c r="C13" s="226" t="s">
        <v>114</v>
      </c>
      <c r="D13" s="218" t="s">
        <v>103</v>
      </c>
      <c r="E13" s="233">
        <v>98</v>
      </c>
      <c r="F13" s="244"/>
      <c r="G13" s="222"/>
      <c r="H13" s="223"/>
      <c r="I13" s="223"/>
      <c r="J13" s="245"/>
      <c r="K13" s="244"/>
      <c r="L13" s="225">
        <v>7</v>
      </c>
      <c r="M13" s="226" t="s">
        <v>115</v>
      </c>
      <c r="N13" s="218" t="s">
        <v>103</v>
      </c>
      <c r="O13" s="218">
        <v>82</v>
      </c>
    </row>
    <row r="14" spans="2:15" ht="17.100000000000001" customHeight="1" thickTop="1">
      <c r="B14" s="225">
        <v>6</v>
      </c>
      <c r="C14" s="226" t="s">
        <v>116</v>
      </c>
      <c r="D14" s="218" t="s">
        <v>103</v>
      </c>
      <c r="E14" s="233">
        <v>129</v>
      </c>
      <c r="F14" s="246"/>
      <c r="G14" s="219" t="s">
        <v>100</v>
      </c>
      <c r="H14" s="220" t="s">
        <v>117</v>
      </c>
      <c r="I14" s="247" t="s">
        <v>97</v>
      </c>
      <c r="J14" s="248">
        <f>SUM(J15:J21)</f>
        <v>873</v>
      </c>
      <c r="K14" s="1"/>
      <c r="L14" s="225">
        <v>8</v>
      </c>
      <c r="M14" s="226" t="s">
        <v>118</v>
      </c>
      <c r="N14" s="218" t="s">
        <v>103</v>
      </c>
      <c r="O14" s="218">
        <v>122</v>
      </c>
    </row>
    <row r="15" spans="2:15" ht="17.100000000000001" customHeight="1">
      <c r="B15" s="225">
        <v>7</v>
      </c>
      <c r="C15" s="226" t="s">
        <v>119</v>
      </c>
      <c r="D15" s="218" t="s">
        <v>94</v>
      </c>
      <c r="E15" s="233">
        <v>206</v>
      </c>
      <c r="F15" s="246"/>
      <c r="G15" s="225">
        <v>1</v>
      </c>
      <c r="H15" s="226" t="s">
        <v>120</v>
      </c>
      <c r="I15" s="218" t="s">
        <v>103</v>
      </c>
      <c r="J15" s="233">
        <v>39</v>
      </c>
      <c r="K15" s="1"/>
      <c r="L15" s="225">
        <v>9</v>
      </c>
      <c r="M15" s="226" t="s">
        <v>121</v>
      </c>
      <c r="N15" s="218" t="s">
        <v>103</v>
      </c>
      <c r="O15" s="218">
        <v>82</v>
      </c>
    </row>
    <row r="16" spans="2:15" ht="17.100000000000001" customHeight="1" thickBot="1">
      <c r="B16" s="249"/>
      <c r="C16" s="250"/>
      <c r="D16" s="251"/>
      <c r="E16" s="252"/>
      <c r="F16" s="246"/>
      <c r="G16" s="225">
        <v>2</v>
      </c>
      <c r="H16" s="226" t="s">
        <v>122</v>
      </c>
      <c r="I16" s="218" t="s">
        <v>103</v>
      </c>
      <c r="J16" s="233">
        <v>29</v>
      </c>
      <c r="K16" s="1"/>
      <c r="L16" s="249"/>
      <c r="M16" s="250"/>
      <c r="N16" s="251"/>
      <c r="O16" s="252"/>
    </row>
    <row r="17" spans="2:15" ht="17.100000000000001" customHeight="1" thickTop="1" thickBot="1">
      <c r="B17" s="253">
        <v>8</v>
      </c>
      <c r="C17" s="254" t="s">
        <v>123</v>
      </c>
      <c r="D17" s="255" t="s">
        <v>124</v>
      </c>
      <c r="E17" s="256">
        <v>1314</v>
      </c>
      <c r="F17" s="246"/>
      <c r="G17" s="225">
        <v>3</v>
      </c>
      <c r="H17" s="226" t="s">
        <v>125</v>
      </c>
      <c r="I17" s="218" t="s">
        <v>103</v>
      </c>
      <c r="J17" s="233">
        <v>82</v>
      </c>
      <c r="K17" s="1"/>
      <c r="L17" s="253">
        <v>10</v>
      </c>
      <c r="M17" s="254" t="s">
        <v>126</v>
      </c>
      <c r="N17" s="255" t="s">
        <v>124</v>
      </c>
      <c r="O17" s="257">
        <v>1951</v>
      </c>
    </row>
    <row r="18" spans="2:15" ht="17.100000000000001" customHeight="1" thickTop="1">
      <c r="B18" s="215"/>
      <c r="C18" s="216"/>
      <c r="D18" s="217"/>
      <c r="E18" s="258" t="s">
        <v>22</v>
      </c>
      <c r="F18" s="259"/>
      <c r="G18" s="225">
        <v>4</v>
      </c>
      <c r="H18" s="226" t="s">
        <v>127</v>
      </c>
      <c r="I18" s="218" t="s">
        <v>103</v>
      </c>
      <c r="J18" s="233">
        <v>164</v>
      </c>
      <c r="K18" s="1"/>
      <c r="L18" s="215"/>
      <c r="M18" s="216"/>
      <c r="N18" s="217"/>
      <c r="O18" s="258" t="s">
        <v>22</v>
      </c>
    </row>
    <row r="19" spans="2:15" ht="17.100000000000001" customHeight="1">
      <c r="B19" s="260" t="s">
        <v>128</v>
      </c>
      <c r="C19" s="261" t="s">
        <v>7</v>
      </c>
      <c r="D19" s="262" t="s">
        <v>97</v>
      </c>
      <c r="E19" s="263">
        <f>SUM(E20:E25)</f>
        <v>1354</v>
      </c>
      <c r="F19" s="246"/>
      <c r="G19" s="225">
        <v>5</v>
      </c>
      <c r="H19" s="226" t="s">
        <v>127</v>
      </c>
      <c r="I19" s="218" t="s">
        <v>111</v>
      </c>
      <c r="J19" s="233">
        <v>301</v>
      </c>
      <c r="K19" s="1"/>
      <c r="L19" s="260" t="s">
        <v>129</v>
      </c>
      <c r="M19" s="261" t="s">
        <v>16</v>
      </c>
      <c r="N19" s="262" t="s">
        <v>97</v>
      </c>
      <c r="O19" s="264">
        <f>SUM(O20:O28)</f>
        <v>933</v>
      </c>
    </row>
    <row r="20" spans="2:15" ht="17.100000000000001" customHeight="1">
      <c r="B20" s="225">
        <v>1</v>
      </c>
      <c r="C20" s="226" t="s">
        <v>130</v>
      </c>
      <c r="D20" s="265" t="s">
        <v>103</v>
      </c>
      <c r="E20" s="233">
        <v>118</v>
      </c>
      <c r="F20" s="246"/>
      <c r="G20" s="225">
        <v>6</v>
      </c>
      <c r="H20" s="226" t="s">
        <v>131</v>
      </c>
      <c r="I20" s="218" t="s">
        <v>94</v>
      </c>
      <c r="J20" s="233">
        <v>217</v>
      </c>
      <c r="K20" s="1"/>
      <c r="L20" s="225">
        <v>1</v>
      </c>
      <c r="M20" s="226" t="s">
        <v>132</v>
      </c>
      <c r="N20" s="218" t="s">
        <v>103</v>
      </c>
      <c r="O20" s="218">
        <v>65</v>
      </c>
    </row>
    <row r="21" spans="2:15" ht="17.100000000000001" customHeight="1">
      <c r="B21" s="225">
        <v>2</v>
      </c>
      <c r="C21" s="226" t="s">
        <v>133</v>
      </c>
      <c r="D21" s="265" t="s">
        <v>94</v>
      </c>
      <c r="E21" s="233">
        <v>524</v>
      </c>
      <c r="F21" s="246"/>
      <c r="G21" s="225">
        <v>7</v>
      </c>
      <c r="H21" s="226" t="s">
        <v>134</v>
      </c>
      <c r="I21" s="218" t="s">
        <v>103</v>
      </c>
      <c r="J21" s="233">
        <v>41</v>
      </c>
      <c r="K21" s="1"/>
      <c r="L21" s="225">
        <v>2</v>
      </c>
      <c r="M21" s="226" t="s">
        <v>135</v>
      </c>
      <c r="N21" s="218" t="s">
        <v>111</v>
      </c>
      <c r="O21" s="218">
        <v>27</v>
      </c>
    </row>
    <row r="22" spans="2:15" ht="17.100000000000001" customHeight="1">
      <c r="B22" s="225">
        <v>3</v>
      </c>
      <c r="C22" s="226" t="s">
        <v>136</v>
      </c>
      <c r="D22" s="265" t="s">
        <v>103</v>
      </c>
      <c r="E22" s="233">
        <v>149</v>
      </c>
      <c r="F22" s="246"/>
      <c r="G22" s="225"/>
      <c r="H22" s="226"/>
      <c r="I22" s="218"/>
      <c r="J22" s="233" t="s">
        <v>137</v>
      </c>
      <c r="K22" s="1"/>
      <c r="L22" s="225">
        <v>3</v>
      </c>
      <c r="M22" s="226" t="s">
        <v>138</v>
      </c>
      <c r="N22" s="218" t="s">
        <v>94</v>
      </c>
      <c r="O22" s="218">
        <v>49</v>
      </c>
    </row>
    <row r="23" spans="2:15" ht="17.100000000000001" customHeight="1">
      <c r="B23" s="225">
        <v>4</v>
      </c>
      <c r="C23" s="226" t="s">
        <v>139</v>
      </c>
      <c r="D23" s="265" t="s">
        <v>103</v>
      </c>
      <c r="E23" s="233">
        <v>84</v>
      </c>
      <c r="F23" s="246"/>
      <c r="G23" s="260" t="s">
        <v>128</v>
      </c>
      <c r="H23" s="261" t="s">
        <v>140</v>
      </c>
      <c r="I23" s="262" t="s">
        <v>97</v>
      </c>
      <c r="J23" s="264">
        <f>SUM(J24:J31)</f>
        <v>1428</v>
      </c>
      <c r="K23" s="1"/>
      <c r="L23" s="225">
        <v>4</v>
      </c>
      <c r="M23" s="226" t="s">
        <v>141</v>
      </c>
      <c r="N23" s="218" t="s">
        <v>94</v>
      </c>
      <c r="O23" s="218">
        <v>74</v>
      </c>
    </row>
    <row r="24" spans="2:15" ht="17.100000000000001" customHeight="1">
      <c r="B24" s="225">
        <v>5</v>
      </c>
      <c r="C24" s="226" t="s">
        <v>142</v>
      </c>
      <c r="D24" s="265" t="s">
        <v>94</v>
      </c>
      <c r="E24" s="233">
        <v>357</v>
      </c>
      <c r="F24" s="246"/>
      <c r="G24" s="225">
        <v>1</v>
      </c>
      <c r="H24" s="226" t="s">
        <v>143</v>
      </c>
      <c r="I24" s="218" t="s">
        <v>94</v>
      </c>
      <c r="J24" s="233">
        <v>72</v>
      </c>
      <c r="K24" s="1"/>
      <c r="L24" s="225">
        <v>5</v>
      </c>
      <c r="M24" s="226" t="s">
        <v>144</v>
      </c>
      <c r="N24" s="218" t="s">
        <v>103</v>
      </c>
      <c r="O24" s="218">
        <v>84</v>
      </c>
    </row>
    <row r="25" spans="2:15" ht="17.100000000000001" customHeight="1">
      <c r="B25" s="225">
        <v>6</v>
      </c>
      <c r="C25" s="226" t="s">
        <v>145</v>
      </c>
      <c r="D25" s="265" t="s">
        <v>94</v>
      </c>
      <c r="E25" s="233">
        <v>122</v>
      </c>
      <c r="F25" s="246"/>
      <c r="G25" s="225">
        <v>2</v>
      </c>
      <c r="H25" s="226" t="s">
        <v>146</v>
      </c>
      <c r="I25" s="218" t="s">
        <v>103</v>
      </c>
      <c r="J25" s="233">
        <v>81</v>
      </c>
      <c r="K25" s="1"/>
      <c r="L25" s="225">
        <v>6</v>
      </c>
      <c r="M25" s="226" t="s">
        <v>147</v>
      </c>
      <c r="N25" s="218" t="s">
        <v>94</v>
      </c>
      <c r="O25" s="218">
        <v>296</v>
      </c>
    </row>
    <row r="26" spans="2:15" ht="17.100000000000001" customHeight="1">
      <c r="B26" s="225"/>
      <c r="C26" s="226"/>
      <c r="D26" s="218"/>
      <c r="E26" s="258"/>
      <c r="F26" s="259"/>
      <c r="G26" s="225">
        <v>3</v>
      </c>
      <c r="H26" s="226" t="s">
        <v>148</v>
      </c>
      <c r="I26" s="218" t="s">
        <v>94</v>
      </c>
      <c r="J26" s="233">
        <v>298</v>
      </c>
      <c r="K26" s="1"/>
      <c r="L26" s="225">
        <v>7</v>
      </c>
      <c r="M26" s="226" t="s">
        <v>149</v>
      </c>
      <c r="N26" s="218" t="s">
        <v>103</v>
      </c>
      <c r="O26" s="218">
        <v>21</v>
      </c>
    </row>
    <row r="27" spans="2:15" ht="17.100000000000001" customHeight="1">
      <c r="B27" s="260" t="s">
        <v>150</v>
      </c>
      <c r="C27" s="261" t="s">
        <v>9</v>
      </c>
      <c r="D27" s="262" t="s">
        <v>97</v>
      </c>
      <c r="E27" s="264">
        <f>SUM(E28:E32)</f>
        <v>348</v>
      </c>
      <c r="F27" s="246"/>
      <c r="G27" s="225">
        <v>4</v>
      </c>
      <c r="H27" s="226" t="s">
        <v>151</v>
      </c>
      <c r="I27" s="218" t="s">
        <v>103</v>
      </c>
      <c r="J27" s="233">
        <v>143</v>
      </c>
      <c r="K27" s="1"/>
      <c r="L27" s="225">
        <v>8</v>
      </c>
      <c r="M27" s="226" t="s">
        <v>152</v>
      </c>
      <c r="N27" s="218" t="s">
        <v>103</v>
      </c>
      <c r="O27" s="218">
        <v>94</v>
      </c>
    </row>
    <row r="28" spans="2:15" ht="17.100000000000001" customHeight="1">
      <c r="B28" s="225">
        <v>1</v>
      </c>
      <c r="C28" s="226" t="s">
        <v>153</v>
      </c>
      <c r="D28" s="218" t="s">
        <v>94</v>
      </c>
      <c r="E28" s="233">
        <v>96</v>
      </c>
      <c r="F28" s="246"/>
      <c r="G28" s="225">
        <v>5</v>
      </c>
      <c r="H28" s="226" t="s">
        <v>151</v>
      </c>
      <c r="I28" s="218" t="s">
        <v>111</v>
      </c>
      <c r="J28" s="233">
        <v>560</v>
      </c>
      <c r="K28" s="1"/>
      <c r="L28" s="225">
        <v>9</v>
      </c>
      <c r="M28" s="226" t="s">
        <v>152</v>
      </c>
      <c r="N28" s="218" t="s">
        <v>111</v>
      </c>
      <c r="O28" s="218">
        <v>223</v>
      </c>
    </row>
    <row r="29" spans="2:15" ht="17.100000000000001" customHeight="1">
      <c r="B29" s="225">
        <v>2</v>
      </c>
      <c r="C29" s="226" t="s">
        <v>154</v>
      </c>
      <c r="D29" s="218" t="s">
        <v>103</v>
      </c>
      <c r="E29" s="233">
        <v>31</v>
      </c>
      <c r="F29" s="246"/>
      <c r="G29" s="225">
        <v>6</v>
      </c>
      <c r="H29" s="226" t="s">
        <v>155</v>
      </c>
      <c r="I29" s="218" t="s">
        <v>94</v>
      </c>
      <c r="J29" s="233">
        <v>116</v>
      </c>
      <c r="K29" s="1"/>
      <c r="L29" s="225"/>
      <c r="M29" s="226"/>
      <c r="N29" s="218"/>
      <c r="O29" s="233"/>
    </row>
    <row r="30" spans="2:15" ht="17.100000000000001" customHeight="1">
      <c r="B30" s="225">
        <v>3</v>
      </c>
      <c r="C30" s="226" t="s">
        <v>156</v>
      </c>
      <c r="D30" s="218" t="s">
        <v>94</v>
      </c>
      <c r="E30" s="233">
        <v>52</v>
      </c>
      <c r="F30" s="246"/>
      <c r="G30" s="225">
        <v>7</v>
      </c>
      <c r="H30" s="226" t="s">
        <v>157</v>
      </c>
      <c r="I30" s="218" t="s">
        <v>94</v>
      </c>
      <c r="J30" s="233">
        <v>100</v>
      </c>
      <c r="K30" s="1"/>
      <c r="L30" s="260" t="s">
        <v>158</v>
      </c>
      <c r="M30" s="261" t="s">
        <v>17</v>
      </c>
      <c r="N30" s="262" t="s">
        <v>97</v>
      </c>
      <c r="O30" s="264">
        <f>SUM(O31:O40)</f>
        <v>1416</v>
      </c>
    </row>
    <row r="31" spans="2:15" ht="17.100000000000001" customHeight="1">
      <c r="B31" s="225">
        <v>4</v>
      </c>
      <c r="C31" s="226" t="s">
        <v>159</v>
      </c>
      <c r="D31" s="218" t="s">
        <v>94</v>
      </c>
      <c r="E31" s="233">
        <v>62</v>
      </c>
      <c r="F31" s="246"/>
      <c r="G31" s="225">
        <v>8</v>
      </c>
      <c r="H31" s="226" t="s">
        <v>160</v>
      </c>
      <c r="I31" s="218" t="s">
        <v>103</v>
      </c>
      <c r="J31" s="233">
        <v>58</v>
      </c>
      <c r="K31" s="1"/>
      <c r="L31" s="225">
        <v>1</v>
      </c>
      <c r="M31" s="226" t="s">
        <v>161</v>
      </c>
      <c r="N31" s="218" t="s">
        <v>103</v>
      </c>
      <c r="O31" s="218">
        <v>87</v>
      </c>
    </row>
    <row r="32" spans="2:15" ht="17.100000000000001" customHeight="1">
      <c r="B32" s="225">
        <v>5</v>
      </c>
      <c r="C32" s="226" t="s">
        <v>162</v>
      </c>
      <c r="D32" s="218" t="s">
        <v>94</v>
      </c>
      <c r="E32" s="233">
        <v>107</v>
      </c>
      <c r="F32" s="259"/>
      <c r="G32" s="225"/>
      <c r="H32" s="226"/>
      <c r="I32" s="218"/>
      <c r="J32" s="233"/>
      <c r="K32" s="1"/>
      <c r="L32" s="225">
        <v>2</v>
      </c>
      <c r="M32" s="226" t="s">
        <v>163</v>
      </c>
      <c r="N32" s="218" t="s">
        <v>94</v>
      </c>
      <c r="O32" s="218">
        <v>164</v>
      </c>
    </row>
    <row r="33" spans="2:15" ht="17.100000000000001" customHeight="1">
      <c r="B33" s="225"/>
      <c r="C33" s="226"/>
      <c r="D33" s="218"/>
      <c r="E33" s="233"/>
      <c r="F33" s="246"/>
      <c r="G33" s="260" t="s">
        <v>150</v>
      </c>
      <c r="H33" s="261" t="s">
        <v>12</v>
      </c>
      <c r="I33" s="262" t="s">
        <v>97</v>
      </c>
      <c r="J33" s="264">
        <f>SUM(J34:J39)</f>
        <v>659</v>
      </c>
      <c r="K33" s="1"/>
      <c r="L33" s="225">
        <v>3</v>
      </c>
      <c r="M33" s="226" t="s">
        <v>164</v>
      </c>
      <c r="N33" s="218" t="s">
        <v>103</v>
      </c>
      <c r="O33" s="218">
        <v>46</v>
      </c>
    </row>
    <row r="34" spans="2:15" ht="17.100000000000001" customHeight="1">
      <c r="B34" s="260" t="s">
        <v>165</v>
      </c>
      <c r="C34" s="261" t="s">
        <v>166</v>
      </c>
      <c r="D34" s="262" t="s">
        <v>97</v>
      </c>
      <c r="E34" s="264">
        <f>SUM(E35:E39)</f>
        <v>1333</v>
      </c>
      <c r="F34" s="246"/>
      <c r="G34" s="225">
        <v>1</v>
      </c>
      <c r="H34" s="226" t="s">
        <v>167</v>
      </c>
      <c r="I34" s="218" t="s">
        <v>103</v>
      </c>
      <c r="J34" s="233">
        <v>44</v>
      </c>
      <c r="K34" s="1"/>
      <c r="L34" s="225">
        <v>4</v>
      </c>
      <c r="M34" s="226" t="s">
        <v>168</v>
      </c>
      <c r="N34" s="218" t="s">
        <v>94</v>
      </c>
      <c r="O34" s="218">
        <v>437</v>
      </c>
    </row>
    <row r="35" spans="2:15" ht="17.100000000000001" customHeight="1">
      <c r="B35" s="225">
        <v>1</v>
      </c>
      <c r="C35" s="226" t="s">
        <v>169</v>
      </c>
      <c r="D35" s="218" t="s">
        <v>94</v>
      </c>
      <c r="E35" s="233">
        <v>241</v>
      </c>
      <c r="F35" s="246"/>
      <c r="G35" s="225">
        <v>2</v>
      </c>
      <c r="H35" s="226" t="s">
        <v>170</v>
      </c>
      <c r="I35" s="218" t="s">
        <v>103</v>
      </c>
      <c r="J35" s="233">
        <v>71</v>
      </c>
      <c r="K35" s="1"/>
      <c r="L35" s="225">
        <v>5</v>
      </c>
      <c r="M35" s="226" t="s">
        <v>171</v>
      </c>
      <c r="N35" s="218" t="s">
        <v>111</v>
      </c>
      <c r="O35" s="218">
        <v>14</v>
      </c>
    </row>
    <row r="36" spans="2:15" ht="17.100000000000001" customHeight="1">
      <c r="B36" s="225">
        <v>2</v>
      </c>
      <c r="C36" s="226" t="s">
        <v>172</v>
      </c>
      <c r="D36" s="218" t="s">
        <v>94</v>
      </c>
      <c r="E36" s="233">
        <v>473</v>
      </c>
      <c r="F36" s="246"/>
      <c r="G36" s="225">
        <v>3</v>
      </c>
      <c r="H36" s="226" t="s">
        <v>173</v>
      </c>
      <c r="I36" s="218" t="s">
        <v>103</v>
      </c>
      <c r="J36" s="233">
        <v>78</v>
      </c>
      <c r="K36" s="1"/>
      <c r="L36" s="225">
        <v>6</v>
      </c>
      <c r="M36" s="226" t="s">
        <v>174</v>
      </c>
      <c r="N36" s="218" t="s">
        <v>103</v>
      </c>
      <c r="O36" s="218">
        <v>46</v>
      </c>
    </row>
    <row r="37" spans="2:15" ht="17.100000000000001" customHeight="1">
      <c r="B37" s="225">
        <v>3</v>
      </c>
      <c r="C37" s="226" t="s">
        <v>175</v>
      </c>
      <c r="D37" s="218" t="s">
        <v>103</v>
      </c>
      <c r="E37" s="233">
        <v>112</v>
      </c>
      <c r="F37" s="246"/>
      <c r="G37" s="225">
        <v>4</v>
      </c>
      <c r="H37" s="226" t="s">
        <v>176</v>
      </c>
      <c r="I37" s="218" t="s">
        <v>103</v>
      </c>
      <c r="J37" s="233">
        <v>45</v>
      </c>
      <c r="K37" s="1"/>
      <c r="L37" s="225">
        <v>7</v>
      </c>
      <c r="M37" s="226" t="s">
        <v>177</v>
      </c>
      <c r="N37" s="218" t="s">
        <v>103</v>
      </c>
      <c r="O37" s="218">
        <v>70</v>
      </c>
    </row>
    <row r="38" spans="2:15" ht="17.100000000000001" customHeight="1">
      <c r="B38" s="225">
        <v>4</v>
      </c>
      <c r="C38" s="226" t="s">
        <v>178</v>
      </c>
      <c r="D38" s="218" t="s">
        <v>94</v>
      </c>
      <c r="E38" s="233">
        <v>418</v>
      </c>
      <c r="F38" s="246"/>
      <c r="G38" s="225">
        <v>5</v>
      </c>
      <c r="H38" s="226" t="s">
        <v>179</v>
      </c>
      <c r="I38" s="218" t="s">
        <v>94</v>
      </c>
      <c r="J38" s="233">
        <v>354</v>
      </c>
      <c r="K38" s="1"/>
      <c r="L38" s="225">
        <v>8</v>
      </c>
      <c r="M38" s="226" t="s">
        <v>180</v>
      </c>
      <c r="N38" s="218" t="s">
        <v>103</v>
      </c>
      <c r="O38" s="218">
        <v>68</v>
      </c>
    </row>
    <row r="39" spans="2:15" ht="17.100000000000001" customHeight="1">
      <c r="B39" s="225">
        <v>5</v>
      </c>
      <c r="C39" s="226" t="s">
        <v>181</v>
      </c>
      <c r="D39" s="218" t="s">
        <v>103</v>
      </c>
      <c r="E39" s="233">
        <v>89</v>
      </c>
      <c r="F39" s="246"/>
      <c r="G39" s="225">
        <v>6</v>
      </c>
      <c r="H39" s="226" t="s">
        <v>182</v>
      </c>
      <c r="I39" s="218" t="s">
        <v>94</v>
      </c>
      <c r="J39" s="233">
        <v>67</v>
      </c>
      <c r="K39" s="1"/>
      <c r="L39" s="225">
        <v>9</v>
      </c>
      <c r="M39" s="226" t="s">
        <v>183</v>
      </c>
      <c r="N39" s="218" t="s">
        <v>103</v>
      </c>
      <c r="O39" s="218">
        <v>126</v>
      </c>
    </row>
    <row r="40" spans="2:15" ht="17.100000000000001" customHeight="1">
      <c r="B40" s="225"/>
      <c r="C40" s="226"/>
      <c r="D40" s="218"/>
      <c r="E40" s="233"/>
      <c r="F40" s="246"/>
      <c r="G40" s="225"/>
      <c r="H40" s="226"/>
      <c r="I40" s="218"/>
      <c r="J40" s="233"/>
      <c r="K40" s="1"/>
      <c r="L40" s="266">
        <v>10</v>
      </c>
      <c r="M40" s="251" t="s">
        <v>183</v>
      </c>
      <c r="N40" s="267" t="s">
        <v>111</v>
      </c>
      <c r="O40" s="218">
        <v>358</v>
      </c>
    </row>
    <row r="41" spans="2:15" ht="17.100000000000001" customHeight="1" thickBot="1">
      <c r="B41" s="260" t="s">
        <v>95</v>
      </c>
      <c r="C41" s="261" t="s">
        <v>11</v>
      </c>
      <c r="D41" s="262" t="s">
        <v>97</v>
      </c>
      <c r="E41" s="264">
        <f>SUM(E42+E43+E44+J6+J7)</f>
        <v>436</v>
      </c>
      <c r="F41" s="246"/>
      <c r="G41" s="219" t="s">
        <v>165</v>
      </c>
      <c r="H41" s="220" t="s">
        <v>13</v>
      </c>
      <c r="I41" s="247" t="s">
        <v>97</v>
      </c>
      <c r="J41" s="264">
        <f>SUM(J42:J44)</f>
        <v>883</v>
      </c>
      <c r="K41" s="1"/>
      <c r="L41" s="268"/>
      <c r="M41" s="269"/>
      <c r="N41" s="270"/>
      <c r="O41" s="271"/>
    </row>
    <row r="42" spans="2:15" ht="17.100000000000001" customHeight="1" thickTop="1" thickBot="1">
      <c r="B42" s="225">
        <v>1</v>
      </c>
      <c r="C42" s="226" t="s">
        <v>184</v>
      </c>
      <c r="D42" s="218" t="s">
        <v>103</v>
      </c>
      <c r="E42" s="233">
        <v>64</v>
      </c>
      <c r="F42" s="246"/>
      <c r="G42" s="225">
        <v>1</v>
      </c>
      <c r="H42" s="226" t="s">
        <v>185</v>
      </c>
      <c r="I42" s="218" t="s">
        <v>94</v>
      </c>
      <c r="J42" s="233">
        <v>260</v>
      </c>
      <c r="K42" s="1"/>
      <c r="L42" s="272" t="s">
        <v>186</v>
      </c>
      <c r="M42" s="273"/>
      <c r="N42" s="274" t="s">
        <v>187</v>
      </c>
      <c r="O42" s="275">
        <f>SUM(E8+E19+E27+E34+E41+J14+J23+J33+J41+O6+O19+O30)</f>
        <v>15494</v>
      </c>
    </row>
    <row r="43" spans="2:15" ht="17.100000000000001" customHeight="1" thickTop="1" thickBot="1">
      <c r="B43" s="225">
        <v>2</v>
      </c>
      <c r="C43" s="226" t="s">
        <v>188</v>
      </c>
      <c r="D43" s="218" t="s">
        <v>94</v>
      </c>
      <c r="E43" s="233">
        <v>46</v>
      </c>
      <c r="F43" s="246"/>
      <c r="G43" s="225">
        <v>2</v>
      </c>
      <c r="H43" s="226" t="s">
        <v>189</v>
      </c>
      <c r="I43" s="218" t="s">
        <v>94</v>
      </c>
      <c r="J43" s="233">
        <v>115</v>
      </c>
      <c r="K43" s="1"/>
      <c r="L43" s="276"/>
      <c r="M43" s="277"/>
      <c r="N43" s="278"/>
      <c r="O43" s="279"/>
    </row>
    <row r="44" spans="2:15" ht="17.100000000000001" customHeight="1" thickBot="1">
      <c r="B44" s="229">
        <v>3</v>
      </c>
      <c r="C44" s="230" t="s">
        <v>190</v>
      </c>
      <c r="D44" s="231" t="s">
        <v>103</v>
      </c>
      <c r="E44" s="232">
        <v>37</v>
      </c>
      <c r="F44" s="246"/>
      <c r="G44" s="280">
        <v>3</v>
      </c>
      <c r="H44" s="281" t="s">
        <v>191</v>
      </c>
      <c r="I44" s="282" t="s">
        <v>94</v>
      </c>
      <c r="J44" s="232">
        <v>508</v>
      </c>
      <c r="K44" s="1"/>
      <c r="L44" s="283"/>
      <c r="M44" s="283"/>
      <c r="N44" s="283"/>
      <c r="O44" s="283"/>
    </row>
    <row r="45" spans="2:15" ht="15" customHeight="1">
      <c r="B45" s="246"/>
      <c r="C45" s="284"/>
      <c r="D45" s="285"/>
      <c r="E45" s="286"/>
      <c r="F45" s="287"/>
      <c r="G45" s="284"/>
      <c r="H45" s="287"/>
      <c r="I45" s="288"/>
      <c r="J45" s="1"/>
      <c r="K45" s="1"/>
      <c r="L45" s="1"/>
      <c r="M45" s="1"/>
      <c r="N45" s="1"/>
      <c r="O45" s="1"/>
    </row>
    <row r="46" spans="2:15" ht="15" customHeight="1">
      <c r="B46" s="246"/>
      <c r="C46" s="284" t="s">
        <v>192</v>
      </c>
      <c r="D46" s="285"/>
      <c r="E46" s="286"/>
      <c r="F46" s="287"/>
      <c r="G46" s="284"/>
      <c r="H46" s="287"/>
      <c r="I46" s="3"/>
      <c r="J46" s="3"/>
      <c r="K46" s="1"/>
    </row>
    <row r="47" spans="2:15" ht="15" customHeight="1"/>
    <row r="48" spans="2:15" ht="15" customHeight="1"/>
    <row r="49" spans="2:15" ht="15" customHeight="1">
      <c r="L49" s="289"/>
      <c r="M49" s="290"/>
      <c r="N49" s="291"/>
      <c r="O49" s="291"/>
    </row>
    <row r="50" spans="2:15" ht="15" customHeight="1">
      <c r="B50" s="292"/>
      <c r="C50" s="292"/>
      <c r="D50" s="292"/>
      <c r="E50" s="292"/>
      <c r="F50" s="292"/>
      <c r="G50" s="292"/>
      <c r="H50" s="292"/>
      <c r="I50" s="292"/>
      <c r="J50" s="292"/>
      <c r="K50" s="292"/>
      <c r="L50" s="289"/>
      <c r="M50" s="290"/>
      <c r="N50" s="291"/>
      <c r="O50" s="291"/>
    </row>
    <row r="51" spans="2:15" ht="15" customHeight="1">
      <c r="B51" s="292"/>
      <c r="C51" s="292"/>
      <c r="D51" s="292"/>
      <c r="E51" s="292"/>
      <c r="F51" s="292"/>
      <c r="G51" s="292"/>
      <c r="H51" s="292"/>
      <c r="I51" s="292"/>
      <c r="J51" s="292"/>
      <c r="K51" s="29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293" customWidth="1"/>
    <col min="2" max="3" width="9.140625" style="293" customWidth="1"/>
    <col min="4" max="4" width="4.85546875" style="293" customWidth="1"/>
    <col min="5" max="6" width="9.140625" style="293" customWidth="1"/>
    <col min="7" max="7" width="7.140625" style="293" customWidth="1"/>
    <col min="8" max="8" width="30.140625" style="293" customWidth="1"/>
    <col min="9" max="9" width="7.5703125" style="293" customWidth="1"/>
    <col min="10" max="10" width="9.85546875" style="293" customWidth="1"/>
    <col min="11" max="11" width="8.7109375" style="293" customWidth="1"/>
    <col min="12" max="12" width="11.5703125" style="293" customWidth="1"/>
    <col min="13" max="28" width="9.140625" style="293" customWidth="1"/>
    <col min="29" max="16384" width="9.140625" style="310"/>
  </cols>
  <sheetData>
    <row r="1" spans="1:32" s="295" customFormat="1" ht="12.75">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4"/>
    </row>
    <row r="2" spans="1:32" s="295" customFormat="1" ht="12.75">
      <c r="A2" s="293"/>
      <c r="B2" s="293" t="s">
        <v>193</v>
      </c>
      <c r="C2" s="293" t="s">
        <v>194</v>
      </c>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2" s="295" customFormat="1" ht="12.75">
      <c r="A3" s="293"/>
      <c r="B3" s="293" t="s">
        <v>195</v>
      </c>
      <c r="C3" s="293">
        <v>16610</v>
      </c>
      <c r="D3" s="293"/>
      <c r="F3" s="293"/>
      <c r="G3" s="293"/>
      <c r="H3" s="293"/>
      <c r="I3" s="293"/>
      <c r="J3" s="293"/>
      <c r="K3" s="293"/>
      <c r="L3" s="293"/>
      <c r="M3" s="293"/>
      <c r="N3" s="293"/>
      <c r="O3" s="293"/>
      <c r="P3" s="293"/>
      <c r="Q3" s="293"/>
      <c r="R3" s="293"/>
      <c r="S3" s="293"/>
      <c r="T3" s="293"/>
      <c r="U3" s="293"/>
      <c r="V3" s="293"/>
      <c r="W3" s="293"/>
      <c r="X3" s="293"/>
      <c r="Y3" s="293"/>
      <c r="Z3" s="293"/>
      <c r="AA3" s="293"/>
      <c r="AB3" s="293"/>
    </row>
    <row r="4" spans="1:32" s="295" customFormat="1" ht="12.75">
      <c r="A4" s="293"/>
      <c r="B4" s="293" t="s">
        <v>196</v>
      </c>
      <c r="C4" s="293">
        <v>15789</v>
      </c>
      <c r="D4" s="293"/>
      <c r="H4" s="293" t="s">
        <v>197</v>
      </c>
      <c r="I4" s="295">
        <v>71</v>
      </c>
      <c r="J4" s="295">
        <f t="shared" ref="J4:J9" si="0">K4+K10</f>
        <v>71</v>
      </c>
      <c r="K4" s="293">
        <v>13</v>
      </c>
      <c r="L4" s="293"/>
      <c r="M4" s="293"/>
      <c r="N4" s="293"/>
      <c r="O4" s="293"/>
      <c r="P4" s="293"/>
      <c r="Q4" s="293"/>
      <c r="R4" s="293"/>
      <c r="S4" s="293"/>
      <c r="T4" s="293"/>
      <c r="U4" s="293"/>
      <c r="V4" s="293"/>
      <c r="W4" s="293"/>
      <c r="X4" s="293"/>
      <c r="Y4" s="293"/>
      <c r="Z4" s="293"/>
      <c r="AA4" s="293"/>
      <c r="AB4" s="293"/>
    </row>
    <row r="5" spans="1:32" s="295" customFormat="1" ht="12.75">
      <c r="A5" s="293"/>
      <c r="B5" s="293" t="s">
        <v>198</v>
      </c>
      <c r="C5" s="293">
        <v>15459</v>
      </c>
      <c r="D5" s="293"/>
      <c r="E5" s="293"/>
      <c r="F5" s="293" t="s">
        <v>199</v>
      </c>
      <c r="H5" s="293" t="s">
        <v>200</v>
      </c>
      <c r="I5" s="295">
        <v>0</v>
      </c>
      <c r="J5" s="295">
        <f t="shared" si="0"/>
        <v>0</v>
      </c>
      <c r="K5" s="293">
        <v>0</v>
      </c>
      <c r="L5" s="293"/>
      <c r="M5" s="293"/>
      <c r="N5" s="293"/>
      <c r="O5" s="293"/>
      <c r="P5" s="293"/>
      <c r="Q5" s="293"/>
      <c r="R5" s="293"/>
      <c r="S5" s="293"/>
      <c r="T5" s="293"/>
      <c r="U5" s="293"/>
      <c r="V5" s="293"/>
      <c r="W5" s="293"/>
      <c r="X5" s="293"/>
      <c r="Y5" s="293"/>
      <c r="Z5" s="293"/>
      <c r="AA5" s="293"/>
      <c r="AB5" s="293"/>
    </row>
    <row r="6" spans="1:32" s="295" customFormat="1" ht="12.75">
      <c r="A6" s="293"/>
      <c r="B6" s="293" t="s">
        <v>201</v>
      </c>
      <c r="C6" s="293">
        <v>15324</v>
      </c>
      <c r="D6" s="293"/>
      <c r="E6" s="293" t="s">
        <v>202</v>
      </c>
      <c r="F6" s="293">
        <v>4710</v>
      </c>
      <c r="H6" s="295" t="s">
        <v>203</v>
      </c>
      <c r="I6" s="295">
        <v>0</v>
      </c>
      <c r="J6" s="295">
        <f t="shared" si="0"/>
        <v>0</v>
      </c>
      <c r="K6" s="295">
        <v>0</v>
      </c>
      <c r="L6" s="293"/>
      <c r="M6" s="293"/>
      <c r="N6" s="293"/>
      <c r="O6" s="293"/>
      <c r="P6" s="293"/>
      <c r="Q6" s="293"/>
      <c r="R6" s="293"/>
      <c r="S6" s="293"/>
      <c r="T6" s="293"/>
      <c r="U6" s="293"/>
      <c r="V6" s="293"/>
      <c r="W6" s="293"/>
      <c r="X6" s="293"/>
      <c r="Y6" s="293"/>
      <c r="Z6" s="293"/>
      <c r="AA6" s="293"/>
      <c r="AB6" s="293"/>
    </row>
    <row r="7" spans="1:32" s="295" customFormat="1" ht="12.75">
      <c r="A7" s="293"/>
      <c r="B7" s="293" t="s">
        <v>204</v>
      </c>
      <c r="C7" s="293">
        <v>15208</v>
      </c>
      <c r="D7" s="293"/>
      <c r="E7" s="293" t="s">
        <v>205</v>
      </c>
      <c r="F7" s="293">
        <v>4225</v>
      </c>
      <c r="H7" s="296" t="s">
        <v>206</v>
      </c>
      <c r="I7" s="295">
        <v>14</v>
      </c>
      <c r="J7" s="295">
        <f t="shared" si="0"/>
        <v>14</v>
      </c>
      <c r="K7" s="293">
        <v>5</v>
      </c>
      <c r="L7" s="293"/>
      <c r="M7" s="293"/>
      <c r="N7" s="293"/>
      <c r="O7" s="293"/>
      <c r="P7" s="293"/>
      <c r="Q7" s="293"/>
      <c r="R7" s="293"/>
      <c r="S7" s="293"/>
      <c r="T7" s="293"/>
      <c r="U7" s="293"/>
      <c r="V7" s="293"/>
      <c r="W7" s="293"/>
      <c r="X7" s="293"/>
      <c r="Y7" s="293"/>
      <c r="Z7" s="293"/>
      <c r="AA7" s="293"/>
      <c r="AB7" s="293"/>
    </row>
    <row r="8" spans="1:32" s="295" customFormat="1" ht="12.75">
      <c r="A8" s="293"/>
      <c r="B8" s="293" t="s">
        <v>207</v>
      </c>
      <c r="C8" s="293">
        <v>15087</v>
      </c>
      <c r="D8" s="293"/>
      <c r="E8" s="293" t="s">
        <v>208</v>
      </c>
      <c r="F8" s="293">
        <v>3692</v>
      </c>
      <c r="H8" s="295" t="s">
        <v>209</v>
      </c>
      <c r="I8" s="295">
        <v>37</v>
      </c>
      <c r="J8" s="295">
        <f t="shared" si="0"/>
        <v>37</v>
      </c>
      <c r="K8" s="293">
        <v>9</v>
      </c>
      <c r="L8" s="293"/>
      <c r="M8" s="293"/>
      <c r="N8" s="293"/>
      <c r="O8" s="293"/>
      <c r="P8" s="293"/>
      <c r="Q8" s="293"/>
      <c r="R8" s="293"/>
      <c r="S8" s="293"/>
      <c r="T8" s="293"/>
      <c r="U8" s="293"/>
      <c r="V8" s="293"/>
      <c r="W8" s="293"/>
      <c r="X8" s="293"/>
      <c r="Y8" s="293"/>
      <c r="Z8" s="293"/>
      <c r="AA8" s="293"/>
      <c r="AB8" s="293"/>
    </row>
    <row r="9" spans="1:32" s="295" customFormat="1" ht="12.75">
      <c r="A9" s="293"/>
      <c r="B9" s="293" t="s">
        <v>210</v>
      </c>
      <c r="C9" s="293">
        <v>15304</v>
      </c>
      <c r="D9" s="293"/>
      <c r="E9" s="293" t="s">
        <v>211</v>
      </c>
      <c r="F9" s="293">
        <v>5225</v>
      </c>
      <c r="H9" s="295" t="s">
        <v>212</v>
      </c>
      <c r="I9" s="295">
        <v>0</v>
      </c>
      <c r="J9" s="295">
        <f t="shared" si="0"/>
        <v>0</v>
      </c>
      <c r="K9" s="293">
        <v>0</v>
      </c>
      <c r="M9" s="293"/>
      <c r="N9" s="293"/>
      <c r="O9" s="293"/>
      <c r="P9" s="293"/>
      <c r="Q9" s="293"/>
      <c r="R9" s="293"/>
      <c r="S9" s="293"/>
      <c r="T9" s="293"/>
      <c r="U9" s="293"/>
      <c r="V9" s="293"/>
      <c r="W9" s="293"/>
      <c r="X9" s="293"/>
      <c r="Y9" s="293"/>
      <c r="Z9" s="293"/>
      <c r="AA9" s="293"/>
      <c r="AB9" s="293"/>
    </row>
    <row r="10" spans="1:32" s="295" customFormat="1" ht="12.75">
      <c r="A10" s="293"/>
      <c r="B10" s="293" t="s">
        <v>213</v>
      </c>
      <c r="C10" s="293">
        <v>15725</v>
      </c>
      <c r="D10" s="293"/>
      <c r="E10" s="293" t="s">
        <v>214</v>
      </c>
      <c r="F10" s="293">
        <v>2474</v>
      </c>
      <c r="K10" s="295">
        <v>58</v>
      </c>
      <c r="M10" s="293"/>
      <c r="N10" s="293"/>
      <c r="O10" s="293"/>
      <c r="P10" s="293"/>
      <c r="Q10" s="293"/>
      <c r="R10" s="293"/>
      <c r="S10" s="293"/>
      <c r="T10" s="293"/>
      <c r="U10" s="293"/>
      <c r="V10" s="293"/>
      <c r="W10" s="293"/>
      <c r="X10" s="293"/>
      <c r="Y10" s="293"/>
      <c r="Z10" s="293"/>
      <c r="AA10" s="293"/>
      <c r="AB10" s="293"/>
    </row>
    <row r="11" spans="1:32" s="295" customFormat="1" ht="12.75">
      <c r="A11" s="293"/>
      <c r="B11" s="293" t="s">
        <v>215</v>
      </c>
      <c r="C11" s="293">
        <v>17080</v>
      </c>
      <c r="D11" s="293"/>
      <c r="E11" s="293" t="s">
        <v>195</v>
      </c>
      <c r="F11" s="293">
        <v>2413</v>
      </c>
      <c r="K11" s="295">
        <v>0</v>
      </c>
      <c r="M11" s="293"/>
      <c r="N11" s="293"/>
      <c r="O11" s="293"/>
      <c r="P11" s="293"/>
      <c r="Q11" s="293"/>
      <c r="R11" s="293"/>
      <c r="S11" s="293"/>
      <c r="T11" s="293"/>
      <c r="U11" s="293"/>
      <c r="V11" s="293"/>
      <c r="W11" s="293"/>
      <c r="X11" s="293"/>
      <c r="Y11" s="293"/>
      <c r="Z11" s="293"/>
      <c r="AA11" s="293"/>
      <c r="AB11" s="293"/>
    </row>
    <row r="12" spans="1:32" s="295" customFormat="1" ht="12.75">
      <c r="A12" s="293"/>
      <c r="B12" s="293" t="s">
        <v>216</v>
      </c>
      <c r="C12" s="293">
        <v>17077</v>
      </c>
      <c r="D12" s="293"/>
      <c r="E12" s="293"/>
      <c r="F12" s="293"/>
      <c r="K12" s="295">
        <v>0</v>
      </c>
      <c r="M12" s="293"/>
      <c r="N12" s="293"/>
      <c r="O12" s="293"/>
      <c r="P12" s="293"/>
      <c r="Q12" s="293"/>
      <c r="R12" s="293"/>
      <c r="S12" s="293"/>
      <c r="T12" s="293"/>
      <c r="U12" s="293"/>
      <c r="V12" s="293"/>
      <c r="W12" s="293"/>
      <c r="X12" s="293"/>
      <c r="Y12" s="293"/>
      <c r="Z12" s="293"/>
      <c r="AA12" s="293"/>
      <c r="AB12" s="293"/>
    </row>
    <row r="13" spans="1:32" s="295" customFormat="1" ht="12.75">
      <c r="A13" s="293"/>
      <c r="B13" s="293" t="s">
        <v>217</v>
      </c>
      <c r="C13" s="293">
        <v>16758</v>
      </c>
      <c r="D13" s="293"/>
      <c r="E13" s="293" t="s">
        <v>213</v>
      </c>
      <c r="F13" s="293">
        <v>1821</v>
      </c>
      <c r="K13" s="295">
        <v>9</v>
      </c>
      <c r="M13" s="293"/>
      <c r="N13" s="293"/>
      <c r="O13" s="293"/>
      <c r="P13" s="293"/>
      <c r="Q13" s="293"/>
      <c r="R13" s="293"/>
      <c r="S13" s="293"/>
      <c r="T13" s="293"/>
      <c r="U13" s="293"/>
      <c r="V13" s="293"/>
      <c r="W13" s="293"/>
      <c r="X13" s="293"/>
      <c r="Y13" s="293"/>
      <c r="Z13" s="293"/>
      <c r="AA13" s="293"/>
      <c r="AB13" s="293"/>
    </row>
    <row r="14" spans="1:32" s="295" customFormat="1" ht="12.75">
      <c r="A14" s="293"/>
      <c r="B14" s="293" t="s">
        <v>218</v>
      </c>
      <c r="C14" s="293">
        <v>15988</v>
      </c>
      <c r="D14" s="293"/>
      <c r="E14" s="293" t="s">
        <v>215</v>
      </c>
      <c r="F14" s="293">
        <v>2956</v>
      </c>
      <c r="K14" s="295">
        <v>28</v>
      </c>
      <c r="M14" s="293"/>
      <c r="N14" s="293"/>
      <c r="O14" s="293"/>
      <c r="P14" s="293"/>
      <c r="Q14" s="293"/>
      <c r="R14" s="293"/>
      <c r="S14" s="293"/>
      <c r="T14" s="293"/>
      <c r="U14" s="293"/>
      <c r="V14" s="293"/>
      <c r="W14" s="293"/>
      <c r="X14" s="293"/>
      <c r="Y14" s="293"/>
      <c r="Z14" s="293"/>
      <c r="AA14" s="293"/>
      <c r="AB14" s="293"/>
    </row>
    <row r="15" spans="1:32" s="295" customFormat="1" ht="12.75">
      <c r="A15" s="293"/>
      <c r="B15" s="293" t="s">
        <v>219</v>
      </c>
      <c r="C15" s="293">
        <v>15494</v>
      </c>
      <c r="D15" s="293"/>
      <c r="E15" s="293" t="s">
        <v>216</v>
      </c>
      <c r="F15" s="293">
        <v>2892</v>
      </c>
      <c r="J15" s="293"/>
      <c r="K15" s="295">
        <v>0</v>
      </c>
      <c r="M15" s="293"/>
      <c r="N15" s="293"/>
      <c r="O15" s="293"/>
      <c r="P15" s="293"/>
      <c r="Q15" s="293"/>
      <c r="R15" s="293"/>
      <c r="S15" s="293"/>
      <c r="T15" s="293"/>
      <c r="U15" s="293"/>
      <c r="V15" s="293"/>
      <c r="W15" s="293"/>
      <c r="X15" s="293"/>
      <c r="Y15" s="293"/>
      <c r="Z15" s="293"/>
      <c r="AA15" s="293"/>
      <c r="AB15" s="293"/>
    </row>
    <row r="16" spans="1:32" s="295" customFormat="1" ht="12.75">
      <c r="A16" s="293"/>
      <c r="B16" s="293"/>
      <c r="E16" s="293" t="s">
        <v>217</v>
      </c>
      <c r="F16" s="293">
        <v>2571</v>
      </c>
      <c r="H16" s="293"/>
      <c r="I16" s="293"/>
      <c r="J16" s="293"/>
      <c r="M16" s="293"/>
      <c r="N16" s="293"/>
      <c r="O16" s="293"/>
      <c r="P16" s="293"/>
      <c r="Q16" s="293"/>
      <c r="R16" s="293"/>
      <c r="S16" s="293"/>
      <c r="T16" s="293"/>
      <c r="U16" s="293"/>
      <c r="V16" s="293"/>
      <c r="W16" s="293"/>
      <c r="X16" s="293"/>
      <c r="Y16" s="293"/>
      <c r="Z16" s="293"/>
      <c r="AA16" s="293"/>
      <c r="AB16" s="293"/>
      <c r="AF16" s="297"/>
    </row>
    <row r="17" spans="1:32" s="295" customFormat="1" ht="12.75">
      <c r="A17" s="293"/>
      <c r="B17" s="293"/>
      <c r="C17" s="293"/>
      <c r="D17" s="293"/>
      <c r="E17" s="293" t="s">
        <v>218</v>
      </c>
      <c r="F17" s="293">
        <v>1906</v>
      </c>
      <c r="H17" s="293"/>
      <c r="I17" s="293"/>
      <c r="J17" s="293"/>
      <c r="M17" s="293"/>
      <c r="N17" s="293"/>
      <c r="O17" s="293"/>
      <c r="P17" s="293"/>
      <c r="Q17" s="293"/>
      <c r="R17" s="293"/>
      <c r="S17" s="293"/>
      <c r="T17" s="293"/>
      <c r="U17" s="293"/>
      <c r="V17" s="293"/>
      <c r="W17" s="293"/>
      <c r="X17" s="293"/>
      <c r="Y17" s="293"/>
      <c r="Z17" s="293"/>
      <c r="AA17" s="293"/>
      <c r="AB17" s="293"/>
      <c r="AF17" s="297"/>
    </row>
    <row r="18" spans="1:32" s="295" customFormat="1" ht="12.75">
      <c r="A18" s="293"/>
      <c r="B18" s="293"/>
      <c r="C18" s="293"/>
      <c r="D18" s="293"/>
      <c r="E18" s="293" t="s">
        <v>219</v>
      </c>
      <c r="F18" s="293">
        <v>2930</v>
      </c>
      <c r="H18" s="293"/>
      <c r="I18" s="298"/>
      <c r="J18" s="293"/>
      <c r="M18" s="293"/>
      <c r="N18" s="293"/>
      <c r="O18" s="293"/>
      <c r="P18" s="293"/>
      <c r="Q18" s="293"/>
      <c r="R18" s="293"/>
      <c r="S18" s="293"/>
      <c r="T18" s="293"/>
      <c r="U18" s="293"/>
      <c r="V18" s="293"/>
      <c r="W18" s="293"/>
      <c r="X18" s="293"/>
      <c r="Y18" s="293"/>
      <c r="Z18" s="293"/>
      <c r="AA18" s="293"/>
      <c r="AB18" s="293"/>
      <c r="AF18" s="297"/>
    </row>
    <row r="19" spans="1:32" s="295" customFormat="1" ht="12.75">
      <c r="A19" s="293"/>
      <c r="B19" s="293"/>
      <c r="C19" s="293"/>
      <c r="D19" s="293"/>
      <c r="G19" s="293"/>
      <c r="H19" s="293"/>
      <c r="I19" s="293"/>
      <c r="J19" s="293"/>
      <c r="K19" s="299">
        <f>K22+K23+K24+K25+K26+K27+K28+K29+K30+K31+K32+K33+K34</f>
        <v>0.99994566851912381</v>
      </c>
      <c r="M19" s="293"/>
      <c r="N19" s="293"/>
      <c r="O19" s="293"/>
      <c r="P19" s="293"/>
      <c r="Q19" s="293"/>
      <c r="R19" s="293"/>
      <c r="S19" s="293"/>
      <c r="T19" s="293"/>
      <c r="U19" s="293"/>
      <c r="V19" s="293"/>
      <c r="W19" s="293"/>
      <c r="X19" s="293"/>
      <c r="Y19" s="293"/>
      <c r="Z19" s="293"/>
      <c r="AA19" s="293"/>
      <c r="AB19" s="293"/>
      <c r="AF19" s="297"/>
    </row>
    <row r="20" spans="1:32" s="295" customFormat="1" ht="12.75">
      <c r="A20" s="293"/>
      <c r="B20" s="293"/>
      <c r="C20" s="293"/>
      <c r="D20" s="293"/>
      <c r="G20" s="293"/>
      <c r="H20" s="293"/>
      <c r="I20" s="293"/>
      <c r="J20" s="293"/>
      <c r="K20" s="293"/>
      <c r="L20" s="293"/>
      <c r="M20" s="293"/>
      <c r="N20" s="293"/>
      <c r="O20" s="293"/>
      <c r="P20" s="293"/>
      <c r="Q20" s="293"/>
      <c r="R20" s="293"/>
      <c r="S20" s="293"/>
      <c r="T20" s="293"/>
      <c r="U20" s="293"/>
      <c r="V20" s="293"/>
      <c r="W20" s="293"/>
      <c r="X20" s="293"/>
      <c r="Y20" s="293"/>
      <c r="Z20" s="293"/>
      <c r="AA20" s="293"/>
      <c r="AB20" s="293"/>
      <c r="AF20" s="297"/>
    </row>
    <row r="21" spans="1:32" s="295" customFormat="1" ht="12.75">
      <c r="A21" s="293"/>
      <c r="B21" s="293"/>
      <c r="C21" s="293"/>
      <c r="D21" s="293"/>
      <c r="G21" s="293"/>
      <c r="H21" s="293"/>
      <c r="I21" s="293"/>
      <c r="J21" s="293"/>
      <c r="K21" s="293"/>
      <c r="L21" s="293"/>
      <c r="M21" s="293"/>
      <c r="N21" s="293"/>
      <c r="O21" s="293"/>
      <c r="P21" s="293"/>
      <c r="Q21" s="293"/>
      <c r="R21" s="293"/>
      <c r="S21" s="293"/>
      <c r="T21" s="293"/>
      <c r="U21" s="293"/>
      <c r="V21" s="293"/>
      <c r="W21" s="293"/>
      <c r="X21" s="293"/>
      <c r="Y21" s="293"/>
      <c r="Z21" s="293"/>
      <c r="AA21" s="293"/>
      <c r="AB21" s="293"/>
      <c r="AF21" s="297"/>
    </row>
    <row r="22" spans="1:32" s="295" customFormat="1" ht="12.75">
      <c r="A22" s="293"/>
      <c r="B22" s="293">
        <v>1118</v>
      </c>
      <c r="C22" s="293"/>
      <c r="D22" s="293"/>
      <c r="E22" s="293"/>
      <c r="F22" s="293"/>
      <c r="G22" s="293"/>
      <c r="H22" s="293"/>
      <c r="I22" s="293"/>
      <c r="J22" s="300" t="s">
        <v>220</v>
      </c>
      <c r="K22" s="297">
        <f>B22/B$38</f>
        <v>0.36547891467799937</v>
      </c>
      <c r="L22" s="301">
        <f t="shared" ref="L22:L34" si="1">B22/B$38</f>
        <v>0.36547891467799937</v>
      </c>
      <c r="M22" s="293"/>
      <c r="N22" s="293"/>
      <c r="O22" s="293"/>
      <c r="P22" s="293"/>
      <c r="Q22" s="293"/>
      <c r="R22" s="293"/>
      <c r="S22" s="293"/>
      <c r="T22" s="293"/>
      <c r="U22" s="293"/>
      <c r="V22" s="293"/>
      <c r="W22" s="293"/>
      <c r="X22" s="293"/>
      <c r="Y22" s="293"/>
      <c r="Z22" s="293"/>
      <c r="AA22" s="293"/>
      <c r="AB22" s="293"/>
      <c r="AF22" s="297"/>
    </row>
    <row r="23" spans="1:32" s="295" customFormat="1" ht="12.75">
      <c r="A23" s="293"/>
      <c r="B23" s="293">
        <v>138</v>
      </c>
      <c r="C23" s="293"/>
      <c r="D23" s="293"/>
      <c r="E23" s="293"/>
      <c r="F23" s="293"/>
      <c r="G23" s="293"/>
      <c r="H23" s="293"/>
      <c r="I23" s="293"/>
      <c r="J23" s="300" t="s">
        <v>221</v>
      </c>
      <c r="K23" s="297">
        <f t="shared" ref="K23:K34" si="2">B23/B$38</f>
        <v>4.5112781954887216E-2</v>
      </c>
      <c r="L23" s="302">
        <f t="shared" si="1"/>
        <v>4.5112781954887216E-2</v>
      </c>
      <c r="M23" s="293"/>
      <c r="N23" s="293"/>
      <c r="O23" s="293"/>
      <c r="P23" s="293"/>
      <c r="Q23" s="293"/>
      <c r="R23" s="293"/>
      <c r="S23" s="293"/>
      <c r="T23" s="293"/>
      <c r="U23" s="293"/>
      <c r="V23" s="293"/>
      <c r="W23" s="293"/>
      <c r="X23" s="293"/>
      <c r="Y23" s="293"/>
      <c r="Z23" s="293"/>
      <c r="AA23" s="293"/>
      <c r="AB23" s="293"/>
      <c r="AF23" s="297"/>
    </row>
    <row r="24" spans="1:32" s="295" customFormat="1" ht="12.75">
      <c r="A24" s="293"/>
      <c r="B24" s="293">
        <v>36</v>
      </c>
      <c r="C24" s="293"/>
      <c r="D24" s="293"/>
      <c r="E24" s="293"/>
      <c r="F24" s="293"/>
      <c r="G24" s="293"/>
      <c r="H24" s="293"/>
      <c r="I24" s="293"/>
      <c r="J24" s="300" t="s">
        <v>222</v>
      </c>
      <c r="K24" s="297">
        <f t="shared" si="2"/>
        <v>1.1768551814318405E-2</v>
      </c>
      <c r="L24" s="302">
        <f t="shared" si="1"/>
        <v>1.1768551814318405E-2</v>
      </c>
      <c r="M24" s="293"/>
      <c r="N24" s="293"/>
      <c r="O24" s="293"/>
      <c r="P24" s="293"/>
      <c r="Q24" s="293"/>
      <c r="R24" s="293"/>
      <c r="S24" s="293"/>
      <c r="T24" s="293"/>
      <c r="U24" s="293"/>
      <c r="V24" s="293"/>
      <c r="W24" s="293"/>
      <c r="X24" s="293"/>
      <c r="Y24" s="293"/>
      <c r="Z24" s="293"/>
      <c r="AA24" s="293"/>
      <c r="AB24" s="293"/>
      <c r="AF24" s="297"/>
    </row>
    <row r="25" spans="1:32" s="295" customFormat="1" ht="12.75" customHeight="1">
      <c r="A25" s="293"/>
      <c r="B25" s="293">
        <v>101</v>
      </c>
      <c r="C25" s="293"/>
      <c r="D25" s="293"/>
      <c r="E25" s="293"/>
      <c r="F25" s="293"/>
      <c r="G25" s="293"/>
      <c r="H25" s="293"/>
      <c r="J25" s="303" t="s">
        <v>223</v>
      </c>
      <c r="K25" s="297">
        <f t="shared" si="2"/>
        <v>3.3017325923504412E-2</v>
      </c>
      <c r="L25" s="302">
        <f t="shared" si="1"/>
        <v>3.3017325923504412E-2</v>
      </c>
      <c r="M25" s="293"/>
      <c r="N25" s="293"/>
      <c r="O25" s="293"/>
      <c r="P25" s="293"/>
      <c r="Q25" s="293"/>
      <c r="R25" s="293"/>
      <c r="S25" s="293"/>
      <c r="T25" s="293"/>
      <c r="U25" s="293"/>
      <c r="V25" s="293"/>
      <c r="W25" s="293"/>
      <c r="X25" s="293"/>
      <c r="Y25" s="293"/>
      <c r="Z25" s="293"/>
      <c r="AA25" s="293"/>
      <c r="AB25" s="293"/>
      <c r="AF25" s="297"/>
    </row>
    <row r="26" spans="1:32" s="295" customFormat="1" ht="12.75" customHeight="1">
      <c r="A26" s="293"/>
      <c r="B26" s="293">
        <v>38</v>
      </c>
      <c r="C26" s="293"/>
      <c r="D26" s="293"/>
      <c r="E26" s="293"/>
      <c r="F26" s="293"/>
      <c r="G26" s="293"/>
      <c r="H26" s="293"/>
      <c r="I26" s="293"/>
      <c r="J26" s="300" t="s">
        <v>224</v>
      </c>
      <c r="K26" s="297">
        <f t="shared" si="2"/>
        <v>1.2422360248447204E-2</v>
      </c>
      <c r="L26" s="301">
        <f t="shared" si="1"/>
        <v>1.2422360248447204E-2</v>
      </c>
      <c r="M26" s="293"/>
      <c r="N26" s="293"/>
      <c r="O26" s="293"/>
      <c r="P26" s="293"/>
      <c r="Q26" s="293"/>
      <c r="R26" s="293"/>
      <c r="S26" s="293"/>
      <c r="T26" s="293"/>
      <c r="U26" s="293"/>
      <c r="V26" s="293"/>
      <c r="W26" s="293"/>
      <c r="X26" s="293"/>
      <c r="Y26" s="293"/>
      <c r="Z26" s="293"/>
      <c r="AA26" s="293"/>
      <c r="AB26" s="293"/>
      <c r="AF26" s="297"/>
    </row>
    <row r="27" spans="1:32" s="295" customFormat="1" ht="12.75">
      <c r="A27" s="293"/>
      <c r="B27" s="293">
        <v>55</v>
      </c>
      <c r="C27" s="293"/>
      <c r="D27" s="293"/>
      <c r="E27" s="293"/>
      <c r="F27" s="293"/>
      <c r="G27" s="293"/>
      <c r="H27" s="293"/>
      <c r="I27" s="293"/>
      <c r="J27" s="303" t="s">
        <v>225</v>
      </c>
      <c r="K27" s="297">
        <f t="shared" si="2"/>
        <v>1.7979731938542007E-2</v>
      </c>
      <c r="L27" s="301">
        <f t="shared" si="1"/>
        <v>1.7979731938542007E-2</v>
      </c>
      <c r="M27" s="293"/>
      <c r="N27" s="293"/>
      <c r="O27" s="293"/>
      <c r="P27" s="293"/>
      <c r="Q27" s="293"/>
      <c r="R27" s="293"/>
      <c r="S27" s="293"/>
      <c r="T27" s="293"/>
      <c r="U27" s="293"/>
      <c r="V27" s="293"/>
      <c r="W27" s="293"/>
      <c r="X27" s="293"/>
      <c r="Y27" s="293"/>
      <c r="Z27" s="293"/>
      <c r="AA27" s="293"/>
      <c r="AB27" s="293"/>
      <c r="AF27" s="297"/>
    </row>
    <row r="28" spans="1:32" s="295" customFormat="1" ht="12.75">
      <c r="A28" s="293"/>
      <c r="B28" s="293">
        <v>147</v>
      </c>
      <c r="C28" s="293"/>
      <c r="D28" s="293"/>
      <c r="E28" s="293"/>
      <c r="F28" s="293"/>
      <c r="G28" s="293"/>
      <c r="H28" s="293"/>
      <c r="I28" s="293"/>
      <c r="J28" s="303" t="s">
        <v>226</v>
      </c>
      <c r="K28" s="297">
        <f t="shared" si="2"/>
        <v>4.8054919908466817E-2</v>
      </c>
      <c r="L28" s="302">
        <f t="shared" si="1"/>
        <v>4.8054919908466817E-2</v>
      </c>
      <c r="M28" s="293"/>
      <c r="N28" s="293"/>
      <c r="O28" s="293"/>
      <c r="P28" s="293"/>
      <c r="Q28" s="293"/>
      <c r="R28" s="293"/>
      <c r="S28" s="293"/>
      <c r="T28" s="293"/>
      <c r="U28" s="293"/>
      <c r="V28" s="293"/>
      <c r="W28" s="293"/>
      <c r="X28" s="293"/>
      <c r="Y28" s="293"/>
      <c r="Z28" s="293"/>
      <c r="AA28" s="293"/>
      <c r="AB28" s="293"/>
      <c r="AF28" s="297"/>
    </row>
    <row r="29" spans="1:32" s="295" customFormat="1" ht="12.75">
      <c r="A29" s="293"/>
      <c r="B29" s="293">
        <v>62</v>
      </c>
      <c r="C29" s="293"/>
      <c r="D29" s="293"/>
      <c r="E29" s="293"/>
      <c r="F29" s="293"/>
      <c r="G29" s="293"/>
      <c r="H29" s="293"/>
      <c r="I29" s="293"/>
      <c r="J29" s="303" t="s">
        <v>227</v>
      </c>
      <c r="K29" s="297">
        <f t="shared" si="2"/>
        <v>2.0268061457992807E-2</v>
      </c>
      <c r="L29" s="302">
        <f t="shared" si="1"/>
        <v>2.0268061457992807E-2</v>
      </c>
      <c r="M29" s="293"/>
      <c r="N29" s="293"/>
      <c r="O29" s="293"/>
      <c r="P29" s="293"/>
      <c r="Q29" s="293"/>
      <c r="R29" s="293"/>
      <c r="S29" s="293"/>
      <c r="T29" s="293"/>
      <c r="U29" s="293"/>
      <c r="V29" s="293"/>
      <c r="W29" s="293"/>
      <c r="X29" s="293"/>
      <c r="Y29" s="293"/>
      <c r="Z29" s="293"/>
      <c r="AA29" s="293"/>
      <c r="AB29" s="293"/>
      <c r="AF29" s="304"/>
    </row>
    <row r="30" spans="1:32" s="295" customFormat="1" ht="12.75">
      <c r="A30" s="293"/>
      <c r="B30" s="293">
        <v>68</v>
      </c>
      <c r="C30" s="293"/>
      <c r="D30" s="293"/>
      <c r="E30" s="293"/>
      <c r="F30" s="293"/>
      <c r="G30" s="293"/>
      <c r="H30" s="293"/>
      <c r="I30" s="293"/>
      <c r="J30" s="303" t="s">
        <v>228</v>
      </c>
      <c r="K30" s="297">
        <f t="shared" si="2"/>
        <v>2.2229486760379207E-2</v>
      </c>
      <c r="L30" s="302">
        <f t="shared" si="1"/>
        <v>2.2229486760379207E-2</v>
      </c>
      <c r="M30" s="293"/>
      <c r="N30" s="293"/>
      <c r="O30" s="293"/>
      <c r="P30" s="293"/>
      <c r="Q30" s="293"/>
      <c r="R30" s="293"/>
      <c r="S30" s="293"/>
      <c r="T30" s="293"/>
      <c r="U30" s="293"/>
      <c r="V30" s="293"/>
      <c r="W30" s="293"/>
      <c r="X30" s="293"/>
      <c r="Y30" s="293"/>
      <c r="Z30" s="293"/>
      <c r="AA30" s="293"/>
      <c r="AB30" s="293"/>
    </row>
    <row r="31" spans="1:32" s="295" customFormat="1" ht="12.75">
      <c r="A31" s="293"/>
      <c r="B31" s="293">
        <v>790</v>
      </c>
      <c r="C31" s="293"/>
      <c r="D31" s="293"/>
      <c r="E31" s="293"/>
      <c r="F31" s="293"/>
      <c r="G31" s="293"/>
      <c r="H31" s="293"/>
      <c r="I31" s="293"/>
      <c r="J31" s="303" t="s">
        <v>229</v>
      </c>
      <c r="K31" s="305">
        <v>0.25819999999999999</v>
      </c>
      <c r="L31" s="302">
        <f t="shared" si="1"/>
        <v>0.25825433148087612</v>
      </c>
      <c r="M31" s="293"/>
      <c r="N31" s="293"/>
      <c r="O31" s="293"/>
      <c r="P31" s="293"/>
      <c r="Q31" s="293"/>
      <c r="R31" s="293"/>
      <c r="S31" s="293"/>
      <c r="T31" s="293"/>
      <c r="U31" s="293"/>
      <c r="V31" s="293"/>
      <c r="W31" s="293"/>
      <c r="X31" s="293"/>
      <c r="Y31" s="293"/>
      <c r="Z31" s="293"/>
      <c r="AA31" s="293"/>
      <c r="AB31" s="293"/>
    </row>
    <row r="32" spans="1:32" s="295" customFormat="1" ht="12.75">
      <c r="A32" s="293"/>
      <c r="B32" s="293">
        <v>258</v>
      </c>
      <c r="C32" s="293"/>
      <c r="D32" s="293"/>
      <c r="E32" s="293"/>
      <c r="F32" s="293"/>
      <c r="G32" s="293"/>
      <c r="H32" s="293"/>
      <c r="I32" s="293"/>
      <c r="J32" s="303" t="s">
        <v>230</v>
      </c>
      <c r="K32" s="297">
        <f t="shared" si="2"/>
        <v>8.4341288002615228E-2</v>
      </c>
      <c r="L32" s="302">
        <f t="shared" si="1"/>
        <v>8.4341288002615228E-2</v>
      </c>
      <c r="M32" s="293"/>
      <c r="N32" s="293"/>
      <c r="O32" s="293"/>
      <c r="P32" s="293"/>
      <c r="Q32" s="293"/>
      <c r="R32" s="293"/>
      <c r="S32" s="293"/>
      <c r="T32" s="293"/>
      <c r="U32" s="293"/>
      <c r="V32" s="293"/>
      <c r="W32" s="293"/>
      <c r="X32" s="293"/>
      <c r="Y32" s="293"/>
      <c r="Z32" s="293"/>
      <c r="AA32" s="293"/>
      <c r="AB32" s="293"/>
    </row>
    <row r="33" spans="1:28" s="295" customFormat="1" ht="12.75">
      <c r="A33" s="293"/>
      <c r="B33" s="293">
        <v>14</v>
      </c>
      <c r="C33" s="293"/>
      <c r="D33" s="293"/>
      <c r="E33" s="293"/>
      <c r="F33" s="293"/>
      <c r="G33" s="293"/>
      <c r="H33" s="293"/>
      <c r="I33" s="293"/>
      <c r="J33" s="303" t="s">
        <v>231</v>
      </c>
      <c r="K33" s="297">
        <f t="shared" si="2"/>
        <v>4.5766590389016018E-3</v>
      </c>
      <c r="L33" s="301">
        <f t="shared" si="1"/>
        <v>4.5766590389016018E-3</v>
      </c>
      <c r="M33" s="293"/>
      <c r="N33" s="293"/>
      <c r="O33" s="293"/>
      <c r="P33" s="293"/>
      <c r="Q33" s="293"/>
      <c r="R33" s="293"/>
      <c r="S33" s="293"/>
      <c r="T33" s="293"/>
      <c r="U33" s="293"/>
      <c r="V33" s="293"/>
      <c r="W33" s="293"/>
      <c r="X33" s="293"/>
      <c r="Y33" s="293"/>
      <c r="Z33" s="293"/>
      <c r="AA33" s="293"/>
      <c r="AB33" s="293"/>
    </row>
    <row r="34" spans="1:28" s="295" customFormat="1" ht="12.75">
      <c r="A34" s="293"/>
      <c r="B34" s="293">
        <v>234</v>
      </c>
      <c r="C34" s="293"/>
      <c r="D34" s="293"/>
      <c r="E34" s="293"/>
      <c r="F34" s="293"/>
      <c r="G34" s="293"/>
      <c r="H34" s="293"/>
      <c r="I34" s="293"/>
      <c r="J34" s="303" t="s">
        <v>232</v>
      </c>
      <c r="K34" s="297">
        <f t="shared" si="2"/>
        <v>7.6495586793069628E-2</v>
      </c>
      <c r="L34" s="301">
        <f t="shared" si="1"/>
        <v>7.6495586793069628E-2</v>
      </c>
      <c r="M34" s="293"/>
      <c r="N34" s="293"/>
      <c r="O34" s="293"/>
      <c r="P34" s="293"/>
      <c r="Q34" s="293"/>
      <c r="R34" s="293"/>
      <c r="S34" s="293"/>
      <c r="T34" s="293"/>
      <c r="U34" s="293"/>
      <c r="V34" s="293"/>
      <c r="W34" s="293"/>
      <c r="X34" s="293"/>
      <c r="Y34" s="293"/>
      <c r="Z34" s="293"/>
      <c r="AA34" s="293"/>
      <c r="AB34" s="293"/>
    </row>
    <row r="35" spans="1:28" s="295" customFormat="1" ht="12.75">
      <c r="A35" s="293"/>
      <c r="C35" s="293"/>
      <c r="D35" s="293"/>
      <c r="E35" s="293"/>
      <c r="F35" s="293"/>
      <c r="G35" s="293"/>
      <c r="H35" s="293"/>
      <c r="I35" s="293"/>
      <c r="J35" s="303"/>
      <c r="K35" s="299"/>
      <c r="M35" s="293"/>
      <c r="N35" s="293"/>
      <c r="O35" s="293"/>
      <c r="P35" s="293"/>
      <c r="Q35" s="293"/>
      <c r="R35" s="293"/>
      <c r="S35" s="293"/>
      <c r="T35" s="293"/>
      <c r="U35" s="293"/>
      <c r="V35" s="293"/>
      <c r="W35" s="293"/>
      <c r="X35" s="293"/>
      <c r="Y35" s="293"/>
      <c r="Z35" s="293"/>
      <c r="AA35" s="293"/>
      <c r="AB35" s="293"/>
    </row>
    <row r="36" spans="1:28" s="295" customFormat="1" ht="12.75">
      <c r="A36" s="293"/>
      <c r="B36" s="295">
        <f>SUM(B22:B34)</f>
        <v>3059</v>
      </c>
      <c r="C36" s="293"/>
      <c r="D36" s="293"/>
      <c r="E36" s="293"/>
      <c r="F36" s="293"/>
      <c r="G36" s="293"/>
      <c r="H36" s="293"/>
      <c r="I36" s="293"/>
      <c r="J36" s="303"/>
      <c r="K36" s="297">
        <v>1</v>
      </c>
      <c r="L36" s="302">
        <f>B38/B$38</f>
        <v>1</v>
      </c>
      <c r="M36" s="293"/>
      <c r="N36" s="293"/>
      <c r="O36" s="293"/>
      <c r="P36" s="293"/>
      <c r="Q36" s="293"/>
      <c r="R36" s="293"/>
      <c r="S36" s="293"/>
      <c r="T36" s="293"/>
      <c r="U36" s="293"/>
      <c r="V36" s="293"/>
      <c r="W36" s="293"/>
      <c r="X36" s="293"/>
      <c r="Y36" s="293"/>
      <c r="Z36" s="293"/>
      <c r="AA36" s="293"/>
      <c r="AB36" s="293"/>
    </row>
    <row r="37" spans="1:28" s="295" customFormat="1" ht="12.75">
      <c r="A37" s="293"/>
      <c r="C37" s="293"/>
      <c r="D37" s="293"/>
      <c r="E37" s="293"/>
      <c r="F37" s="293"/>
      <c r="G37" s="293"/>
      <c r="H37" s="293"/>
      <c r="I37" s="293"/>
      <c r="J37" s="293"/>
      <c r="K37" s="306"/>
      <c r="L37" s="306"/>
      <c r="M37" s="293"/>
      <c r="N37" s="293"/>
      <c r="O37" s="293"/>
      <c r="P37" s="293"/>
      <c r="Q37" s="293"/>
      <c r="R37" s="293"/>
      <c r="S37" s="293"/>
      <c r="T37" s="293"/>
      <c r="U37" s="293"/>
      <c r="V37" s="293"/>
      <c r="W37" s="293"/>
      <c r="X37" s="293"/>
      <c r="Y37" s="293"/>
      <c r="Z37" s="293"/>
      <c r="AA37" s="293"/>
      <c r="AB37" s="293"/>
    </row>
    <row r="38" spans="1:28" s="295" customFormat="1" ht="12.75">
      <c r="A38" s="293"/>
      <c r="B38" s="293">
        <v>3059</v>
      </c>
      <c r="C38" s="293"/>
      <c r="D38" s="293"/>
      <c r="E38" s="293"/>
      <c r="F38" s="293"/>
      <c r="G38" s="293"/>
      <c r="H38" s="293"/>
      <c r="I38" s="293"/>
      <c r="J38" s="293"/>
      <c r="K38" s="293"/>
      <c r="L38" s="293"/>
      <c r="M38" s="297"/>
      <c r="N38" s="293"/>
      <c r="O38" s="293"/>
      <c r="P38" s="293"/>
      <c r="Q38" s="293"/>
      <c r="R38" s="293"/>
      <c r="S38" s="293"/>
      <c r="T38" s="293"/>
      <c r="U38" s="293"/>
      <c r="V38" s="293"/>
      <c r="W38" s="293"/>
      <c r="X38" s="293"/>
      <c r="Y38" s="293"/>
      <c r="Z38" s="293"/>
      <c r="AA38" s="293"/>
      <c r="AB38" s="293"/>
    </row>
    <row r="39" spans="1:28" s="295" customFormat="1" ht="12.75">
      <c r="A39" s="293"/>
      <c r="B39" s="293"/>
      <c r="C39" s="293"/>
      <c r="D39" s="293"/>
      <c r="E39" s="293"/>
      <c r="F39" s="293"/>
      <c r="G39" s="293"/>
      <c r="H39" s="293"/>
      <c r="I39" s="293"/>
      <c r="J39" s="293"/>
      <c r="K39" s="293"/>
      <c r="L39" s="293"/>
      <c r="M39" s="297"/>
      <c r="N39" s="293"/>
      <c r="O39" s="293"/>
      <c r="P39" s="293"/>
      <c r="Q39" s="293"/>
      <c r="R39" s="293"/>
      <c r="S39" s="293"/>
      <c r="T39" s="293"/>
      <c r="U39" s="293"/>
      <c r="V39" s="293"/>
      <c r="W39" s="293"/>
      <c r="X39" s="293"/>
      <c r="Y39" s="293"/>
      <c r="Z39" s="293"/>
      <c r="AA39" s="293"/>
      <c r="AB39" s="293"/>
    </row>
    <row r="40" spans="1:28" s="295" customFormat="1" ht="12.75" customHeight="1">
      <c r="A40" s="293"/>
      <c r="B40" s="293"/>
      <c r="C40" s="293"/>
      <c r="D40" s="293"/>
      <c r="E40" s="293"/>
      <c r="F40" s="293"/>
      <c r="G40" s="293"/>
      <c r="H40" s="293"/>
      <c r="I40" s="293"/>
      <c r="J40" s="293"/>
      <c r="K40" s="293"/>
      <c r="L40" s="293"/>
      <c r="M40" s="297"/>
      <c r="N40" s="307" t="s">
        <v>233</v>
      </c>
      <c r="O40" s="308"/>
      <c r="P40" s="308"/>
      <c r="Q40" s="308"/>
      <c r="R40" s="308"/>
      <c r="S40" s="308"/>
      <c r="T40" s="308"/>
      <c r="U40" s="308"/>
      <c r="V40" s="308"/>
      <c r="W40" s="308"/>
      <c r="X40" s="308"/>
      <c r="Y40" s="308"/>
      <c r="Z40" s="308"/>
      <c r="AA40" s="308"/>
      <c r="AB40" s="308"/>
    </row>
    <row r="41" spans="1:28" s="295" customFormat="1" ht="12.75" customHeight="1">
      <c r="M41" s="297"/>
      <c r="N41" s="308"/>
      <c r="O41" s="308"/>
      <c r="P41" s="308"/>
      <c r="Q41" s="308"/>
      <c r="R41" s="308"/>
      <c r="S41" s="308"/>
      <c r="T41" s="308"/>
      <c r="U41" s="308"/>
      <c r="V41" s="308"/>
      <c r="W41" s="308"/>
      <c r="X41" s="308"/>
      <c r="Y41" s="308"/>
      <c r="Z41" s="308"/>
      <c r="AA41" s="308"/>
      <c r="AB41" s="308"/>
    </row>
    <row r="42" spans="1:28" s="295" customFormat="1" ht="12.75">
      <c r="M42" s="297"/>
      <c r="N42" s="293"/>
      <c r="O42" s="293"/>
      <c r="P42" s="293"/>
      <c r="Q42" s="293"/>
      <c r="R42" s="293"/>
      <c r="S42" s="293"/>
      <c r="T42" s="293"/>
      <c r="U42" s="293"/>
      <c r="V42" s="293"/>
      <c r="W42" s="293"/>
      <c r="X42" s="293"/>
      <c r="Y42" s="293"/>
      <c r="Z42" s="293"/>
      <c r="AA42" s="293"/>
      <c r="AB42" s="293"/>
    </row>
    <row r="43" spans="1:28" s="295" customFormat="1" ht="12.75">
      <c r="M43" s="297"/>
      <c r="N43" s="293"/>
      <c r="O43" s="293"/>
      <c r="P43" s="293"/>
      <c r="Q43" s="293"/>
      <c r="R43" s="293"/>
      <c r="S43" s="293"/>
      <c r="T43" s="293"/>
      <c r="U43" s="293"/>
      <c r="V43" s="293"/>
      <c r="W43" s="293"/>
      <c r="X43" s="293"/>
      <c r="Y43" s="293"/>
      <c r="Z43" s="293"/>
      <c r="AA43" s="293"/>
      <c r="AB43" s="293"/>
    </row>
    <row r="44" spans="1:28" s="295" customFormat="1" ht="12.75">
      <c r="M44" s="297"/>
      <c r="N44" s="293"/>
      <c r="O44" s="293"/>
      <c r="P44" s="293"/>
      <c r="Q44" s="293"/>
      <c r="R44" s="293"/>
      <c r="S44" s="293"/>
      <c r="T44" s="293"/>
      <c r="U44" s="293"/>
      <c r="V44" s="293"/>
      <c r="W44" s="293"/>
      <c r="X44" s="293"/>
      <c r="Y44" s="293"/>
      <c r="Z44" s="293"/>
      <c r="AA44" s="293"/>
      <c r="AB44" s="293"/>
    </row>
    <row r="45" spans="1:28" s="295" customFormat="1" ht="12.75">
      <c r="M45" s="297"/>
      <c r="N45" s="293"/>
      <c r="O45" s="293"/>
      <c r="P45" s="293"/>
      <c r="Q45" s="293"/>
      <c r="R45" s="293"/>
      <c r="S45" s="293"/>
      <c r="T45" s="293"/>
      <c r="U45" s="293"/>
      <c r="V45" s="293"/>
      <c r="W45" s="293"/>
      <c r="X45" s="293"/>
      <c r="Y45" s="293"/>
      <c r="Z45" s="293"/>
      <c r="AA45" s="293"/>
      <c r="AB45" s="293"/>
    </row>
    <row r="46" spans="1:28" s="295" customFormat="1" ht="12.75">
      <c r="M46" s="297"/>
      <c r="N46" s="293"/>
      <c r="O46" s="293"/>
      <c r="P46" s="293"/>
      <c r="Q46" s="293"/>
      <c r="R46" s="293"/>
      <c r="S46" s="293"/>
      <c r="T46" s="293"/>
      <c r="U46" s="293"/>
      <c r="V46" s="293"/>
      <c r="W46" s="293"/>
      <c r="X46" s="293"/>
      <c r="Y46" s="293"/>
      <c r="Z46" s="293"/>
      <c r="AA46" s="293"/>
      <c r="AB46" s="293"/>
    </row>
    <row r="47" spans="1:28" s="295" customFormat="1" ht="12.75">
      <c r="M47" s="297"/>
      <c r="N47" s="293"/>
      <c r="O47" s="293"/>
      <c r="P47" s="293"/>
      <c r="Q47" s="293"/>
      <c r="R47" s="293"/>
      <c r="S47" s="293"/>
      <c r="T47" s="293"/>
      <c r="U47" s="293"/>
      <c r="V47" s="293"/>
      <c r="W47" s="293"/>
      <c r="X47" s="293"/>
      <c r="Y47" s="293"/>
      <c r="Z47" s="293"/>
      <c r="AA47" s="293"/>
      <c r="AB47" s="293"/>
    </row>
    <row r="48" spans="1:28" s="295" customFormat="1" ht="12.75">
      <c r="M48" s="297"/>
      <c r="N48" s="293"/>
      <c r="O48" s="293"/>
      <c r="P48" s="293"/>
      <c r="Q48" s="293"/>
      <c r="R48" s="293"/>
      <c r="S48" s="293"/>
      <c r="T48" s="293"/>
      <c r="U48" s="293"/>
      <c r="V48" s="293"/>
      <c r="W48" s="293"/>
      <c r="X48" s="293"/>
      <c r="Y48" s="293"/>
      <c r="Z48" s="293"/>
      <c r="AA48" s="293"/>
      <c r="AB48" s="293"/>
    </row>
    <row r="49" spans="1:28" s="295" customFormat="1" ht="12.75">
      <c r="M49" s="297"/>
      <c r="N49" s="293"/>
      <c r="O49" s="293"/>
      <c r="P49" s="293"/>
      <c r="Q49" s="293"/>
      <c r="R49" s="293"/>
      <c r="S49" s="293"/>
      <c r="T49" s="293"/>
      <c r="U49" s="293"/>
      <c r="V49" s="293"/>
      <c r="W49" s="293"/>
      <c r="X49" s="293"/>
      <c r="Y49" s="293"/>
      <c r="Z49" s="293"/>
      <c r="AA49" s="293"/>
      <c r="AB49" s="293"/>
    </row>
    <row r="50" spans="1:28" s="295" customFormat="1" ht="12.75">
      <c r="M50" s="297"/>
      <c r="N50" s="293"/>
      <c r="O50" s="293"/>
      <c r="P50" s="293"/>
      <c r="Q50" s="293"/>
      <c r="R50" s="293"/>
      <c r="S50" s="293"/>
      <c r="T50" s="293"/>
      <c r="U50" s="293"/>
      <c r="V50" s="293"/>
      <c r="W50" s="293"/>
      <c r="X50" s="293"/>
      <c r="Y50" s="293"/>
      <c r="Z50" s="293"/>
      <c r="AA50" s="293"/>
      <c r="AB50" s="293"/>
    </row>
    <row r="51" spans="1:28" s="295" customFormat="1" ht="12.75">
      <c r="M51" s="297"/>
      <c r="N51" s="293"/>
      <c r="O51" s="293"/>
      <c r="P51" s="293"/>
      <c r="Q51" s="293"/>
      <c r="R51" s="293"/>
      <c r="S51" s="293"/>
      <c r="T51" s="293"/>
      <c r="U51" s="293"/>
      <c r="V51" s="293"/>
      <c r="W51" s="293"/>
      <c r="X51" s="293"/>
      <c r="Y51" s="293"/>
      <c r="Z51" s="293"/>
      <c r="AA51" s="293"/>
      <c r="AB51" s="293"/>
    </row>
    <row r="52" spans="1:28" s="295" customFormat="1" ht="12.75">
      <c r="M52" s="297"/>
      <c r="N52" s="293"/>
      <c r="O52" s="293"/>
      <c r="P52" s="293"/>
      <c r="Q52" s="293"/>
      <c r="R52" s="293"/>
      <c r="S52" s="293"/>
      <c r="T52" s="293"/>
      <c r="U52" s="293"/>
      <c r="V52" s="293"/>
      <c r="W52" s="293"/>
      <c r="X52" s="293"/>
      <c r="Y52" s="293"/>
      <c r="Z52" s="293"/>
      <c r="AA52" s="293"/>
      <c r="AB52" s="293"/>
    </row>
    <row r="53" spans="1:28" s="295" customFormat="1" ht="12.75">
      <c r="M53" s="306"/>
      <c r="N53" s="293"/>
      <c r="O53" s="293"/>
      <c r="P53" s="293"/>
      <c r="Q53" s="293"/>
      <c r="R53" s="293"/>
      <c r="S53" s="293"/>
      <c r="T53" s="293"/>
      <c r="U53" s="293"/>
      <c r="V53" s="293"/>
      <c r="W53" s="293"/>
      <c r="X53" s="293"/>
      <c r="Y53" s="293"/>
      <c r="Z53" s="293"/>
      <c r="AA53" s="293"/>
      <c r="AB53" s="293"/>
    </row>
    <row r="54" spans="1:28" s="295" customFormat="1" ht="12.75">
      <c r="M54" s="293"/>
      <c r="N54" s="293"/>
      <c r="O54" s="293"/>
      <c r="P54" s="293"/>
      <c r="Q54" s="293"/>
      <c r="R54" s="293"/>
      <c r="S54" s="293"/>
      <c r="T54" s="293"/>
      <c r="U54" s="293"/>
      <c r="V54" s="293"/>
      <c r="W54" s="293"/>
      <c r="X54" s="293"/>
      <c r="Y54" s="293"/>
      <c r="Z54" s="293"/>
      <c r="AA54" s="293"/>
      <c r="AB54" s="293"/>
    </row>
    <row r="55" spans="1:28" s="295" customFormat="1" ht="12.75">
      <c r="M55" s="293"/>
      <c r="N55" s="293"/>
      <c r="O55" s="293"/>
      <c r="P55" s="302"/>
      <c r="Q55" s="293"/>
      <c r="R55" s="293"/>
      <c r="S55" s="293"/>
      <c r="T55" s="293"/>
      <c r="U55" s="293"/>
      <c r="V55" s="293"/>
      <c r="W55" s="293"/>
      <c r="X55" s="293"/>
      <c r="Y55" s="293"/>
      <c r="Z55" s="293"/>
      <c r="AA55" s="293"/>
      <c r="AB55" s="293"/>
    </row>
    <row r="56" spans="1:28" s="295" customFormat="1" ht="12.75">
      <c r="M56" s="293"/>
      <c r="N56" s="293"/>
      <c r="O56" s="293"/>
      <c r="P56" s="309"/>
      <c r="Q56" s="293"/>
      <c r="R56" s="293"/>
      <c r="S56" s="293"/>
      <c r="T56" s="293"/>
      <c r="U56" s="293"/>
      <c r="V56" s="293"/>
      <c r="W56" s="293"/>
      <c r="X56" s="293"/>
      <c r="Y56" s="293"/>
      <c r="Z56" s="293"/>
      <c r="AA56" s="293"/>
      <c r="AB56" s="293"/>
    </row>
    <row r="57" spans="1:28" s="295" customFormat="1" ht="12.75">
      <c r="A57" s="293"/>
      <c r="B57" s="293"/>
      <c r="C57" s="293"/>
      <c r="D57" s="293"/>
      <c r="E57" s="293"/>
      <c r="F57" s="293"/>
      <c r="G57" s="293"/>
      <c r="H57" s="293"/>
      <c r="I57" s="293"/>
      <c r="J57" s="293"/>
      <c r="K57" s="293"/>
      <c r="L57" s="293"/>
      <c r="M57" s="293"/>
      <c r="N57" s="293"/>
      <c r="O57" s="293"/>
      <c r="P57" s="302"/>
      <c r="Q57" s="293"/>
      <c r="R57" s="293"/>
      <c r="S57" s="293"/>
      <c r="T57" s="293"/>
      <c r="U57" s="293"/>
      <c r="V57" s="293"/>
      <c r="W57" s="293"/>
      <c r="X57" s="293"/>
      <c r="Y57" s="293"/>
      <c r="Z57" s="293"/>
      <c r="AA57" s="293"/>
      <c r="AB57" s="293"/>
    </row>
    <row r="58" spans="1:28" s="295" customFormat="1" ht="12.75">
      <c r="A58" s="293"/>
      <c r="B58" s="293"/>
      <c r="C58" s="293"/>
      <c r="D58" s="293"/>
      <c r="E58" s="293"/>
      <c r="F58" s="293"/>
      <c r="G58" s="293"/>
      <c r="H58" s="293"/>
      <c r="I58" s="293"/>
      <c r="J58" s="293"/>
      <c r="K58" s="293"/>
      <c r="L58" s="293"/>
      <c r="M58" s="293"/>
      <c r="N58" s="293"/>
      <c r="O58" s="293"/>
      <c r="P58" s="302"/>
      <c r="Q58" s="293"/>
      <c r="R58" s="293"/>
      <c r="S58" s="293"/>
      <c r="T58" s="293"/>
      <c r="U58" s="293"/>
      <c r="V58" s="293"/>
      <c r="W58" s="293"/>
      <c r="X58" s="293"/>
      <c r="Y58" s="293"/>
      <c r="Z58" s="293"/>
      <c r="AA58" s="293"/>
      <c r="AB58" s="293"/>
    </row>
    <row r="59" spans="1:28" s="295" customFormat="1" ht="12.75">
      <c r="A59" s="293"/>
      <c r="B59" s="293"/>
      <c r="C59" s="293"/>
      <c r="D59" s="293"/>
      <c r="E59" s="293"/>
      <c r="F59" s="293"/>
      <c r="G59" s="293"/>
      <c r="H59" s="293"/>
      <c r="I59" s="293"/>
      <c r="J59" s="293"/>
      <c r="K59" s="293"/>
      <c r="L59" s="293"/>
      <c r="M59" s="293"/>
      <c r="N59" s="293"/>
      <c r="O59" s="293"/>
      <c r="P59" s="309"/>
      <c r="Q59" s="293"/>
      <c r="R59" s="293"/>
      <c r="S59" s="293"/>
      <c r="T59" s="293"/>
      <c r="U59" s="293"/>
      <c r="V59" s="293"/>
      <c r="W59" s="293"/>
      <c r="X59" s="293"/>
      <c r="Y59" s="293"/>
      <c r="Z59" s="293"/>
      <c r="AA59" s="293"/>
      <c r="AB59" s="293"/>
    </row>
    <row r="60" spans="1:28" s="295" customFormat="1" ht="12.75">
      <c r="A60" s="293"/>
      <c r="B60" s="293"/>
      <c r="C60" s="293"/>
      <c r="D60" s="293"/>
      <c r="E60" s="293"/>
      <c r="F60" s="293"/>
      <c r="G60" s="293"/>
      <c r="H60" s="293"/>
      <c r="I60" s="293"/>
      <c r="J60" s="293"/>
      <c r="K60" s="293"/>
      <c r="L60" s="293"/>
      <c r="M60" s="293"/>
      <c r="N60" s="293"/>
      <c r="O60" s="293"/>
      <c r="P60" s="301"/>
      <c r="Q60" s="293"/>
      <c r="R60" s="293"/>
      <c r="S60" s="293"/>
      <c r="T60" s="293"/>
      <c r="U60" s="293"/>
      <c r="V60" s="293"/>
      <c r="W60" s="293"/>
      <c r="X60" s="293"/>
      <c r="Y60" s="293"/>
      <c r="Z60" s="293"/>
      <c r="AA60" s="293"/>
      <c r="AB60" s="293"/>
    </row>
    <row r="61" spans="1:28" s="295" customFormat="1" ht="12.75">
      <c r="A61" s="293"/>
      <c r="B61" s="293"/>
      <c r="C61" s="293"/>
      <c r="D61" s="293"/>
      <c r="E61" s="293"/>
      <c r="F61" s="293"/>
      <c r="G61" s="293"/>
      <c r="H61" s="293"/>
      <c r="I61" s="293"/>
      <c r="J61" s="293"/>
      <c r="K61" s="293"/>
      <c r="L61" s="293"/>
      <c r="M61" s="293"/>
      <c r="N61" s="293"/>
      <c r="O61" s="293"/>
      <c r="P61" s="302"/>
      <c r="Q61" s="293"/>
      <c r="R61" s="293"/>
      <c r="S61" s="293"/>
      <c r="T61" s="293"/>
      <c r="U61" s="293"/>
      <c r="V61" s="293"/>
      <c r="W61" s="293"/>
      <c r="X61" s="293"/>
      <c r="Y61" s="293"/>
      <c r="Z61" s="293"/>
      <c r="AA61" s="293"/>
      <c r="AB61" s="293"/>
    </row>
    <row r="62" spans="1:28">
      <c r="P62" s="302"/>
    </row>
    <row r="63" spans="1:28">
      <c r="P63" s="302"/>
    </row>
    <row r="64" spans="1:28">
      <c r="P64" s="302"/>
    </row>
    <row r="65" spans="16:16">
      <c r="P65" s="302"/>
    </row>
    <row r="66" spans="16:16">
      <c r="P66" s="309"/>
    </row>
    <row r="67" spans="16:16">
      <c r="P67" s="302"/>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scale="9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V 23</vt:lpstr>
      <vt:lpstr>Gminy V.23</vt:lpstr>
      <vt:lpstr>Wykresy V 23</vt:lpstr>
      <vt:lpstr>'Gminy V.23'!Obszar_wydruku</vt:lpstr>
      <vt:lpstr>'Stan i struktura V 23'!Obszar_wydruku</vt:lpstr>
      <vt:lpstr>'Wykresy V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2023-06-09T08:15:44Z</dcterms:created>
  <dcterms:modified xsi:type="dcterms:W3CDTF">2023-06-09T09:24:04Z</dcterms:modified>
</cp:coreProperties>
</file>