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2r\"/>
    </mc:Choice>
  </mc:AlternateContent>
  <bookViews>
    <workbookView xWindow="0" yWindow="0" windowWidth="25080" windowHeight="11310"/>
  </bookViews>
  <sheets>
    <sheet name="Stan i struktura XII 22" sheetId="1" r:id="rId1"/>
    <sheet name="Gminy XII.22" sheetId="2" r:id="rId2"/>
    <sheet name="Wykresy XII 22" sheetId="4" r:id="rId3"/>
    <sheet name="Zał. IV kw. 22" sheetId="3" r:id="rId4"/>
  </sheets>
  <externalReferences>
    <externalReference r:id="rId5"/>
  </externalReferences>
  <definedNames>
    <definedName name="_xlnm.Print_Area" localSheetId="1">'Gminy XII.22'!$B$1:$O$46</definedName>
    <definedName name="_xlnm.Print_Area" localSheetId="0">'Stan i struktura XII 22'!$B$2:$S$68</definedName>
    <definedName name="_xlnm.Print_Area" localSheetId="2">'Wykresy XII 22'!$N$1:$AB$41</definedName>
    <definedName name="_xlnm.Print_Area" localSheetId="3">'Zał. IV kw. 22'!$B$2:$S$39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4" l="1"/>
  <c r="L36" i="4"/>
  <c r="L34" i="4"/>
  <c r="K34" i="4"/>
  <c r="L33" i="4"/>
  <c r="L32" i="4"/>
  <c r="K32" i="4"/>
  <c r="L31" i="4"/>
  <c r="K31" i="4"/>
  <c r="L30" i="4"/>
  <c r="K30" i="4"/>
  <c r="L29" i="4"/>
  <c r="K29" i="4"/>
  <c r="L28" i="4"/>
  <c r="K28" i="4"/>
  <c r="L27" i="4"/>
  <c r="K27" i="4"/>
  <c r="L26" i="4"/>
  <c r="L25" i="4"/>
  <c r="L24" i="4"/>
  <c r="K24" i="4"/>
  <c r="L23" i="4"/>
  <c r="K23" i="4"/>
  <c r="L22" i="4"/>
  <c r="K22" i="4"/>
  <c r="K19" i="4" s="1"/>
  <c r="J9" i="4"/>
  <c r="J8" i="4"/>
  <c r="J7" i="4"/>
  <c r="J6" i="4"/>
  <c r="J5" i="4"/>
  <c r="J4" i="4"/>
  <c r="R43" i="3" l="1"/>
  <c r="Q43" i="3"/>
  <c r="P43" i="3"/>
  <c r="O43" i="3"/>
  <c r="N43" i="3"/>
  <c r="M43" i="3"/>
  <c r="L43" i="3"/>
  <c r="K43" i="3"/>
  <c r="J43" i="3"/>
  <c r="I43" i="3"/>
  <c r="H43" i="3"/>
  <c r="G43" i="3"/>
  <c r="F43" i="3"/>
  <c r="E43" i="3"/>
  <c r="S43" i="3" s="1"/>
  <c r="R42" i="3"/>
  <c r="Q42" i="3"/>
  <c r="P42" i="3"/>
  <c r="O42" i="3"/>
  <c r="N42" i="3"/>
  <c r="M42" i="3"/>
  <c r="L42" i="3"/>
  <c r="K42" i="3"/>
  <c r="J42" i="3"/>
  <c r="I42" i="3"/>
  <c r="H42" i="3"/>
  <c r="G42" i="3"/>
  <c r="S42" i="3" s="1"/>
  <c r="F42" i="3"/>
  <c r="E42" i="3"/>
  <c r="R41" i="3"/>
  <c r="Q41" i="3"/>
  <c r="P41" i="3"/>
  <c r="O41" i="3"/>
  <c r="N41" i="3"/>
  <c r="M41" i="3"/>
  <c r="L41" i="3"/>
  <c r="K41" i="3"/>
  <c r="J41" i="3"/>
  <c r="I41" i="3"/>
  <c r="H41" i="3"/>
  <c r="G41" i="3"/>
  <c r="F41" i="3"/>
  <c r="E41" i="3"/>
  <c r="S41" i="3" s="1"/>
  <c r="R40" i="3"/>
  <c r="Q40" i="3"/>
  <c r="P40" i="3"/>
  <c r="O40" i="3"/>
  <c r="N40" i="3"/>
  <c r="M40" i="3"/>
  <c r="L40" i="3"/>
  <c r="K40" i="3"/>
  <c r="J40" i="3"/>
  <c r="I40" i="3"/>
  <c r="H40" i="3"/>
  <c r="G40" i="3"/>
  <c r="F40" i="3"/>
  <c r="E40" i="3"/>
  <c r="S40" i="3" s="1"/>
  <c r="S38" i="3"/>
  <c r="S36" i="3"/>
  <c r="S35" i="3"/>
  <c r="S34" i="3"/>
  <c r="S33" i="3"/>
  <c r="S32" i="3"/>
  <c r="S31" i="3"/>
  <c r="S48" i="3" s="1"/>
  <c r="S28" i="3"/>
  <c r="S27" i="3"/>
  <c r="S26" i="3"/>
  <c r="S25" i="3"/>
  <c r="S24" i="3"/>
  <c r="S23" i="3"/>
  <c r="S22" i="3"/>
  <c r="S47" i="3" s="1"/>
  <c r="S19" i="3"/>
  <c r="S18" i="3"/>
  <c r="S17" i="3"/>
  <c r="S16" i="3"/>
  <c r="S15" i="3"/>
  <c r="S46" i="3" s="1"/>
  <c r="S12" i="3"/>
  <c r="S11" i="3"/>
  <c r="S10" i="3"/>
  <c r="S9" i="3"/>
  <c r="S8" i="3"/>
  <c r="S45" i="3" s="1"/>
  <c r="J41" i="2" l="1"/>
  <c r="E41" i="2"/>
  <c r="E6" i="2" s="1"/>
  <c r="E34" i="2"/>
  <c r="J33" i="2"/>
  <c r="O30" i="2"/>
  <c r="E27" i="2"/>
  <c r="J23" i="2"/>
  <c r="O19" i="2"/>
  <c r="E19" i="2"/>
  <c r="J14" i="2"/>
  <c r="J12" i="2" s="1"/>
  <c r="E8" i="2"/>
  <c r="O42" i="2" s="1"/>
  <c r="O6" i="2"/>
  <c r="S76" i="1" l="1"/>
  <c r="R66" i="1"/>
  <c r="Q66" i="1"/>
  <c r="P66" i="1"/>
  <c r="O66" i="1"/>
  <c r="N66" i="1"/>
  <c r="M66" i="1"/>
  <c r="L66" i="1"/>
  <c r="K66" i="1"/>
  <c r="J66" i="1"/>
  <c r="I66" i="1"/>
  <c r="H66" i="1"/>
  <c r="G66" i="1"/>
  <c r="F66" i="1"/>
  <c r="S66" i="1" s="1"/>
  <c r="E66" i="1"/>
  <c r="R65" i="1"/>
  <c r="Q65" i="1"/>
  <c r="P65" i="1"/>
  <c r="O65" i="1"/>
  <c r="N65" i="1"/>
  <c r="M65" i="1"/>
  <c r="L65" i="1"/>
  <c r="K65" i="1"/>
  <c r="J65" i="1"/>
  <c r="I65" i="1"/>
  <c r="H65" i="1"/>
  <c r="G65" i="1"/>
  <c r="F65" i="1"/>
  <c r="E65" i="1"/>
  <c r="S64" i="1"/>
  <c r="S65" i="1" s="1"/>
  <c r="R63" i="1"/>
  <c r="Q63" i="1"/>
  <c r="P63" i="1"/>
  <c r="O63" i="1"/>
  <c r="N63" i="1"/>
  <c r="M63" i="1"/>
  <c r="L63" i="1"/>
  <c r="K63" i="1"/>
  <c r="J63" i="1"/>
  <c r="I63" i="1"/>
  <c r="H63" i="1"/>
  <c r="G63" i="1"/>
  <c r="F63" i="1"/>
  <c r="E63" i="1"/>
  <c r="V63" i="1" s="1"/>
  <c r="S62" i="1"/>
  <c r="S63" i="1" s="1"/>
  <c r="R61" i="1"/>
  <c r="Q61" i="1"/>
  <c r="P61" i="1"/>
  <c r="O61" i="1"/>
  <c r="N61" i="1"/>
  <c r="M61" i="1"/>
  <c r="L61" i="1"/>
  <c r="K61" i="1"/>
  <c r="J61" i="1"/>
  <c r="I61" i="1"/>
  <c r="H61" i="1"/>
  <c r="G61" i="1"/>
  <c r="F61" i="1"/>
  <c r="E61" i="1"/>
  <c r="S60" i="1"/>
  <c r="S61" i="1" s="1"/>
  <c r="R59" i="1"/>
  <c r="Q59" i="1"/>
  <c r="P59" i="1"/>
  <c r="O59" i="1"/>
  <c r="N59" i="1"/>
  <c r="M59" i="1"/>
  <c r="L59" i="1"/>
  <c r="K59" i="1"/>
  <c r="J59" i="1"/>
  <c r="I59" i="1"/>
  <c r="H59" i="1"/>
  <c r="G59" i="1"/>
  <c r="F59" i="1"/>
  <c r="E59" i="1"/>
  <c r="S58" i="1"/>
  <c r="S59" i="1" s="1"/>
  <c r="R57" i="1"/>
  <c r="Q57" i="1"/>
  <c r="P57" i="1"/>
  <c r="O57" i="1"/>
  <c r="N57" i="1"/>
  <c r="M57" i="1"/>
  <c r="L57" i="1"/>
  <c r="K57" i="1"/>
  <c r="J57" i="1"/>
  <c r="I57" i="1"/>
  <c r="H57" i="1"/>
  <c r="G57" i="1"/>
  <c r="F57" i="1"/>
  <c r="E57" i="1"/>
  <c r="S56" i="1"/>
  <c r="S57" i="1" s="1"/>
  <c r="R55" i="1"/>
  <c r="Q55" i="1"/>
  <c r="P55" i="1"/>
  <c r="O55" i="1"/>
  <c r="N55" i="1"/>
  <c r="M55" i="1"/>
  <c r="L55" i="1"/>
  <c r="K55" i="1"/>
  <c r="J55" i="1"/>
  <c r="I55" i="1"/>
  <c r="H55" i="1"/>
  <c r="G55" i="1"/>
  <c r="F55" i="1"/>
  <c r="E55" i="1"/>
  <c r="V55" i="1" s="1"/>
  <c r="S54" i="1"/>
  <c r="S55" i="1" s="1"/>
  <c r="R53" i="1"/>
  <c r="Q53" i="1"/>
  <c r="P53" i="1"/>
  <c r="O53" i="1"/>
  <c r="N53" i="1"/>
  <c r="M53" i="1"/>
  <c r="L53" i="1"/>
  <c r="K53" i="1"/>
  <c r="J53" i="1"/>
  <c r="I53" i="1"/>
  <c r="H53" i="1"/>
  <c r="G53" i="1"/>
  <c r="F53" i="1"/>
  <c r="E53" i="1"/>
  <c r="S52" i="1"/>
  <c r="S53" i="1" s="1"/>
  <c r="R51" i="1"/>
  <c r="Q51" i="1"/>
  <c r="P51" i="1"/>
  <c r="O51" i="1"/>
  <c r="N51" i="1"/>
  <c r="M51" i="1"/>
  <c r="L51" i="1"/>
  <c r="K51" i="1"/>
  <c r="J51" i="1"/>
  <c r="I51" i="1"/>
  <c r="H51" i="1"/>
  <c r="G51" i="1"/>
  <c r="F51" i="1"/>
  <c r="E51" i="1"/>
  <c r="S50" i="1"/>
  <c r="S51" i="1" s="1"/>
  <c r="R49" i="1"/>
  <c r="R67" i="1" s="1"/>
  <c r="Q49" i="1"/>
  <c r="P49" i="1"/>
  <c r="O49" i="1"/>
  <c r="N49" i="1"/>
  <c r="N67" i="1" s="1"/>
  <c r="M49" i="1"/>
  <c r="L49" i="1"/>
  <c r="K49" i="1"/>
  <c r="J49" i="1"/>
  <c r="J67" i="1" s="1"/>
  <c r="I49" i="1"/>
  <c r="H49" i="1"/>
  <c r="G49" i="1"/>
  <c r="F49" i="1"/>
  <c r="F67" i="1" s="1"/>
  <c r="E49" i="1"/>
  <c r="S48" i="1"/>
  <c r="S49" i="1" s="1"/>
  <c r="R46" i="1"/>
  <c r="Q46" i="1"/>
  <c r="P46" i="1"/>
  <c r="O46" i="1"/>
  <c r="N46" i="1"/>
  <c r="M46" i="1"/>
  <c r="L46" i="1"/>
  <c r="K46" i="1"/>
  <c r="J46" i="1"/>
  <c r="I46" i="1"/>
  <c r="H46" i="1"/>
  <c r="G46" i="1"/>
  <c r="F46" i="1"/>
  <c r="E46" i="1"/>
  <c r="V46" i="1" s="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S22" i="1"/>
  <c r="R22" i="1"/>
  <c r="Q22" i="1"/>
  <c r="P22" i="1"/>
  <c r="O22" i="1"/>
  <c r="N22" i="1"/>
  <c r="M22" i="1"/>
  <c r="L22" i="1"/>
  <c r="K22" i="1"/>
  <c r="J22" i="1"/>
  <c r="I22" i="1"/>
  <c r="H22" i="1"/>
  <c r="G22" i="1"/>
  <c r="F22" i="1"/>
  <c r="E22" i="1"/>
  <c r="S21" i="1"/>
  <c r="S20" i="1"/>
  <c r="R20" i="1"/>
  <c r="Q20" i="1"/>
  <c r="P20" i="1"/>
  <c r="O20" i="1"/>
  <c r="N20" i="1"/>
  <c r="M20" i="1"/>
  <c r="L20" i="1"/>
  <c r="K20" i="1"/>
  <c r="J20" i="1"/>
  <c r="I20" i="1"/>
  <c r="H20" i="1"/>
  <c r="G20" i="1"/>
  <c r="F20" i="1"/>
  <c r="E20" i="1"/>
  <c r="S19" i="1"/>
  <c r="S18" i="1"/>
  <c r="R18" i="1"/>
  <c r="Q18" i="1"/>
  <c r="P18" i="1"/>
  <c r="O18" i="1"/>
  <c r="N18" i="1"/>
  <c r="M18" i="1"/>
  <c r="L18" i="1"/>
  <c r="K18" i="1"/>
  <c r="J18" i="1"/>
  <c r="I18" i="1"/>
  <c r="H18" i="1"/>
  <c r="G18" i="1"/>
  <c r="F18" i="1"/>
  <c r="E18" i="1"/>
  <c r="S17" i="1"/>
  <c r="S15" i="1"/>
  <c r="S14" i="1"/>
  <c r="S13" i="1"/>
  <c r="S12" i="1"/>
  <c r="S11" i="1"/>
  <c r="R11" i="1"/>
  <c r="Q11" i="1"/>
  <c r="P11" i="1"/>
  <c r="O11" i="1"/>
  <c r="N11" i="1"/>
  <c r="M11" i="1"/>
  <c r="L11" i="1"/>
  <c r="K11" i="1"/>
  <c r="J11" i="1"/>
  <c r="I11" i="1"/>
  <c r="H11" i="1"/>
  <c r="G11" i="1"/>
  <c r="F11" i="1"/>
  <c r="E11" i="1"/>
  <c r="S10" i="1"/>
  <c r="S7" i="1"/>
  <c r="S9" i="1" s="1"/>
  <c r="R7" i="1"/>
  <c r="R8" i="1" s="1"/>
  <c r="Q7" i="1"/>
  <c r="Q8" i="1" s="1"/>
  <c r="P7" i="1"/>
  <c r="P8" i="1" s="1"/>
  <c r="O7" i="1"/>
  <c r="O8" i="1" s="1"/>
  <c r="N7" i="1"/>
  <c r="N8" i="1" s="1"/>
  <c r="M7" i="1"/>
  <c r="M9" i="1" s="1"/>
  <c r="L7" i="1"/>
  <c r="L8" i="1" s="1"/>
  <c r="K7" i="1"/>
  <c r="K8" i="1" s="1"/>
  <c r="J7" i="1"/>
  <c r="J8" i="1" s="1"/>
  <c r="I7" i="1"/>
  <c r="I9" i="1" s="1"/>
  <c r="H7" i="1"/>
  <c r="H8" i="1" s="1"/>
  <c r="G7" i="1"/>
  <c r="G8" i="1" s="1"/>
  <c r="F7" i="1"/>
  <c r="F8" i="1" s="1"/>
  <c r="E7" i="1"/>
  <c r="E8" i="1" s="1"/>
  <c r="S6" i="1"/>
  <c r="S39" i="1" s="1"/>
  <c r="R9" i="1" l="1"/>
  <c r="K9" i="1"/>
  <c r="U49" i="1"/>
  <c r="K67" i="1"/>
  <c r="O67" i="1"/>
  <c r="V53" i="1"/>
  <c r="U57" i="1"/>
  <c r="V61" i="1"/>
  <c r="U65" i="1"/>
  <c r="F9" i="1"/>
  <c r="N9" i="1"/>
  <c r="H67" i="1"/>
  <c r="L67" i="1"/>
  <c r="P67" i="1"/>
  <c r="V51" i="1"/>
  <c r="V59" i="1"/>
  <c r="J9" i="1"/>
  <c r="G9" i="1"/>
  <c r="O9" i="1"/>
  <c r="E67" i="1"/>
  <c r="I67" i="1"/>
  <c r="M67" i="1"/>
  <c r="Q67" i="1"/>
  <c r="U53" i="1"/>
  <c r="V57" i="1"/>
  <c r="U61" i="1"/>
  <c r="V65" i="1"/>
  <c r="I8" i="1"/>
  <c r="S8" i="1"/>
  <c r="H9" i="1"/>
  <c r="L9" i="1"/>
  <c r="P9" i="1"/>
  <c r="V49" i="1"/>
  <c r="M8" i="1"/>
  <c r="V7" i="1"/>
  <c r="E9" i="1"/>
  <c r="Q9" i="1"/>
  <c r="U46" i="1"/>
  <c r="U51" i="1"/>
  <c r="U55" i="1"/>
  <c r="U59" i="1"/>
  <c r="U63" i="1"/>
  <c r="G67" i="1"/>
  <c r="S24" i="1"/>
  <c r="S26" i="1"/>
  <c r="S28" i="1"/>
  <c r="S31" i="1"/>
  <c r="S33" i="1"/>
  <c r="S35" i="1"/>
  <c r="S37" i="1"/>
  <c r="S67" i="1" l="1"/>
</calcChain>
</file>

<file path=xl/sharedStrings.xml><?xml version="1.0" encoding="utf-8"?>
<sst xmlns="http://schemas.openxmlformats.org/spreadsheetml/2006/main" count="465" uniqueCount="273">
  <si>
    <t xml:space="preserve">INFORMACJA O STANIE I STRUKTURZE BEZROBOCIA W WOJ. LUBUSKIM W GRUDNIU 2022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</si>
  <si>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</si>
  <si>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</si>
  <si>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</si>
  <si>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</si>
  <si>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</si>
  <si>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</si>
  <si>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</si>
  <si>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</si>
  <si>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</si>
  <si>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</si>
  <si>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</si>
  <si>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</si>
  <si>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</si>
  <si>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</si>
  <si>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</si>
  <si>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</si>
  <si>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</si>
  <si>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</si>
  <si>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</si>
  <si>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</si>
  <si>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listopad 2022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</si>
  <si>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</si>
  <si>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</si>
  <si>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</si>
  <si>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</si>
  <si>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</si>
  <si>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</si>
  <si>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</si>
  <si>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</si>
  <si>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</si>
  <si>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</si>
  <si>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</si>
  <si>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</si>
  <si>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</si>
  <si>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</si>
  <si>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</si>
  <si>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</si>
  <si>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</si>
  <si>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</si>
  <si>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</si>
  <si>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</si>
  <si>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</si>
  <si>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</si>
  <si>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</si>
  <si>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</si>
  <si>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</si>
  <si>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</si>
  <si>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</si>
  <si>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</si>
  <si>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</si>
  <si>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</si>
  <si>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</si>
  <si>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</si>
  <si>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</si>
  <si>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</si>
  <si>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</si>
  <si>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</si>
  <si>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</si>
  <si>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</si>
  <si>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</si>
  <si>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</si>
  <si>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</si>
  <si>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</si>
  <si>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</si>
  <si>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</si>
  <si>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</si>
  <si>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</si>
  <si>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</si>
  <si>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</si>
  <si>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</si>
  <si>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</si>
  <si>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</si>
  <si>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</si>
  <si>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</si>
  <si>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</si>
  <si>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</si>
  <si>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</si>
  <si>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</si>
  <si>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</si>
  <si>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</si>
  <si>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</si>
  <si>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</si>
  <si>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grudzień 2022 r. jest podawany przez GUS z miesięcznym opóżnieniem</t>
  </si>
  <si>
    <t>Liczba  bezrobotnych w układzie powiatowych urzędów pracy i gmin woj. lubuskiego zarejestrowanych</t>
  </si>
  <si>
    <t>na koniec grudnia 2022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</si>
  <si>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</si>
  <si>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</si>
  <si>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</si>
  <si>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</si>
  <si>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</si>
  <si>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</si>
  <si>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</si>
  <si>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</si>
  <si>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</si>
  <si>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</si>
  <si>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</si>
  <si>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</si>
  <si>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</si>
  <si>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</si>
  <si>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</si>
  <si>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</si>
  <si>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</si>
  <si>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</si>
  <si>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</si>
  <si>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</si>
  <si>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</si>
  <si>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</si>
  <si>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</si>
  <si>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</si>
  <si>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</si>
  <si>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</si>
  <si>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</si>
  <si>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</si>
  <si>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</si>
  <si>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</si>
  <si>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</si>
  <si>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</si>
  <si>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</si>
  <si>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</si>
  <si>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</si>
  <si>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</si>
  <si>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</si>
  <si>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</si>
  <si>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</si>
  <si>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</si>
  <si>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</si>
  <si>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</si>
  <si>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</si>
  <si>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</si>
  <si>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</si>
  <si>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</si>
  <si>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</si>
  <si>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</si>
  <si>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</si>
  <si>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</si>
  <si>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</si>
  <si>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</si>
  <si>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</si>
  <si>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</si>
  <si>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</si>
  <si>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</si>
  <si>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</si>
  <si>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</si>
  <si>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</si>
  <si>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</si>
  <si>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</si>
  <si>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</si>
  <si>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</si>
  <si>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</si>
  <si>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</si>
  <si>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</si>
  <si>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</si>
  <si>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</si>
  <si>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</si>
  <si>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</si>
  <si>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</si>
  <si>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</si>
  <si>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</si>
  <si>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</si>
  <si>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</si>
  <si>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</si>
  <si>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</si>
  <si>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</si>
  <si>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</si>
  <si>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</si>
  <si>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</si>
  <si>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</si>
  <si>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</si>
  <si>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</si>
  <si>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</si>
  <si>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</si>
  <si>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</si>
  <si>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</si>
  <si>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</si>
  <si>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</si>
  <si>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</si>
  <si>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</si>
  <si>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</si>
  <si>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</si>
  <si>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</si>
  <si>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</si>
  <si>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</si>
  <si>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</si>
  <si>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</si>
  <si>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</si>
  <si>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</si>
  <si>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</si>
  <si>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</si>
  <si>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</si>
  <si>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</si>
  <si>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</si>
  <si>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Wojewódzki Urząd Pracy w Zielonej Górze</t>
  </si>
  <si>
    <t>INFORMACJA KWARTALNA O STRUKTURZE BEZROBOTNYCH</t>
  </si>
  <si>
    <t xml:space="preserve"> WG WIEKU, WYKSZTAŁCENIA, STAŻU PRACY I CZASU POZOSTAWANIA BEZ PRACY [stan na 31.12.2022 r.]</t>
  </si>
  <si>
    <r>
      <t xml:space="preserve"> </t>
    </r>
    <r>
      <rPr>
        <b/>
        <sz val="7"/>
        <rFont val="Times New Roman CE"/>
        <family val="1"/>
        <charset val="238"/>
      </rPr>
      <t>GORZÓW WIELKOPOLSKI</t>
    </r>
    <r>
      <rPr>
        <b/>
        <sz val="8"/>
        <rFont val="Times New Roman CE"/>
        <family val="1"/>
        <charset val="238"/>
      </rPr>
      <t xml:space="preserve"> (grodzki)</t>
    </r>
  </si>
  <si>
    <r>
      <t xml:space="preserve"> GORZÓW WIELKOPOLSKI</t>
    </r>
    <r>
      <rPr>
        <b/>
        <sz val="8"/>
        <rFont val="Times New Roman CE"/>
        <family val="1"/>
        <charset val="238"/>
      </rPr>
      <t xml:space="preserve"> (ziemski)</t>
    </r>
  </si>
  <si>
    <t>ZIELONA  GÓRA          (grodzki)</t>
  </si>
  <si>
    <t>ZIELONA  GÓRA          (ziemski)</t>
  </si>
  <si>
    <t xml:space="preserve">BEZROBOTNI WEDŁUG WIEKU </t>
  </si>
  <si>
    <t>Grupa wiekowa</t>
  </si>
  <si>
    <t>18 - 24 lat</t>
  </si>
  <si>
    <t>25 - 34 lata</t>
  </si>
  <si>
    <t>35 - 44 lata</t>
  </si>
  <si>
    <t>45 - 54 lata</t>
  </si>
  <si>
    <t>55 lat i więcej</t>
  </si>
  <si>
    <t>BEZROBOTNI WEDŁUG POZIOMU WYKSZTAŁCENIA</t>
  </si>
  <si>
    <t>Poziom wykształcenia</t>
  </si>
  <si>
    <t>wyższe</t>
  </si>
  <si>
    <t>policealne i średnie zawodowe</t>
  </si>
  <si>
    <t>średnie ogólnokształcące</t>
  </si>
  <si>
    <t>zasadnicze zawodowe</t>
  </si>
  <si>
    <t>gimnazjalne i poniżej</t>
  </si>
  <si>
    <t>BEZROBOTNI WEDŁUG STAŻU PRACY</t>
  </si>
  <si>
    <t>Staż pracy</t>
  </si>
  <si>
    <t>do 1 roku</t>
  </si>
  <si>
    <t>1 - 5 lat</t>
  </si>
  <si>
    <t>5 - 10 lat</t>
  </si>
  <si>
    <t>10 - 20 lat</t>
  </si>
  <si>
    <t>20 - 30 lat</t>
  </si>
  <si>
    <t>30 lat i więcej</t>
  </si>
  <si>
    <t>bez stażu</t>
  </si>
  <si>
    <t>BEZROBOTNI WEDŁUG CZASU POZOSTAWANIA BEZ PRACY</t>
  </si>
  <si>
    <t>Czas pozostawania bez pracy</t>
  </si>
  <si>
    <t>do 1 miesiąca</t>
  </si>
  <si>
    <t>1 - 3 miesięcy</t>
  </si>
  <si>
    <t>3 - 6 miesięcy</t>
  </si>
  <si>
    <t>6 - 12 miesięcy</t>
  </si>
  <si>
    <t>12 - 24 miesięcy</t>
  </si>
  <si>
    <t>powyżej 24 miesięcy</t>
  </si>
  <si>
    <t>Ogółem bezrobotni</t>
  </si>
  <si>
    <t>lata</t>
  </si>
  <si>
    <t>liczba bezrobotnych</t>
  </si>
  <si>
    <t>XII 2021r.</t>
  </si>
  <si>
    <t>I 2022r.</t>
  </si>
  <si>
    <t>Podjęcia pracy poza miejscem zamieszkania w ramach bonu na zasiedlenie</t>
  </si>
  <si>
    <t>II 2022r.</t>
  </si>
  <si>
    <t>oferty pracy</t>
  </si>
  <si>
    <t>Podjęcia pracy w ramach bonu zatrudnieniowego</t>
  </si>
  <si>
    <t>III 2022r.</t>
  </si>
  <si>
    <t>VII 2021r.</t>
  </si>
  <si>
    <t>Podjęcie pracy w ramach refundacji składek na ubezpieczenie społeczne</t>
  </si>
  <si>
    <t>IV 2022r.</t>
  </si>
  <si>
    <t>VIII 2021r.</t>
  </si>
  <si>
    <t>Podjęcia pracy w ramach dofinansowania wynagrodzenia za zatrudnienie skierowanego 
bezrobotnego powyżej 50 r. życia</t>
  </si>
  <si>
    <t>V 2022r.</t>
  </si>
  <si>
    <t>IX 2021r.</t>
  </si>
  <si>
    <t>Rozpoczęcie szkolenia w ramach bonu szkoleniowego</t>
  </si>
  <si>
    <t>VI 2022r.</t>
  </si>
  <si>
    <t>X 2021r.</t>
  </si>
  <si>
    <t>Rozpoczęcie stażu w ramach bonu stażowego</t>
  </si>
  <si>
    <t>VII 2022r.</t>
  </si>
  <si>
    <t>XI 2021r.</t>
  </si>
  <si>
    <t>VIII 2022r.</t>
  </si>
  <si>
    <t>IX 2022r.</t>
  </si>
  <si>
    <t>X 2022r.</t>
  </si>
  <si>
    <t>XI 2022r.</t>
  </si>
  <si>
    <t>XII 2022r.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</si>
  <si>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</si>
  <si>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</si>
  <si>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</si>
  <si>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</si>
  <si>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</si>
  <si>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</si>
  <si>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</si>
  <si>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</si>
  <si>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</si>
  <si>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</si>
  <si>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</si>
  <si>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</si>
  <si>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</si>
  <si>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</si>
  <si>
    <t>III. Wybrane kategorie bezrobotnych będących w szczególnej sytuacji na rynku pracy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</si>
</sst>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71">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10"/>
      <name val="Arial CE"/>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0"/>
      <name val="Times New Roman CE"/>
      <family val="1"/>
      <charset val="238"/>
    </font>
    <font>
      <b/>
      <sz val="12"/>
      <name val="Arial CE"/>
      <family val="2"/>
      <charset val="238"/>
    </font>
    <font>
      <b/>
      <sz val="12"/>
      <name val="Times New Roman CE"/>
      <family val="1"/>
      <charset val="238"/>
    </font>
    <font>
      <b/>
      <sz val="20"/>
      <name val="Arial CE"/>
      <family val="2"/>
      <charset val="238"/>
    </font>
    <font>
      <sz val="20"/>
      <name val="Arial CE"/>
      <family val="2"/>
      <charset val="238"/>
    </font>
    <font>
      <b/>
      <sz val="20"/>
      <name val="Arial Black"/>
      <family val="2"/>
      <charset val="238"/>
    </font>
    <font>
      <b/>
      <sz val="12"/>
      <name val="Times New Roman"/>
      <family val="1"/>
      <charset val="238"/>
    </font>
    <font>
      <b/>
      <sz val="13"/>
      <name val="Times New Roman CE"/>
      <family val="1"/>
      <charset val="238"/>
    </font>
    <font>
      <b/>
      <sz val="8"/>
      <name val="Times New Roman CE"/>
      <family val="1"/>
      <charset val="238"/>
    </font>
    <font>
      <b/>
      <sz val="7"/>
      <name val="Times New Roman CE"/>
      <family val="1"/>
      <charset val="238"/>
    </font>
    <font>
      <b/>
      <sz val="14"/>
      <name val="Times New Roman CE"/>
      <family val="1"/>
      <charset val="238"/>
    </font>
    <font>
      <b/>
      <sz val="18"/>
      <name val="Arial Black"/>
      <family val="2"/>
      <charset val="238"/>
    </font>
    <font>
      <b/>
      <sz val="16"/>
      <name val="Arial Black"/>
      <family val="2"/>
      <charset val="238"/>
    </font>
    <font>
      <sz val="16"/>
      <name val="Arial Black"/>
      <family val="2"/>
      <charset val="238"/>
    </font>
    <font>
      <b/>
      <sz val="12"/>
      <name val="Arial"/>
      <family val="2"/>
      <charset val="238"/>
    </font>
    <font>
      <sz val="16"/>
      <name val="Times New Roman CE"/>
      <family val="1"/>
      <charset val="238"/>
    </font>
    <font>
      <sz val="16"/>
      <name val="Arial"/>
      <family val="2"/>
      <charset val="238"/>
    </font>
    <font>
      <b/>
      <sz val="16"/>
      <name val="Arial"/>
      <family val="2"/>
      <charset val="238"/>
    </font>
    <font>
      <sz val="16"/>
      <name val="Arial CE"/>
      <charset val="238"/>
    </font>
    <font>
      <sz val="14"/>
      <name val="Arial CE"/>
      <family val="2"/>
      <charset val="238"/>
    </font>
    <font>
      <b/>
      <sz val="15"/>
      <name val="Arial"/>
      <family val="2"/>
      <charset val="238"/>
    </font>
    <font>
      <sz val="16"/>
      <name val="Arial"/>
      <family val="2"/>
    </font>
    <font>
      <b/>
      <i/>
      <sz val="12"/>
      <name val="Arial CE"/>
      <family val="2"/>
      <charset val="238"/>
    </font>
    <font>
      <sz val="12"/>
      <name val="Times New Roman CE"/>
      <family val="1"/>
      <charset val="238"/>
    </font>
    <font>
      <b/>
      <i/>
      <sz val="10"/>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FF0000"/>
      <name val="Arial"/>
      <family val="2"/>
      <charset val="238"/>
    </font>
    <font>
      <sz val="10"/>
      <color rgb="FF00B050"/>
      <name val="Arial"/>
      <family val="2"/>
      <charset val="238"/>
    </font>
    <font>
      <b/>
      <sz val="10"/>
      <color rgb="FF00B05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9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0" fontId="62" fillId="0" borderId="0"/>
    <xf numFmtId="43" fontId="1" fillId="0" borderId="0" applyFont="0" applyFill="0" applyBorder="0" applyAlignment="0" applyProtection="0"/>
  </cellStyleXfs>
  <cellXfs count="440">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1" fontId="14" fillId="5" borderId="19" xfId="0" applyNumberFormat="1" applyFont="1" applyFill="1" applyBorder="1" applyAlignment="1">
      <alignment horizontal="center" vertical="center" wrapText="1"/>
    </xf>
    <xf numFmtId="1" fontId="14" fillId="5" borderId="20" xfId="0" applyNumberFormat="1" applyFont="1" applyFill="1" applyBorder="1" applyAlignment="1">
      <alignment horizontal="center" vertical="center" wrapText="1"/>
    </xf>
    <xf numFmtId="1" fontId="14" fillId="5" borderId="7"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39"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0"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1"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3"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9" xfId="0" applyFont="1" applyFill="1" applyBorder="1" applyAlignment="1">
      <alignment horizontal="center" vertical="center"/>
    </xf>
    <xf numFmtId="0" fontId="2" fillId="0" borderId="2" xfId="0" applyFont="1" applyFill="1" applyBorder="1"/>
    <xf numFmtId="0" fontId="9" fillId="0" borderId="0" xfId="0" applyFont="1"/>
    <xf numFmtId="0" fontId="4" fillId="0" borderId="25" xfId="0" applyFont="1" applyBorder="1" applyAlignment="1">
      <alignment horizontal="center"/>
    </xf>
    <xf numFmtId="0" fontId="4" fillId="0" borderId="43" xfId="0" applyFont="1" applyBorder="1" applyAlignment="1" applyProtection="1">
      <alignment horizontal="left"/>
    </xf>
    <xf numFmtId="165" fontId="4" fillId="0" borderId="43"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3" xfId="0" applyFont="1" applyFill="1" applyBorder="1" applyAlignment="1" applyProtection="1">
      <alignment horizontal="left"/>
    </xf>
    <xf numFmtId="165" fontId="3" fillId="6" borderId="61" xfId="0" applyNumberFormat="1" applyFont="1" applyFill="1" applyBorder="1" applyAlignment="1" applyProtection="1">
      <alignment horizontal="right"/>
    </xf>
    <xf numFmtId="0" fontId="4" fillId="0" borderId="44"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3" xfId="0" applyFont="1" applyFill="1" applyBorder="1" applyAlignment="1" applyProtection="1">
      <alignment horizontal="center"/>
    </xf>
    <xf numFmtId="0" fontId="4" fillId="0" borderId="41"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5" xfId="0" applyNumberFormat="1" applyFont="1" applyBorder="1" applyProtection="1"/>
    <xf numFmtId="165" fontId="4" fillId="0" borderId="66"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3" xfId="0" applyNumberFormat="1" applyFont="1" applyFill="1" applyBorder="1" applyProtection="1"/>
    <xf numFmtId="165" fontId="3" fillId="6" borderId="61" xfId="0" applyNumberFormat="1" applyFont="1" applyFill="1" applyBorder="1" applyProtection="1"/>
    <xf numFmtId="0" fontId="4" fillId="0" borderId="26" xfId="0" applyFont="1" applyBorder="1" applyAlignment="1">
      <alignment horizontal="center"/>
    </xf>
    <xf numFmtId="0" fontId="4" fillId="0" borderId="47" xfId="0" applyFont="1" applyBorder="1" applyAlignment="1" applyProtection="1">
      <alignment horizontal="left"/>
    </xf>
    <xf numFmtId="165" fontId="4" fillId="0" borderId="47" xfId="0" applyNumberFormat="1" applyFont="1" applyBorder="1" applyProtection="1"/>
    <xf numFmtId="165" fontId="4" fillId="0" borderId="72" xfId="0" applyNumberFormat="1" applyFont="1" applyBorder="1" applyProtection="1"/>
    <xf numFmtId="0" fontId="4" fillId="7" borderId="73"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6" xfId="0" applyNumberFormat="1" applyFont="1" applyFill="1" applyBorder="1" applyProtection="1"/>
    <xf numFmtId="0" fontId="4" fillId="8" borderId="27" xfId="0" applyNumberFormat="1" applyFont="1" applyFill="1" applyBorder="1" applyAlignment="1">
      <alignment horizontal="right" vertical="center"/>
    </xf>
    <xf numFmtId="165" fontId="4" fillId="0" borderId="61" xfId="0" applyNumberFormat="1" applyFont="1" applyBorder="1" applyProtection="1"/>
    <xf numFmtId="0" fontId="35" fillId="0" borderId="0" xfId="0" applyFont="1" applyBorder="1" applyAlignment="1">
      <alignment horizontal="center"/>
    </xf>
    <xf numFmtId="0" fontId="3" fillId="6" borderId="44"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2" xfId="0" applyNumberFormat="1" applyFont="1" applyFill="1" applyBorder="1" applyProtection="1"/>
    <xf numFmtId="165" fontId="3" fillId="6" borderId="66" xfId="0" applyNumberFormat="1" applyFont="1" applyFill="1" applyBorder="1" applyProtection="1"/>
    <xf numFmtId="165" fontId="4" fillId="0" borderId="28" xfId="0" applyNumberFormat="1" applyFont="1" applyBorder="1" applyProtection="1"/>
    <xf numFmtId="165" fontId="4" fillId="0" borderId="74" xfId="0" applyNumberFormat="1" applyFont="1" applyBorder="1" applyAlignment="1" applyProtection="1">
      <alignment horizontal="center"/>
    </xf>
    <xf numFmtId="165" fontId="4" fillId="0" borderId="75" xfId="0" applyNumberFormat="1" applyFont="1" applyBorder="1" applyProtection="1"/>
    <xf numFmtId="0" fontId="4" fillId="0" borderId="76" xfId="0" applyFont="1" applyBorder="1" applyAlignment="1">
      <alignment horizontal="center" vertical="center"/>
    </xf>
    <xf numFmtId="0" fontId="2" fillId="0" borderId="56" xfId="0" applyFont="1" applyBorder="1" applyAlignment="1">
      <alignment horizontal="center" vertical="center"/>
    </xf>
    <xf numFmtId="165" fontId="4" fillId="0" borderId="56" xfId="0" applyNumberFormat="1" applyFont="1" applyBorder="1" applyProtection="1"/>
    <xf numFmtId="165" fontId="4" fillId="0" borderId="57" xfId="0" applyNumberFormat="1" applyFont="1" applyBorder="1" applyProtection="1"/>
    <xf numFmtId="0" fontId="4" fillId="0" borderId="29" xfId="0" applyFont="1" applyBorder="1" applyAlignment="1">
      <alignment horizontal="center"/>
    </xf>
    <xf numFmtId="0" fontId="4" fillId="0" borderId="82" xfId="0" applyFont="1" applyBorder="1" applyAlignment="1" applyProtection="1">
      <alignment horizontal="left"/>
    </xf>
    <xf numFmtId="165" fontId="4" fillId="0" borderId="82"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6" fillId="0" borderId="0" xfId="0" applyFont="1" applyBorder="1" applyAlignment="1">
      <alignment horizontal="center"/>
    </xf>
    <xf numFmtId="0" fontId="36" fillId="0" borderId="0" xfId="0" applyFont="1" applyBorder="1" applyAlignment="1" applyProtection="1">
      <alignment horizontal="left"/>
    </xf>
    <xf numFmtId="165" fontId="36" fillId="0" borderId="0" xfId="0" applyNumberFormat="1" applyFont="1" applyBorder="1" applyProtection="1"/>
    <xf numFmtId="0" fontId="0" fillId="0" borderId="0" xfId="0" applyBorder="1"/>
    <xf numFmtId="0" fontId="37" fillId="2" borderId="0" xfId="0" applyFont="1" applyFill="1"/>
    <xf numFmtId="0" fontId="38" fillId="2" borderId="0" xfId="0" applyFont="1" applyFill="1"/>
    <xf numFmtId="0" fontId="39" fillId="2" borderId="0" xfId="0" applyFont="1" applyFill="1"/>
    <xf numFmtId="0" fontId="37" fillId="2" borderId="0" xfId="0" applyFont="1" applyFill="1" applyAlignment="1">
      <alignment horizontal="left" vertical="center"/>
    </xf>
    <xf numFmtId="0" fontId="0" fillId="2" borderId="0" xfId="0" applyFill="1"/>
    <xf numFmtId="0" fontId="43" fillId="0" borderId="2" xfId="0" applyFont="1" applyBorder="1" applyAlignment="1">
      <alignment horizontal="center" vertical="center"/>
    </xf>
    <xf numFmtId="0" fontId="44" fillId="0" borderId="3" xfId="0" applyFont="1" applyBorder="1" applyAlignment="1"/>
    <xf numFmtId="0" fontId="44" fillId="0" borderId="4" xfId="0" applyFont="1" applyBorder="1" applyAlignment="1">
      <alignment horizontal="right" vertical="top" wrapText="1"/>
    </xf>
    <xf numFmtId="0" fontId="45" fillId="0" borderId="4"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7" fillId="0" borderId="83" xfId="0" applyFont="1" applyFill="1" applyBorder="1" applyAlignment="1">
      <alignment horizontal="center" vertical="center" wrapText="1"/>
    </xf>
    <xf numFmtId="0" fontId="48" fillId="3" borderId="0" xfId="0" applyFont="1" applyFill="1" applyBorder="1" applyAlignment="1">
      <alignment horizontal="center" vertical="center"/>
    </xf>
    <xf numFmtId="0" fontId="49" fillId="0" borderId="35" xfId="0" applyFont="1" applyBorder="1" applyAlignment="1">
      <alignment horizontal="center"/>
    </xf>
    <xf numFmtId="0" fontId="51" fillId="0" borderId="13" xfId="0" applyFont="1" applyBorder="1"/>
    <xf numFmtId="0" fontId="53" fillId="0" borderId="27" xfId="0" applyFont="1" applyFill="1" applyBorder="1" applyAlignment="1">
      <alignment horizontal="center" vertical="center" wrapText="1"/>
    </xf>
    <xf numFmtId="1" fontId="53" fillId="0" borderId="27" xfId="0" applyNumberFormat="1" applyFont="1" applyFill="1" applyBorder="1" applyAlignment="1">
      <alignment horizontal="center" vertical="center"/>
    </xf>
    <xf numFmtId="0" fontId="53" fillId="0" borderId="27" xfId="0" applyFont="1" applyFill="1" applyBorder="1" applyAlignment="1">
      <alignment horizontal="center" vertical="center"/>
    </xf>
    <xf numFmtId="1" fontId="53" fillId="0" borderId="28" xfId="0" applyNumberFormat="1" applyFont="1" applyFill="1" applyBorder="1" applyAlignment="1">
      <alignment horizontal="center" vertical="center"/>
    </xf>
    <xf numFmtId="0" fontId="54" fillId="0" borderId="2" xfId="0" applyFont="1" applyFill="1" applyBorder="1" applyAlignment="1">
      <alignment horizontal="center" vertical="center"/>
    </xf>
    <xf numFmtId="0" fontId="55" fillId="0" borderId="43" xfId="0" applyFont="1" applyFill="1" applyBorder="1" applyAlignment="1">
      <alignment horizontal="center"/>
    </xf>
    <xf numFmtId="0" fontId="55" fillId="0" borderId="42" xfId="0" applyFont="1" applyFill="1" applyBorder="1" applyAlignment="1">
      <alignment horizontal="center"/>
    </xf>
    <xf numFmtId="0" fontId="56" fillId="0" borderId="0" xfId="0" applyFont="1"/>
    <xf numFmtId="0" fontId="53" fillId="0" borderId="22" xfId="0" applyFont="1" applyFill="1" applyBorder="1" applyAlignment="1">
      <alignment horizontal="center" vertical="center" wrapText="1"/>
    </xf>
    <xf numFmtId="0" fontId="53" fillId="0" borderId="21" xfId="0" applyFont="1" applyFill="1" applyBorder="1" applyAlignment="1">
      <alignment horizontal="center" vertical="center" wrapText="1"/>
    </xf>
    <xf numFmtId="1" fontId="53" fillId="0" borderId="22" xfId="0" applyNumberFormat="1" applyFont="1" applyFill="1" applyBorder="1" applyAlignment="1">
      <alignment horizontal="center" vertical="center" wrapText="1"/>
    </xf>
    <xf numFmtId="0" fontId="53" fillId="0" borderId="47" xfId="0" applyFont="1" applyFill="1" applyBorder="1" applyAlignment="1">
      <alignment horizontal="center" vertical="center"/>
    </xf>
    <xf numFmtId="1" fontId="53" fillId="0" borderId="21" xfId="0" applyNumberFormat="1" applyFont="1" applyFill="1" applyBorder="1" applyAlignment="1">
      <alignment horizontal="center" vertical="center" wrapText="1"/>
    </xf>
    <xf numFmtId="0" fontId="51" fillId="0" borderId="13" xfId="0" applyFont="1" applyBorder="1" applyAlignment="1">
      <alignment horizontal="center"/>
    </xf>
    <xf numFmtId="0" fontId="53" fillId="0" borderId="46" xfId="0" applyFont="1" applyFill="1" applyBorder="1" applyAlignment="1">
      <alignment horizontal="center" vertical="center" wrapText="1"/>
    </xf>
    <xf numFmtId="0" fontId="53" fillId="0" borderId="32" xfId="0" applyFont="1" applyFill="1" applyBorder="1" applyAlignment="1">
      <alignment horizontal="center" vertical="center"/>
    </xf>
    <xf numFmtId="0" fontId="53" fillId="0" borderId="45" xfId="0" applyFont="1" applyFill="1" applyBorder="1" applyAlignment="1">
      <alignment horizontal="center" vertical="center"/>
    </xf>
    <xf numFmtId="0" fontId="49" fillId="0" borderId="86" xfId="0" applyFont="1" applyBorder="1" applyAlignment="1">
      <alignment horizontal="center"/>
    </xf>
    <xf numFmtId="0" fontId="51" fillId="0" borderId="87" xfId="0" applyFont="1" applyBorder="1" applyAlignment="1">
      <alignment horizontal="center"/>
    </xf>
    <xf numFmtId="0" fontId="53" fillId="0" borderId="28" xfId="0" applyFont="1" applyFill="1" applyBorder="1" applyAlignment="1">
      <alignment horizontal="center" vertical="center"/>
    </xf>
    <xf numFmtId="0" fontId="51" fillId="0" borderId="87" xfId="0" applyFont="1" applyFill="1" applyBorder="1" applyAlignment="1">
      <alignment horizontal="center"/>
    </xf>
    <xf numFmtId="0" fontId="56" fillId="0" borderId="0" xfId="0" applyFont="1" applyFill="1"/>
    <xf numFmtId="0" fontId="0" fillId="0" borderId="0" xfId="0" applyFill="1"/>
    <xf numFmtId="0" fontId="51" fillId="0" borderId="89" xfId="0" applyFont="1" applyFill="1" applyBorder="1" applyAlignment="1">
      <alignment horizontal="center"/>
    </xf>
    <xf numFmtId="0" fontId="53" fillId="0" borderId="31" xfId="0" applyFont="1" applyFill="1" applyBorder="1" applyAlignment="1">
      <alignment horizontal="center" vertical="center" wrapText="1"/>
    </xf>
    <xf numFmtId="0" fontId="53" fillId="0" borderId="33" xfId="0" applyFont="1" applyFill="1" applyBorder="1" applyAlignment="1">
      <alignment horizontal="center" vertical="center"/>
    </xf>
    <xf numFmtId="0" fontId="57" fillId="0" borderId="13" xfId="0" applyFont="1" applyBorder="1"/>
    <xf numFmtId="1" fontId="54" fillId="0" borderId="2" xfId="0" applyNumberFormat="1" applyFont="1" applyFill="1" applyBorder="1" applyAlignment="1">
      <alignment horizontal="center" vertical="center" wrapText="1"/>
    </xf>
    <xf numFmtId="0" fontId="57" fillId="0" borderId="13" xfId="0" applyFont="1" applyBorder="1" applyAlignment="1">
      <alignment horizontal="center"/>
    </xf>
    <xf numFmtId="0" fontId="57" fillId="0" borderId="13" xfId="0" applyFont="1" applyFill="1" applyBorder="1" applyAlignment="1">
      <alignment horizontal="center"/>
    </xf>
    <xf numFmtId="0" fontId="57" fillId="0" borderId="29" xfId="0" applyFont="1" applyBorder="1"/>
    <xf numFmtId="1" fontId="53" fillId="0" borderId="31" xfId="0" applyNumberFormat="1" applyFont="1" applyFill="1" applyBorder="1" applyAlignment="1">
      <alignment horizontal="center" vertical="center" wrapText="1"/>
    </xf>
    <xf numFmtId="1" fontId="53" fillId="0" borderId="30" xfId="0" applyNumberFormat="1" applyFont="1" applyFill="1" applyBorder="1" applyAlignment="1">
      <alignment horizontal="center" vertical="center" wrapText="1"/>
    </xf>
    <xf numFmtId="0" fontId="49" fillId="0" borderId="35" xfId="0" applyFont="1" applyFill="1" applyBorder="1" applyAlignment="1">
      <alignment horizontal="center"/>
    </xf>
    <xf numFmtId="1" fontId="58" fillId="0" borderId="27" xfId="0" applyNumberFormat="1" applyFont="1" applyFill="1" applyBorder="1" applyAlignment="1">
      <alignment horizontal="center" vertical="center" wrapText="1"/>
    </xf>
    <xf numFmtId="1" fontId="58" fillId="0" borderId="28" xfId="0" applyNumberFormat="1" applyFont="1" applyFill="1" applyBorder="1" applyAlignment="1">
      <alignment horizontal="center" vertical="center" wrapText="1"/>
    </xf>
    <xf numFmtId="1" fontId="53" fillId="0" borderId="46" xfId="0" applyNumberFormat="1" applyFont="1" applyFill="1" applyBorder="1" applyAlignment="1">
      <alignment horizontal="center" vertical="center" wrapText="1"/>
    </xf>
    <xf numFmtId="1" fontId="53" fillId="0" borderId="75" xfId="0" applyNumberFormat="1" applyFont="1" applyFill="1" applyBorder="1" applyAlignment="1">
      <alignment horizontal="center" vertical="center" wrapText="1"/>
    </xf>
    <xf numFmtId="1" fontId="53" fillId="0" borderId="27" xfId="0" applyNumberFormat="1" applyFont="1" applyFill="1" applyBorder="1" applyAlignment="1">
      <alignment horizontal="center" vertical="center" wrapText="1"/>
    </xf>
    <xf numFmtId="1" fontId="53" fillId="0" borderId="28" xfId="0" applyNumberFormat="1" applyFont="1" applyFill="1" applyBorder="1" applyAlignment="1">
      <alignment horizontal="center" vertical="center" wrapText="1"/>
    </xf>
    <xf numFmtId="0" fontId="53" fillId="0" borderId="47" xfId="0" applyFont="1" applyFill="1" applyBorder="1" applyAlignment="1">
      <alignment horizontal="center" vertical="center" wrapText="1"/>
    </xf>
    <xf numFmtId="1" fontId="53" fillId="0" borderId="47" xfId="0" applyNumberFormat="1" applyFont="1" applyFill="1" applyBorder="1" applyAlignment="1">
      <alignment horizontal="center" vertical="center" wrapText="1"/>
    </xf>
    <xf numFmtId="1" fontId="53" fillId="0" borderId="45" xfId="0" applyNumberFormat="1" applyFont="1" applyFill="1" applyBorder="1" applyAlignment="1">
      <alignment horizontal="center" vertical="center" wrapText="1"/>
    </xf>
    <xf numFmtId="0" fontId="57" fillId="0" borderId="29" xfId="0" applyFont="1" applyBorder="1" applyAlignment="1">
      <alignment horizontal="center"/>
    </xf>
    <xf numFmtId="0" fontId="53" fillId="0" borderId="32" xfId="0" applyFont="1" applyFill="1" applyBorder="1" applyAlignment="1">
      <alignment horizontal="center" vertical="center" wrapText="1"/>
    </xf>
    <xf numFmtId="1" fontId="53" fillId="0" borderId="32" xfId="0" applyNumberFormat="1" applyFont="1" applyFill="1" applyBorder="1" applyAlignment="1">
      <alignment horizontal="center" vertical="center" wrapText="1"/>
    </xf>
    <xf numFmtId="1" fontId="53" fillId="0" borderId="33" xfId="0" applyNumberFormat="1" applyFont="1" applyFill="1" applyBorder="1" applyAlignment="1">
      <alignment horizontal="center" vertical="center" wrapText="1"/>
    </xf>
    <xf numFmtId="0" fontId="49" fillId="0" borderId="39" xfId="0" applyFont="1" applyBorder="1" applyAlignment="1">
      <alignment horizontal="center" vertic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9" fillId="0" borderId="2"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Border="1" applyAlignment="1">
      <alignment horizontal="left" vertical="center"/>
    </xf>
    <xf numFmtId="0" fontId="59" fillId="0" borderId="0" xfId="0" applyFont="1"/>
    <xf numFmtId="0" fontId="60" fillId="0" borderId="0" xfId="0" applyFont="1" applyFill="1" applyBorder="1" applyAlignment="1">
      <alignment horizontal="right" vertical="center"/>
    </xf>
    <xf numFmtId="0" fontId="37" fillId="0" borderId="0" xfId="0" applyFont="1" applyBorder="1"/>
    <xf numFmtId="0" fontId="39" fillId="0" borderId="0" xfId="0" applyFont="1" applyBorder="1" applyAlignment="1"/>
    <xf numFmtId="0" fontId="60" fillId="0" borderId="0" xfId="0" applyFont="1" applyBorder="1" applyAlignment="1"/>
    <xf numFmtId="1" fontId="60" fillId="0" borderId="0" xfId="0" applyNumberFormat="1" applyFont="1" applyFill="1" applyBorder="1"/>
    <xf numFmtId="0" fontId="39" fillId="0" borderId="0" xfId="0" applyFont="1" applyBorder="1"/>
    <xf numFmtId="0" fontId="60" fillId="0" borderId="0" xfId="0" applyFont="1" applyBorder="1"/>
    <xf numFmtId="1" fontId="60" fillId="0" borderId="0" xfId="0" applyNumberFormat="1" applyFont="1" applyFill="1" applyBorder="1" applyAlignment="1">
      <alignment horizontal="right" vertical="center"/>
    </xf>
    <xf numFmtId="0" fontId="61" fillId="0" borderId="0" xfId="0" applyFont="1"/>
    <xf numFmtId="0" fontId="32" fillId="0" borderId="0" xfId="0" applyFont="1" applyFill="1"/>
    <xf numFmtId="0" fontId="37" fillId="0" borderId="0" xfId="0" applyFont="1" applyFill="1" applyBorder="1" applyAlignment="1">
      <alignment horizontal="right" vertical="center"/>
    </xf>
    <xf numFmtId="1" fontId="37" fillId="0" borderId="0" xfId="0" applyNumberFormat="1" applyFont="1" applyFill="1" applyBorder="1"/>
    <xf numFmtId="1" fontId="37" fillId="0" borderId="0" xfId="0" applyNumberFormat="1" applyFont="1" applyFill="1" applyBorder="1" applyAlignment="1">
      <alignment horizontal="right" vertical="center"/>
    </xf>
    <xf numFmtId="0" fontId="63" fillId="0" borderId="0" xfId="1" applyFont="1"/>
    <xf numFmtId="0" fontId="64" fillId="0" borderId="0" xfId="1" applyFont="1"/>
    <xf numFmtId="0" fontId="65" fillId="0" borderId="0" xfId="1" applyFont="1"/>
    <xf numFmtId="0" fontId="63" fillId="0" borderId="0" xfId="1" applyFont="1" applyAlignment="1"/>
    <xf numFmtId="10" fontId="63" fillId="0" borderId="0" xfId="1" applyNumberFormat="1" applyFont="1" applyBorder="1" applyAlignment="1">
      <alignment horizontal="right"/>
    </xf>
    <xf numFmtId="0" fontId="66" fillId="0" borderId="0" xfId="1" applyFont="1"/>
    <xf numFmtId="10" fontId="65" fillId="0" borderId="0" xfId="1" applyNumberFormat="1" applyFont="1"/>
    <xf numFmtId="0" fontId="63" fillId="0" borderId="0" xfId="1" applyFont="1" applyBorder="1" applyAlignment="1">
      <alignment horizontal="right"/>
    </xf>
    <xf numFmtId="166" fontId="67" fillId="0" borderId="0" xfId="2" applyNumberFormat="1" applyFont="1" applyBorder="1" applyAlignment="1">
      <alignment horizontal="right"/>
    </xf>
    <xf numFmtId="166" fontId="63" fillId="0" borderId="0" xfId="2" applyNumberFormat="1" applyFont="1" applyBorder="1" applyAlignment="1">
      <alignment horizontal="right"/>
    </xf>
    <xf numFmtId="0" fontId="63" fillId="0" borderId="0" xfId="1" applyFont="1" applyFill="1" applyBorder="1" applyAlignment="1">
      <alignment horizontal="right"/>
    </xf>
    <xf numFmtId="10" fontId="68" fillId="0" borderId="0" xfId="1" applyNumberFormat="1" applyFont="1" applyBorder="1" applyAlignment="1">
      <alignment horizontal="right"/>
    </xf>
    <xf numFmtId="10" fontId="69" fillId="0" borderId="0" xfId="1" applyNumberFormat="1" applyFont="1" applyBorder="1" applyAlignment="1">
      <alignment horizontal="right"/>
    </xf>
    <xf numFmtId="10" fontId="63" fillId="0" borderId="0" xfId="1" applyNumberFormat="1" applyFont="1"/>
    <xf numFmtId="166" fontId="68" fillId="0" borderId="0" xfId="2" applyNumberFormat="1" applyFont="1" applyBorder="1" applyAlignment="1">
      <alignment horizontal="right"/>
    </xf>
    <xf numFmtId="0" fontId="62" fillId="0" borderId="0" xfId="1"/>
    <xf numFmtId="0" fontId="15" fillId="0" borderId="21" xfId="0" applyFont="1" applyBorder="1" applyAlignment="1">
      <alignment vertical="center" wrapText="1"/>
    </xf>
    <xf numFmtId="0" fontId="15" fillId="0" borderId="22"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6" xfId="0" applyFont="1" applyBorder="1" applyAlignment="1">
      <alignment horizontal="center" vertical="center"/>
    </xf>
    <xf numFmtId="0" fontId="2" fillId="0" borderId="25" xfId="0" applyFont="1" applyBorder="1" applyAlignment="1">
      <alignment horizontal="center" vertical="center"/>
    </xf>
    <xf numFmtId="0" fontId="15" fillId="0" borderId="28" xfId="0" applyFont="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3" fillId="0" borderId="13" xfId="0" applyFont="1" applyFill="1" applyBorder="1" applyAlignment="1">
      <alignment horizontal="center" vertical="center"/>
    </xf>
    <xf numFmtId="0" fontId="4" fillId="0" borderId="42" xfId="0" applyFont="1" applyBorder="1" applyAlignment="1">
      <alignment vertical="center" wrapText="1"/>
    </xf>
    <xf numFmtId="0" fontId="4" fillId="0" borderId="23" xfId="0" applyFont="1" applyBorder="1" applyAlignment="1">
      <alignment vertical="center" wrapText="1"/>
    </xf>
    <xf numFmtId="0" fontId="3" fillId="0" borderId="26" xfId="0" applyFont="1" applyFill="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4" xfId="0" applyFont="1" applyFill="1" applyBorder="1" applyAlignment="1">
      <alignment horizontal="center" vertical="center"/>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1"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8"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34"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165" fontId="28" fillId="0" borderId="60" xfId="0" applyNumberFormat="1" applyFont="1" applyBorder="1" applyAlignment="1">
      <alignment horizontal="center" vertical="center" wrapText="1"/>
    </xf>
    <xf numFmtId="0" fontId="28" fillId="0" borderId="64" xfId="0" applyFont="1" applyBorder="1" applyAlignment="1">
      <alignment horizontal="center" vertical="center" wrapText="1"/>
    </xf>
    <xf numFmtId="0" fontId="14" fillId="4" borderId="7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8" xfId="0" applyFont="1" applyFill="1" applyBorder="1" applyAlignment="1">
      <alignment horizontal="center" vertical="center" wrapText="1"/>
    </xf>
    <xf numFmtId="0" fontId="14" fillId="4" borderId="79" xfId="0" applyFont="1" applyFill="1" applyBorder="1" applyAlignment="1">
      <alignment horizontal="center" vertical="center" wrapText="1"/>
    </xf>
    <xf numFmtId="165" fontId="4" fillId="4" borderId="59" xfId="0" applyNumberFormat="1" applyFont="1" applyFill="1" applyBorder="1" applyAlignment="1" applyProtection="1">
      <alignment horizontal="center" vertical="center" wrapText="1"/>
    </xf>
    <xf numFmtId="0" fontId="2" fillId="4" borderId="80" xfId="0" applyFont="1" applyFill="1" applyBorder="1" applyAlignment="1">
      <alignment horizontal="center" vertical="center" wrapText="1"/>
    </xf>
    <xf numFmtId="165" fontId="30" fillId="4" borderId="60" xfId="0" applyNumberFormat="1" applyFont="1" applyFill="1" applyBorder="1" applyAlignment="1" applyProtection="1">
      <alignment horizontal="center" vertical="center" wrapText="1"/>
      <protection locked="0"/>
    </xf>
    <xf numFmtId="0" fontId="30" fillId="4" borderId="81" xfId="0" applyFont="1" applyFill="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7" xfId="0" applyFont="1" applyBorder="1" applyAlignment="1">
      <alignment wrapText="1"/>
    </xf>
    <xf numFmtId="0" fontId="33" fillId="0" borderId="49"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68" xfId="0" applyFont="1" applyBorder="1" applyAlignment="1">
      <alignment horizontal="center" vertical="center" wrapText="1"/>
    </xf>
    <xf numFmtId="0" fontId="34" fillId="0" borderId="69" xfId="0" applyFont="1" applyBorder="1" applyAlignment="1">
      <alignment horizontal="center" vertical="center" wrapText="1"/>
    </xf>
    <xf numFmtId="0" fontId="16" fillId="0" borderId="70" xfId="0" applyFont="1" applyBorder="1" applyAlignment="1">
      <alignment horizontal="center" vertical="center" wrapText="1"/>
    </xf>
    <xf numFmtId="165" fontId="28" fillId="0" borderId="71" xfId="0" applyNumberFormat="1" applyFont="1" applyBorder="1" applyAlignment="1">
      <alignment horizontal="center" vertical="center" wrapText="1"/>
    </xf>
    <xf numFmtId="0" fontId="27" fillId="0" borderId="64"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5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55" xfId="0" applyFont="1" applyBorder="1" applyAlignment="1">
      <alignment horizontal="center" vertical="center" wrapText="1"/>
    </xf>
    <xf numFmtId="0" fontId="2" fillId="0" borderId="54" xfId="0" applyFont="1" applyBorder="1" applyAlignment="1">
      <alignment wrapText="1"/>
    </xf>
    <xf numFmtId="0" fontId="2" fillId="0" borderId="38" xfId="0" applyFont="1" applyBorder="1" applyAlignment="1">
      <alignment horizontal="center" vertical="center" wrapText="1"/>
    </xf>
    <xf numFmtId="0" fontId="2" fillId="0" borderId="56"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57" xfId="0" applyFont="1" applyBorder="1" applyAlignment="1">
      <alignment horizontal="center" vertical="center" wrapText="1"/>
    </xf>
    <xf numFmtId="0" fontId="63" fillId="9" borderId="0" xfId="1" applyFont="1" applyFill="1" applyAlignment="1">
      <alignment vertical="center"/>
    </xf>
    <xf numFmtId="0" fontId="62" fillId="0" borderId="0" xfId="1" applyAlignment="1"/>
    <xf numFmtId="0" fontId="49" fillId="0" borderId="39" xfId="0" applyFont="1" applyBorder="1" applyAlignment="1">
      <alignment horizontal="left" vertical="center"/>
    </xf>
    <xf numFmtId="0" fontId="49" fillId="0" borderId="3" xfId="0" applyFont="1" applyBorder="1" applyAlignment="1">
      <alignment horizontal="left" vertical="center"/>
    </xf>
    <xf numFmtId="0" fontId="52" fillId="0" borderId="21" xfId="0" applyFont="1" applyFill="1" applyBorder="1" applyAlignment="1">
      <alignment vertical="center" wrapText="1"/>
    </xf>
    <xf numFmtId="0" fontId="52" fillId="0" borderId="22" xfId="0" applyFont="1" applyFill="1" applyBorder="1" applyAlignment="1">
      <alignment vertical="center" wrapText="1"/>
    </xf>
    <xf numFmtId="0" fontId="52" fillId="0" borderId="30" xfId="0" applyFont="1" applyBorder="1" applyAlignment="1">
      <alignment vertical="center" wrapText="1"/>
    </xf>
    <xf numFmtId="0" fontId="52" fillId="0" borderId="31" xfId="0" applyFont="1" applyBorder="1" applyAlignment="1">
      <alignment vertical="center" wrapText="1"/>
    </xf>
    <xf numFmtId="0" fontId="49" fillId="3" borderId="3" xfId="0" applyFont="1" applyFill="1" applyBorder="1" applyAlignment="1">
      <alignment horizontal="center"/>
    </xf>
    <xf numFmtId="0" fontId="49" fillId="3" borderId="1" xfId="0" applyFont="1" applyFill="1" applyBorder="1" applyAlignment="1">
      <alignment horizontal="center"/>
    </xf>
    <xf numFmtId="0" fontId="49" fillId="0" borderId="84" xfId="0" applyFont="1" applyFill="1" applyBorder="1" applyAlignment="1">
      <alignment horizontal="left"/>
    </xf>
    <xf numFmtId="0" fontId="49" fillId="0" borderId="34" xfId="0" applyFont="1" applyFill="1" applyBorder="1" applyAlignment="1">
      <alignment horizontal="left"/>
    </xf>
    <xf numFmtId="0" fontId="49" fillId="0" borderId="85" xfId="0" applyFont="1" applyFill="1" applyBorder="1" applyAlignment="1">
      <alignment horizontal="left"/>
    </xf>
    <xf numFmtId="0" fontId="52" fillId="0" borderId="21" xfId="0" applyFont="1" applyBorder="1" applyAlignment="1">
      <alignment vertical="center" wrapText="1"/>
    </xf>
    <xf numFmtId="0" fontId="52" fillId="0" borderId="22" xfId="0" applyFont="1" applyBorder="1" applyAlignment="1">
      <alignment vertical="center" wrapText="1"/>
    </xf>
    <xf numFmtId="0" fontId="52" fillId="0" borderId="75" xfId="0" applyFont="1" applyBorder="1" applyAlignment="1">
      <alignment vertical="center" wrapText="1"/>
    </xf>
    <xf numFmtId="0" fontId="52" fillId="0" borderId="46" xfId="0" applyFont="1" applyBorder="1" applyAlignment="1">
      <alignment vertical="center" wrapText="1"/>
    </xf>
    <xf numFmtId="0" fontId="52" fillId="0" borderId="28" xfId="0" applyFont="1" applyFill="1" applyBorder="1" applyAlignment="1">
      <alignment vertical="center" wrapText="1"/>
    </xf>
    <xf numFmtId="0" fontId="0" fillId="0" borderId="22" xfId="0" applyBorder="1" applyAlignment="1">
      <alignment vertical="center" wrapText="1"/>
    </xf>
    <xf numFmtId="0" fontId="52" fillId="0" borderId="33" xfId="0" applyFont="1" applyFill="1" applyBorder="1" applyAlignment="1">
      <alignment vertical="center" wrapText="1"/>
    </xf>
    <xf numFmtId="0" fontId="0" fillId="0" borderId="31" xfId="0" applyBorder="1" applyAlignment="1">
      <alignment vertical="center" wrapText="1"/>
    </xf>
    <xf numFmtId="0" fontId="57" fillId="3" borderId="0" xfId="0" applyFont="1" applyFill="1" applyBorder="1" applyAlignment="1">
      <alignment horizontal="center"/>
    </xf>
    <xf numFmtId="0" fontId="0" fillId="3" borderId="0" xfId="0" applyFill="1" applyAlignment="1"/>
    <xf numFmtId="0" fontId="52" fillId="0" borderId="88" xfId="0" applyFont="1" applyBorder="1" applyAlignment="1">
      <alignment vertical="center" wrapText="1"/>
    </xf>
    <xf numFmtId="0" fontId="52" fillId="0" borderId="88" xfId="0" applyFont="1" applyFill="1" applyBorder="1" applyAlignment="1">
      <alignment horizontal="left" vertical="center" wrapText="1"/>
    </xf>
    <xf numFmtId="0" fontId="52" fillId="0" borderId="22" xfId="0" applyFont="1" applyFill="1" applyBorder="1" applyAlignment="1">
      <alignment horizontal="left" vertical="center" wrapText="1"/>
    </xf>
    <xf numFmtId="0" fontId="52" fillId="0" borderId="74" xfId="0" applyFont="1" applyFill="1" applyBorder="1" applyAlignment="1">
      <alignment horizontal="left" vertical="center" wrapText="1"/>
    </xf>
    <xf numFmtId="0" fontId="52" fillId="0" borderId="46" xfId="0" applyFont="1" applyFill="1" applyBorder="1" applyAlignment="1">
      <alignment horizontal="left" vertical="center" wrapText="1"/>
    </xf>
    <xf numFmtId="0" fontId="52" fillId="0" borderId="90" xfId="0" applyFont="1" applyFill="1" applyBorder="1" applyAlignment="1">
      <alignment horizontal="left" vertical="center" wrapText="1"/>
    </xf>
    <xf numFmtId="0" fontId="52" fillId="0" borderId="31" xfId="0" applyFont="1" applyFill="1" applyBorder="1" applyAlignment="1">
      <alignment horizontal="left" vertical="center" wrapText="1"/>
    </xf>
    <xf numFmtId="0" fontId="49" fillId="3" borderId="0" xfId="0" applyFont="1" applyFill="1" applyBorder="1" applyAlignment="1">
      <alignment horizontal="center" vertical="center"/>
    </xf>
    <xf numFmtId="0" fontId="50" fillId="3" borderId="0" xfId="0" applyFont="1" applyFill="1" applyBorder="1" applyAlignment="1">
      <alignment horizontal="center" vertical="center"/>
    </xf>
    <xf numFmtId="0" fontId="49" fillId="0" borderId="84" xfId="0" applyFont="1" applyBorder="1" applyAlignment="1">
      <alignment horizontal="left" vertical="center" wrapText="1"/>
    </xf>
    <xf numFmtId="0" fontId="49" fillId="0" borderId="34" xfId="0" applyFont="1" applyBorder="1" applyAlignment="1">
      <alignment horizontal="left" vertical="center" wrapText="1"/>
    </xf>
    <xf numFmtId="0" fontId="49" fillId="0" borderId="85" xfId="0" applyFont="1" applyBorder="1" applyAlignment="1">
      <alignment horizontal="left" vertical="center" wrapText="1"/>
    </xf>
    <xf numFmtId="0" fontId="50" fillId="0" borderId="86" xfId="0" applyFont="1" applyBorder="1" applyAlignment="1">
      <alignment horizontal="left" vertical="center" wrapText="1"/>
    </xf>
    <xf numFmtId="0" fontId="50" fillId="0" borderId="34" xfId="0" applyFont="1" applyBorder="1" applyAlignment="1">
      <alignment horizontal="left" vertical="center" wrapText="1"/>
    </xf>
    <xf numFmtId="0" fontId="50" fillId="0" borderId="85" xfId="0" applyFont="1" applyBorder="1" applyAlignment="1">
      <alignment horizontal="left" vertical="center" wrapText="1"/>
    </xf>
    <xf numFmtId="0" fontId="40" fillId="2" borderId="0" xfId="0" applyFont="1" applyFill="1" applyAlignment="1">
      <alignment horizontal="center" wrapText="1"/>
    </xf>
    <xf numFmtId="0" fontId="41" fillId="0" borderId="0" xfId="0" applyFont="1" applyAlignment="1">
      <alignment horizontal="center" wrapText="1"/>
    </xf>
    <xf numFmtId="0" fontId="42" fillId="2" borderId="0" xfId="0" applyFont="1" applyFill="1" applyAlignment="1">
      <alignment horizontal="center"/>
    </xf>
    <xf numFmtId="0" fontId="42" fillId="2" borderId="1" xfId="0" applyFont="1" applyFill="1" applyBorder="1" applyAlignment="1">
      <alignment horizontal="center" vertical="center" wrapText="1"/>
    </xf>
    <xf numFmtId="0" fontId="0" fillId="2" borderId="1" xfId="0" applyFill="1" applyBorder="1"/>
    <xf numFmtId="0" fontId="49" fillId="3" borderId="34" xfId="0" applyFont="1" applyFill="1" applyBorder="1" applyAlignment="1">
      <alignment horizontal="center" vertical="center"/>
    </xf>
    <xf numFmtId="0" fontId="50" fillId="0" borderId="84" xfId="0" applyFont="1" applyBorder="1" applyAlignment="1">
      <alignment horizontal="left" vertical="center" wrapText="1"/>
    </xf>
    <xf numFmtId="0" fontId="52" fillId="0" borderId="27" xfId="0" applyFont="1" applyBorder="1" applyAlignment="1">
      <alignment vertical="center" wrapText="1"/>
    </xf>
    <xf numFmtId="0" fontId="52" fillId="0" borderId="24" xfId="0" applyFont="1" applyBorder="1" applyAlignment="1">
      <alignment vertical="center" wrapText="1"/>
    </xf>
    <xf numFmtId="0" fontId="52" fillId="0" borderId="23" xfId="0" applyFont="1" applyBorder="1" applyAlignment="1">
      <alignment vertical="center" wrapText="1"/>
    </xf>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XII 2021r. do XII 2022r.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XII 22'!$B$3:$B$15</c:f>
              <c:strCache>
                <c:ptCount val="13"/>
                <c:pt idx="0">
                  <c:v>XII 2021r.</c:v>
                </c:pt>
                <c:pt idx="1">
                  <c:v>I 2022r.</c:v>
                </c:pt>
                <c:pt idx="2">
                  <c:v>II 2022r.</c:v>
                </c:pt>
                <c:pt idx="3">
                  <c:v>III 2022r.</c:v>
                </c:pt>
                <c:pt idx="4">
                  <c:v>IV 2022r.</c:v>
                </c:pt>
                <c:pt idx="5">
                  <c:v>V 2022r.</c:v>
                </c:pt>
                <c:pt idx="6">
                  <c:v>VI 2022r.</c:v>
                </c:pt>
                <c:pt idx="7">
                  <c:v>VII 2022r.</c:v>
                </c:pt>
                <c:pt idx="8">
                  <c:v>VIII 2022r.</c:v>
                </c:pt>
                <c:pt idx="9">
                  <c:v>IX 2022r.</c:v>
                </c:pt>
                <c:pt idx="10">
                  <c:v>X 2022r.</c:v>
                </c:pt>
                <c:pt idx="11">
                  <c:v>XI 2022r.</c:v>
                </c:pt>
                <c:pt idx="12">
                  <c:v>XII 2022r.</c:v>
                </c:pt>
              </c:strCache>
            </c:strRef>
          </c:cat>
          <c:val>
            <c:numRef>
              <c:f>'Wykresy XII 22'!$C$3:$C$15</c:f>
              <c:numCache>
                <c:formatCode>General</c:formatCode>
                <c:ptCount val="13"/>
                <c:pt idx="0">
                  <c:v>18158</c:v>
                </c:pt>
                <c:pt idx="1">
                  <c:v>18834</c:v>
                </c:pt>
                <c:pt idx="2">
                  <c:v>18509</c:v>
                </c:pt>
                <c:pt idx="3">
                  <c:v>17914</c:v>
                </c:pt>
                <c:pt idx="4">
                  <c:v>17308</c:v>
                </c:pt>
                <c:pt idx="5">
                  <c:v>16610</c:v>
                </c:pt>
                <c:pt idx="6">
                  <c:v>15789</c:v>
                </c:pt>
                <c:pt idx="7">
                  <c:v>15459</c:v>
                </c:pt>
                <c:pt idx="8">
                  <c:v>15324</c:v>
                </c:pt>
                <c:pt idx="9">
                  <c:v>15208</c:v>
                </c:pt>
                <c:pt idx="10">
                  <c:v>15087</c:v>
                </c:pt>
                <c:pt idx="11">
                  <c:v>15304</c:v>
                </c:pt>
                <c:pt idx="12">
                  <c:v>15725</c:v>
                </c:pt>
              </c:numCache>
            </c:numRef>
          </c:val>
        </c:ser>
        <c:dLbls>
          <c:showLegendKey val="0"/>
          <c:showVal val="0"/>
          <c:showCatName val="0"/>
          <c:showSerName val="0"/>
          <c:showPercent val="0"/>
          <c:showBubbleSize val="0"/>
        </c:dLbls>
        <c:gapWidth val="89"/>
        <c:axId val="236218944"/>
        <c:axId val="236220512"/>
      </c:barChart>
      <c:catAx>
        <c:axId val="236218944"/>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236220512"/>
        <c:crossesAt val="12000"/>
        <c:auto val="1"/>
        <c:lblAlgn val="ctr"/>
        <c:lblOffset val="100"/>
        <c:noMultiLvlLbl val="0"/>
      </c:catAx>
      <c:valAx>
        <c:axId val="236220512"/>
        <c:scaling>
          <c:orientation val="minMax"/>
          <c:max val="20000"/>
          <c:min val="12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236218944"/>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XII 22'!$J$3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XII 22'!$H$4:$H$9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XII 22'!$I$4:$I$9</c:f>
              <c:numCache>
                <c:formatCode>General</c:formatCode>
                <c:ptCount val="6"/>
                <c:pt idx="0">
                  <c:v>207</c:v>
                </c:pt>
                <c:pt idx="1">
                  <c:v>0</c:v>
                </c:pt>
                <c:pt idx="2">
                  <c:v>0</c:v>
                </c:pt>
                <c:pt idx="3">
                  <c:v>31</c:v>
                </c:pt>
                <c:pt idx="4">
                  <c:v>48</c:v>
                </c:pt>
                <c:pt idx="5">
                  <c:v>1</c:v>
                </c:pt>
              </c:numCache>
            </c:numRef>
          </c:val>
        </c:ser>
        <c:dLbls>
          <c:showLegendKey val="0"/>
          <c:showVal val="0"/>
          <c:showCatName val="0"/>
          <c:showSerName val="0"/>
          <c:showPercent val="0"/>
          <c:showBubbleSize val="0"/>
        </c:dLbls>
        <c:gapWidth val="100"/>
        <c:axId val="236224432"/>
        <c:axId val="236224824"/>
      </c:barChart>
      <c:catAx>
        <c:axId val="236224432"/>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236224824"/>
        <c:crosses val="autoZero"/>
        <c:auto val="1"/>
        <c:lblAlgn val="ctr"/>
        <c:lblOffset val="100"/>
        <c:noMultiLvlLbl val="0"/>
      </c:catAx>
      <c:valAx>
        <c:axId val="236224824"/>
        <c:scaling>
          <c:orientation val="minMax"/>
        </c:scaling>
        <c:delete val="1"/>
        <c:axPos val="b"/>
        <c:numFmt formatCode="General" sourceLinked="1"/>
        <c:majorTickMark val="out"/>
        <c:minorTickMark val="none"/>
        <c:tickLblPos val="nextTo"/>
        <c:crossAx val="236224432"/>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VII 2021r. do XII 2021r. oraz od VII 2022r. do XII 2022r.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1990740740740741"/>
          <c:w val="0.88283114610673663"/>
          <c:h val="0.58088728492271802"/>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XII 22'!$E$6:$E$18</c:f>
              <c:strCache>
                <c:ptCount val="13"/>
                <c:pt idx="0">
                  <c:v>VII 2021r.</c:v>
                </c:pt>
                <c:pt idx="1">
                  <c:v>VIII 2021r.</c:v>
                </c:pt>
                <c:pt idx="2">
                  <c:v>IX 2021r.</c:v>
                </c:pt>
                <c:pt idx="3">
                  <c:v>X 2021r.</c:v>
                </c:pt>
                <c:pt idx="4">
                  <c:v>XI 2021r.</c:v>
                </c:pt>
                <c:pt idx="5">
                  <c:v>XII 2021r.</c:v>
                </c:pt>
                <c:pt idx="7">
                  <c:v>VII 2022r.</c:v>
                </c:pt>
                <c:pt idx="8">
                  <c:v>VIII 2022r.</c:v>
                </c:pt>
                <c:pt idx="9">
                  <c:v>IX 2022r.</c:v>
                </c:pt>
                <c:pt idx="10">
                  <c:v>X 2022r.</c:v>
                </c:pt>
                <c:pt idx="11">
                  <c:v>XI 2022r.</c:v>
                </c:pt>
                <c:pt idx="12">
                  <c:v>XII 2022r.</c:v>
                </c:pt>
              </c:strCache>
            </c:strRef>
          </c:cat>
          <c:val>
            <c:numRef>
              <c:f>'Wykresy XII 22'!$F$6:$F$18</c:f>
              <c:numCache>
                <c:formatCode>General</c:formatCode>
                <c:ptCount val="13"/>
                <c:pt idx="0">
                  <c:v>4597</c:v>
                </c:pt>
                <c:pt idx="1">
                  <c:v>3973</c:v>
                </c:pt>
                <c:pt idx="2">
                  <c:v>4627</c:v>
                </c:pt>
                <c:pt idx="3">
                  <c:v>4140</c:v>
                </c:pt>
                <c:pt idx="4">
                  <c:v>4311</c:v>
                </c:pt>
                <c:pt idx="5">
                  <c:v>4710</c:v>
                </c:pt>
                <c:pt idx="7">
                  <c:v>2096</c:v>
                </c:pt>
                <c:pt idx="8">
                  <c:v>3415</c:v>
                </c:pt>
                <c:pt idx="9">
                  <c:v>2768</c:v>
                </c:pt>
                <c:pt idx="10">
                  <c:v>2622</c:v>
                </c:pt>
                <c:pt idx="11">
                  <c:v>1821</c:v>
                </c:pt>
                <c:pt idx="12">
                  <c:v>1099</c:v>
                </c:pt>
              </c:numCache>
            </c:numRef>
          </c:val>
        </c:ser>
        <c:dLbls>
          <c:showLegendKey val="0"/>
          <c:showVal val="0"/>
          <c:showCatName val="0"/>
          <c:showSerName val="0"/>
          <c:showPercent val="0"/>
          <c:showBubbleSize val="0"/>
        </c:dLbls>
        <c:gapWidth val="99"/>
        <c:shape val="box"/>
        <c:axId val="236224040"/>
        <c:axId val="236222472"/>
        <c:axId val="0"/>
      </c:bar3DChart>
      <c:catAx>
        <c:axId val="236224040"/>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236222472"/>
        <c:crosses val="autoZero"/>
        <c:auto val="1"/>
        <c:lblAlgn val="ctr"/>
        <c:lblOffset val="100"/>
        <c:noMultiLvlLbl val="0"/>
      </c:catAx>
      <c:valAx>
        <c:axId val="236222472"/>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236224040"/>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grudniu 2022r.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5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710972025932652"/>
          <c:y val="0.3393687664041995"/>
          <c:w val="0.51773268726024635"/>
          <c:h val="0.41249999999999998"/>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3769286851964008"/>
                  <c:y val="-8.194225721784792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21795926150256847"/>
                  <c:y val="4.605413385826756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0.15093781546537452"/>
                  <c:y val="9.39411089238845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2.3570899791372231E-2"/>
                  <c:y val="0.1059196194225721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5.8047199228301594E-2"/>
                  <c:y val="0.1251689632545931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8.7698813289364477E-2"/>
                  <c:y val="0.12048097112860892"/>
                </c:manualLayout>
              </c:layout>
              <c:tx>
                <c:rich>
                  <a:bodyPr/>
                  <a:lstStyle/>
                  <a:p>
                    <a:fld id="{B857F5B6-7BF6-4305-ADF9-357D198D7D2A}" type="CATEGORYNAME">
                      <a:rPr lang="en-US"/>
                      <a:pPr/>
                      <a:t>[NAZWA KATEGORII]</a:t>
                    </a:fld>
                    <a:r>
                      <a:rPr lang="en-US" baseline="0"/>
                      <a:t>;</a:t>
                    </a:r>
                  </a:p>
                  <a:p>
                    <a:r>
                      <a:rPr lang="en-US" baseline="0"/>
                      <a:t> </a:t>
                    </a:r>
                    <a:fld id="{B0952920-3EB3-41A2-91AB-A94CA4679FB6}"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7"/>
              <c:layout>
                <c:manualLayout>
                  <c:x val="-0.16665477712721807"/>
                  <c:y val="4.8072506561679787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7385434192520807"/>
                  <c:y val="-0.1750001640419947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5.278764833882945E-2"/>
                  <c:y val="-0.2615398622047244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4.8508760122933349E-2"/>
                  <c:y val="-0.150721456692913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8.9009803261771769E-2"/>
                  <c:y val="-0.1167575459317585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6077068892029517"/>
                  <c:y val="-8.452345800524935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C08FF6F7-6562-4640-A190-DFCC9333E96B}"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969DEE91-9DB3-4998-B9DF-A7D9EF5946AE}"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769230769230768"/>
                      <c:h val="9.2083333333333309E-2"/>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XII 22'!$J$22:$J$34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XII 22'!$K$22:$K$34</c:f>
              <c:numCache>
                <c:formatCode>0.00%</c:formatCode>
                <c:ptCount val="13"/>
                <c:pt idx="0">
                  <c:v>0.41982958946553062</c:v>
                </c:pt>
                <c:pt idx="1">
                  <c:v>5.6932610379550733E-2</c:v>
                </c:pt>
                <c:pt idx="2">
                  <c:v>2.9821843532145623E-2</c:v>
                </c:pt>
                <c:pt idx="3">
                  <c:v>1.4E-2</c:v>
                </c:pt>
                <c:pt idx="4">
                  <c:v>4.7000000000000002E-3</c:v>
                </c:pt>
                <c:pt idx="5">
                  <c:v>1.4717273431448489E-2</c:v>
                </c:pt>
                <c:pt idx="6">
                  <c:v>4.0278853601859024E-2</c:v>
                </c:pt>
                <c:pt idx="7">
                  <c:v>5.8094500387296669E-3</c:v>
                </c:pt>
                <c:pt idx="8">
                  <c:v>1.7428350116189002E-2</c:v>
                </c:pt>
                <c:pt idx="9">
                  <c:v>0.22501936483346244</c:v>
                </c:pt>
                <c:pt idx="10">
                  <c:v>6.6227730441518209E-2</c:v>
                </c:pt>
                <c:pt idx="11">
                  <c:v>5.1000000000000004E-3</c:v>
                </c:pt>
                <c:pt idx="12">
                  <c:v>0.10030983733539892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390526</xdr:colOff>
      <xdr:row>19</xdr:row>
      <xdr:rowOff>114300</xdr:rowOff>
    </xdr:from>
    <xdr:to>
      <xdr:col>27</xdr:col>
      <xdr:colOff>581026</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2r/Arkusz%20robocz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2"/>
      <sheetName val="Stan i struktura II 22"/>
      <sheetName val="Stan i struktura III 22"/>
      <sheetName val="Stan i struktura IV 22 "/>
      <sheetName val="Stan i struktura V 22"/>
      <sheetName val="Stan i struktura VI 22"/>
      <sheetName val="Stan i struktura VII 22"/>
      <sheetName val="Stan i struktura VIII 22"/>
      <sheetName val="Stan i struktura IX 22"/>
      <sheetName val="Stan i struktura X 22"/>
      <sheetName val="Stan i struktura XI 22"/>
      <sheetName val="Stan i struktura XII 22"/>
    </sheetNames>
    <sheetDataSet>
      <sheetData sheetId="0"/>
      <sheetData sheetId="1"/>
      <sheetData sheetId="2"/>
      <sheetData sheetId="3"/>
      <sheetData sheetId="4"/>
      <sheetData sheetId="5"/>
      <sheetData sheetId="6"/>
      <sheetData sheetId="7"/>
      <sheetData sheetId="8"/>
      <sheetData sheetId="9">
        <row r="6">
          <cell r="E6">
            <v>1226</v>
          </cell>
        </row>
      </sheetData>
      <sheetData sheetId="10">
        <row r="6">
          <cell r="E6">
            <v>1241</v>
          </cell>
          <cell r="F6">
            <v>757</v>
          </cell>
          <cell r="G6">
            <v>956</v>
          </cell>
          <cell r="H6">
            <v>1246</v>
          </cell>
          <cell r="I6">
            <v>1335</v>
          </cell>
          <cell r="J6">
            <v>344</v>
          </cell>
          <cell r="K6">
            <v>1365</v>
          </cell>
          <cell r="L6">
            <v>452</v>
          </cell>
          <cell r="M6">
            <v>678</v>
          </cell>
          <cell r="N6">
            <v>895</v>
          </cell>
          <cell r="O6">
            <v>1726</v>
          </cell>
          <cell r="P6">
            <v>1803</v>
          </cell>
          <cell r="Q6">
            <v>1077</v>
          </cell>
          <cell r="R6">
            <v>1429</v>
          </cell>
          <cell r="S6">
            <v>15304</v>
          </cell>
        </row>
        <row r="46">
          <cell r="E46">
            <v>6402</v>
          </cell>
          <cell r="F46">
            <v>1911</v>
          </cell>
          <cell r="G46">
            <v>2601</v>
          </cell>
          <cell r="H46">
            <v>2287</v>
          </cell>
          <cell r="I46">
            <v>1548</v>
          </cell>
          <cell r="J46">
            <v>787</v>
          </cell>
          <cell r="K46">
            <v>1435</v>
          </cell>
          <cell r="L46">
            <v>982</v>
          </cell>
          <cell r="M46">
            <v>1981</v>
          </cell>
          <cell r="N46">
            <v>2266</v>
          </cell>
          <cell r="O46">
            <v>5424</v>
          </cell>
          <cell r="P46">
            <v>1185</v>
          </cell>
          <cell r="Q46">
            <v>1293</v>
          </cell>
          <cell r="R46">
            <v>2994</v>
          </cell>
          <cell r="S46">
            <v>33096</v>
          </cell>
        </row>
        <row r="49">
          <cell r="E49">
            <v>69</v>
          </cell>
          <cell r="F49">
            <v>40</v>
          </cell>
          <cell r="G49">
            <v>68</v>
          </cell>
          <cell r="H49">
            <v>56</v>
          </cell>
          <cell r="I49">
            <v>83</v>
          </cell>
          <cell r="J49">
            <v>13</v>
          </cell>
          <cell r="K49">
            <v>68</v>
          </cell>
          <cell r="L49">
            <v>45</v>
          </cell>
          <cell r="M49">
            <v>10</v>
          </cell>
          <cell r="N49">
            <v>35</v>
          </cell>
          <cell r="O49">
            <v>84</v>
          </cell>
          <cell r="P49">
            <v>40</v>
          </cell>
          <cell r="Q49">
            <v>171</v>
          </cell>
          <cell r="R49">
            <v>157</v>
          </cell>
          <cell r="S49">
            <v>939</v>
          </cell>
        </row>
        <row r="51">
          <cell r="E51">
            <v>8</v>
          </cell>
          <cell r="F51">
            <v>63</v>
          </cell>
          <cell r="G51">
            <v>45</v>
          </cell>
          <cell r="H51">
            <v>46</v>
          </cell>
          <cell r="I51">
            <v>56</v>
          </cell>
          <cell r="J51">
            <v>12</v>
          </cell>
          <cell r="K51">
            <v>47</v>
          </cell>
          <cell r="L51">
            <v>41</v>
          </cell>
          <cell r="M51">
            <v>10</v>
          </cell>
          <cell r="N51">
            <v>26</v>
          </cell>
          <cell r="O51">
            <v>6</v>
          </cell>
          <cell r="P51">
            <v>49</v>
          </cell>
          <cell r="Q51">
            <v>161</v>
          </cell>
          <cell r="R51">
            <v>26</v>
          </cell>
          <cell r="S51">
            <v>596</v>
          </cell>
        </row>
        <row r="53">
          <cell r="E53">
            <v>67</v>
          </cell>
          <cell r="F53">
            <v>45</v>
          </cell>
          <cell r="G53">
            <v>100</v>
          </cell>
          <cell r="H53">
            <v>80</v>
          </cell>
          <cell r="I53">
            <v>77</v>
          </cell>
          <cell r="J53">
            <v>23</v>
          </cell>
          <cell r="K53">
            <v>58</v>
          </cell>
          <cell r="L53">
            <v>10</v>
          </cell>
          <cell r="M53">
            <v>40</v>
          </cell>
          <cell r="N53">
            <v>39</v>
          </cell>
          <cell r="O53">
            <v>70</v>
          </cell>
          <cell r="P53">
            <v>21</v>
          </cell>
          <cell r="Q53">
            <v>38</v>
          </cell>
          <cell r="R53">
            <v>45</v>
          </cell>
          <cell r="S53">
            <v>713</v>
          </cell>
        </row>
        <row r="55">
          <cell r="E55">
            <v>61</v>
          </cell>
          <cell r="F55">
            <v>26</v>
          </cell>
          <cell r="G55">
            <v>30</v>
          </cell>
          <cell r="H55">
            <v>46</v>
          </cell>
          <cell r="I55">
            <v>47</v>
          </cell>
          <cell r="J55">
            <v>9</v>
          </cell>
          <cell r="K55">
            <v>42</v>
          </cell>
          <cell r="L55">
            <v>26</v>
          </cell>
          <cell r="M55">
            <v>14</v>
          </cell>
          <cell r="N55">
            <v>34</v>
          </cell>
          <cell r="O55">
            <v>48</v>
          </cell>
          <cell r="P55">
            <v>23</v>
          </cell>
          <cell r="Q55">
            <v>26</v>
          </cell>
          <cell r="R55">
            <v>35</v>
          </cell>
          <cell r="S55">
            <v>467</v>
          </cell>
        </row>
        <row r="57">
          <cell r="E57">
            <v>52</v>
          </cell>
          <cell r="F57">
            <v>67</v>
          </cell>
          <cell r="G57">
            <v>20</v>
          </cell>
          <cell r="H57">
            <v>58</v>
          </cell>
          <cell r="I57">
            <v>24</v>
          </cell>
          <cell r="J57">
            <v>1</v>
          </cell>
          <cell r="K57">
            <v>79</v>
          </cell>
          <cell r="L57">
            <v>11</v>
          </cell>
          <cell r="M57">
            <v>18</v>
          </cell>
          <cell r="N57">
            <v>21</v>
          </cell>
          <cell r="O57">
            <v>44</v>
          </cell>
          <cell r="P57">
            <v>22</v>
          </cell>
          <cell r="Q57">
            <v>56</v>
          </cell>
          <cell r="R57">
            <v>24</v>
          </cell>
          <cell r="S57">
            <v>497</v>
          </cell>
        </row>
        <row r="59">
          <cell r="E59">
            <v>90</v>
          </cell>
          <cell r="F59">
            <v>24</v>
          </cell>
          <cell r="G59">
            <v>34</v>
          </cell>
          <cell r="H59">
            <v>38</v>
          </cell>
          <cell r="I59">
            <v>68</v>
          </cell>
          <cell r="J59">
            <v>7</v>
          </cell>
          <cell r="K59">
            <v>23</v>
          </cell>
          <cell r="L59">
            <v>6</v>
          </cell>
          <cell r="M59">
            <v>17</v>
          </cell>
          <cell r="N59">
            <v>54</v>
          </cell>
          <cell r="O59">
            <v>37</v>
          </cell>
          <cell r="P59">
            <v>8</v>
          </cell>
          <cell r="Q59">
            <v>15</v>
          </cell>
          <cell r="R59">
            <v>21</v>
          </cell>
          <cell r="S59">
            <v>442</v>
          </cell>
        </row>
        <row r="61">
          <cell r="E61">
            <v>163</v>
          </cell>
          <cell r="F61">
            <v>83</v>
          </cell>
          <cell r="G61">
            <v>217</v>
          </cell>
          <cell r="H61">
            <v>309</v>
          </cell>
          <cell r="I61">
            <v>191</v>
          </cell>
          <cell r="J61">
            <v>36</v>
          </cell>
          <cell r="K61">
            <v>421</v>
          </cell>
          <cell r="L61">
            <v>134</v>
          </cell>
          <cell r="M61">
            <v>254</v>
          </cell>
          <cell r="N61">
            <v>66</v>
          </cell>
          <cell r="O61">
            <v>282</v>
          </cell>
          <cell r="P61">
            <v>157</v>
          </cell>
          <cell r="Q61">
            <v>186</v>
          </cell>
          <cell r="R61">
            <v>352</v>
          </cell>
          <cell r="S61">
            <v>2851</v>
          </cell>
        </row>
        <row r="63">
          <cell r="E63">
            <v>0</v>
          </cell>
          <cell r="F63">
            <v>20</v>
          </cell>
          <cell r="G63">
            <v>26</v>
          </cell>
          <cell r="H63">
            <v>2</v>
          </cell>
          <cell r="I63">
            <v>33</v>
          </cell>
          <cell r="J63">
            <v>28</v>
          </cell>
          <cell r="K63">
            <v>69</v>
          </cell>
          <cell r="L63">
            <v>5</v>
          </cell>
          <cell r="M63">
            <v>16</v>
          </cell>
          <cell r="N63">
            <v>44</v>
          </cell>
          <cell r="O63">
            <v>31</v>
          </cell>
          <cell r="P63">
            <v>15</v>
          </cell>
          <cell r="Q63">
            <v>39</v>
          </cell>
          <cell r="R63">
            <v>378</v>
          </cell>
          <cell r="S63">
            <v>706</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1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261" t="s">
        <v>0</v>
      </c>
      <c r="C2" s="262"/>
      <c r="D2" s="262"/>
      <c r="E2" s="262"/>
      <c r="F2" s="262"/>
      <c r="G2" s="262"/>
      <c r="H2" s="262"/>
      <c r="I2" s="262"/>
      <c r="J2" s="262"/>
      <c r="K2" s="262"/>
      <c r="L2" s="262"/>
      <c r="M2" s="262"/>
      <c r="N2" s="262"/>
      <c r="O2" s="262"/>
      <c r="P2" s="262"/>
      <c r="Q2" s="262"/>
      <c r="R2" s="262"/>
      <c r="S2" s="263"/>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264" t="s">
        <v>19</v>
      </c>
      <c r="C4" s="265"/>
      <c r="D4" s="265"/>
      <c r="E4" s="265"/>
      <c r="F4" s="265"/>
      <c r="G4" s="265"/>
      <c r="H4" s="265"/>
      <c r="I4" s="265"/>
      <c r="J4" s="265"/>
      <c r="K4" s="265"/>
      <c r="L4" s="265"/>
      <c r="M4" s="265"/>
      <c r="N4" s="265"/>
      <c r="O4" s="265"/>
      <c r="P4" s="265"/>
      <c r="Q4" s="265"/>
      <c r="R4" s="265"/>
      <c r="S4" s="266"/>
    </row>
    <row r="5" spans="2:27" ht="29.1" customHeight="1" thickTop="1" thickBot="1">
      <c r="B5" s="14" t="s">
        <v>20</v>
      </c>
      <c r="C5" s="267" t="s">
        <v>21</v>
      </c>
      <c r="D5" s="268"/>
      <c r="E5" s="15">
        <v>2.2000000000000002</v>
      </c>
      <c r="F5" s="15">
        <v>3.2</v>
      </c>
      <c r="G5" s="15">
        <v>6.2</v>
      </c>
      <c r="H5" s="15">
        <v>6.9</v>
      </c>
      <c r="I5" s="15">
        <v>5.2</v>
      </c>
      <c r="J5" s="15">
        <v>2.1</v>
      </c>
      <c r="K5" s="15">
        <v>9.1</v>
      </c>
      <c r="L5" s="15">
        <v>4.2</v>
      </c>
      <c r="M5" s="15">
        <v>2.6</v>
      </c>
      <c r="N5" s="15">
        <v>7.4</v>
      </c>
      <c r="O5" s="15">
        <v>2.5</v>
      </c>
      <c r="P5" s="15">
        <v>7.8</v>
      </c>
      <c r="Q5" s="15">
        <v>5.8</v>
      </c>
      <c r="R5" s="16">
        <v>4.9000000000000004</v>
      </c>
      <c r="S5" s="17">
        <v>4.3</v>
      </c>
      <c r="T5" s="1" t="s">
        <v>22</v>
      </c>
    </row>
    <row r="6" spans="2:27" s="4" customFormat="1" ht="28.5" customHeight="1" thickTop="1" thickBot="1">
      <c r="B6" s="18" t="s">
        <v>23</v>
      </c>
      <c r="C6" s="269" t="s">
        <v>24</v>
      </c>
      <c r="D6" s="270"/>
      <c r="E6" s="19">
        <v>1242</v>
      </c>
      <c r="F6" s="20">
        <v>736</v>
      </c>
      <c r="G6" s="20">
        <v>977</v>
      </c>
      <c r="H6" s="20">
        <v>1324</v>
      </c>
      <c r="I6" s="20">
        <v>1354</v>
      </c>
      <c r="J6" s="20">
        <v>374</v>
      </c>
      <c r="K6" s="20">
        <v>1418</v>
      </c>
      <c r="L6" s="20">
        <v>458</v>
      </c>
      <c r="M6" s="20">
        <v>708</v>
      </c>
      <c r="N6" s="20">
        <v>935</v>
      </c>
      <c r="O6" s="20">
        <v>1759</v>
      </c>
      <c r="P6" s="20">
        <v>1786</v>
      </c>
      <c r="Q6" s="20">
        <v>1150</v>
      </c>
      <c r="R6" s="21">
        <v>1504</v>
      </c>
      <c r="S6" s="22">
        <f>SUM(E6:R6)</f>
        <v>15725</v>
      </c>
    </row>
    <row r="7" spans="2:27" s="4" customFormat="1" ht="29.1" customHeight="1" thickTop="1" thickBot="1">
      <c r="B7" s="23"/>
      <c r="C7" s="271" t="s">
        <v>25</v>
      </c>
      <c r="D7" s="271"/>
      <c r="E7" s="24">
        <f>'[1]Stan i struktura XI 22'!E6</f>
        <v>1241</v>
      </c>
      <c r="F7" s="24">
        <f>'[1]Stan i struktura XI 22'!F6</f>
        <v>757</v>
      </c>
      <c r="G7" s="24">
        <f>'[1]Stan i struktura XI 22'!G6</f>
        <v>956</v>
      </c>
      <c r="H7" s="24">
        <f>'[1]Stan i struktura XI 22'!H6</f>
        <v>1246</v>
      </c>
      <c r="I7" s="24">
        <f>'[1]Stan i struktura XI 22'!I6</f>
        <v>1335</v>
      </c>
      <c r="J7" s="24">
        <f>'[1]Stan i struktura XI 22'!J6</f>
        <v>344</v>
      </c>
      <c r="K7" s="24">
        <f>'[1]Stan i struktura XI 22'!K6</f>
        <v>1365</v>
      </c>
      <c r="L7" s="24">
        <f>'[1]Stan i struktura XI 22'!L6</f>
        <v>452</v>
      </c>
      <c r="M7" s="24">
        <f>'[1]Stan i struktura XI 22'!M6</f>
        <v>678</v>
      </c>
      <c r="N7" s="24">
        <f>'[1]Stan i struktura XI 22'!N6</f>
        <v>895</v>
      </c>
      <c r="O7" s="24">
        <f>'[1]Stan i struktura XI 22'!O6</f>
        <v>1726</v>
      </c>
      <c r="P7" s="24">
        <f>'[1]Stan i struktura XI 22'!P6</f>
        <v>1803</v>
      </c>
      <c r="Q7" s="24">
        <f>'[1]Stan i struktura XI 22'!Q6</f>
        <v>1077</v>
      </c>
      <c r="R7" s="25">
        <f>'[1]Stan i struktura XI 22'!R6</f>
        <v>1429</v>
      </c>
      <c r="S7" s="26">
        <f>'[1]Stan i struktura XI 22'!S6</f>
        <v>15304</v>
      </c>
      <c r="T7" s="27"/>
      <c r="V7" s="28">
        <f>SUM(E7:R7)</f>
        <v>15304</v>
      </c>
    </row>
    <row r="8" spans="2:27" ht="29.1" customHeight="1" thickTop="1" thickBot="1">
      <c r="B8" s="29"/>
      <c r="C8" s="259" t="s">
        <v>26</v>
      </c>
      <c r="D8" s="260"/>
      <c r="E8" s="30">
        <f t="shared" ref="E8:S8" si="0">E6-E7</f>
        <v>1</v>
      </c>
      <c r="F8" s="30">
        <f t="shared" si="0"/>
        <v>-21</v>
      </c>
      <c r="G8" s="30">
        <f t="shared" si="0"/>
        <v>21</v>
      </c>
      <c r="H8" s="30">
        <f t="shared" si="0"/>
        <v>78</v>
      </c>
      <c r="I8" s="30">
        <f t="shared" si="0"/>
        <v>19</v>
      </c>
      <c r="J8" s="30">
        <f t="shared" si="0"/>
        <v>30</v>
      </c>
      <c r="K8" s="30">
        <f t="shared" si="0"/>
        <v>53</v>
      </c>
      <c r="L8" s="30">
        <f t="shared" si="0"/>
        <v>6</v>
      </c>
      <c r="M8" s="30">
        <f t="shared" si="0"/>
        <v>30</v>
      </c>
      <c r="N8" s="30">
        <f t="shared" si="0"/>
        <v>40</v>
      </c>
      <c r="O8" s="30">
        <f t="shared" si="0"/>
        <v>33</v>
      </c>
      <c r="P8" s="30">
        <f t="shared" si="0"/>
        <v>-17</v>
      </c>
      <c r="Q8" s="30">
        <f t="shared" si="0"/>
        <v>73</v>
      </c>
      <c r="R8" s="31">
        <f t="shared" si="0"/>
        <v>75</v>
      </c>
      <c r="S8" s="32">
        <f t="shared" si="0"/>
        <v>421</v>
      </c>
      <c r="T8" s="33"/>
    </row>
    <row r="9" spans="2:27" ht="29.1" customHeight="1" thickTop="1" thickBot="1">
      <c r="B9" s="34"/>
      <c r="C9" s="277" t="s">
        <v>27</v>
      </c>
      <c r="D9" s="278"/>
      <c r="E9" s="35">
        <f t="shared" ref="E9:S9" si="1">E6/E7*100</f>
        <v>100.08058017727639</v>
      </c>
      <c r="F9" s="35">
        <f t="shared" si="1"/>
        <v>97.225891677675037</v>
      </c>
      <c r="G9" s="35">
        <f t="shared" si="1"/>
        <v>102.19665271966527</v>
      </c>
      <c r="H9" s="35">
        <f t="shared" si="1"/>
        <v>106.26003210272874</v>
      </c>
      <c r="I9" s="35">
        <f t="shared" si="1"/>
        <v>101.42322097378278</v>
      </c>
      <c r="J9" s="35">
        <f t="shared" si="1"/>
        <v>108.72093023255813</v>
      </c>
      <c r="K9" s="35">
        <f t="shared" si="1"/>
        <v>103.8827838827839</v>
      </c>
      <c r="L9" s="35">
        <f t="shared" si="1"/>
        <v>101.32743362831857</v>
      </c>
      <c r="M9" s="35">
        <f t="shared" si="1"/>
        <v>104.42477876106196</v>
      </c>
      <c r="N9" s="35">
        <f t="shared" si="1"/>
        <v>104.46927374301676</v>
      </c>
      <c r="O9" s="35">
        <f t="shared" si="1"/>
        <v>101.91193511008112</v>
      </c>
      <c r="P9" s="35">
        <f t="shared" si="1"/>
        <v>99.057127010537997</v>
      </c>
      <c r="Q9" s="35">
        <f t="shared" si="1"/>
        <v>106.77808727948003</v>
      </c>
      <c r="R9" s="36">
        <f t="shared" si="1"/>
        <v>105.24842547235829</v>
      </c>
      <c r="S9" s="37">
        <f t="shared" si="1"/>
        <v>102.75091479351804</v>
      </c>
      <c r="T9" s="33"/>
      <c r="AA9" s="38"/>
    </row>
    <row r="10" spans="2:27" s="4" customFormat="1" ht="29.1" customHeight="1" thickTop="1" thickBot="1">
      <c r="B10" s="39" t="s">
        <v>28</v>
      </c>
      <c r="C10" s="279" t="s">
        <v>29</v>
      </c>
      <c r="D10" s="280"/>
      <c r="E10" s="40">
        <v>279</v>
      </c>
      <c r="F10" s="41">
        <v>147</v>
      </c>
      <c r="G10" s="42">
        <v>175</v>
      </c>
      <c r="H10" s="42">
        <v>274</v>
      </c>
      <c r="I10" s="42">
        <v>254</v>
      </c>
      <c r="J10" s="42">
        <v>90</v>
      </c>
      <c r="K10" s="42">
        <v>249</v>
      </c>
      <c r="L10" s="42">
        <v>96</v>
      </c>
      <c r="M10" s="43">
        <v>176</v>
      </c>
      <c r="N10" s="43">
        <v>170</v>
      </c>
      <c r="O10" s="43">
        <v>343</v>
      </c>
      <c r="P10" s="43">
        <v>185</v>
      </c>
      <c r="Q10" s="43">
        <v>252</v>
      </c>
      <c r="R10" s="43">
        <v>313</v>
      </c>
      <c r="S10" s="44">
        <f>SUM(E10:R10)</f>
        <v>3003</v>
      </c>
      <c r="T10" s="27"/>
    </row>
    <row r="11" spans="2:27" ht="29.1" customHeight="1" thickTop="1" thickBot="1">
      <c r="B11" s="45"/>
      <c r="C11" s="259" t="s">
        <v>30</v>
      </c>
      <c r="D11" s="260"/>
      <c r="E11" s="46">
        <f t="shared" ref="E11:S11" si="2">E76/E10*100</f>
        <v>18.637992831541219</v>
      </c>
      <c r="F11" s="46">
        <f t="shared" si="2"/>
        <v>17.006802721088434</v>
      </c>
      <c r="G11" s="46">
        <f t="shared" si="2"/>
        <v>10.857142857142858</v>
      </c>
      <c r="H11" s="46">
        <f t="shared" si="2"/>
        <v>12.773722627737227</v>
      </c>
      <c r="I11" s="46">
        <f t="shared" si="2"/>
        <v>20.078740157480315</v>
      </c>
      <c r="J11" s="46">
        <f t="shared" si="2"/>
        <v>8.8888888888888893</v>
      </c>
      <c r="K11" s="46">
        <f t="shared" si="2"/>
        <v>6.024096385542169</v>
      </c>
      <c r="L11" s="46">
        <f t="shared" si="2"/>
        <v>13.541666666666666</v>
      </c>
      <c r="M11" s="46">
        <f t="shared" si="2"/>
        <v>13.068181818181818</v>
      </c>
      <c r="N11" s="46">
        <f t="shared" si="2"/>
        <v>17.058823529411764</v>
      </c>
      <c r="O11" s="46">
        <f t="shared" si="2"/>
        <v>25.655976676384839</v>
      </c>
      <c r="P11" s="46">
        <f t="shared" si="2"/>
        <v>24.324324324324326</v>
      </c>
      <c r="Q11" s="46">
        <f t="shared" si="2"/>
        <v>10.714285714285714</v>
      </c>
      <c r="R11" s="47">
        <f t="shared" si="2"/>
        <v>14.057507987220447</v>
      </c>
      <c r="S11" s="48">
        <f t="shared" si="2"/>
        <v>15.784215784215785</v>
      </c>
      <c r="T11" s="33"/>
    </row>
    <row r="12" spans="2:27" ht="29.1" customHeight="1" thickTop="1" thickBot="1">
      <c r="B12" s="49" t="s">
        <v>31</v>
      </c>
      <c r="C12" s="281" t="s">
        <v>32</v>
      </c>
      <c r="D12" s="282"/>
      <c r="E12" s="40">
        <v>278</v>
      </c>
      <c r="F12" s="42">
        <v>168</v>
      </c>
      <c r="G12" s="42">
        <v>154</v>
      </c>
      <c r="H12" s="42">
        <v>196</v>
      </c>
      <c r="I12" s="42">
        <v>235</v>
      </c>
      <c r="J12" s="42">
        <v>60</v>
      </c>
      <c r="K12" s="42">
        <v>196</v>
      </c>
      <c r="L12" s="42">
        <v>90</v>
      </c>
      <c r="M12" s="43">
        <v>146</v>
      </c>
      <c r="N12" s="43">
        <v>130</v>
      </c>
      <c r="O12" s="43">
        <v>310</v>
      </c>
      <c r="P12" s="43">
        <v>202</v>
      </c>
      <c r="Q12" s="43">
        <v>179</v>
      </c>
      <c r="R12" s="43">
        <v>238</v>
      </c>
      <c r="S12" s="44">
        <f>SUM(E12:R12)</f>
        <v>2582</v>
      </c>
      <c r="T12" s="33"/>
    </row>
    <row r="13" spans="2:27" ht="29.1" customHeight="1" thickTop="1" thickBot="1">
      <c r="B13" s="45" t="s">
        <v>22</v>
      </c>
      <c r="C13" s="283" t="s">
        <v>33</v>
      </c>
      <c r="D13" s="284"/>
      <c r="E13" s="50">
        <v>114</v>
      </c>
      <c r="F13" s="51">
        <v>80</v>
      </c>
      <c r="G13" s="51">
        <v>87</v>
      </c>
      <c r="H13" s="51">
        <v>142</v>
      </c>
      <c r="I13" s="51">
        <v>115</v>
      </c>
      <c r="J13" s="51">
        <v>33</v>
      </c>
      <c r="K13" s="51">
        <v>109</v>
      </c>
      <c r="L13" s="51">
        <v>53</v>
      </c>
      <c r="M13" s="52">
        <v>97</v>
      </c>
      <c r="N13" s="52">
        <v>72</v>
      </c>
      <c r="O13" s="52">
        <v>169</v>
      </c>
      <c r="P13" s="52">
        <v>102</v>
      </c>
      <c r="Q13" s="52">
        <v>77</v>
      </c>
      <c r="R13" s="52">
        <v>106</v>
      </c>
      <c r="S13" s="53">
        <f t="shared" ref="S13:S15" si="3">SUM(E13:R13)</f>
        <v>1356</v>
      </c>
      <c r="T13" s="33"/>
    </row>
    <row r="14" spans="2:27" s="4" customFormat="1" ht="29.1" customHeight="1" thickTop="1" thickBot="1">
      <c r="B14" s="18" t="s">
        <v>22</v>
      </c>
      <c r="C14" s="285" t="s">
        <v>34</v>
      </c>
      <c r="D14" s="286"/>
      <c r="E14" s="50">
        <v>81</v>
      </c>
      <c r="F14" s="51">
        <v>52</v>
      </c>
      <c r="G14" s="51">
        <v>81</v>
      </c>
      <c r="H14" s="51">
        <v>110</v>
      </c>
      <c r="I14" s="51">
        <v>103</v>
      </c>
      <c r="J14" s="51">
        <v>16</v>
      </c>
      <c r="K14" s="51">
        <v>89</v>
      </c>
      <c r="L14" s="51">
        <v>33</v>
      </c>
      <c r="M14" s="52">
        <v>91</v>
      </c>
      <c r="N14" s="52">
        <v>55</v>
      </c>
      <c r="O14" s="52">
        <v>137</v>
      </c>
      <c r="P14" s="52">
        <v>91</v>
      </c>
      <c r="Q14" s="52">
        <v>63</v>
      </c>
      <c r="R14" s="52">
        <v>82</v>
      </c>
      <c r="S14" s="53">
        <f t="shared" si="3"/>
        <v>1084</v>
      </c>
      <c r="T14" s="27"/>
    </row>
    <row r="15" spans="2:27" s="4" customFormat="1" ht="29.1" customHeight="1" thickTop="1" thickBot="1">
      <c r="B15" s="54" t="s">
        <v>22</v>
      </c>
      <c r="C15" s="287" t="s">
        <v>35</v>
      </c>
      <c r="D15" s="288"/>
      <c r="E15" s="55">
        <v>83</v>
      </c>
      <c r="F15" s="56">
        <v>34</v>
      </c>
      <c r="G15" s="56">
        <v>24</v>
      </c>
      <c r="H15" s="56">
        <v>8</v>
      </c>
      <c r="I15" s="56">
        <v>72</v>
      </c>
      <c r="J15" s="56">
        <v>12</v>
      </c>
      <c r="K15" s="56">
        <v>46</v>
      </c>
      <c r="L15" s="56">
        <v>17</v>
      </c>
      <c r="M15" s="57">
        <v>30</v>
      </c>
      <c r="N15" s="57">
        <v>30</v>
      </c>
      <c r="O15" s="57">
        <v>74</v>
      </c>
      <c r="P15" s="57">
        <v>53</v>
      </c>
      <c r="Q15" s="57">
        <v>48</v>
      </c>
      <c r="R15" s="57">
        <v>50</v>
      </c>
      <c r="S15" s="53">
        <f t="shared" si="3"/>
        <v>581</v>
      </c>
      <c r="T15" s="27"/>
    </row>
    <row r="16" spans="2:27" ht="29.1" customHeight="1" thickBot="1">
      <c r="B16" s="264" t="s">
        <v>36</v>
      </c>
      <c r="C16" s="265"/>
      <c r="D16" s="265"/>
      <c r="E16" s="265"/>
      <c r="F16" s="265"/>
      <c r="G16" s="265"/>
      <c r="H16" s="265"/>
      <c r="I16" s="265"/>
      <c r="J16" s="265"/>
      <c r="K16" s="265"/>
      <c r="L16" s="265"/>
      <c r="M16" s="265"/>
      <c r="N16" s="265"/>
      <c r="O16" s="265"/>
      <c r="P16" s="265"/>
      <c r="Q16" s="265"/>
      <c r="R16" s="265"/>
      <c r="S16" s="289"/>
    </row>
    <row r="17" spans="2:19" ht="29.1" customHeight="1" thickTop="1" thickBot="1">
      <c r="B17" s="290" t="s">
        <v>20</v>
      </c>
      <c r="C17" s="291" t="s">
        <v>37</v>
      </c>
      <c r="D17" s="292"/>
      <c r="E17" s="58">
        <v>671</v>
      </c>
      <c r="F17" s="59">
        <v>435</v>
      </c>
      <c r="G17" s="59">
        <v>569</v>
      </c>
      <c r="H17" s="59">
        <v>674</v>
      </c>
      <c r="I17" s="59">
        <v>778</v>
      </c>
      <c r="J17" s="59">
        <v>177</v>
      </c>
      <c r="K17" s="59">
        <v>829</v>
      </c>
      <c r="L17" s="59">
        <v>218</v>
      </c>
      <c r="M17" s="60">
        <v>394</v>
      </c>
      <c r="N17" s="60">
        <v>554</v>
      </c>
      <c r="O17" s="60">
        <v>954</v>
      </c>
      <c r="P17" s="60">
        <v>954</v>
      </c>
      <c r="Q17" s="60">
        <v>671</v>
      </c>
      <c r="R17" s="60">
        <v>824</v>
      </c>
      <c r="S17" s="53">
        <f>SUM(E17:R17)</f>
        <v>8702</v>
      </c>
    </row>
    <row r="18" spans="2:19" ht="29.1" customHeight="1" thickTop="1" thickBot="1">
      <c r="B18" s="273"/>
      <c r="C18" s="275" t="s">
        <v>38</v>
      </c>
      <c r="D18" s="276"/>
      <c r="E18" s="61">
        <f t="shared" ref="E18:S18" si="4">E17/E6*100</f>
        <v>54.025764895330106</v>
      </c>
      <c r="F18" s="61">
        <f t="shared" si="4"/>
        <v>59.103260869565219</v>
      </c>
      <c r="G18" s="61">
        <f t="shared" si="4"/>
        <v>58.239508700102348</v>
      </c>
      <c r="H18" s="61">
        <f t="shared" si="4"/>
        <v>50.906344410876137</v>
      </c>
      <c r="I18" s="61">
        <f t="shared" si="4"/>
        <v>57.459379615952734</v>
      </c>
      <c r="J18" s="61">
        <f t="shared" si="4"/>
        <v>47.326203208556151</v>
      </c>
      <c r="K18" s="61">
        <f t="shared" si="4"/>
        <v>58.462623413258108</v>
      </c>
      <c r="L18" s="61">
        <f t="shared" si="4"/>
        <v>47.598253275109172</v>
      </c>
      <c r="M18" s="61">
        <f t="shared" si="4"/>
        <v>55.649717514124298</v>
      </c>
      <c r="N18" s="61">
        <f t="shared" si="4"/>
        <v>59.251336898395721</v>
      </c>
      <c r="O18" s="61">
        <f t="shared" si="4"/>
        <v>54.235361000568503</v>
      </c>
      <c r="P18" s="61">
        <f t="shared" si="4"/>
        <v>53.415453527435609</v>
      </c>
      <c r="Q18" s="61">
        <f t="shared" si="4"/>
        <v>58.347826086956523</v>
      </c>
      <c r="R18" s="62">
        <f t="shared" si="4"/>
        <v>54.787234042553187</v>
      </c>
      <c r="S18" s="63">
        <f t="shared" si="4"/>
        <v>55.338632750397451</v>
      </c>
    </row>
    <row r="19" spans="2:19" ht="29.1" customHeight="1" thickTop="1" thickBot="1">
      <c r="B19" s="272" t="s">
        <v>23</v>
      </c>
      <c r="C19" s="274" t="s">
        <v>39</v>
      </c>
      <c r="D19" s="260"/>
      <c r="E19" s="50">
        <v>0</v>
      </c>
      <c r="F19" s="51">
        <v>510</v>
      </c>
      <c r="G19" s="51">
        <v>521</v>
      </c>
      <c r="H19" s="51">
        <v>719</v>
      </c>
      <c r="I19" s="51">
        <v>584</v>
      </c>
      <c r="J19" s="51">
        <v>191</v>
      </c>
      <c r="K19" s="51">
        <v>835</v>
      </c>
      <c r="L19" s="51">
        <v>245</v>
      </c>
      <c r="M19" s="52">
        <v>421</v>
      </c>
      <c r="N19" s="52">
        <v>456</v>
      </c>
      <c r="O19" s="52">
        <v>0</v>
      </c>
      <c r="P19" s="52">
        <v>1093</v>
      </c>
      <c r="Q19" s="52">
        <v>585</v>
      </c>
      <c r="R19" s="52">
        <v>708</v>
      </c>
      <c r="S19" s="64">
        <f>SUM(E19:R19)</f>
        <v>6868</v>
      </c>
    </row>
    <row r="20" spans="2:19" ht="29.1" customHeight="1" thickTop="1" thickBot="1">
      <c r="B20" s="273"/>
      <c r="C20" s="275" t="s">
        <v>38</v>
      </c>
      <c r="D20" s="276"/>
      <c r="E20" s="61">
        <f t="shared" ref="E20:S20" si="5">E19/E6*100</f>
        <v>0</v>
      </c>
      <c r="F20" s="61">
        <f t="shared" si="5"/>
        <v>69.293478260869563</v>
      </c>
      <c r="G20" s="61">
        <f t="shared" si="5"/>
        <v>53.326509723643809</v>
      </c>
      <c r="H20" s="61">
        <f t="shared" si="5"/>
        <v>54.305135951661633</v>
      </c>
      <c r="I20" s="61">
        <f t="shared" si="5"/>
        <v>43.131462333825702</v>
      </c>
      <c r="J20" s="61">
        <f t="shared" si="5"/>
        <v>51.069518716577548</v>
      </c>
      <c r="K20" s="61">
        <f t="shared" si="5"/>
        <v>58.885754583921013</v>
      </c>
      <c r="L20" s="61">
        <f t="shared" si="5"/>
        <v>53.493449781659386</v>
      </c>
      <c r="M20" s="61">
        <f t="shared" si="5"/>
        <v>59.463276836158194</v>
      </c>
      <c r="N20" s="61">
        <f t="shared" si="5"/>
        <v>48.770053475935825</v>
      </c>
      <c r="O20" s="61">
        <f t="shared" si="5"/>
        <v>0</v>
      </c>
      <c r="P20" s="61">
        <f t="shared" si="5"/>
        <v>61.198208286674131</v>
      </c>
      <c r="Q20" s="61">
        <f t="shared" si="5"/>
        <v>50.869565217391298</v>
      </c>
      <c r="R20" s="62">
        <f t="shared" si="5"/>
        <v>47.074468085106389</v>
      </c>
      <c r="S20" s="63">
        <f t="shared" si="5"/>
        <v>43.675675675675677</v>
      </c>
    </row>
    <row r="21" spans="2:19" s="4" customFormat="1" ht="29.1" customHeight="1" thickTop="1" thickBot="1">
      <c r="B21" s="293" t="s">
        <v>28</v>
      </c>
      <c r="C21" s="294" t="s">
        <v>40</v>
      </c>
      <c r="D21" s="295"/>
      <c r="E21" s="50">
        <v>278</v>
      </c>
      <c r="F21" s="51">
        <v>138</v>
      </c>
      <c r="G21" s="51">
        <v>152</v>
      </c>
      <c r="H21" s="51">
        <v>213</v>
      </c>
      <c r="I21" s="51">
        <v>215</v>
      </c>
      <c r="J21" s="51">
        <v>63</v>
      </c>
      <c r="K21" s="51">
        <v>206</v>
      </c>
      <c r="L21" s="51">
        <v>64</v>
      </c>
      <c r="M21" s="52">
        <v>126</v>
      </c>
      <c r="N21" s="52">
        <v>114</v>
      </c>
      <c r="O21" s="52">
        <v>281</v>
      </c>
      <c r="P21" s="52">
        <v>203</v>
      </c>
      <c r="Q21" s="52">
        <v>214</v>
      </c>
      <c r="R21" s="52">
        <v>199</v>
      </c>
      <c r="S21" s="53">
        <f>SUM(E21:R21)</f>
        <v>2466</v>
      </c>
    </row>
    <row r="22" spans="2:19" ht="29.1" customHeight="1" thickTop="1" thickBot="1">
      <c r="B22" s="273"/>
      <c r="C22" s="275" t="s">
        <v>38</v>
      </c>
      <c r="D22" s="276"/>
      <c r="E22" s="61">
        <f t="shared" ref="E22:S22" si="6">E21/E6*100</f>
        <v>22.383252818035427</v>
      </c>
      <c r="F22" s="61">
        <f t="shared" si="6"/>
        <v>18.75</v>
      </c>
      <c r="G22" s="61">
        <f t="shared" si="6"/>
        <v>15.55783009211873</v>
      </c>
      <c r="H22" s="61">
        <f t="shared" si="6"/>
        <v>16.087613293051358</v>
      </c>
      <c r="I22" s="61">
        <f t="shared" si="6"/>
        <v>15.878877400295421</v>
      </c>
      <c r="J22" s="61">
        <f t="shared" si="6"/>
        <v>16.844919786096256</v>
      </c>
      <c r="K22" s="61">
        <f t="shared" si="6"/>
        <v>14.527503526093088</v>
      </c>
      <c r="L22" s="61">
        <f t="shared" si="6"/>
        <v>13.973799126637553</v>
      </c>
      <c r="M22" s="61">
        <f t="shared" si="6"/>
        <v>17.796610169491526</v>
      </c>
      <c r="N22" s="61">
        <f t="shared" si="6"/>
        <v>12.192513368983956</v>
      </c>
      <c r="O22" s="61">
        <f t="shared" si="6"/>
        <v>15.974985787379193</v>
      </c>
      <c r="P22" s="61">
        <f t="shared" si="6"/>
        <v>11.366181410974244</v>
      </c>
      <c r="Q22" s="61">
        <f t="shared" si="6"/>
        <v>18.608695652173914</v>
      </c>
      <c r="R22" s="62">
        <f t="shared" si="6"/>
        <v>13.231382978723405</v>
      </c>
      <c r="S22" s="63">
        <f t="shared" si="6"/>
        <v>15.682034976152623</v>
      </c>
    </row>
    <row r="23" spans="2:19" s="4" customFormat="1" ht="29.1" customHeight="1" thickTop="1" thickBot="1">
      <c r="B23" s="293" t="s">
        <v>31</v>
      </c>
      <c r="C23" s="296" t="s">
        <v>41</v>
      </c>
      <c r="D23" s="297"/>
      <c r="E23" s="50">
        <v>47</v>
      </c>
      <c r="F23" s="51">
        <v>36</v>
      </c>
      <c r="G23" s="51">
        <v>48</v>
      </c>
      <c r="H23" s="51">
        <v>73</v>
      </c>
      <c r="I23" s="51">
        <v>71</v>
      </c>
      <c r="J23" s="51">
        <v>22</v>
      </c>
      <c r="K23" s="51">
        <v>61</v>
      </c>
      <c r="L23" s="51">
        <v>5</v>
      </c>
      <c r="M23" s="52">
        <v>45</v>
      </c>
      <c r="N23" s="52">
        <v>35</v>
      </c>
      <c r="O23" s="52">
        <v>89</v>
      </c>
      <c r="P23" s="52">
        <v>76</v>
      </c>
      <c r="Q23" s="52">
        <v>64</v>
      </c>
      <c r="R23" s="52">
        <v>50</v>
      </c>
      <c r="S23" s="53">
        <f>SUM(E23:R23)</f>
        <v>722</v>
      </c>
    </row>
    <row r="24" spans="2:19" ht="29.1" customHeight="1" thickTop="1" thickBot="1">
      <c r="B24" s="273"/>
      <c r="C24" s="275" t="s">
        <v>38</v>
      </c>
      <c r="D24" s="276"/>
      <c r="E24" s="61">
        <f t="shared" ref="E24:S24" si="7">E23/E6*100</f>
        <v>3.7842190016103059</v>
      </c>
      <c r="F24" s="61">
        <f t="shared" si="7"/>
        <v>4.8913043478260869</v>
      </c>
      <c r="G24" s="61">
        <f t="shared" si="7"/>
        <v>4.912998976458546</v>
      </c>
      <c r="H24" s="61">
        <f t="shared" si="7"/>
        <v>5.5135951661631415</v>
      </c>
      <c r="I24" s="61">
        <f t="shared" si="7"/>
        <v>5.2437223042836036</v>
      </c>
      <c r="J24" s="61">
        <f t="shared" si="7"/>
        <v>5.8823529411764701</v>
      </c>
      <c r="K24" s="61">
        <f t="shared" si="7"/>
        <v>4.3018335684062059</v>
      </c>
      <c r="L24" s="61">
        <f t="shared" si="7"/>
        <v>1.0917030567685588</v>
      </c>
      <c r="M24" s="61">
        <f t="shared" si="7"/>
        <v>6.3559322033898304</v>
      </c>
      <c r="N24" s="61">
        <f t="shared" si="7"/>
        <v>3.7433155080213902</v>
      </c>
      <c r="O24" s="61">
        <f t="shared" si="7"/>
        <v>5.059693007390563</v>
      </c>
      <c r="P24" s="61">
        <f t="shared" si="7"/>
        <v>4.2553191489361701</v>
      </c>
      <c r="Q24" s="61">
        <f t="shared" si="7"/>
        <v>5.5652173913043477</v>
      </c>
      <c r="R24" s="62">
        <f t="shared" si="7"/>
        <v>3.3244680851063828</v>
      </c>
      <c r="S24" s="63">
        <f t="shared" si="7"/>
        <v>4.5914149443561207</v>
      </c>
    </row>
    <row r="25" spans="2:19" s="4" customFormat="1" ht="29.1" customHeight="1" thickTop="1" thickBot="1">
      <c r="B25" s="293" t="s">
        <v>42</v>
      </c>
      <c r="C25" s="294" t="s">
        <v>43</v>
      </c>
      <c r="D25" s="295"/>
      <c r="E25" s="65">
        <v>38</v>
      </c>
      <c r="F25" s="52">
        <v>28</v>
      </c>
      <c r="G25" s="52">
        <v>37</v>
      </c>
      <c r="H25" s="52">
        <v>60</v>
      </c>
      <c r="I25" s="52">
        <v>54</v>
      </c>
      <c r="J25" s="52">
        <v>6</v>
      </c>
      <c r="K25" s="52">
        <v>63</v>
      </c>
      <c r="L25" s="52">
        <v>17</v>
      </c>
      <c r="M25" s="52">
        <v>27</v>
      </c>
      <c r="N25" s="52">
        <v>62</v>
      </c>
      <c r="O25" s="52">
        <v>50</v>
      </c>
      <c r="P25" s="52">
        <v>79</v>
      </c>
      <c r="Q25" s="52">
        <v>42</v>
      </c>
      <c r="R25" s="52">
        <v>56</v>
      </c>
      <c r="S25" s="53">
        <f>SUM(E25:R25)</f>
        <v>619</v>
      </c>
    </row>
    <row r="26" spans="2:19" ht="29.1" customHeight="1" thickTop="1" thickBot="1">
      <c r="B26" s="273"/>
      <c r="C26" s="275" t="s">
        <v>38</v>
      </c>
      <c r="D26" s="276"/>
      <c r="E26" s="61">
        <f t="shared" ref="E26:S26" si="8">E25/E6*100</f>
        <v>3.0595813204508859</v>
      </c>
      <c r="F26" s="61">
        <f t="shared" si="8"/>
        <v>3.804347826086957</v>
      </c>
      <c r="G26" s="61">
        <f t="shared" si="8"/>
        <v>3.7871033776867966</v>
      </c>
      <c r="H26" s="61">
        <f t="shared" si="8"/>
        <v>4.5317220543806647</v>
      </c>
      <c r="I26" s="61">
        <f t="shared" si="8"/>
        <v>3.9881831610044314</v>
      </c>
      <c r="J26" s="61">
        <f t="shared" si="8"/>
        <v>1.6042780748663104</v>
      </c>
      <c r="K26" s="61">
        <f t="shared" si="8"/>
        <v>4.4428772919605075</v>
      </c>
      <c r="L26" s="61">
        <f t="shared" si="8"/>
        <v>3.7117903930131009</v>
      </c>
      <c r="M26" s="61">
        <f t="shared" si="8"/>
        <v>3.8135593220338984</v>
      </c>
      <c r="N26" s="61">
        <f t="shared" si="8"/>
        <v>6.6310160427807494</v>
      </c>
      <c r="O26" s="61">
        <f t="shared" si="8"/>
        <v>2.8425241614553722</v>
      </c>
      <c r="P26" s="61">
        <f t="shared" si="8"/>
        <v>4.4232922732362825</v>
      </c>
      <c r="Q26" s="61">
        <f t="shared" si="8"/>
        <v>3.6521739130434785</v>
      </c>
      <c r="R26" s="62">
        <f t="shared" si="8"/>
        <v>3.7234042553191489</v>
      </c>
      <c r="S26" s="63">
        <f t="shared" si="8"/>
        <v>3.9364069952305245</v>
      </c>
    </row>
    <row r="27" spans="2:19" ht="29.1" customHeight="1" thickTop="1" thickBot="1">
      <c r="B27" s="293" t="s">
        <v>44</v>
      </c>
      <c r="C27" s="299" t="s">
        <v>45</v>
      </c>
      <c r="D27" s="300"/>
      <c r="E27" s="65">
        <v>198</v>
      </c>
      <c r="F27" s="52">
        <v>107</v>
      </c>
      <c r="G27" s="52">
        <v>138</v>
      </c>
      <c r="H27" s="52">
        <v>203</v>
      </c>
      <c r="I27" s="52">
        <v>237</v>
      </c>
      <c r="J27" s="52">
        <v>50</v>
      </c>
      <c r="K27" s="52">
        <v>284</v>
      </c>
      <c r="L27" s="52">
        <v>56</v>
      </c>
      <c r="M27" s="52">
        <v>167</v>
      </c>
      <c r="N27" s="52">
        <v>126</v>
      </c>
      <c r="O27" s="52">
        <v>315</v>
      </c>
      <c r="P27" s="52">
        <v>373</v>
      </c>
      <c r="Q27" s="52">
        <v>162</v>
      </c>
      <c r="R27" s="52">
        <v>248</v>
      </c>
      <c r="S27" s="53">
        <f>SUM(E27:R27)</f>
        <v>2664</v>
      </c>
    </row>
    <row r="28" spans="2:19" ht="29.1" customHeight="1" thickTop="1" thickBot="1">
      <c r="B28" s="298"/>
      <c r="C28" s="275" t="s">
        <v>38</v>
      </c>
      <c r="D28" s="276"/>
      <c r="E28" s="61">
        <f>E27/E6*100</f>
        <v>15.942028985507244</v>
      </c>
      <c r="F28" s="61">
        <f t="shared" ref="F28:S28" si="9">F27/F6*100</f>
        <v>14.538043478260871</v>
      </c>
      <c r="G28" s="61">
        <f t="shared" si="9"/>
        <v>14.124872057318322</v>
      </c>
      <c r="H28" s="61">
        <f t="shared" si="9"/>
        <v>15.332326283987916</v>
      </c>
      <c r="I28" s="61">
        <f t="shared" si="9"/>
        <v>17.503692762186116</v>
      </c>
      <c r="J28" s="61">
        <f t="shared" si="9"/>
        <v>13.368983957219251</v>
      </c>
      <c r="K28" s="61">
        <f t="shared" si="9"/>
        <v>20.028208744710859</v>
      </c>
      <c r="L28" s="61">
        <f t="shared" si="9"/>
        <v>12.22707423580786</v>
      </c>
      <c r="M28" s="61">
        <f t="shared" si="9"/>
        <v>23.587570621468927</v>
      </c>
      <c r="N28" s="61">
        <f t="shared" si="9"/>
        <v>13.475935828877006</v>
      </c>
      <c r="O28" s="61">
        <f t="shared" si="9"/>
        <v>17.907902217168843</v>
      </c>
      <c r="P28" s="61">
        <f t="shared" si="9"/>
        <v>20.884658454647255</v>
      </c>
      <c r="Q28" s="61">
        <f t="shared" si="9"/>
        <v>14.086956521739131</v>
      </c>
      <c r="R28" s="61">
        <f t="shared" si="9"/>
        <v>16.48936170212766</v>
      </c>
      <c r="S28" s="61">
        <f t="shared" si="9"/>
        <v>16.941176470588236</v>
      </c>
    </row>
    <row r="29" spans="2:19" ht="29.1" customHeight="1" thickBot="1">
      <c r="B29" s="264" t="s">
        <v>272</v>
      </c>
      <c r="C29" s="264"/>
      <c r="D29" s="264"/>
      <c r="E29" s="264"/>
      <c r="F29" s="264"/>
      <c r="G29" s="264"/>
      <c r="H29" s="264"/>
      <c r="I29" s="264"/>
      <c r="J29" s="264"/>
      <c r="K29" s="264"/>
      <c r="L29" s="264"/>
      <c r="M29" s="264"/>
      <c r="N29" s="264"/>
      <c r="O29" s="264"/>
      <c r="P29" s="264"/>
      <c r="Q29" s="264"/>
      <c r="R29" s="264"/>
      <c r="S29" s="301"/>
    </row>
    <row r="30" spans="2:19" ht="29.1" customHeight="1" thickTop="1" thickBot="1">
      <c r="B30" s="272" t="s">
        <v>20</v>
      </c>
      <c r="C30" s="274" t="s">
        <v>46</v>
      </c>
      <c r="D30" s="260"/>
      <c r="E30" s="50">
        <v>230</v>
      </c>
      <c r="F30" s="51">
        <v>172</v>
      </c>
      <c r="G30" s="51">
        <v>256</v>
      </c>
      <c r="H30" s="51">
        <v>322</v>
      </c>
      <c r="I30" s="51">
        <v>288</v>
      </c>
      <c r="J30" s="51">
        <v>63</v>
      </c>
      <c r="K30" s="51">
        <v>364</v>
      </c>
      <c r="L30" s="51">
        <v>102</v>
      </c>
      <c r="M30" s="52">
        <v>189</v>
      </c>
      <c r="N30" s="52">
        <v>266</v>
      </c>
      <c r="O30" s="52">
        <v>314</v>
      </c>
      <c r="P30" s="52">
        <v>422</v>
      </c>
      <c r="Q30" s="52">
        <v>267</v>
      </c>
      <c r="R30" s="52">
        <v>346</v>
      </c>
      <c r="S30" s="53">
        <f>SUM(E30:R30)</f>
        <v>3601</v>
      </c>
    </row>
    <row r="31" spans="2:19" ht="29.1" customHeight="1" thickTop="1" thickBot="1">
      <c r="B31" s="273"/>
      <c r="C31" s="275" t="s">
        <v>38</v>
      </c>
      <c r="D31" s="276"/>
      <c r="E31" s="61">
        <f t="shared" ref="E31:S31" si="10">E30/E6*100</f>
        <v>18.518518518518519</v>
      </c>
      <c r="F31" s="61">
        <f t="shared" si="10"/>
        <v>23.369565217391305</v>
      </c>
      <c r="G31" s="61">
        <f t="shared" si="10"/>
        <v>26.202661207778917</v>
      </c>
      <c r="H31" s="61">
        <f t="shared" si="10"/>
        <v>24.320241691842899</v>
      </c>
      <c r="I31" s="61">
        <f t="shared" si="10"/>
        <v>21.270310192023633</v>
      </c>
      <c r="J31" s="61">
        <f t="shared" si="10"/>
        <v>16.844919786096256</v>
      </c>
      <c r="K31" s="61">
        <f t="shared" si="10"/>
        <v>25.669957686882931</v>
      </c>
      <c r="L31" s="61">
        <f t="shared" si="10"/>
        <v>22.270742358078603</v>
      </c>
      <c r="M31" s="61">
        <f t="shared" si="10"/>
        <v>26.694915254237291</v>
      </c>
      <c r="N31" s="61">
        <f t="shared" si="10"/>
        <v>28.449197860962567</v>
      </c>
      <c r="O31" s="61">
        <f t="shared" si="10"/>
        <v>17.851051733939737</v>
      </c>
      <c r="P31" s="61">
        <f t="shared" si="10"/>
        <v>23.628219484882418</v>
      </c>
      <c r="Q31" s="61">
        <f t="shared" si="10"/>
        <v>23.217391304347824</v>
      </c>
      <c r="R31" s="61">
        <f t="shared" si="10"/>
        <v>23.00531914893617</v>
      </c>
      <c r="S31" s="63">
        <f t="shared" si="10"/>
        <v>22.899841017488075</v>
      </c>
    </row>
    <row r="32" spans="2:19" ht="29.1" customHeight="1" thickTop="1" thickBot="1">
      <c r="B32" s="293" t="s">
        <v>23</v>
      </c>
      <c r="C32" s="294" t="s">
        <v>47</v>
      </c>
      <c r="D32" s="295"/>
      <c r="E32" s="50">
        <v>376</v>
      </c>
      <c r="F32" s="51">
        <v>223</v>
      </c>
      <c r="G32" s="51">
        <v>256</v>
      </c>
      <c r="H32" s="51">
        <v>366</v>
      </c>
      <c r="I32" s="51">
        <v>394</v>
      </c>
      <c r="J32" s="51">
        <v>137</v>
      </c>
      <c r="K32" s="51">
        <v>428</v>
      </c>
      <c r="L32" s="51">
        <v>141</v>
      </c>
      <c r="M32" s="52">
        <v>150</v>
      </c>
      <c r="N32" s="52">
        <v>260</v>
      </c>
      <c r="O32" s="52">
        <v>504</v>
      </c>
      <c r="P32" s="52">
        <v>460</v>
      </c>
      <c r="Q32" s="52">
        <v>300</v>
      </c>
      <c r="R32" s="52">
        <v>412</v>
      </c>
      <c r="S32" s="53">
        <f>SUM(E32:R32)</f>
        <v>4407</v>
      </c>
    </row>
    <row r="33" spans="2:22" ht="29.1" customHeight="1" thickTop="1" thickBot="1">
      <c r="B33" s="273"/>
      <c r="C33" s="275" t="s">
        <v>38</v>
      </c>
      <c r="D33" s="276"/>
      <c r="E33" s="61">
        <f t="shared" ref="E33:S33" si="11">E32/E6*100</f>
        <v>30.273752012882447</v>
      </c>
      <c r="F33" s="61">
        <f t="shared" si="11"/>
        <v>30.298913043478258</v>
      </c>
      <c r="G33" s="61">
        <f t="shared" si="11"/>
        <v>26.202661207778917</v>
      </c>
      <c r="H33" s="61">
        <f t="shared" si="11"/>
        <v>27.643504531722051</v>
      </c>
      <c r="I33" s="61">
        <f t="shared" si="11"/>
        <v>29.098966026587885</v>
      </c>
      <c r="J33" s="61">
        <f t="shared" si="11"/>
        <v>36.63101604278075</v>
      </c>
      <c r="K33" s="61">
        <f t="shared" si="11"/>
        <v>30.18335684062059</v>
      </c>
      <c r="L33" s="61">
        <f t="shared" si="11"/>
        <v>30.786026200873362</v>
      </c>
      <c r="M33" s="61">
        <f t="shared" si="11"/>
        <v>21.1864406779661</v>
      </c>
      <c r="N33" s="61">
        <f t="shared" si="11"/>
        <v>27.807486631016044</v>
      </c>
      <c r="O33" s="61">
        <f t="shared" si="11"/>
        <v>28.652643547470152</v>
      </c>
      <c r="P33" s="61">
        <f t="shared" si="11"/>
        <v>25.755879059350505</v>
      </c>
      <c r="Q33" s="61">
        <f t="shared" si="11"/>
        <v>26.086956521739129</v>
      </c>
      <c r="R33" s="61">
        <f t="shared" si="11"/>
        <v>27.393617021276594</v>
      </c>
      <c r="S33" s="63">
        <f t="shared" si="11"/>
        <v>28.025437201907788</v>
      </c>
    </row>
    <row r="34" spans="2:22" ht="29.1" customHeight="1" thickTop="1" thickBot="1">
      <c r="B34" s="293" t="s">
        <v>28</v>
      </c>
      <c r="C34" s="294" t="s">
        <v>48</v>
      </c>
      <c r="D34" s="295"/>
      <c r="E34" s="50">
        <v>385</v>
      </c>
      <c r="F34" s="51">
        <v>292</v>
      </c>
      <c r="G34" s="51">
        <v>434</v>
      </c>
      <c r="H34" s="51">
        <v>538</v>
      </c>
      <c r="I34" s="51">
        <v>526</v>
      </c>
      <c r="J34" s="51">
        <v>165</v>
      </c>
      <c r="K34" s="51">
        <v>626</v>
      </c>
      <c r="L34" s="51">
        <v>184</v>
      </c>
      <c r="M34" s="52">
        <v>224</v>
      </c>
      <c r="N34" s="52">
        <v>465</v>
      </c>
      <c r="O34" s="52">
        <v>739</v>
      </c>
      <c r="P34" s="52">
        <v>944</v>
      </c>
      <c r="Q34" s="52">
        <v>414</v>
      </c>
      <c r="R34" s="52">
        <v>685</v>
      </c>
      <c r="S34" s="53">
        <f>SUM(E34:R34)</f>
        <v>6621</v>
      </c>
    </row>
    <row r="35" spans="2:22" ht="29.1" customHeight="1" thickTop="1" thickBot="1">
      <c r="B35" s="273"/>
      <c r="C35" s="275" t="s">
        <v>38</v>
      </c>
      <c r="D35" s="276"/>
      <c r="E35" s="61">
        <f t="shared" ref="E35:S35" si="12">E34/E6*100</f>
        <v>30.998389694041865</v>
      </c>
      <c r="F35" s="61">
        <f t="shared" si="12"/>
        <v>39.673913043478258</v>
      </c>
      <c r="G35" s="61">
        <f t="shared" si="12"/>
        <v>44.421699078812694</v>
      </c>
      <c r="H35" s="61">
        <f t="shared" si="12"/>
        <v>40.634441087613297</v>
      </c>
      <c r="I35" s="61">
        <f t="shared" si="12"/>
        <v>38.847858197932055</v>
      </c>
      <c r="J35" s="61">
        <f t="shared" si="12"/>
        <v>44.117647058823529</v>
      </c>
      <c r="K35" s="61">
        <f t="shared" si="12"/>
        <v>44.146685472496472</v>
      </c>
      <c r="L35" s="61">
        <f t="shared" si="12"/>
        <v>40.174672489082965</v>
      </c>
      <c r="M35" s="61">
        <f t="shared" si="12"/>
        <v>31.638418079096049</v>
      </c>
      <c r="N35" s="61">
        <f t="shared" si="12"/>
        <v>49.732620320855617</v>
      </c>
      <c r="O35" s="61">
        <f t="shared" si="12"/>
        <v>42.012507106310402</v>
      </c>
      <c r="P35" s="61">
        <f t="shared" si="12"/>
        <v>52.855543113101902</v>
      </c>
      <c r="Q35" s="61">
        <f t="shared" si="12"/>
        <v>36</v>
      </c>
      <c r="R35" s="61">
        <f t="shared" si="12"/>
        <v>45.545212765957451</v>
      </c>
      <c r="S35" s="63">
        <f t="shared" si="12"/>
        <v>42.104928457869633</v>
      </c>
    </row>
    <row r="36" spans="2:22" ht="29.1" customHeight="1" thickTop="1" thickBot="1">
      <c r="B36" s="293" t="s">
        <v>31</v>
      </c>
      <c r="C36" s="299" t="s">
        <v>49</v>
      </c>
      <c r="D36" s="300"/>
      <c r="E36" s="65">
        <v>168</v>
      </c>
      <c r="F36" s="52">
        <v>159</v>
      </c>
      <c r="G36" s="52">
        <v>243</v>
      </c>
      <c r="H36" s="52">
        <v>188</v>
      </c>
      <c r="I36" s="52">
        <v>304</v>
      </c>
      <c r="J36" s="52">
        <v>47</v>
      </c>
      <c r="K36" s="52">
        <v>289</v>
      </c>
      <c r="L36" s="52">
        <v>76</v>
      </c>
      <c r="M36" s="52">
        <v>110</v>
      </c>
      <c r="N36" s="52">
        <v>106</v>
      </c>
      <c r="O36" s="52">
        <v>240</v>
      </c>
      <c r="P36" s="52">
        <v>283</v>
      </c>
      <c r="Q36" s="52">
        <v>249</v>
      </c>
      <c r="R36" s="52">
        <v>256</v>
      </c>
      <c r="S36" s="53">
        <f>SUM(E36:R36)</f>
        <v>2718</v>
      </c>
    </row>
    <row r="37" spans="2:22" ht="29.1" customHeight="1" thickTop="1" thickBot="1">
      <c r="B37" s="298"/>
      <c r="C37" s="275" t="s">
        <v>38</v>
      </c>
      <c r="D37" s="276"/>
      <c r="E37" s="61">
        <f t="shared" ref="E37:S37" si="13">E36/E6*100</f>
        <v>13.526570048309178</v>
      </c>
      <c r="F37" s="61">
        <f t="shared" si="13"/>
        <v>21.603260869565215</v>
      </c>
      <c r="G37" s="61">
        <f t="shared" si="13"/>
        <v>24.872057318321392</v>
      </c>
      <c r="H37" s="61">
        <f t="shared" si="13"/>
        <v>14.19939577039275</v>
      </c>
      <c r="I37" s="61">
        <f t="shared" si="13"/>
        <v>22.451994091580502</v>
      </c>
      <c r="J37" s="61">
        <f t="shared" si="13"/>
        <v>12.566844919786096</v>
      </c>
      <c r="K37" s="61">
        <f t="shared" si="13"/>
        <v>20.380818053596613</v>
      </c>
      <c r="L37" s="61">
        <f t="shared" si="13"/>
        <v>16.593886462882097</v>
      </c>
      <c r="M37" s="61">
        <f t="shared" si="13"/>
        <v>15.53672316384181</v>
      </c>
      <c r="N37" s="61">
        <f t="shared" si="13"/>
        <v>11.336898395721926</v>
      </c>
      <c r="O37" s="61">
        <f t="shared" si="13"/>
        <v>13.644115974985787</v>
      </c>
      <c r="P37" s="61">
        <f t="shared" si="13"/>
        <v>15.845464725643895</v>
      </c>
      <c r="Q37" s="61">
        <f t="shared" si="13"/>
        <v>21.65217391304348</v>
      </c>
      <c r="R37" s="61">
        <f t="shared" si="13"/>
        <v>17.021276595744681</v>
      </c>
      <c r="S37" s="63">
        <f t="shared" si="13"/>
        <v>17.284578696343402</v>
      </c>
    </row>
    <row r="38" spans="2:22" s="66" customFormat="1" ht="29.1" customHeight="1" thickTop="1" thickBot="1">
      <c r="B38" s="272" t="s">
        <v>42</v>
      </c>
      <c r="C38" s="305" t="s">
        <v>50</v>
      </c>
      <c r="D38" s="306"/>
      <c r="E38" s="65">
        <v>171</v>
      </c>
      <c r="F38" s="52">
        <v>99</v>
      </c>
      <c r="G38" s="52">
        <v>95</v>
      </c>
      <c r="H38" s="52">
        <v>89</v>
      </c>
      <c r="I38" s="52">
        <v>215</v>
      </c>
      <c r="J38" s="52">
        <v>40</v>
      </c>
      <c r="K38" s="52">
        <v>155</v>
      </c>
      <c r="L38" s="52">
        <v>49</v>
      </c>
      <c r="M38" s="52">
        <v>67</v>
      </c>
      <c r="N38" s="52">
        <v>76</v>
      </c>
      <c r="O38" s="52">
        <v>172</v>
      </c>
      <c r="P38" s="52">
        <v>148</v>
      </c>
      <c r="Q38" s="52">
        <v>123</v>
      </c>
      <c r="R38" s="52">
        <v>112</v>
      </c>
      <c r="S38" s="53">
        <f>SUM(E38:R38)</f>
        <v>1611</v>
      </c>
    </row>
    <row r="39" spans="2:22" s="4" customFormat="1" ht="29.1" customHeight="1" thickTop="1" thickBot="1">
      <c r="B39" s="304"/>
      <c r="C39" s="307" t="s">
        <v>38</v>
      </c>
      <c r="D39" s="308"/>
      <c r="E39" s="67">
        <f t="shared" ref="E39:S39" si="14">E38/E6*100</f>
        <v>13.768115942028986</v>
      </c>
      <c r="F39" s="68">
        <f t="shared" si="14"/>
        <v>13.451086956521738</v>
      </c>
      <c r="G39" s="68">
        <f t="shared" si="14"/>
        <v>9.7236438075742075</v>
      </c>
      <c r="H39" s="68">
        <f t="shared" si="14"/>
        <v>6.7220543806646518</v>
      </c>
      <c r="I39" s="68">
        <f t="shared" si="14"/>
        <v>15.878877400295421</v>
      </c>
      <c r="J39" s="68">
        <f t="shared" si="14"/>
        <v>10.695187165775401</v>
      </c>
      <c r="K39" s="68">
        <f t="shared" si="14"/>
        <v>10.930888575458392</v>
      </c>
      <c r="L39" s="68">
        <f t="shared" si="14"/>
        <v>10.698689956331878</v>
      </c>
      <c r="M39" s="68">
        <f t="shared" si="14"/>
        <v>9.463276836158192</v>
      </c>
      <c r="N39" s="68">
        <f t="shared" si="14"/>
        <v>8.1283422459893053</v>
      </c>
      <c r="O39" s="67">
        <f t="shared" si="14"/>
        <v>9.7782831154064809</v>
      </c>
      <c r="P39" s="68">
        <f t="shared" si="14"/>
        <v>8.2866741321388577</v>
      </c>
      <c r="Q39" s="68">
        <f t="shared" si="14"/>
        <v>10.695652173913043</v>
      </c>
      <c r="R39" s="68">
        <f t="shared" si="14"/>
        <v>7.4468085106382977</v>
      </c>
      <c r="S39" s="63">
        <f t="shared" si="14"/>
        <v>10.24483306836248</v>
      </c>
    </row>
    <row r="40" spans="2:22" s="4" customFormat="1" ht="24" customHeight="1">
      <c r="B40" s="69"/>
      <c r="C40" s="70"/>
      <c r="D40" s="70"/>
      <c r="E40" s="71"/>
      <c r="F40" s="71"/>
      <c r="G40" s="71"/>
      <c r="H40" s="71"/>
      <c r="I40" s="71"/>
      <c r="J40" s="71"/>
      <c r="K40" s="71"/>
      <c r="L40" s="71"/>
      <c r="M40" s="71"/>
      <c r="N40" s="71"/>
      <c r="O40" s="71"/>
      <c r="P40" s="71"/>
      <c r="Q40" s="71"/>
      <c r="R40" s="71"/>
      <c r="S40" s="72"/>
    </row>
    <row r="41" spans="2:22" s="4" customFormat="1" ht="48.75" customHeight="1" thickBot="1">
      <c r="B41" s="309" t="s">
        <v>51</v>
      </c>
      <c r="C41" s="309"/>
      <c r="D41" s="309"/>
      <c r="E41" s="309"/>
      <c r="F41" s="309"/>
      <c r="G41" s="309"/>
      <c r="H41" s="309"/>
      <c r="I41" s="309"/>
      <c r="J41" s="309"/>
      <c r="K41" s="309"/>
      <c r="L41" s="309"/>
      <c r="M41" s="309"/>
      <c r="N41" s="309"/>
      <c r="O41" s="309"/>
      <c r="P41" s="309"/>
      <c r="Q41" s="309"/>
      <c r="R41" s="309"/>
      <c r="S41" s="309"/>
    </row>
    <row r="42" spans="2:22" s="4" customFormat="1" ht="42" customHeight="1" thickTop="1" thickBot="1">
      <c r="B42" s="6" t="s">
        <v>1</v>
      </c>
      <c r="C42" s="73" t="s">
        <v>2</v>
      </c>
      <c r="D42" s="74" t="s">
        <v>3</v>
      </c>
      <c r="E42" s="75" t="s">
        <v>52</v>
      </c>
      <c r="F42" s="9" t="s">
        <v>53</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264" t="s">
        <v>54</v>
      </c>
      <c r="C43" s="310"/>
      <c r="D43" s="310"/>
      <c r="E43" s="310"/>
      <c r="F43" s="310"/>
      <c r="G43" s="310"/>
      <c r="H43" s="310"/>
      <c r="I43" s="310"/>
      <c r="J43" s="310"/>
      <c r="K43" s="310"/>
      <c r="L43" s="310"/>
      <c r="M43" s="310"/>
      <c r="N43" s="310"/>
      <c r="O43" s="310"/>
      <c r="P43" s="310"/>
      <c r="Q43" s="310"/>
      <c r="R43" s="310"/>
      <c r="S43" s="311"/>
    </row>
    <row r="44" spans="2:22" s="4" customFormat="1" ht="42" customHeight="1" thickTop="1" thickBot="1">
      <c r="B44" s="76" t="s">
        <v>20</v>
      </c>
      <c r="C44" s="302" t="s">
        <v>55</v>
      </c>
      <c r="D44" s="303"/>
      <c r="E44" s="58">
        <v>235</v>
      </c>
      <c r="F44" s="58">
        <v>103</v>
      </c>
      <c r="G44" s="58">
        <v>50</v>
      </c>
      <c r="H44" s="58">
        <v>127</v>
      </c>
      <c r="I44" s="58">
        <v>49</v>
      </c>
      <c r="J44" s="58">
        <v>34</v>
      </c>
      <c r="K44" s="58">
        <v>65</v>
      </c>
      <c r="L44" s="58">
        <v>18</v>
      </c>
      <c r="M44" s="58">
        <v>37</v>
      </c>
      <c r="N44" s="58">
        <v>35</v>
      </c>
      <c r="O44" s="58">
        <v>195</v>
      </c>
      <c r="P44" s="58">
        <v>45</v>
      </c>
      <c r="Q44" s="58">
        <v>28</v>
      </c>
      <c r="R44" s="77">
        <v>78</v>
      </c>
      <c r="S44" s="78">
        <f>SUM(E44:R44)</f>
        <v>1099</v>
      </c>
    </row>
    <row r="45" spans="2:22" s="4" customFormat="1" ht="42" customHeight="1" thickTop="1" thickBot="1">
      <c r="B45" s="79"/>
      <c r="C45" s="312" t="s">
        <v>56</v>
      </c>
      <c r="D45" s="313"/>
      <c r="E45" s="80">
        <v>17</v>
      </c>
      <c r="F45" s="51">
        <v>5</v>
      </c>
      <c r="G45" s="51">
        <v>7</v>
      </c>
      <c r="H45" s="51">
        <v>28</v>
      </c>
      <c r="I45" s="51">
        <v>6</v>
      </c>
      <c r="J45" s="51">
        <v>2</v>
      </c>
      <c r="K45" s="51">
        <v>10</v>
      </c>
      <c r="L45" s="51">
        <v>6</v>
      </c>
      <c r="M45" s="52">
        <v>4</v>
      </c>
      <c r="N45" s="52">
        <v>2</v>
      </c>
      <c r="O45" s="52">
        <v>25</v>
      </c>
      <c r="P45" s="52">
        <v>4</v>
      </c>
      <c r="Q45" s="52">
        <v>6</v>
      </c>
      <c r="R45" s="52">
        <v>31</v>
      </c>
      <c r="S45" s="78">
        <f>SUM(E45:R45)</f>
        <v>153</v>
      </c>
    </row>
    <row r="46" spans="2:22" s="4" customFormat="1" ht="42" customHeight="1" thickTop="1" thickBot="1">
      <c r="B46" s="81" t="s">
        <v>23</v>
      </c>
      <c r="C46" s="314" t="s">
        <v>57</v>
      </c>
      <c r="D46" s="315"/>
      <c r="E46" s="82">
        <f>E44+'[1]Stan i struktura XI 22'!E46</f>
        <v>6637</v>
      </c>
      <c r="F46" s="82">
        <f>F44+'[1]Stan i struktura XI 22'!F46</f>
        <v>2014</v>
      </c>
      <c r="G46" s="82">
        <f>G44+'[1]Stan i struktura XI 22'!G46</f>
        <v>2651</v>
      </c>
      <c r="H46" s="82">
        <f>H44+'[1]Stan i struktura XI 22'!H46</f>
        <v>2414</v>
      </c>
      <c r="I46" s="82">
        <f>I44+'[1]Stan i struktura XI 22'!I46</f>
        <v>1597</v>
      </c>
      <c r="J46" s="82">
        <f>J44+'[1]Stan i struktura XI 22'!J46</f>
        <v>821</v>
      </c>
      <c r="K46" s="82">
        <f>K44+'[1]Stan i struktura XI 22'!K46</f>
        <v>1500</v>
      </c>
      <c r="L46" s="82">
        <f>L44+'[1]Stan i struktura XI 22'!L46</f>
        <v>1000</v>
      </c>
      <c r="M46" s="82">
        <f>M44+'[1]Stan i struktura XI 22'!M46</f>
        <v>2018</v>
      </c>
      <c r="N46" s="82">
        <f>N44+'[1]Stan i struktura XI 22'!N46</f>
        <v>2301</v>
      </c>
      <c r="O46" s="82">
        <f>O44+'[1]Stan i struktura XI 22'!O46</f>
        <v>5619</v>
      </c>
      <c r="P46" s="82">
        <f>P44+'[1]Stan i struktura XI 22'!P46</f>
        <v>1230</v>
      </c>
      <c r="Q46" s="82">
        <f>Q44+'[1]Stan i struktura XI 22'!Q46</f>
        <v>1321</v>
      </c>
      <c r="R46" s="83">
        <f>R44+'[1]Stan i struktura XI 22'!R46</f>
        <v>3072</v>
      </c>
      <c r="S46" s="84">
        <f>S44+'[1]Stan i struktura XI 22'!S46</f>
        <v>34195</v>
      </c>
      <c r="U46" s="4">
        <f>SUM(E46:R46)</f>
        <v>34195</v>
      </c>
      <c r="V46" s="4">
        <f>SUM(E46:R46)</f>
        <v>34195</v>
      </c>
    </row>
    <row r="47" spans="2:22" s="4" customFormat="1" ht="42" customHeight="1" thickBot="1">
      <c r="B47" s="316" t="s">
        <v>58</v>
      </c>
      <c r="C47" s="317"/>
      <c r="D47" s="317"/>
      <c r="E47" s="317"/>
      <c r="F47" s="317"/>
      <c r="G47" s="317"/>
      <c r="H47" s="317"/>
      <c r="I47" s="317"/>
      <c r="J47" s="317"/>
      <c r="K47" s="317"/>
      <c r="L47" s="317"/>
      <c r="M47" s="317"/>
      <c r="N47" s="317"/>
      <c r="O47" s="317"/>
      <c r="P47" s="317"/>
      <c r="Q47" s="317"/>
      <c r="R47" s="317"/>
      <c r="S47" s="311"/>
    </row>
    <row r="48" spans="2:22" s="4" customFormat="1" ht="42" customHeight="1" thickTop="1" thickBot="1">
      <c r="B48" s="318" t="s">
        <v>20</v>
      </c>
      <c r="C48" s="319" t="s">
        <v>59</v>
      </c>
      <c r="D48" s="320"/>
      <c r="E48" s="59">
        <v>0</v>
      </c>
      <c r="F48" s="59">
        <v>3</v>
      </c>
      <c r="G48" s="59">
        <v>2</v>
      </c>
      <c r="H48" s="59">
        <v>4</v>
      </c>
      <c r="I48" s="59">
        <v>4</v>
      </c>
      <c r="J48" s="59">
        <v>0</v>
      </c>
      <c r="K48" s="59">
        <v>4</v>
      </c>
      <c r="L48" s="59">
        <v>2</v>
      </c>
      <c r="M48" s="59">
        <v>1</v>
      </c>
      <c r="N48" s="59">
        <v>0</v>
      </c>
      <c r="O48" s="59">
        <v>1</v>
      </c>
      <c r="P48" s="59">
        <v>0</v>
      </c>
      <c r="Q48" s="59">
        <v>3</v>
      </c>
      <c r="R48" s="60">
        <v>12</v>
      </c>
      <c r="S48" s="85">
        <f>SUM(E48:R48)</f>
        <v>36</v>
      </c>
    </row>
    <row r="49" spans="2:22" ht="42" customHeight="1" thickTop="1" thickBot="1">
      <c r="B49" s="273"/>
      <c r="C49" s="321" t="s">
        <v>60</v>
      </c>
      <c r="D49" s="322"/>
      <c r="E49" s="86">
        <f>E48+'[1]Stan i struktura XI 22'!E49</f>
        <v>69</v>
      </c>
      <c r="F49" s="86">
        <f>F48+'[1]Stan i struktura XI 22'!F49</f>
        <v>43</v>
      </c>
      <c r="G49" s="86">
        <f>G48+'[1]Stan i struktura XI 22'!G49</f>
        <v>70</v>
      </c>
      <c r="H49" s="86">
        <f>H48+'[1]Stan i struktura XI 22'!H49</f>
        <v>60</v>
      </c>
      <c r="I49" s="86">
        <f>I48+'[1]Stan i struktura XI 22'!I49</f>
        <v>87</v>
      </c>
      <c r="J49" s="86">
        <f>J48+'[1]Stan i struktura XI 22'!J49</f>
        <v>13</v>
      </c>
      <c r="K49" s="86">
        <f>K48+'[1]Stan i struktura XI 22'!K49</f>
        <v>72</v>
      </c>
      <c r="L49" s="86">
        <f>L48+'[1]Stan i struktura XI 22'!L49</f>
        <v>47</v>
      </c>
      <c r="M49" s="86">
        <f>M48+'[1]Stan i struktura XI 22'!M49</f>
        <v>11</v>
      </c>
      <c r="N49" s="86">
        <f>N48+'[1]Stan i struktura XI 22'!N49</f>
        <v>35</v>
      </c>
      <c r="O49" s="86">
        <f>O48+'[1]Stan i struktura XI 22'!O49</f>
        <v>85</v>
      </c>
      <c r="P49" s="86">
        <f>P48+'[1]Stan i struktura XI 22'!P49</f>
        <v>40</v>
      </c>
      <c r="Q49" s="86">
        <f>Q48+'[1]Stan i struktura XI 22'!Q49</f>
        <v>174</v>
      </c>
      <c r="R49" s="87">
        <f>R48+'[1]Stan i struktura XI 22'!R49</f>
        <v>169</v>
      </c>
      <c r="S49" s="84">
        <f>S48+'[1]Stan i struktura XI 22'!S49</f>
        <v>975</v>
      </c>
      <c r="U49" s="1">
        <f>SUM(E49:R49)</f>
        <v>975</v>
      </c>
      <c r="V49" s="4">
        <f>SUM(E49:R49)</f>
        <v>975</v>
      </c>
    </row>
    <row r="50" spans="2:22" s="4" customFormat="1" ht="42" customHeight="1" thickTop="1" thickBot="1">
      <c r="B50" s="323" t="s">
        <v>23</v>
      </c>
      <c r="C50" s="324" t="s">
        <v>61</v>
      </c>
      <c r="D50" s="325"/>
      <c r="E50" s="88">
        <v>0</v>
      </c>
      <c r="F50" s="88">
        <v>0</v>
      </c>
      <c r="G50" s="88">
        <v>0</v>
      </c>
      <c r="H50" s="88">
        <v>7</v>
      </c>
      <c r="I50" s="88">
        <v>0</v>
      </c>
      <c r="J50" s="88">
        <v>0</v>
      </c>
      <c r="K50" s="88">
        <v>1</v>
      </c>
      <c r="L50" s="88">
        <v>3</v>
      </c>
      <c r="M50" s="88">
        <v>0</v>
      </c>
      <c r="N50" s="88">
        <v>0</v>
      </c>
      <c r="O50" s="88">
        <v>0</v>
      </c>
      <c r="P50" s="88">
        <v>1</v>
      </c>
      <c r="Q50" s="88">
        <v>0</v>
      </c>
      <c r="R50" s="89">
        <v>0</v>
      </c>
      <c r="S50" s="85">
        <f>SUM(E50:R50)</f>
        <v>12</v>
      </c>
    </row>
    <row r="51" spans="2:22" ht="42" customHeight="1" thickTop="1" thickBot="1">
      <c r="B51" s="273"/>
      <c r="C51" s="321" t="s">
        <v>62</v>
      </c>
      <c r="D51" s="322"/>
      <c r="E51" s="86">
        <f>E50+'[1]Stan i struktura XI 22'!E51</f>
        <v>8</v>
      </c>
      <c r="F51" s="86">
        <f>F50+'[1]Stan i struktura XI 22'!F51</f>
        <v>63</v>
      </c>
      <c r="G51" s="86">
        <f>G50+'[1]Stan i struktura XI 22'!G51</f>
        <v>45</v>
      </c>
      <c r="H51" s="86">
        <f>H50+'[1]Stan i struktura XI 22'!H51</f>
        <v>53</v>
      </c>
      <c r="I51" s="86">
        <f>I50+'[1]Stan i struktura XI 22'!I51</f>
        <v>56</v>
      </c>
      <c r="J51" s="86">
        <f>J50+'[1]Stan i struktura XI 22'!J51</f>
        <v>12</v>
      </c>
      <c r="K51" s="86">
        <f>K50+'[1]Stan i struktura XI 22'!K51</f>
        <v>48</v>
      </c>
      <c r="L51" s="86">
        <f>L50+'[1]Stan i struktura XI 22'!L51</f>
        <v>44</v>
      </c>
      <c r="M51" s="86">
        <f>M50+'[1]Stan i struktura XI 22'!M51</f>
        <v>10</v>
      </c>
      <c r="N51" s="86">
        <f>N50+'[1]Stan i struktura XI 22'!N51</f>
        <v>26</v>
      </c>
      <c r="O51" s="86">
        <f>O50+'[1]Stan i struktura XI 22'!O51</f>
        <v>6</v>
      </c>
      <c r="P51" s="86">
        <f>P50+'[1]Stan i struktura XI 22'!P51</f>
        <v>50</v>
      </c>
      <c r="Q51" s="86">
        <f>Q50+'[1]Stan i struktura XI 22'!Q51</f>
        <v>161</v>
      </c>
      <c r="R51" s="87">
        <f>R50+'[1]Stan i struktura XI 22'!R51</f>
        <v>26</v>
      </c>
      <c r="S51" s="84">
        <f>S50+'[1]Stan i struktura XI 22'!S51</f>
        <v>608</v>
      </c>
      <c r="U51" s="1">
        <f>SUM(E51:R51)</f>
        <v>608</v>
      </c>
      <c r="V51" s="4">
        <f>SUM(E51:R51)</f>
        <v>608</v>
      </c>
    </row>
    <row r="52" spans="2:22" s="4" customFormat="1" ht="42" customHeight="1" thickTop="1" thickBot="1">
      <c r="B52" s="326" t="s">
        <v>28</v>
      </c>
      <c r="C52" s="327" t="s">
        <v>63</v>
      </c>
      <c r="D52" s="328"/>
      <c r="E52" s="50">
        <v>15</v>
      </c>
      <c r="F52" s="51">
        <v>10</v>
      </c>
      <c r="G52" s="51">
        <v>4</v>
      </c>
      <c r="H52" s="51">
        <v>7</v>
      </c>
      <c r="I52" s="52">
        <v>6</v>
      </c>
      <c r="J52" s="51">
        <v>11</v>
      </c>
      <c r="K52" s="52">
        <v>5</v>
      </c>
      <c r="L52" s="51">
        <v>4</v>
      </c>
      <c r="M52" s="52">
        <v>0</v>
      </c>
      <c r="N52" s="52">
        <v>5</v>
      </c>
      <c r="O52" s="52">
        <v>14</v>
      </c>
      <c r="P52" s="51">
        <v>6</v>
      </c>
      <c r="Q52" s="90">
        <v>2</v>
      </c>
      <c r="R52" s="52">
        <v>6</v>
      </c>
      <c r="S52" s="85">
        <f>SUM(E52:R52)</f>
        <v>95</v>
      </c>
    </row>
    <row r="53" spans="2:22" ht="42" customHeight="1" thickTop="1" thickBot="1">
      <c r="B53" s="273"/>
      <c r="C53" s="321" t="s">
        <v>64</v>
      </c>
      <c r="D53" s="322"/>
      <c r="E53" s="86">
        <f>E52+'[1]Stan i struktura XI 22'!E53</f>
        <v>82</v>
      </c>
      <c r="F53" s="86">
        <f>F52+'[1]Stan i struktura XI 22'!F53</f>
        <v>55</v>
      </c>
      <c r="G53" s="86">
        <f>G52+'[1]Stan i struktura XI 22'!G53</f>
        <v>104</v>
      </c>
      <c r="H53" s="86">
        <f>H52+'[1]Stan i struktura XI 22'!H53</f>
        <v>87</v>
      </c>
      <c r="I53" s="86">
        <f>I52+'[1]Stan i struktura XI 22'!I53</f>
        <v>83</v>
      </c>
      <c r="J53" s="86">
        <f>J52+'[1]Stan i struktura XI 22'!J53</f>
        <v>34</v>
      </c>
      <c r="K53" s="86">
        <f>K52+'[1]Stan i struktura XI 22'!K53</f>
        <v>63</v>
      </c>
      <c r="L53" s="86">
        <f>L52+'[1]Stan i struktura XI 22'!L53</f>
        <v>14</v>
      </c>
      <c r="M53" s="86">
        <f>M52+'[1]Stan i struktura XI 22'!M53</f>
        <v>40</v>
      </c>
      <c r="N53" s="86">
        <f>N52+'[1]Stan i struktura XI 22'!N53</f>
        <v>44</v>
      </c>
      <c r="O53" s="86">
        <f>O52+'[1]Stan i struktura XI 22'!O53</f>
        <v>84</v>
      </c>
      <c r="P53" s="86">
        <f>P52+'[1]Stan i struktura XI 22'!P53</f>
        <v>27</v>
      </c>
      <c r="Q53" s="86">
        <f>Q52+'[1]Stan i struktura XI 22'!Q53</f>
        <v>40</v>
      </c>
      <c r="R53" s="87">
        <f>R52+'[1]Stan i struktura XI 22'!R53</f>
        <v>51</v>
      </c>
      <c r="S53" s="84">
        <f>S52+'[1]Stan i struktura XI 22'!S53</f>
        <v>808</v>
      </c>
      <c r="U53" s="1">
        <f>SUM(E53:R53)</f>
        <v>808</v>
      </c>
      <c r="V53" s="4">
        <f>SUM(E53:R53)</f>
        <v>808</v>
      </c>
    </row>
    <row r="54" spans="2:22" s="4" customFormat="1" ht="42" customHeight="1" thickTop="1" thickBot="1">
      <c r="B54" s="326" t="s">
        <v>31</v>
      </c>
      <c r="C54" s="327" t="s">
        <v>65</v>
      </c>
      <c r="D54" s="328"/>
      <c r="E54" s="50">
        <v>14</v>
      </c>
      <c r="F54" s="51">
        <v>4</v>
      </c>
      <c r="G54" s="51">
        <v>0</v>
      </c>
      <c r="H54" s="51">
        <v>8</v>
      </c>
      <c r="I54" s="52">
        <v>2</v>
      </c>
      <c r="J54" s="51">
        <v>3</v>
      </c>
      <c r="K54" s="52">
        <v>0</v>
      </c>
      <c r="L54" s="51">
        <v>9</v>
      </c>
      <c r="M54" s="52">
        <v>2</v>
      </c>
      <c r="N54" s="52">
        <v>10</v>
      </c>
      <c r="O54" s="52">
        <v>12</v>
      </c>
      <c r="P54" s="51">
        <v>3</v>
      </c>
      <c r="Q54" s="90">
        <v>6</v>
      </c>
      <c r="R54" s="52">
        <v>4</v>
      </c>
      <c r="S54" s="85">
        <f>SUM(E54:R54)</f>
        <v>77</v>
      </c>
    </row>
    <row r="55" spans="2:22" s="4" customFormat="1" ht="42" customHeight="1" thickTop="1" thickBot="1">
      <c r="B55" s="273"/>
      <c r="C55" s="329" t="s">
        <v>66</v>
      </c>
      <c r="D55" s="330"/>
      <c r="E55" s="86">
        <f>E54+'[1]Stan i struktura XI 22'!E55</f>
        <v>75</v>
      </c>
      <c r="F55" s="86">
        <f>F54+'[1]Stan i struktura XI 22'!F55</f>
        <v>30</v>
      </c>
      <c r="G55" s="86">
        <f>G54+'[1]Stan i struktura XI 22'!G55</f>
        <v>30</v>
      </c>
      <c r="H55" s="86">
        <f>H54+'[1]Stan i struktura XI 22'!H55</f>
        <v>54</v>
      </c>
      <c r="I55" s="86">
        <f>I54+'[1]Stan i struktura XI 22'!I55</f>
        <v>49</v>
      </c>
      <c r="J55" s="86">
        <f>J54+'[1]Stan i struktura XI 22'!J55</f>
        <v>12</v>
      </c>
      <c r="K55" s="86">
        <f>K54+'[1]Stan i struktura XI 22'!K55</f>
        <v>42</v>
      </c>
      <c r="L55" s="86">
        <f>L54+'[1]Stan i struktura XI 22'!L55</f>
        <v>35</v>
      </c>
      <c r="M55" s="86">
        <f>M54+'[1]Stan i struktura XI 22'!M55</f>
        <v>16</v>
      </c>
      <c r="N55" s="86">
        <f>N54+'[1]Stan i struktura XI 22'!N55</f>
        <v>44</v>
      </c>
      <c r="O55" s="86">
        <f>O54+'[1]Stan i struktura XI 22'!O55</f>
        <v>60</v>
      </c>
      <c r="P55" s="86">
        <f>P54+'[1]Stan i struktura XI 22'!P55</f>
        <v>26</v>
      </c>
      <c r="Q55" s="86">
        <f>Q54+'[1]Stan i struktura XI 22'!Q55</f>
        <v>32</v>
      </c>
      <c r="R55" s="87">
        <f>R54+'[1]Stan i struktura XI 22'!R55</f>
        <v>39</v>
      </c>
      <c r="S55" s="84">
        <f>S54+'[1]Stan i struktura XI 22'!S55</f>
        <v>544</v>
      </c>
      <c r="U55" s="4">
        <f>SUM(E55:R55)</f>
        <v>544</v>
      </c>
      <c r="V55" s="4">
        <f>SUM(E55:R55)</f>
        <v>544</v>
      </c>
    </row>
    <row r="56" spans="2:22" s="4" customFormat="1" ht="42" customHeight="1" thickTop="1" thickBot="1">
      <c r="B56" s="326" t="s">
        <v>42</v>
      </c>
      <c r="C56" s="332" t="s">
        <v>67</v>
      </c>
      <c r="D56" s="333"/>
      <c r="E56" s="91">
        <v>4</v>
      </c>
      <c r="F56" s="91">
        <v>11</v>
      </c>
      <c r="G56" s="91">
        <v>0</v>
      </c>
      <c r="H56" s="91">
        <v>6</v>
      </c>
      <c r="I56" s="91">
        <v>0</v>
      </c>
      <c r="J56" s="91">
        <v>3</v>
      </c>
      <c r="K56" s="91">
        <v>10</v>
      </c>
      <c r="L56" s="91">
        <v>2</v>
      </c>
      <c r="M56" s="91">
        <v>3</v>
      </c>
      <c r="N56" s="91">
        <v>2</v>
      </c>
      <c r="O56" s="91">
        <v>5</v>
      </c>
      <c r="P56" s="91">
        <v>1</v>
      </c>
      <c r="Q56" s="91">
        <v>3</v>
      </c>
      <c r="R56" s="92">
        <v>2</v>
      </c>
      <c r="S56" s="85">
        <f>SUM(E56:R56)</f>
        <v>52</v>
      </c>
    </row>
    <row r="57" spans="2:22" s="4" customFormat="1" ht="42" customHeight="1" thickTop="1" thickBot="1">
      <c r="B57" s="331"/>
      <c r="C57" s="334" t="s">
        <v>68</v>
      </c>
      <c r="D57" s="335"/>
      <c r="E57" s="86">
        <f>E56+'[1]Stan i struktura XI 22'!E57</f>
        <v>56</v>
      </c>
      <c r="F57" s="86">
        <f>F56+'[1]Stan i struktura XI 22'!F57</f>
        <v>78</v>
      </c>
      <c r="G57" s="86">
        <f>G56+'[1]Stan i struktura XI 22'!G57</f>
        <v>20</v>
      </c>
      <c r="H57" s="86">
        <f>H56+'[1]Stan i struktura XI 22'!H57</f>
        <v>64</v>
      </c>
      <c r="I57" s="86">
        <f>I56+'[1]Stan i struktura XI 22'!I57</f>
        <v>24</v>
      </c>
      <c r="J57" s="86">
        <f>J56+'[1]Stan i struktura XI 22'!J57</f>
        <v>4</v>
      </c>
      <c r="K57" s="86">
        <f>K56+'[1]Stan i struktura XI 22'!K57</f>
        <v>89</v>
      </c>
      <c r="L57" s="86">
        <f>L56+'[1]Stan i struktura XI 22'!L57</f>
        <v>13</v>
      </c>
      <c r="M57" s="86">
        <f>M56+'[1]Stan i struktura XI 22'!M57</f>
        <v>21</v>
      </c>
      <c r="N57" s="86">
        <f>N56+'[1]Stan i struktura XI 22'!N57</f>
        <v>23</v>
      </c>
      <c r="O57" s="86">
        <f>O56+'[1]Stan i struktura XI 22'!O57</f>
        <v>49</v>
      </c>
      <c r="P57" s="86">
        <f>P56+'[1]Stan i struktura XI 22'!P57</f>
        <v>23</v>
      </c>
      <c r="Q57" s="86">
        <f>Q56+'[1]Stan i struktura XI 22'!Q57</f>
        <v>59</v>
      </c>
      <c r="R57" s="87">
        <f>R56+'[1]Stan i struktura XI 22'!R57</f>
        <v>26</v>
      </c>
      <c r="S57" s="84">
        <f>S56+'[1]Stan i struktura XI 22'!S57</f>
        <v>549</v>
      </c>
      <c r="U57" s="4">
        <f>SUM(E57:R57)</f>
        <v>549</v>
      </c>
      <c r="V57" s="4">
        <f>SUM(E57:R57)</f>
        <v>549</v>
      </c>
    </row>
    <row r="58" spans="2:22" s="4" customFormat="1" ht="42" customHeight="1" thickTop="1" thickBot="1">
      <c r="B58" s="326" t="s">
        <v>44</v>
      </c>
      <c r="C58" s="332" t="s">
        <v>69</v>
      </c>
      <c r="D58" s="333"/>
      <c r="E58" s="91">
        <v>16</v>
      </c>
      <c r="F58" s="91">
        <v>13</v>
      </c>
      <c r="G58" s="91">
        <v>0</v>
      </c>
      <c r="H58" s="91">
        <v>0</v>
      </c>
      <c r="I58" s="91">
        <v>0</v>
      </c>
      <c r="J58" s="91">
        <v>0</v>
      </c>
      <c r="K58" s="91">
        <v>0</v>
      </c>
      <c r="L58" s="91">
        <v>0</v>
      </c>
      <c r="M58" s="91">
        <v>0</v>
      </c>
      <c r="N58" s="91">
        <v>4</v>
      </c>
      <c r="O58" s="91">
        <v>2</v>
      </c>
      <c r="P58" s="91">
        <v>0</v>
      </c>
      <c r="Q58" s="91">
        <v>0</v>
      </c>
      <c r="R58" s="92">
        <v>3</v>
      </c>
      <c r="S58" s="85">
        <f>SUM(E58:R58)</f>
        <v>38</v>
      </c>
    </row>
    <row r="59" spans="2:22" s="4" customFormat="1" ht="42" customHeight="1" thickTop="1" thickBot="1">
      <c r="B59" s="323"/>
      <c r="C59" s="336" t="s">
        <v>70</v>
      </c>
      <c r="D59" s="337"/>
      <c r="E59" s="86">
        <f>E58+'[1]Stan i struktura XI 22'!E59</f>
        <v>106</v>
      </c>
      <c r="F59" s="86">
        <f>F58+'[1]Stan i struktura XI 22'!F59</f>
        <v>37</v>
      </c>
      <c r="G59" s="86">
        <f>G58+'[1]Stan i struktura XI 22'!G59</f>
        <v>34</v>
      </c>
      <c r="H59" s="86">
        <f>H58+'[1]Stan i struktura XI 22'!H59</f>
        <v>38</v>
      </c>
      <c r="I59" s="86">
        <f>I58+'[1]Stan i struktura XI 22'!I59</f>
        <v>68</v>
      </c>
      <c r="J59" s="86">
        <f>J58+'[1]Stan i struktura XI 22'!J59</f>
        <v>7</v>
      </c>
      <c r="K59" s="86">
        <f>K58+'[1]Stan i struktura XI 22'!K59</f>
        <v>23</v>
      </c>
      <c r="L59" s="86">
        <f>L58+'[1]Stan i struktura XI 22'!L59</f>
        <v>6</v>
      </c>
      <c r="M59" s="86">
        <f>M58+'[1]Stan i struktura XI 22'!M59</f>
        <v>17</v>
      </c>
      <c r="N59" s="86">
        <f>N58+'[1]Stan i struktura XI 22'!N59</f>
        <v>58</v>
      </c>
      <c r="O59" s="86">
        <f>O58+'[1]Stan i struktura XI 22'!O59</f>
        <v>39</v>
      </c>
      <c r="P59" s="86">
        <f>P58+'[1]Stan i struktura XI 22'!P59</f>
        <v>8</v>
      </c>
      <c r="Q59" s="86">
        <f>Q58+'[1]Stan i struktura XI 22'!Q59</f>
        <v>15</v>
      </c>
      <c r="R59" s="87">
        <f>R58+'[1]Stan i struktura XI 22'!R59</f>
        <v>24</v>
      </c>
      <c r="S59" s="84">
        <f>S58+'[1]Stan i struktura XI 22'!S59</f>
        <v>480</v>
      </c>
      <c r="U59" s="4">
        <f>SUM(E59:R59)</f>
        <v>480</v>
      </c>
      <c r="V59" s="4">
        <f>SUM(E59:R59)</f>
        <v>480</v>
      </c>
    </row>
    <row r="60" spans="2:22" s="4" customFormat="1" ht="42" customHeight="1" thickTop="1" thickBot="1">
      <c r="B60" s="338" t="s">
        <v>71</v>
      </c>
      <c r="C60" s="332" t="s">
        <v>72</v>
      </c>
      <c r="D60" s="333"/>
      <c r="E60" s="91">
        <v>5</v>
      </c>
      <c r="F60" s="91">
        <v>1</v>
      </c>
      <c r="G60" s="91">
        <v>11</v>
      </c>
      <c r="H60" s="91">
        <v>12</v>
      </c>
      <c r="I60" s="91">
        <v>1</v>
      </c>
      <c r="J60" s="91">
        <v>2</v>
      </c>
      <c r="K60" s="91">
        <v>11</v>
      </c>
      <c r="L60" s="91">
        <v>8</v>
      </c>
      <c r="M60" s="91">
        <v>0</v>
      </c>
      <c r="N60" s="91">
        <v>0</v>
      </c>
      <c r="O60" s="91">
        <v>18</v>
      </c>
      <c r="P60" s="91">
        <v>13</v>
      </c>
      <c r="Q60" s="91">
        <v>1</v>
      </c>
      <c r="R60" s="92">
        <v>21</v>
      </c>
      <c r="S60" s="85">
        <f>SUM(E60:R60)</f>
        <v>104</v>
      </c>
    </row>
    <row r="61" spans="2:22" s="4" customFormat="1" ht="42" customHeight="1" thickTop="1" thickBot="1">
      <c r="B61" s="338"/>
      <c r="C61" s="339" t="s">
        <v>73</v>
      </c>
      <c r="D61" s="340"/>
      <c r="E61" s="93">
        <f>E60+'[1]Stan i struktura XI 22'!E61</f>
        <v>168</v>
      </c>
      <c r="F61" s="93">
        <f>F60+'[1]Stan i struktura XI 22'!F61</f>
        <v>84</v>
      </c>
      <c r="G61" s="93">
        <f>G60+'[1]Stan i struktura XI 22'!G61</f>
        <v>228</v>
      </c>
      <c r="H61" s="93">
        <f>H60+'[1]Stan i struktura XI 22'!H61</f>
        <v>321</v>
      </c>
      <c r="I61" s="93">
        <f>I60+'[1]Stan i struktura XI 22'!I61</f>
        <v>192</v>
      </c>
      <c r="J61" s="93">
        <f>J60+'[1]Stan i struktura XI 22'!J61</f>
        <v>38</v>
      </c>
      <c r="K61" s="93">
        <f>K60+'[1]Stan i struktura XI 22'!K61</f>
        <v>432</v>
      </c>
      <c r="L61" s="93">
        <f>L60+'[1]Stan i struktura XI 22'!L61</f>
        <v>142</v>
      </c>
      <c r="M61" s="93">
        <f>M60+'[1]Stan i struktura XI 22'!M61</f>
        <v>254</v>
      </c>
      <c r="N61" s="93">
        <f>N60+'[1]Stan i struktura XI 22'!N61</f>
        <v>66</v>
      </c>
      <c r="O61" s="93">
        <f>O60+'[1]Stan i struktura XI 22'!O61</f>
        <v>300</v>
      </c>
      <c r="P61" s="93">
        <f>P60+'[1]Stan i struktura XI 22'!P61</f>
        <v>170</v>
      </c>
      <c r="Q61" s="93">
        <f>Q60+'[1]Stan i struktura XI 22'!Q61</f>
        <v>187</v>
      </c>
      <c r="R61" s="94">
        <f>R60+'[1]Stan i struktura XI 22'!R61</f>
        <v>373</v>
      </c>
      <c r="S61" s="84">
        <f>S60+'[1]Stan i struktura XI 22'!S61</f>
        <v>2955</v>
      </c>
      <c r="U61" s="4">
        <f>SUM(E61:R61)</f>
        <v>2955</v>
      </c>
      <c r="V61" s="4">
        <f>SUM(E61:R61)</f>
        <v>2955</v>
      </c>
    </row>
    <row r="62" spans="2:22" s="4" customFormat="1" ht="42" customHeight="1" thickTop="1" thickBot="1">
      <c r="B62" s="338" t="s">
        <v>74</v>
      </c>
      <c r="C62" s="332" t="s">
        <v>75</v>
      </c>
      <c r="D62" s="333"/>
      <c r="E62" s="91">
        <v>0</v>
      </c>
      <c r="F62" s="91">
        <v>0</v>
      </c>
      <c r="G62" s="91">
        <v>0</v>
      </c>
      <c r="H62" s="91">
        <v>0</v>
      </c>
      <c r="I62" s="91">
        <v>0</v>
      </c>
      <c r="J62" s="91">
        <v>0</v>
      </c>
      <c r="K62" s="91">
        <v>0</v>
      </c>
      <c r="L62" s="91">
        <v>0</v>
      </c>
      <c r="M62" s="91">
        <v>0</v>
      </c>
      <c r="N62" s="91">
        <v>0</v>
      </c>
      <c r="O62" s="91">
        <v>0</v>
      </c>
      <c r="P62" s="91">
        <v>0</v>
      </c>
      <c r="Q62" s="91">
        <v>0</v>
      </c>
      <c r="R62" s="92">
        <v>15</v>
      </c>
      <c r="S62" s="85">
        <f>SUM(E62:R62)</f>
        <v>15</v>
      </c>
    </row>
    <row r="63" spans="2:22" s="4" customFormat="1" ht="42" customHeight="1" thickTop="1" thickBot="1">
      <c r="B63" s="326"/>
      <c r="C63" s="341" t="s">
        <v>76</v>
      </c>
      <c r="D63" s="342"/>
      <c r="E63" s="86">
        <f>E62+'[1]Stan i struktura XI 22'!E63</f>
        <v>0</v>
      </c>
      <c r="F63" s="86">
        <f>F62+'[1]Stan i struktura XI 22'!F63</f>
        <v>20</v>
      </c>
      <c r="G63" s="86">
        <f>G62+'[1]Stan i struktura XI 22'!G63</f>
        <v>26</v>
      </c>
      <c r="H63" s="86">
        <f>H62+'[1]Stan i struktura XI 22'!H63</f>
        <v>2</v>
      </c>
      <c r="I63" s="86">
        <f>I62+'[1]Stan i struktura XI 22'!I63</f>
        <v>33</v>
      </c>
      <c r="J63" s="86">
        <f>J62+'[1]Stan i struktura XI 22'!J63</f>
        <v>28</v>
      </c>
      <c r="K63" s="86">
        <f>K62+'[1]Stan i struktura XI 22'!K63</f>
        <v>69</v>
      </c>
      <c r="L63" s="86">
        <f>L62+'[1]Stan i struktura XI 22'!L63</f>
        <v>5</v>
      </c>
      <c r="M63" s="86">
        <f>M62+'[1]Stan i struktura XI 22'!M63</f>
        <v>16</v>
      </c>
      <c r="N63" s="86">
        <f>N62+'[1]Stan i struktura XI 22'!N63</f>
        <v>44</v>
      </c>
      <c r="O63" s="86">
        <f>O62+'[1]Stan i struktura XI 22'!O63</f>
        <v>31</v>
      </c>
      <c r="P63" s="86">
        <f>P62+'[1]Stan i struktura XI 22'!P63</f>
        <v>15</v>
      </c>
      <c r="Q63" s="86">
        <f>Q62+'[1]Stan i struktura XI 22'!Q63</f>
        <v>39</v>
      </c>
      <c r="R63" s="87">
        <f>R62+'[1]Stan i struktura XI 22'!R63</f>
        <v>393</v>
      </c>
      <c r="S63" s="84">
        <f>S62+'[1]Stan i struktura XI 22'!S63</f>
        <v>721</v>
      </c>
      <c r="U63" s="4">
        <f>SUM(E63:R63)</f>
        <v>721</v>
      </c>
      <c r="V63" s="4">
        <f>SUM(E63:R63)</f>
        <v>721</v>
      </c>
    </row>
    <row r="64" spans="2:22" s="4" customFormat="1" ht="42" customHeight="1" thickTop="1" thickBot="1">
      <c r="B64" s="338" t="s">
        <v>77</v>
      </c>
      <c r="C64" s="332" t="s">
        <v>78</v>
      </c>
      <c r="D64" s="333"/>
      <c r="E64" s="91">
        <v>0</v>
      </c>
      <c r="F64" s="91">
        <v>0</v>
      </c>
      <c r="G64" s="91">
        <v>0</v>
      </c>
      <c r="H64" s="91">
        <v>0</v>
      </c>
      <c r="I64" s="91">
        <v>0</v>
      </c>
      <c r="J64" s="91">
        <v>0</v>
      </c>
      <c r="K64" s="91">
        <v>0</v>
      </c>
      <c r="L64" s="91">
        <v>0</v>
      </c>
      <c r="M64" s="91">
        <v>0</v>
      </c>
      <c r="N64" s="91">
        <v>0</v>
      </c>
      <c r="O64" s="91">
        <v>0</v>
      </c>
      <c r="P64" s="91">
        <v>0</v>
      </c>
      <c r="Q64" s="91">
        <v>0</v>
      </c>
      <c r="R64" s="92">
        <v>0</v>
      </c>
      <c r="S64" s="85">
        <f>SUM(E64:R64)</f>
        <v>0</v>
      </c>
    </row>
    <row r="65" spans="2:22" ht="46.5" customHeight="1" thickTop="1" thickBot="1">
      <c r="B65" s="343"/>
      <c r="C65" s="344" t="s">
        <v>79</v>
      </c>
      <c r="D65" s="345"/>
      <c r="E65" s="86">
        <f>E64+'[1]Stan i struktura XI 22'!E65</f>
        <v>0</v>
      </c>
      <c r="F65" s="86">
        <f>F64+'[1]Stan i struktura XI 22'!F65</f>
        <v>0</v>
      </c>
      <c r="G65" s="86">
        <f>G64+'[1]Stan i struktura XI 22'!G65</f>
        <v>0</v>
      </c>
      <c r="H65" s="86">
        <f>H64+'[1]Stan i struktura XI 22'!H65</f>
        <v>0</v>
      </c>
      <c r="I65" s="86">
        <f>I64+'[1]Stan i struktura XI 22'!I65</f>
        <v>0</v>
      </c>
      <c r="J65" s="86">
        <f>J64+'[1]Stan i struktura XI 22'!J65</f>
        <v>0</v>
      </c>
      <c r="K65" s="86">
        <f>K64+'[1]Stan i struktura XI 22'!K65</f>
        <v>0</v>
      </c>
      <c r="L65" s="86">
        <f>L64+'[1]Stan i struktura XI 22'!L65</f>
        <v>0</v>
      </c>
      <c r="M65" s="86">
        <f>M64+'[1]Stan i struktura XI 22'!M65</f>
        <v>0</v>
      </c>
      <c r="N65" s="86">
        <f>N64+'[1]Stan i struktura XI 22'!N65</f>
        <v>0</v>
      </c>
      <c r="O65" s="86">
        <f>O64+'[1]Stan i struktura XI 22'!O65</f>
        <v>0</v>
      </c>
      <c r="P65" s="86">
        <f>P64+'[1]Stan i struktura XI 22'!P65</f>
        <v>0</v>
      </c>
      <c r="Q65" s="86">
        <f>Q64+'[1]Stan i struktura XI 22'!Q65</f>
        <v>0</v>
      </c>
      <c r="R65" s="87">
        <f>R64+'[1]Stan i struktura XI 22'!R65</f>
        <v>0</v>
      </c>
      <c r="S65" s="84">
        <f>S64+'[1]Stan i struktura XI 22'!S65</f>
        <v>0</v>
      </c>
      <c r="U65" s="1">
        <f>SUM(E65:R65)</f>
        <v>0</v>
      </c>
      <c r="V65" s="4">
        <f>SUM(E65:R65)</f>
        <v>0</v>
      </c>
    </row>
    <row r="66" spans="2:22" ht="48" customHeight="1" thickTop="1" thickBot="1">
      <c r="B66" s="346" t="s">
        <v>80</v>
      </c>
      <c r="C66" s="348" t="s">
        <v>81</v>
      </c>
      <c r="D66" s="349"/>
      <c r="E66" s="95">
        <f t="shared" ref="E66:R67" si="15">E48+E50+E52+E54+E56+E58+E60+E62+E64</f>
        <v>54</v>
      </c>
      <c r="F66" s="95">
        <f t="shared" si="15"/>
        <v>42</v>
      </c>
      <c r="G66" s="95">
        <f t="shared" si="15"/>
        <v>17</v>
      </c>
      <c r="H66" s="95">
        <f t="shared" si="15"/>
        <v>44</v>
      </c>
      <c r="I66" s="95">
        <f t="shared" si="15"/>
        <v>13</v>
      </c>
      <c r="J66" s="95">
        <f t="shared" si="15"/>
        <v>19</v>
      </c>
      <c r="K66" s="95">
        <f t="shared" si="15"/>
        <v>31</v>
      </c>
      <c r="L66" s="95">
        <f t="shared" si="15"/>
        <v>28</v>
      </c>
      <c r="M66" s="95">
        <f t="shared" si="15"/>
        <v>6</v>
      </c>
      <c r="N66" s="95">
        <f t="shared" si="15"/>
        <v>21</v>
      </c>
      <c r="O66" s="95">
        <f t="shared" si="15"/>
        <v>52</v>
      </c>
      <c r="P66" s="95">
        <f t="shared" si="15"/>
        <v>24</v>
      </c>
      <c r="Q66" s="95">
        <f t="shared" si="15"/>
        <v>15</v>
      </c>
      <c r="R66" s="96">
        <f t="shared" si="15"/>
        <v>63</v>
      </c>
      <c r="S66" s="97">
        <f>SUM(E66:R66)</f>
        <v>429</v>
      </c>
      <c r="V66" s="4"/>
    </row>
    <row r="67" spans="2:22" ht="49.5" customHeight="1" thickTop="1" thickBot="1">
      <c r="B67" s="347"/>
      <c r="C67" s="348" t="s">
        <v>82</v>
      </c>
      <c r="D67" s="349"/>
      <c r="E67" s="98">
        <f t="shared" si="15"/>
        <v>564</v>
      </c>
      <c r="F67" s="98">
        <f>F49+F51+F53+F55+F57+F59+F61+F63+F65</f>
        <v>410</v>
      </c>
      <c r="G67" s="98">
        <f t="shared" si="15"/>
        <v>557</v>
      </c>
      <c r="H67" s="98">
        <f t="shared" si="15"/>
        <v>679</v>
      </c>
      <c r="I67" s="98">
        <f t="shared" si="15"/>
        <v>592</v>
      </c>
      <c r="J67" s="98">
        <f t="shared" si="15"/>
        <v>148</v>
      </c>
      <c r="K67" s="98">
        <f t="shared" si="15"/>
        <v>838</v>
      </c>
      <c r="L67" s="98">
        <f t="shared" si="15"/>
        <v>306</v>
      </c>
      <c r="M67" s="98">
        <f t="shared" si="15"/>
        <v>385</v>
      </c>
      <c r="N67" s="98">
        <f t="shared" si="15"/>
        <v>340</v>
      </c>
      <c r="O67" s="98">
        <f t="shared" si="15"/>
        <v>654</v>
      </c>
      <c r="P67" s="98">
        <f t="shared" si="15"/>
        <v>359</v>
      </c>
      <c r="Q67" s="98">
        <f t="shared" si="15"/>
        <v>707</v>
      </c>
      <c r="R67" s="99">
        <f t="shared" si="15"/>
        <v>1101</v>
      </c>
      <c r="S67" s="97">
        <f>SUM(E67:R67)</f>
        <v>7640</v>
      </c>
      <c r="V67" s="4"/>
    </row>
    <row r="68" spans="2:22" ht="14.25" customHeight="1">
      <c r="B68" s="350" t="s">
        <v>83</v>
      </c>
      <c r="C68" s="350"/>
      <c r="D68" s="350"/>
      <c r="E68" s="350"/>
      <c r="F68" s="350"/>
      <c r="G68" s="350"/>
      <c r="H68" s="350"/>
      <c r="I68" s="350"/>
      <c r="J68" s="350"/>
      <c r="K68" s="350"/>
      <c r="L68" s="350"/>
      <c r="M68" s="350"/>
      <c r="N68" s="350"/>
      <c r="O68" s="350"/>
      <c r="P68" s="350"/>
      <c r="Q68" s="350"/>
      <c r="R68" s="350"/>
      <c r="S68" s="350"/>
    </row>
    <row r="69" spans="2:22" ht="14.25" customHeight="1">
      <c r="B69" s="351"/>
      <c r="C69" s="352"/>
      <c r="D69" s="352"/>
      <c r="E69" s="352"/>
      <c r="F69" s="352"/>
      <c r="G69" s="352"/>
      <c r="H69" s="352"/>
      <c r="I69" s="352"/>
      <c r="J69" s="352"/>
      <c r="K69" s="352"/>
      <c r="L69" s="352"/>
      <c r="M69" s="352"/>
      <c r="N69" s="352"/>
      <c r="O69" s="352"/>
      <c r="P69" s="352"/>
      <c r="Q69" s="352"/>
      <c r="R69" s="352"/>
      <c r="S69" s="352"/>
    </row>
    <row r="75" spans="2:22" ht="13.5" thickBot="1"/>
    <row r="76" spans="2:22" ht="26.25" customHeight="1" thickTop="1" thickBot="1">
      <c r="E76" s="100">
        <v>52</v>
      </c>
      <c r="F76" s="100">
        <v>25</v>
      </c>
      <c r="G76" s="100">
        <v>19</v>
      </c>
      <c r="H76" s="100">
        <v>35</v>
      </c>
      <c r="I76" s="100">
        <v>51</v>
      </c>
      <c r="J76" s="100">
        <v>8</v>
      </c>
      <c r="K76" s="100">
        <v>15</v>
      </c>
      <c r="L76" s="100">
        <v>13</v>
      </c>
      <c r="M76" s="100">
        <v>23</v>
      </c>
      <c r="N76" s="100">
        <v>29</v>
      </c>
      <c r="O76" s="100">
        <v>88</v>
      </c>
      <c r="P76" s="100">
        <v>45</v>
      </c>
      <c r="Q76" s="100">
        <v>27</v>
      </c>
      <c r="R76" s="100">
        <v>44</v>
      </c>
      <c r="S76" s="78">
        <f>SUM(E76:R76)</f>
        <v>474</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6.7109375" customWidth="1"/>
    <col min="4" max="4" width="14.7109375" customWidth="1"/>
    <col min="5" max="5" width="15.28515625" customWidth="1"/>
    <col min="6" max="6" width="4.7109375" customWidth="1"/>
    <col min="7" max="7" width="8.5703125" customWidth="1"/>
    <col min="8" max="8" width="27.85546875" customWidth="1"/>
    <col min="9" max="9" width="1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379" t="s">
        <v>84</v>
      </c>
      <c r="C1" s="380"/>
      <c r="D1" s="380"/>
      <c r="E1" s="380"/>
      <c r="F1" s="380"/>
      <c r="G1" s="380"/>
      <c r="H1" s="380"/>
      <c r="I1" s="380"/>
      <c r="J1" s="380"/>
      <c r="K1" s="380"/>
      <c r="L1" s="380"/>
      <c r="M1" s="380"/>
      <c r="N1" s="380"/>
      <c r="O1" s="380"/>
    </row>
    <row r="2" spans="2:15" ht="24.75" customHeight="1">
      <c r="B2" s="379" t="s">
        <v>85</v>
      </c>
      <c r="C2" s="381"/>
      <c r="D2" s="381"/>
      <c r="E2" s="381"/>
      <c r="F2" s="381"/>
      <c r="G2" s="381"/>
      <c r="H2" s="381"/>
      <c r="I2" s="381"/>
      <c r="J2" s="381"/>
      <c r="K2" s="381"/>
      <c r="L2" s="381"/>
      <c r="M2" s="381"/>
      <c r="N2" s="381"/>
      <c r="O2" s="381"/>
    </row>
    <row r="3" spans="2:15" ht="18.75" thickBot="1">
      <c r="B3" s="1"/>
      <c r="C3" s="101"/>
      <c r="D3" s="101"/>
      <c r="E3" s="101"/>
      <c r="F3" s="101"/>
      <c r="G3" s="101"/>
      <c r="H3" s="33"/>
      <c r="I3" s="33"/>
      <c r="J3" s="33"/>
      <c r="K3" s="33"/>
      <c r="L3" s="33"/>
      <c r="M3" s="33"/>
      <c r="N3" s="1"/>
      <c r="O3" s="1"/>
    </row>
    <row r="4" spans="2:15" ht="18.75" customHeight="1" thickBot="1">
      <c r="B4" s="367" t="s">
        <v>86</v>
      </c>
      <c r="C4" s="383" t="s">
        <v>87</v>
      </c>
      <c r="D4" s="371" t="s">
        <v>88</v>
      </c>
      <c r="E4" s="373" t="s">
        <v>89</v>
      </c>
      <c r="F4" s="101"/>
      <c r="G4" s="367" t="s">
        <v>86</v>
      </c>
      <c r="H4" s="369" t="s">
        <v>90</v>
      </c>
      <c r="I4" s="371" t="s">
        <v>88</v>
      </c>
      <c r="J4" s="373" t="s">
        <v>89</v>
      </c>
      <c r="K4" s="33"/>
      <c r="L4" s="367" t="s">
        <v>86</v>
      </c>
      <c r="M4" s="388" t="s">
        <v>87</v>
      </c>
      <c r="N4" s="371" t="s">
        <v>88</v>
      </c>
      <c r="O4" s="390" t="s">
        <v>89</v>
      </c>
    </row>
    <row r="5" spans="2:15" ht="18.75" customHeight="1" thickTop="1" thickBot="1">
      <c r="B5" s="382"/>
      <c r="C5" s="384"/>
      <c r="D5" s="385"/>
      <c r="E5" s="386"/>
      <c r="F5" s="101"/>
      <c r="G5" s="382"/>
      <c r="H5" s="387"/>
      <c r="I5" s="385"/>
      <c r="J5" s="386"/>
      <c r="K5" s="33"/>
      <c r="L5" s="382"/>
      <c r="M5" s="389"/>
      <c r="N5" s="385"/>
      <c r="O5" s="391"/>
    </row>
    <row r="6" spans="2:15" ht="17.100000000000001" customHeight="1" thickTop="1">
      <c r="B6" s="353" t="s">
        <v>91</v>
      </c>
      <c r="C6" s="354"/>
      <c r="D6" s="354"/>
      <c r="E6" s="357">
        <f>SUM(E8+E19+E27+E34+E41)</f>
        <v>5552</v>
      </c>
      <c r="F6" s="101"/>
      <c r="G6" s="102">
        <v>4</v>
      </c>
      <c r="H6" s="103" t="s">
        <v>92</v>
      </c>
      <c r="I6" s="104" t="s">
        <v>93</v>
      </c>
      <c r="J6" s="105">
        <v>202</v>
      </c>
      <c r="K6" s="33"/>
      <c r="L6" s="106" t="s">
        <v>94</v>
      </c>
      <c r="M6" s="107" t="s">
        <v>95</v>
      </c>
      <c r="N6" s="107" t="s">
        <v>96</v>
      </c>
      <c r="O6" s="108">
        <f>SUM(O7:O17)</f>
        <v>3545</v>
      </c>
    </row>
    <row r="7" spans="2:15" ht="17.100000000000001" customHeight="1" thickBot="1">
      <c r="B7" s="355"/>
      <c r="C7" s="356"/>
      <c r="D7" s="356"/>
      <c r="E7" s="358"/>
      <c r="F7" s="1"/>
      <c r="G7" s="109">
        <v>5</v>
      </c>
      <c r="H7" s="110" t="s">
        <v>97</v>
      </c>
      <c r="I7" s="105" t="s">
        <v>93</v>
      </c>
      <c r="J7" s="105">
        <v>117</v>
      </c>
      <c r="K7" s="1"/>
      <c r="L7" s="109">
        <v>1</v>
      </c>
      <c r="M7" s="110" t="s">
        <v>98</v>
      </c>
      <c r="N7" s="105" t="s">
        <v>93</v>
      </c>
      <c r="O7" s="111">
        <v>116</v>
      </c>
    </row>
    <row r="8" spans="2:15" ht="17.100000000000001" customHeight="1" thickTop="1" thickBot="1">
      <c r="B8" s="106" t="s">
        <v>99</v>
      </c>
      <c r="C8" s="107" t="s">
        <v>100</v>
      </c>
      <c r="D8" s="112" t="s">
        <v>96</v>
      </c>
      <c r="E8" s="108">
        <f>SUM(E9:E17)</f>
        <v>1978</v>
      </c>
      <c r="F8" s="1"/>
      <c r="G8" s="113"/>
      <c r="H8" s="114"/>
      <c r="I8" s="115"/>
      <c r="J8" s="116"/>
      <c r="K8" s="1"/>
      <c r="L8" s="109">
        <v>2</v>
      </c>
      <c r="M8" s="110" t="s">
        <v>101</v>
      </c>
      <c r="N8" s="105" t="s">
        <v>102</v>
      </c>
      <c r="O8" s="105">
        <v>98</v>
      </c>
    </row>
    <row r="9" spans="2:15" ht="17.100000000000001" customHeight="1" thickBot="1">
      <c r="B9" s="109">
        <v>1</v>
      </c>
      <c r="C9" s="110" t="s">
        <v>103</v>
      </c>
      <c r="D9" s="105" t="s">
        <v>102</v>
      </c>
      <c r="E9" s="117">
        <v>70</v>
      </c>
      <c r="F9" s="1"/>
      <c r="G9" s="118"/>
      <c r="H9" s="119"/>
      <c r="I9" s="120"/>
      <c r="J9" s="120"/>
      <c r="K9" s="1"/>
      <c r="L9" s="109">
        <v>3</v>
      </c>
      <c r="M9" s="110" t="s">
        <v>104</v>
      </c>
      <c r="N9" s="105" t="s">
        <v>93</v>
      </c>
      <c r="O9" s="105">
        <v>167</v>
      </c>
    </row>
    <row r="10" spans="2:15" ht="17.100000000000001" customHeight="1">
      <c r="B10" s="109">
        <v>2</v>
      </c>
      <c r="C10" s="110" t="s">
        <v>105</v>
      </c>
      <c r="D10" s="105" t="s">
        <v>102</v>
      </c>
      <c r="E10" s="117">
        <v>94</v>
      </c>
      <c r="F10" s="1"/>
      <c r="G10" s="367" t="s">
        <v>86</v>
      </c>
      <c r="H10" s="369" t="s">
        <v>90</v>
      </c>
      <c r="I10" s="371" t="s">
        <v>88</v>
      </c>
      <c r="J10" s="373" t="s">
        <v>89</v>
      </c>
      <c r="K10" s="1"/>
      <c r="L10" s="109">
        <v>4</v>
      </c>
      <c r="M10" s="110" t="s">
        <v>106</v>
      </c>
      <c r="N10" s="105" t="s">
        <v>93</v>
      </c>
      <c r="O10" s="105">
        <v>169</v>
      </c>
    </row>
    <row r="11" spans="2:15" ht="17.100000000000001" customHeight="1" thickBot="1">
      <c r="B11" s="109">
        <v>3</v>
      </c>
      <c r="C11" s="110" t="s">
        <v>107</v>
      </c>
      <c r="D11" s="105" t="s">
        <v>102</v>
      </c>
      <c r="E11" s="117">
        <v>66</v>
      </c>
      <c r="F11" s="1"/>
      <c r="G11" s="368"/>
      <c r="H11" s="370"/>
      <c r="I11" s="372"/>
      <c r="J11" s="374"/>
      <c r="K11" s="1"/>
      <c r="L11" s="109">
        <v>5</v>
      </c>
      <c r="M11" s="110" t="s">
        <v>108</v>
      </c>
      <c r="N11" s="105" t="s">
        <v>93</v>
      </c>
      <c r="O11" s="105">
        <v>234</v>
      </c>
    </row>
    <row r="12" spans="2:15" ht="17.100000000000001" customHeight="1">
      <c r="B12" s="109">
        <v>4</v>
      </c>
      <c r="C12" s="110" t="s">
        <v>109</v>
      </c>
      <c r="D12" s="105" t="s">
        <v>110</v>
      </c>
      <c r="E12" s="117">
        <v>103</v>
      </c>
      <c r="F12" s="1"/>
      <c r="G12" s="375" t="s">
        <v>111</v>
      </c>
      <c r="H12" s="376"/>
      <c r="I12" s="376"/>
      <c r="J12" s="377">
        <f>SUM(J14+J23+J33+J41+O6+O19+O30)</f>
        <v>10173</v>
      </c>
      <c r="K12" s="1"/>
      <c r="L12" s="109" t="s">
        <v>44</v>
      </c>
      <c r="M12" s="110" t="s">
        <v>112</v>
      </c>
      <c r="N12" s="105" t="s">
        <v>93</v>
      </c>
      <c r="O12" s="105">
        <v>730</v>
      </c>
    </row>
    <row r="13" spans="2:15" ht="17.100000000000001" customHeight="1" thickBot="1">
      <c r="B13" s="109">
        <v>5</v>
      </c>
      <c r="C13" s="110" t="s">
        <v>113</v>
      </c>
      <c r="D13" s="105" t="s">
        <v>102</v>
      </c>
      <c r="E13" s="117">
        <v>98</v>
      </c>
      <c r="F13" s="121"/>
      <c r="G13" s="355"/>
      <c r="H13" s="356"/>
      <c r="I13" s="356"/>
      <c r="J13" s="378"/>
      <c r="K13" s="121"/>
      <c r="L13" s="109">
        <v>7</v>
      </c>
      <c r="M13" s="110" t="s">
        <v>114</v>
      </c>
      <c r="N13" s="105" t="s">
        <v>102</v>
      </c>
      <c r="O13" s="105">
        <v>78</v>
      </c>
    </row>
    <row r="14" spans="2:15" ht="17.100000000000001" customHeight="1" thickTop="1">
      <c r="B14" s="109">
        <v>6</v>
      </c>
      <c r="C14" s="110" t="s">
        <v>115</v>
      </c>
      <c r="D14" s="105" t="s">
        <v>102</v>
      </c>
      <c r="E14" s="117">
        <v>98</v>
      </c>
      <c r="F14" s="122"/>
      <c r="G14" s="106" t="s">
        <v>99</v>
      </c>
      <c r="H14" s="107" t="s">
        <v>116</v>
      </c>
      <c r="I14" s="123" t="s">
        <v>96</v>
      </c>
      <c r="J14" s="124">
        <f>SUM(J15:J21)</f>
        <v>977</v>
      </c>
      <c r="K14" s="1"/>
      <c r="L14" s="109">
        <v>8</v>
      </c>
      <c r="M14" s="110" t="s">
        <v>117</v>
      </c>
      <c r="N14" s="105" t="s">
        <v>102</v>
      </c>
      <c r="O14" s="105">
        <v>123</v>
      </c>
    </row>
    <row r="15" spans="2:15" ht="17.100000000000001" customHeight="1">
      <c r="B15" s="109">
        <v>7</v>
      </c>
      <c r="C15" s="110" t="s">
        <v>118</v>
      </c>
      <c r="D15" s="105" t="s">
        <v>93</v>
      </c>
      <c r="E15" s="117">
        <v>207</v>
      </c>
      <c r="F15" s="122"/>
      <c r="G15" s="109">
        <v>1</v>
      </c>
      <c r="H15" s="110" t="s">
        <v>119</v>
      </c>
      <c r="I15" s="105" t="s">
        <v>102</v>
      </c>
      <c r="J15" s="117">
        <v>50</v>
      </c>
      <c r="K15" s="1"/>
      <c r="L15" s="109">
        <v>9</v>
      </c>
      <c r="M15" s="110" t="s">
        <v>120</v>
      </c>
      <c r="N15" s="105" t="s">
        <v>102</v>
      </c>
      <c r="O15" s="105">
        <v>71</v>
      </c>
    </row>
    <row r="16" spans="2:15" ht="17.100000000000001" customHeight="1" thickBot="1">
      <c r="B16" s="125"/>
      <c r="C16" s="126"/>
      <c r="D16" s="127"/>
      <c r="E16" s="128"/>
      <c r="F16" s="122"/>
      <c r="G16" s="109">
        <v>2</v>
      </c>
      <c r="H16" s="110" t="s">
        <v>121</v>
      </c>
      <c r="I16" s="105" t="s">
        <v>102</v>
      </c>
      <c r="J16" s="117">
        <v>39</v>
      </c>
      <c r="K16" s="1"/>
      <c r="L16" s="125"/>
      <c r="M16" s="126"/>
      <c r="N16" s="127"/>
      <c r="O16" s="128"/>
    </row>
    <row r="17" spans="2:15" ht="17.100000000000001" customHeight="1" thickTop="1" thickBot="1">
      <c r="B17" s="129">
        <v>8</v>
      </c>
      <c r="C17" s="130" t="s">
        <v>122</v>
      </c>
      <c r="D17" s="131" t="s">
        <v>123</v>
      </c>
      <c r="E17" s="132">
        <v>1242</v>
      </c>
      <c r="F17" s="122"/>
      <c r="G17" s="109">
        <v>3</v>
      </c>
      <c r="H17" s="110" t="s">
        <v>124</v>
      </c>
      <c r="I17" s="105" t="s">
        <v>102</v>
      </c>
      <c r="J17" s="117">
        <v>94</v>
      </c>
      <c r="K17" s="1"/>
      <c r="L17" s="129">
        <v>10</v>
      </c>
      <c r="M17" s="130" t="s">
        <v>125</v>
      </c>
      <c r="N17" s="131" t="s">
        <v>123</v>
      </c>
      <c r="O17" s="133">
        <v>1759</v>
      </c>
    </row>
    <row r="18" spans="2:15" ht="17.100000000000001" customHeight="1" thickTop="1">
      <c r="B18" s="102"/>
      <c r="C18" s="103"/>
      <c r="D18" s="104"/>
      <c r="E18" s="134" t="s">
        <v>22</v>
      </c>
      <c r="F18" s="135"/>
      <c r="G18" s="109">
        <v>4</v>
      </c>
      <c r="H18" s="110" t="s">
        <v>126</v>
      </c>
      <c r="I18" s="105" t="s">
        <v>102</v>
      </c>
      <c r="J18" s="117">
        <v>189</v>
      </c>
      <c r="K18" s="1"/>
      <c r="L18" s="102"/>
      <c r="M18" s="103"/>
      <c r="N18" s="104"/>
      <c r="O18" s="134" t="s">
        <v>22</v>
      </c>
    </row>
    <row r="19" spans="2:15" ht="17.100000000000001" customHeight="1">
      <c r="B19" s="136" t="s">
        <v>127</v>
      </c>
      <c r="C19" s="137" t="s">
        <v>7</v>
      </c>
      <c r="D19" s="138" t="s">
        <v>96</v>
      </c>
      <c r="E19" s="139">
        <f>SUM(E20:E25)</f>
        <v>1324</v>
      </c>
      <c r="F19" s="122"/>
      <c r="G19" s="109">
        <v>5</v>
      </c>
      <c r="H19" s="110" t="s">
        <v>126</v>
      </c>
      <c r="I19" s="105" t="s">
        <v>110</v>
      </c>
      <c r="J19" s="117">
        <v>308</v>
      </c>
      <c r="K19" s="1"/>
      <c r="L19" s="136" t="s">
        <v>128</v>
      </c>
      <c r="M19" s="137" t="s">
        <v>16</v>
      </c>
      <c r="N19" s="138" t="s">
        <v>96</v>
      </c>
      <c r="O19" s="140">
        <f>SUM(O20:O28)</f>
        <v>1150</v>
      </c>
    </row>
    <row r="20" spans="2:15" ht="17.100000000000001" customHeight="1">
      <c r="B20" s="109">
        <v>1</v>
      </c>
      <c r="C20" s="110" t="s">
        <v>129</v>
      </c>
      <c r="D20" s="141" t="s">
        <v>102</v>
      </c>
      <c r="E20" s="117">
        <v>123</v>
      </c>
      <c r="F20" s="122"/>
      <c r="G20" s="109">
        <v>6</v>
      </c>
      <c r="H20" s="110" t="s">
        <v>130</v>
      </c>
      <c r="I20" s="105" t="s">
        <v>93</v>
      </c>
      <c r="J20" s="117">
        <v>236</v>
      </c>
      <c r="K20" s="1"/>
      <c r="L20" s="109">
        <v>1</v>
      </c>
      <c r="M20" s="110" t="s">
        <v>131</v>
      </c>
      <c r="N20" s="105" t="s">
        <v>102</v>
      </c>
      <c r="O20" s="105">
        <v>67</v>
      </c>
    </row>
    <row r="21" spans="2:15" ht="17.100000000000001" customHeight="1">
      <c r="B21" s="109">
        <v>2</v>
      </c>
      <c r="C21" s="110" t="s">
        <v>132</v>
      </c>
      <c r="D21" s="141" t="s">
        <v>93</v>
      </c>
      <c r="E21" s="117">
        <v>496</v>
      </c>
      <c r="F21" s="122"/>
      <c r="G21" s="109">
        <v>7</v>
      </c>
      <c r="H21" s="110" t="s">
        <v>133</v>
      </c>
      <c r="I21" s="105" t="s">
        <v>102</v>
      </c>
      <c r="J21" s="117">
        <v>61</v>
      </c>
      <c r="K21" s="1"/>
      <c r="L21" s="109">
        <v>2</v>
      </c>
      <c r="M21" s="110" t="s">
        <v>134</v>
      </c>
      <c r="N21" s="105" t="s">
        <v>110</v>
      </c>
      <c r="O21" s="105">
        <v>26</v>
      </c>
    </row>
    <row r="22" spans="2:15" ht="17.100000000000001" customHeight="1">
      <c r="B22" s="109">
        <v>3</v>
      </c>
      <c r="C22" s="110" t="s">
        <v>135</v>
      </c>
      <c r="D22" s="141" t="s">
        <v>102</v>
      </c>
      <c r="E22" s="117">
        <v>138</v>
      </c>
      <c r="F22" s="122"/>
      <c r="G22" s="109"/>
      <c r="H22" s="110"/>
      <c r="I22" s="105"/>
      <c r="J22" s="117" t="s">
        <v>136</v>
      </c>
      <c r="K22" s="1"/>
      <c r="L22" s="109">
        <v>3</v>
      </c>
      <c r="M22" s="110" t="s">
        <v>137</v>
      </c>
      <c r="N22" s="105" t="s">
        <v>93</v>
      </c>
      <c r="O22" s="105">
        <v>72</v>
      </c>
    </row>
    <row r="23" spans="2:15" ht="17.100000000000001" customHeight="1">
      <c r="B23" s="109">
        <v>4</v>
      </c>
      <c r="C23" s="110" t="s">
        <v>138</v>
      </c>
      <c r="D23" s="141" t="s">
        <v>102</v>
      </c>
      <c r="E23" s="117">
        <v>101</v>
      </c>
      <c r="F23" s="122"/>
      <c r="G23" s="136" t="s">
        <v>127</v>
      </c>
      <c r="H23" s="137" t="s">
        <v>139</v>
      </c>
      <c r="I23" s="138" t="s">
        <v>96</v>
      </c>
      <c r="J23" s="140">
        <f>SUM(J24:J31)</f>
        <v>1354</v>
      </c>
      <c r="K23" s="1"/>
      <c r="L23" s="109">
        <v>4</v>
      </c>
      <c r="M23" s="110" t="s">
        <v>140</v>
      </c>
      <c r="N23" s="105" t="s">
        <v>93</v>
      </c>
      <c r="O23" s="105">
        <v>81</v>
      </c>
    </row>
    <row r="24" spans="2:15" ht="17.100000000000001" customHeight="1">
      <c r="B24" s="109">
        <v>5</v>
      </c>
      <c r="C24" s="110" t="s">
        <v>141</v>
      </c>
      <c r="D24" s="141" t="s">
        <v>93</v>
      </c>
      <c r="E24" s="117">
        <v>355</v>
      </c>
      <c r="F24" s="122"/>
      <c r="G24" s="109">
        <v>1</v>
      </c>
      <c r="H24" s="110" t="s">
        <v>142</v>
      </c>
      <c r="I24" s="105" t="s">
        <v>93</v>
      </c>
      <c r="J24" s="117">
        <v>69</v>
      </c>
      <c r="K24" s="1"/>
      <c r="L24" s="109">
        <v>5</v>
      </c>
      <c r="M24" s="110" t="s">
        <v>143</v>
      </c>
      <c r="N24" s="105" t="s">
        <v>102</v>
      </c>
      <c r="O24" s="105">
        <v>116</v>
      </c>
    </row>
    <row r="25" spans="2:15" ht="17.100000000000001" customHeight="1">
      <c r="B25" s="109">
        <v>6</v>
      </c>
      <c r="C25" s="110" t="s">
        <v>144</v>
      </c>
      <c r="D25" s="141" t="s">
        <v>93</v>
      </c>
      <c r="E25" s="117">
        <v>111</v>
      </c>
      <c r="F25" s="122"/>
      <c r="G25" s="109">
        <v>2</v>
      </c>
      <c r="H25" s="110" t="s">
        <v>145</v>
      </c>
      <c r="I25" s="105" t="s">
        <v>102</v>
      </c>
      <c r="J25" s="117">
        <v>76</v>
      </c>
      <c r="K25" s="1"/>
      <c r="L25" s="109">
        <v>6</v>
      </c>
      <c r="M25" s="110" t="s">
        <v>146</v>
      </c>
      <c r="N25" s="105" t="s">
        <v>93</v>
      </c>
      <c r="O25" s="105">
        <v>377</v>
      </c>
    </row>
    <row r="26" spans="2:15" ht="17.100000000000001" customHeight="1">
      <c r="B26" s="109"/>
      <c r="C26" s="110"/>
      <c r="D26" s="105"/>
      <c r="E26" s="134"/>
      <c r="F26" s="135"/>
      <c r="G26" s="109">
        <v>3</v>
      </c>
      <c r="H26" s="110" t="s">
        <v>147</v>
      </c>
      <c r="I26" s="105" t="s">
        <v>93</v>
      </c>
      <c r="J26" s="117">
        <v>304</v>
      </c>
      <c r="K26" s="1"/>
      <c r="L26" s="109">
        <v>7</v>
      </c>
      <c r="M26" s="110" t="s">
        <v>148</v>
      </c>
      <c r="N26" s="105" t="s">
        <v>102</v>
      </c>
      <c r="O26" s="105">
        <v>36</v>
      </c>
    </row>
    <row r="27" spans="2:15" ht="17.100000000000001" customHeight="1">
      <c r="B27" s="136" t="s">
        <v>149</v>
      </c>
      <c r="C27" s="137" t="s">
        <v>9</v>
      </c>
      <c r="D27" s="138" t="s">
        <v>96</v>
      </c>
      <c r="E27" s="140">
        <f>SUM(E28:E32)</f>
        <v>374</v>
      </c>
      <c r="F27" s="122"/>
      <c r="G27" s="109">
        <v>4</v>
      </c>
      <c r="H27" s="110" t="s">
        <v>150</v>
      </c>
      <c r="I27" s="105" t="s">
        <v>102</v>
      </c>
      <c r="J27" s="117">
        <v>141</v>
      </c>
      <c r="K27" s="1"/>
      <c r="L27" s="109">
        <v>8</v>
      </c>
      <c r="M27" s="110" t="s">
        <v>151</v>
      </c>
      <c r="N27" s="105" t="s">
        <v>102</v>
      </c>
      <c r="O27" s="105">
        <v>102</v>
      </c>
    </row>
    <row r="28" spans="2:15" ht="17.100000000000001" customHeight="1">
      <c r="B28" s="109">
        <v>1</v>
      </c>
      <c r="C28" s="110" t="s">
        <v>152</v>
      </c>
      <c r="D28" s="105" t="s">
        <v>93</v>
      </c>
      <c r="E28" s="117">
        <v>107</v>
      </c>
      <c r="F28" s="122"/>
      <c r="G28" s="109">
        <v>5</v>
      </c>
      <c r="H28" s="110" t="s">
        <v>150</v>
      </c>
      <c r="I28" s="105" t="s">
        <v>110</v>
      </c>
      <c r="J28" s="117">
        <v>511</v>
      </c>
      <c r="K28" s="1"/>
      <c r="L28" s="109">
        <v>9</v>
      </c>
      <c r="M28" s="110" t="s">
        <v>151</v>
      </c>
      <c r="N28" s="105" t="s">
        <v>110</v>
      </c>
      <c r="O28" s="105">
        <v>273</v>
      </c>
    </row>
    <row r="29" spans="2:15" ht="17.100000000000001" customHeight="1">
      <c r="B29" s="109">
        <v>2</v>
      </c>
      <c r="C29" s="110" t="s">
        <v>153</v>
      </c>
      <c r="D29" s="105" t="s">
        <v>102</v>
      </c>
      <c r="E29" s="117">
        <v>35</v>
      </c>
      <c r="F29" s="122"/>
      <c r="G29" s="109">
        <v>6</v>
      </c>
      <c r="H29" s="110" t="s">
        <v>154</v>
      </c>
      <c r="I29" s="105" t="s">
        <v>93</v>
      </c>
      <c r="J29" s="117">
        <v>100</v>
      </c>
      <c r="K29" s="1"/>
      <c r="L29" s="109"/>
      <c r="M29" s="110"/>
      <c r="N29" s="105"/>
      <c r="O29" s="117"/>
    </row>
    <row r="30" spans="2:15" ht="17.100000000000001" customHeight="1">
      <c r="B30" s="109">
        <v>3</v>
      </c>
      <c r="C30" s="110" t="s">
        <v>155</v>
      </c>
      <c r="D30" s="105" t="s">
        <v>93</v>
      </c>
      <c r="E30" s="117">
        <v>49</v>
      </c>
      <c r="F30" s="122"/>
      <c r="G30" s="109">
        <v>7</v>
      </c>
      <c r="H30" s="110" t="s">
        <v>156</v>
      </c>
      <c r="I30" s="105" t="s">
        <v>93</v>
      </c>
      <c r="J30" s="117">
        <v>97</v>
      </c>
      <c r="K30" s="1"/>
      <c r="L30" s="136" t="s">
        <v>157</v>
      </c>
      <c r="M30" s="137" t="s">
        <v>17</v>
      </c>
      <c r="N30" s="138" t="s">
        <v>96</v>
      </c>
      <c r="O30" s="140">
        <f>SUM(O31:O40)</f>
        <v>1504</v>
      </c>
    </row>
    <row r="31" spans="2:15" ht="17.100000000000001" customHeight="1">
      <c r="B31" s="109">
        <v>4</v>
      </c>
      <c r="C31" s="110" t="s">
        <v>158</v>
      </c>
      <c r="D31" s="105" t="s">
        <v>93</v>
      </c>
      <c r="E31" s="117">
        <v>71</v>
      </c>
      <c r="F31" s="122"/>
      <c r="G31" s="109">
        <v>8</v>
      </c>
      <c r="H31" s="110" t="s">
        <v>159</v>
      </c>
      <c r="I31" s="105" t="s">
        <v>102</v>
      </c>
      <c r="J31" s="117">
        <v>56</v>
      </c>
      <c r="K31" s="1"/>
      <c r="L31" s="109">
        <v>1</v>
      </c>
      <c r="M31" s="110" t="s">
        <v>160</v>
      </c>
      <c r="N31" s="105" t="s">
        <v>102</v>
      </c>
      <c r="O31" s="105">
        <v>95</v>
      </c>
    </row>
    <row r="32" spans="2:15" ht="17.100000000000001" customHeight="1">
      <c r="B32" s="109">
        <v>5</v>
      </c>
      <c r="C32" s="110" t="s">
        <v>161</v>
      </c>
      <c r="D32" s="105" t="s">
        <v>93</v>
      </c>
      <c r="E32" s="117">
        <v>112</v>
      </c>
      <c r="F32" s="135"/>
      <c r="G32" s="109"/>
      <c r="H32" s="110"/>
      <c r="I32" s="105"/>
      <c r="J32" s="117"/>
      <c r="K32" s="1"/>
      <c r="L32" s="109">
        <v>2</v>
      </c>
      <c r="M32" s="110" t="s">
        <v>162</v>
      </c>
      <c r="N32" s="105" t="s">
        <v>93</v>
      </c>
      <c r="O32" s="105">
        <v>177</v>
      </c>
    </row>
    <row r="33" spans="2:15" ht="17.100000000000001" customHeight="1">
      <c r="B33" s="109"/>
      <c r="C33" s="110"/>
      <c r="D33" s="105"/>
      <c r="E33" s="117"/>
      <c r="F33" s="122"/>
      <c r="G33" s="136" t="s">
        <v>149</v>
      </c>
      <c r="H33" s="137" t="s">
        <v>12</v>
      </c>
      <c r="I33" s="138" t="s">
        <v>96</v>
      </c>
      <c r="J33" s="140">
        <f>SUM(J34:J39)</f>
        <v>708</v>
      </c>
      <c r="K33" s="1"/>
      <c r="L33" s="109">
        <v>3</v>
      </c>
      <c r="M33" s="110" t="s">
        <v>163</v>
      </c>
      <c r="N33" s="105" t="s">
        <v>102</v>
      </c>
      <c r="O33" s="105">
        <v>43</v>
      </c>
    </row>
    <row r="34" spans="2:15" ht="17.100000000000001" customHeight="1">
      <c r="B34" s="136" t="s">
        <v>164</v>
      </c>
      <c r="C34" s="137" t="s">
        <v>165</v>
      </c>
      <c r="D34" s="138" t="s">
        <v>96</v>
      </c>
      <c r="E34" s="140">
        <f>SUM(E35:E39)</f>
        <v>1418</v>
      </c>
      <c r="F34" s="122"/>
      <c r="G34" s="109">
        <v>1</v>
      </c>
      <c r="H34" s="110" t="s">
        <v>166</v>
      </c>
      <c r="I34" s="105" t="s">
        <v>102</v>
      </c>
      <c r="J34" s="117">
        <v>59</v>
      </c>
      <c r="K34" s="1"/>
      <c r="L34" s="109">
        <v>4</v>
      </c>
      <c r="M34" s="110" t="s">
        <v>167</v>
      </c>
      <c r="N34" s="105" t="s">
        <v>93</v>
      </c>
      <c r="O34" s="105">
        <v>442</v>
      </c>
    </row>
    <row r="35" spans="2:15" ht="17.100000000000001" customHeight="1">
      <c r="B35" s="109">
        <v>1</v>
      </c>
      <c r="C35" s="110" t="s">
        <v>168</v>
      </c>
      <c r="D35" s="105" t="s">
        <v>93</v>
      </c>
      <c r="E35" s="117">
        <v>249</v>
      </c>
      <c r="F35" s="122"/>
      <c r="G35" s="109">
        <v>2</v>
      </c>
      <c r="H35" s="110" t="s">
        <v>169</v>
      </c>
      <c r="I35" s="105" t="s">
        <v>102</v>
      </c>
      <c r="J35" s="117">
        <v>79</v>
      </c>
      <c r="K35" s="1"/>
      <c r="L35" s="109">
        <v>5</v>
      </c>
      <c r="M35" s="110" t="s">
        <v>170</v>
      </c>
      <c r="N35" s="105" t="s">
        <v>110</v>
      </c>
      <c r="O35" s="105">
        <v>18</v>
      </c>
    </row>
    <row r="36" spans="2:15" ht="17.100000000000001" customHeight="1">
      <c r="B36" s="109">
        <v>2</v>
      </c>
      <c r="C36" s="110" t="s">
        <v>171</v>
      </c>
      <c r="D36" s="105" t="s">
        <v>93</v>
      </c>
      <c r="E36" s="117">
        <v>507</v>
      </c>
      <c r="F36" s="122"/>
      <c r="G36" s="109">
        <v>3</v>
      </c>
      <c r="H36" s="110" t="s">
        <v>172</v>
      </c>
      <c r="I36" s="105" t="s">
        <v>102</v>
      </c>
      <c r="J36" s="117">
        <v>85</v>
      </c>
      <c r="K36" s="1"/>
      <c r="L36" s="109">
        <v>6</v>
      </c>
      <c r="M36" s="110" t="s">
        <v>173</v>
      </c>
      <c r="N36" s="105" t="s">
        <v>102</v>
      </c>
      <c r="O36" s="105">
        <v>59</v>
      </c>
    </row>
    <row r="37" spans="2:15" ht="17.100000000000001" customHeight="1">
      <c r="B37" s="109">
        <v>3</v>
      </c>
      <c r="C37" s="110" t="s">
        <v>174</v>
      </c>
      <c r="D37" s="105" t="s">
        <v>102</v>
      </c>
      <c r="E37" s="117">
        <v>140</v>
      </c>
      <c r="F37" s="122"/>
      <c r="G37" s="109">
        <v>4</v>
      </c>
      <c r="H37" s="110" t="s">
        <v>175</v>
      </c>
      <c r="I37" s="105" t="s">
        <v>102</v>
      </c>
      <c r="J37" s="117">
        <v>50</v>
      </c>
      <c r="K37" s="1"/>
      <c r="L37" s="109">
        <v>7</v>
      </c>
      <c r="M37" s="110" t="s">
        <v>176</v>
      </c>
      <c r="N37" s="105" t="s">
        <v>102</v>
      </c>
      <c r="O37" s="105">
        <v>84</v>
      </c>
    </row>
    <row r="38" spans="2:15" ht="17.100000000000001" customHeight="1">
      <c r="B38" s="109">
        <v>4</v>
      </c>
      <c r="C38" s="110" t="s">
        <v>177</v>
      </c>
      <c r="D38" s="105" t="s">
        <v>93</v>
      </c>
      <c r="E38" s="117">
        <v>430</v>
      </c>
      <c r="F38" s="122"/>
      <c r="G38" s="109">
        <v>5</v>
      </c>
      <c r="H38" s="110" t="s">
        <v>178</v>
      </c>
      <c r="I38" s="105" t="s">
        <v>93</v>
      </c>
      <c r="J38" s="117">
        <v>382</v>
      </c>
      <c r="K38" s="1"/>
      <c r="L38" s="109">
        <v>8</v>
      </c>
      <c r="M38" s="110" t="s">
        <v>179</v>
      </c>
      <c r="N38" s="105" t="s">
        <v>102</v>
      </c>
      <c r="O38" s="105">
        <v>73</v>
      </c>
    </row>
    <row r="39" spans="2:15" ht="17.100000000000001" customHeight="1">
      <c r="B39" s="109">
        <v>5</v>
      </c>
      <c r="C39" s="110" t="s">
        <v>180</v>
      </c>
      <c r="D39" s="105" t="s">
        <v>102</v>
      </c>
      <c r="E39" s="117">
        <v>92</v>
      </c>
      <c r="F39" s="122"/>
      <c r="G39" s="109">
        <v>6</v>
      </c>
      <c r="H39" s="110" t="s">
        <v>181</v>
      </c>
      <c r="I39" s="105" t="s">
        <v>93</v>
      </c>
      <c r="J39" s="117">
        <v>53</v>
      </c>
      <c r="K39" s="1"/>
      <c r="L39" s="109">
        <v>9</v>
      </c>
      <c r="M39" s="110" t="s">
        <v>182</v>
      </c>
      <c r="N39" s="105" t="s">
        <v>102</v>
      </c>
      <c r="O39" s="105">
        <v>140</v>
      </c>
    </row>
    <row r="40" spans="2:15" ht="17.100000000000001" customHeight="1">
      <c r="B40" s="109"/>
      <c r="C40" s="110"/>
      <c r="D40" s="105"/>
      <c r="E40" s="117"/>
      <c r="F40" s="122"/>
      <c r="G40" s="109"/>
      <c r="H40" s="110"/>
      <c r="I40" s="105"/>
      <c r="J40" s="117"/>
      <c r="K40" s="1"/>
      <c r="L40" s="142">
        <v>10</v>
      </c>
      <c r="M40" s="127" t="s">
        <v>182</v>
      </c>
      <c r="N40" s="143" t="s">
        <v>110</v>
      </c>
      <c r="O40" s="105">
        <v>373</v>
      </c>
    </row>
    <row r="41" spans="2:15" ht="17.100000000000001" customHeight="1" thickBot="1">
      <c r="B41" s="136" t="s">
        <v>94</v>
      </c>
      <c r="C41" s="137" t="s">
        <v>11</v>
      </c>
      <c r="D41" s="138" t="s">
        <v>96</v>
      </c>
      <c r="E41" s="140">
        <f>SUM(E42+E43+E44+J6+J7)</f>
        <v>458</v>
      </c>
      <c r="F41" s="122"/>
      <c r="G41" s="106" t="s">
        <v>164</v>
      </c>
      <c r="H41" s="107" t="s">
        <v>13</v>
      </c>
      <c r="I41" s="123" t="s">
        <v>96</v>
      </c>
      <c r="J41" s="140">
        <f>SUM(J42:J44)</f>
        <v>935</v>
      </c>
      <c r="K41" s="1"/>
      <c r="L41" s="144"/>
      <c r="M41" s="145"/>
      <c r="N41" s="146"/>
      <c r="O41" s="147"/>
    </row>
    <row r="42" spans="2:15" ht="17.100000000000001" customHeight="1" thickTop="1" thickBot="1">
      <c r="B42" s="109">
        <v>1</v>
      </c>
      <c r="C42" s="110" t="s">
        <v>183</v>
      </c>
      <c r="D42" s="105" t="s">
        <v>102</v>
      </c>
      <c r="E42" s="117">
        <v>58</v>
      </c>
      <c r="F42" s="122"/>
      <c r="G42" s="109">
        <v>1</v>
      </c>
      <c r="H42" s="110" t="s">
        <v>184</v>
      </c>
      <c r="I42" s="105" t="s">
        <v>93</v>
      </c>
      <c r="J42" s="117">
        <v>281</v>
      </c>
      <c r="K42" s="1"/>
      <c r="L42" s="359" t="s">
        <v>185</v>
      </c>
      <c r="M42" s="360"/>
      <c r="N42" s="363" t="s">
        <v>186</v>
      </c>
      <c r="O42" s="365">
        <f>SUM(E8+E19+E27+E34+E41+J14+J23+J33+J41+O6+O19+O30)</f>
        <v>15725</v>
      </c>
    </row>
    <row r="43" spans="2:15" ht="17.100000000000001" customHeight="1" thickTop="1" thickBot="1">
      <c r="B43" s="109">
        <v>2</v>
      </c>
      <c r="C43" s="110" t="s">
        <v>187</v>
      </c>
      <c r="D43" s="105" t="s">
        <v>93</v>
      </c>
      <c r="E43" s="117">
        <v>49</v>
      </c>
      <c r="F43" s="122"/>
      <c r="G43" s="109">
        <v>2</v>
      </c>
      <c r="H43" s="110" t="s">
        <v>188</v>
      </c>
      <c r="I43" s="105" t="s">
        <v>93</v>
      </c>
      <c r="J43" s="117">
        <v>134</v>
      </c>
      <c r="K43" s="1"/>
      <c r="L43" s="361"/>
      <c r="M43" s="362"/>
      <c r="N43" s="364"/>
      <c r="O43" s="366"/>
    </row>
    <row r="44" spans="2:15" ht="17.100000000000001" customHeight="1" thickBot="1">
      <c r="B44" s="113">
        <v>3</v>
      </c>
      <c r="C44" s="114" t="s">
        <v>189</v>
      </c>
      <c r="D44" s="115" t="s">
        <v>102</v>
      </c>
      <c r="E44" s="116">
        <v>32</v>
      </c>
      <c r="F44" s="122"/>
      <c r="G44" s="148">
        <v>3</v>
      </c>
      <c r="H44" s="149" t="s">
        <v>190</v>
      </c>
      <c r="I44" s="150" t="s">
        <v>93</v>
      </c>
      <c r="J44" s="116">
        <v>520</v>
      </c>
      <c r="K44" s="1"/>
      <c r="L44" s="151"/>
      <c r="M44" s="151"/>
      <c r="N44" s="151"/>
      <c r="O44" s="151"/>
    </row>
    <row r="45" spans="2:15" ht="15" customHeight="1">
      <c r="B45" s="122"/>
      <c r="C45" s="152"/>
      <c r="D45" s="153"/>
      <c r="E45" s="154"/>
      <c r="F45" s="155"/>
      <c r="G45" s="152"/>
      <c r="H45" s="155"/>
      <c r="I45" s="156"/>
      <c r="J45" s="1"/>
      <c r="K45" s="1"/>
      <c r="L45" s="1"/>
      <c r="M45" s="1"/>
      <c r="N45" s="1"/>
      <c r="O45" s="1"/>
    </row>
    <row r="46" spans="2:15" ht="15" customHeight="1">
      <c r="B46" s="122"/>
      <c r="C46" s="152" t="s">
        <v>191</v>
      </c>
      <c r="D46" s="153"/>
      <c r="E46" s="154"/>
      <c r="F46" s="155"/>
      <c r="G46" s="152"/>
      <c r="H46" s="155"/>
      <c r="I46" s="3"/>
      <c r="J46" s="3"/>
      <c r="K46" s="1"/>
    </row>
    <row r="47" spans="2:15" ht="15" customHeight="1"/>
    <row r="48" spans="2:15" ht="15" customHeight="1"/>
    <row r="49" spans="2:15" ht="15" customHeight="1">
      <c r="L49" s="157"/>
      <c r="M49" s="158"/>
      <c r="N49" s="159"/>
      <c r="O49" s="159"/>
    </row>
    <row r="50" spans="2:15" ht="15" customHeight="1">
      <c r="B50" s="160"/>
      <c r="C50" s="160"/>
      <c r="D50" s="160"/>
      <c r="E50" s="160"/>
      <c r="F50" s="160"/>
      <c r="G50" s="160"/>
      <c r="H50" s="160"/>
      <c r="I50" s="160"/>
      <c r="J50" s="160"/>
      <c r="K50" s="160"/>
      <c r="L50" s="157"/>
      <c r="M50" s="158"/>
      <c r="N50" s="159"/>
      <c r="O50" s="159"/>
    </row>
    <row r="51" spans="2:15" ht="15" customHeight="1">
      <c r="B51" s="160"/>
      <c r="C51" s="160"/>
      <c r="D51" s="160"/>
      <c r="E51" s="160"/>
      <c r="F51" s="160"/>
      <c r="G51" s="160"/>
      <c r="H51" s="160"/>
      <c r="I51" s="160"/>
      <c r="J51" s="160"/>
      <c r="K51" s="160"/>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1:O1"/>
    <mergeCell ref="B2:O2"/>
    <mergeCell ref="B4:B5"/>
    <mergeCell ref="C4:C5"/>
    <mergeCell ref="D4:D5"/>
    <mergeCell ref="E4:E5"/>
    <mergeCell ref="G4:G5"/>
    <mergeCell ref="H4:H5"/>
    <mergeCell ref="I4:I5"/>
    <mergeCell ref="J4:J5"/>
    <mergeCell ref="L4:L5"/>
    <mergeCell ref="M4:M5"/>
    <mergeCell ref="N4:N5"/>
    <mergeCell ref="O4:O5"/>
    <mergeCell ref="B6:D7"/>
    <mergeCell ref="E6:E7"/>
    <mergeCell ref="L42:M43"/>
    <mergeCell ref="N42:N43"/>
    <mergeCell ref="O42:O43"/>
    <mergeCell ref="G10:G11"/>
    <mergeCell ref="H10:H11"/>
    <mergeCell ref="I10:I11"/>
    <mergeCell ref="J10:J11"/>
    <mergeCell ref="G12:I13"/>
    <mergeCell ref="J12:J13"/>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AE27" sqref="AE27"/>
    </sheetView>
  </sheetViews>
  <sheetFormatPr defaultRowHeight="14.25"/>
  <cols>
    <col min="1" max="1" width="3.85546875" style="243" customWidth="1"/>
    <col min="2" max="3" width="9.140625" style="243" customWidth="1"/>
    <col min="4" max="4" width="4.85546875" style="243" customWidth="1"/>
    <col min="5" max="6" width="9.140625" style="243" customWidth="1"/>
    <col min="7" max="7" width="7.140625" style="243" customWidth="1"/>
    <col min="8" max="8" width="28.85546875" style="243" customWidth="1"/>
    <col min="9" max="9" width="7.5703125" style="243" customWidth="1"/>
    <col min="10" max="10" width="6.5703125" style="243" customWidth="1"/>
    <col min="11" max="11" width="8.7109375" style="243" customWidth="1"/>
    <col min="12" max="12" width="11.5703125" style="243" customWidth="1"/>
    <col min="13" max="28" width="9.140625" style="243" customWidth="1"/>
    <col min="29" max="16384" width="9.140625" style="258"/>
  </cols>
  <sheetData>
    <row r="1" spans="1:32" s="245" customFormat="1" ht="12.7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4"/>
    </row>
    <row r="2" spans="1:32" s="245" customFormat="1" ht="12.75">
      <c r="A2" s="243"/>
      <c r="B2" s="243" t="s">
        <v>231</v>
      </c>
      <c r="C2" s="243" t="s">
        <v>232</v>
      </c>
      <c r="D2" s="243"/>
      <c r="E2" s="243"/>
      <c r="F2" s="243"/>
      <c r="G2" s="243"/>
      <c r="H2" s="243"/>
      <c r="I2" s="243"/>
      <c r="J2" s="243"/>
      <c r="K2" s="243"/>
      <c r="L2" s="243"/>
      <c r="M2" s="243"/>
      <c r="N2" s="243"/>
      <c r="O2" s="243"/>
      <c r="P2" s="243"/>
      <c r="Q2" s="243"/>
      <c r="R2" s="243"/>
      <c r="S2" s="243"/>
      <c r="T2" s="243"/>
      <c r="U2" s="243"/>
      <c r="V2" s="243"/>
      <c r="W2" s="243"/>
      <c r="X2" s="243"/>
      <c r="Y2" s="243"/>
      <c r="Z2" s="243"/>
      <c r="AA2" s="243"/>
      <c r="AB2" s="243"/>
    </row>
    <row r="3" spans="1:32" s="245" customFormat="1" ht="12.75">
      <c r="A3" s="243"/>
      <c r="B3" s="243" t="s">
        <v>233</v>
      </c>
      <c r="C3" s="243">
        <v>18158</v>
      </c>
      <c r="D3" s="243"/>
      <c r="F3" s="243"/>
      <c r="G3" s="243"/>
      <c r="H3" s="243"/>
      <c r="I3" s="243"/>
      <c r="J3" s="243"/>
      <c r="K3" s="243"/>
      <c r="L3" s="243"/>
      <c r="M3" s="243"/>
      <c r="N3" s="243"/>
      <c r="O3" s="243"/>
      <c r="P3" s="243"/>
      <c r="Q3" s="243"/>
      <c r="R3" s="243"/>
      <c r="S3" s="243"/>
      <c r="T3" s="243"/>
      <c r="U3" s="243"/>
      <c r="V3" s="243"/>
      <c r="W3" s="243"/>
      <c r="X3" s="243"/>
      <c r="Y3" s="243"/>
      <c r="Z3" s="243"/>
      <c r="AA3" s="243"/>
      <c r="AB3" s="243"/>
    </row>
    <row r="4" spans="1:32" s="245" customFormat="1" ht="12.75">
      <c r="A4" s="243"/>
      <c r="B4" s="243" t="s">
        <v>234</v>
      </c>
      <c r="C4" s="243">
        <v>18834</v>
      </c>
      <c r="D4" s="243"/>
      <c r="H4" s="243" t="s">
        <v>235</v>
      </c>
      <c r="I4" s="245">
        <v>207</v>
      </c>
      <c r="J4" s="245">
        <f t="shared" ref="J4:J9" si="0">K4+K10</f>
        <v>207</v>
      </c>
      <c r="K4" s="243">
        <v>23</v>
      </c>
      <c r="L4" s="243"/>
      <c r="M4" s="243"/>
      <c r="N4" s="243"/>
      <c r="O4" s="243"/>
      <c r="P4" s="243"/>
      <c r="Q4" s="243"/>
      <c r="R4" s="243"/>
      <c r="S4" s="243"/>
      <c r="T4" s="243"/>
      <c r="U4" s="243"/>
      <c r="V4" s="243"/>
      <c r="W4" s="243"/>
      <c r="X4" s="243"/>
      <c r="Y4" s="243"/>
      <c r="Z4" s="243"/>
      <c r="AA4" s="243"/>
      <c r="AB4" s="243"/>
    </row>
    <row r="5" spans="1:32" s="245" customFormat="1" ht="12.75">
      <c r="A5" s="243"/>
      <c r="B5" s="243" t="s">
        <v>236</v>
      </c>
      <c r="C5" s="243">
        <v>18509</v>
      </c>
      <c r="D5" s="243"/>
      <c r="E5" s="243"/>
      <c r="F5" s="243" t="s">
        <v>237</v>
      </c>
      <c r="H5" s="243" t="s">
        <v>238</v>
      </c>
      <c r="I5" s="245">
        <v>0</v>
      </c>
      <c r="J5" s="245">
        <f t="shared" si="0"/>
        <v>0</v>
      </c>
      <c r="K5" s="243">
        <v>0</v>
      </c>
      <c r="L5" s="243"/>
      <c r="M5" s="243"/>
      <c r="N5" s="243"/>
      <c r="O5" s="243"/>
      <c r="P5" s="243"/>
      <c r="Q5" s="243"/>
      <c r="R5" s="243"/>
      <c r="S5" s="243"/>
      <c r="T5" s="243"/>
      <c r="U5" s="243"/>
      <c r="V5" s="243"/>
      <c r="W5" s="243"/>
      <c r="X5" s="243"/>
      <c r="Y5" s="243"/>
      <c r="Z5" s="243"/>
      <c r="AA5" s="243"/>
      <c r="AB5" s="243"/>
    </row>
    <row r="6" spans="1:32" s="245" customFormat="1" ht="12.75">
      <c r="A6" s="243"/>
      <c r="B6" s="243" t="s">
        <v>239</v>
      </c>
      <c r="C6" s="243">
        <v>17914</v>
      </c>
      <c r="D6" s="243"/>
      <c r="E6" s="243" t="s">
        <v>240</v>
      </c>
      <c r="F6" s="243">
        <v>4597</v>
      </c>
      <c r="H6" s="245" t="s">
        <v>241</v>
      </c>
      <c r="I6" s="245">
        <v>0</v>
      </c>
      <c r="J6" s="245">
        <f t="shared" si="0"/>
        <v>0</v>
      </c>
      <c r="K6" s="245">
        <v>0</v>
      </c>
      <c r="L6" s="243"/>
      <c r="M6" s="243"/>
      <c r="N6" s="243"/>
      <c r="O6" s="243"/>
      <c r="P6" s="243"/>
      <c r="Q6" s="243"/>
      <c r="R6" s="243"/>
      <c r="S6" s="243"/>
      <c r="T6" s="243"/>
      <c r="U6" s="243"/>
      <c r="V6" s="243"/>
      <c r="W6" s="243"/>
      <c r="X6" s="243"/>
      <c r="Y6" s="243"/>
      <c r="Z6" s="243"/>
      <c r="AA6" s="243"/>
      <c r="AB6" s="243"/>
    </row>
    <row r="7" spans="1:32" s="245" customFormat="1" ht="12.75">
      <c r="A7" s="243"/>
      <c r="B7" s="243" t="s">
        <v>242</v>
      </c>
      <c r="C7" s="243">
        <v>17308</v>
      </c>
      <c r="D7" s="243"/>
      <c r="E7" s="243" t="s">
        <v>243</v>
      </c>
      <c r="F7" s="243">
        <v>3973</v>
      </c>
      <c r="H7" s="246" t="s">
        <v>244</v>
      </c>
      <c r="I7" s="245">
        <v>31</v>
      </c>
      <c r="J7" s="245">
        <f t="shared" si="0"/>
        <v>31</v>
      </c>
      <c r="K7" s="243">
        <v>1</v>
      </c>
      <c r="L7" s="243"/>
      <c r="M7" s="243"/>
      <c r="N7" s="243"/>
      <c r="O7" s="243"/>
      <c r="P7" s="243"/>
      <c r="Q7" s="243"/>
      <c r="R7" s="243"/>
      <c r="S7" s="243"/>
      <c r="T7" s="243"/>
      <c r="U7" s="243"/>
      <c r="V7" s="243"/>
      <c r="W7" s="243"/>
      <c r="X7" s="243"/>
      <c r="Y7" s="243"/>
      <c r="Z7" s="243"/>
      <c r="AA7" s="243"/>
      <c r="AB7" s="243"/>
    </row>
    <row r="8" spans="1:32" s="245" customFormat="1" ht="12.75">
      <c r="A8" s="243"/>
      <c r="B8" s="243" t="s">
        <v>245</v>
      </c>
      <c r="C8" s="243">
        <v>16610</v>
      </c>
      <c r="D8" s="243"/>
      <c r="E8" s="243" t="s">
        <v>246</v>
      </c>
      <c r="F8" s="243">
        <v>4627</v>
      </c>
      <c r="H8" s="245" t="s">
        <v>247</v>
      </c>
      <c r="I8" s="245">
        <v>48</v>
      </c>
      <c r="J8" s="245">
        <f t="shared" si="0"/>
        <v>48</v>
      </c>
      <c r="K8" s="243">
        <v>1</v>
      </c>
      <c r="L8" s="243"/>
      <c r="M8" s="243"/>
      <c r="N8" s="243"/>
      <c r="O8" s="243"/>
      <c r="P8" s="243"/>
      <c r="Q8" s="243"/>
      <c r="R8" s="243"/>
      <c r="S8" s="243"/>
      <c r="T8" s="243"/>
      <c r="U8" s="243"/>
      <c r="V8" s="243"/>
      <c r="W8" s="243"/>
      <c r="X8" s="243"/>
      <c r="Y8" s="243"/>
      <c r="Z8" s="243"/>
      <c r="AA8" s="243"/>
      <c r="AB8" s="243"/>
    </row>
    <row r="9" spans="1:32" s="245" customFormat="1" ht="12.75">
      <c r="A9" s="243"/>
      <c r="B9" s="243" t="s">
        <v>248</v>
      </c>
      <c r="C9" s="243">
        <v>15789</v>
      </c>
      <c r="D9" s="243"/>
      <c r="E9" s="243" t="s">
        <v>249</v>
      </c>
      <c r="F9" s="243">
        <v>4140</v>
      </c>
      <c r="H9" s="245" t="s">
        <v>250</v>
      </c>
      <c r="I9" s="245">
        <v>1</v>
      </c>
      <c r="J9" s="245">
        <f t="shared" si="0"/>
        <v>1</v>
      </c>
      <c r="K9" s="243">
        <v>0</v>
      </c>
      <c r="M9" s="243"/>
      <c r="N9" s="243"/>
      <c r="O9" s="243"/>
      <c r="P9" s="243"/>
      <c r="Q9" s="243"/>
      <c r="R9" s="243"/>
      <c r="S9" s="243"/>
      <c r="T9" s="243"/>
      <c r="U9" s="243"/>
      <c r="V9" s="243"/>
      <c r="W9" s="243"/>
      <c r="X9" s="243"/>
      <c r="Y9" s="243"/>
      <c r="Z9" s="243"/>
      <c r="AA9" s="243"/>
      <c r="AB9" s="243"/>
    </row>
    <row r="10" spans="1:32" s="245" customFormat="1" ht="12.75">
      <c r="A10" s="243"/>
      <c r="B10" s="243" t="s">
        <v>251</v>
      </c>
      <c r="C10" s="243">
        <v>15459</v>
      </c>
      <c r="D10" s="243"/>
      <c r="E10" s="243" t="s">
        <v>252</v>
      </c>
      <c r="F10" s="243">
        <v>4311</v>
      </c>
      <c r="K10" s="245">
        <v>184</v>
      </c>
      <c r="M10" s="243"/>
      <c r="N10" s="243"/>
      <c r="O10" s="243"/>
      <c r="P10" s="243"/>
      <c r="Q10" s="243"/>
      <c r="R10" s="243"/>
      <c r="S10" s="243"/>
      <c r="T10" s="243"/>
      <c r="U10" s="243"/>
      <c r="V10" s="243"/>
      <c r="W10" s="243"/>
      <c r="X10" s="243"/>
      <c r="Y10" s="243"/>
      <c r="Z10" s="243"/>
      <c r="AA10" s="243"/>
      <c r="AB10" s="243"/>
    </row>
    <row r="11" spans="1:32" s="245" customFormat="1" ht="12.75">
      <c r="A11" s="243"/>
      <c r="B11" s="243" t="s">
        <v>253</v>
      </c>
      <c r="C11" s="243">
        <v>15324</v>
      </c>
      <c r="D11" s="243"/>
      <c r="E11" s="243" t="s">
        <v>233</v>
      </c>
      <c r="F11" s="243">
        <v>4710</v>
      </c>
      <c r="K11" s="245">
        <v>0</v>
      </c>
      <c r="M11" s="243"/>
      <c r="N11" s="243"/>
      <c r="O11" s="243"/>
      <c r="P11" s="243"/>
      <c r="Q11" s="243"/>
      <c r="R11" s="243"/>
      <c r="S11" s="243"/>
      <c r="T11" s="243"/>
      <c r="U11" s="243"/>
      <c r="V11" s="243"/>
      <c r="W11" s="243"/>
      <c r="X11" s="243"/>
      <c r="Y11" s="243"/>
      <c r="Z11" s="243"/>
      <c r="AA11" s="243"/>
      <c r="AB11" s="243"/>
    </row>
    <row r="12" spans="1:32" s="245" customFormat="1" ht="12.75">
      <c r="A12" s="243"/>
      <c r="B12" s="243" t="s">
        <v>254</v>
      </c>
      <c r="C12" s="243">
        <v>15208</v>
      </c>
      <c r="D12" s="243"/>
      <c r="E12" s="243"/>
      <c r="F12" s="243"/>
      <c r="K12" s="245">
        <v>0</v>
      </c>
      <c r="M12" s="243"/>
      <c r="N12" s="243"/>
      <c r="O12" s="243"/>
      <c r="P12" s="243"/>
      <c r="Q12" s="243"/>
      <c r="R12" s="243"/>
      <c r="S12" s="243"/>
      <c r="T12" s="243"/>
      <c r="U12" s="243"/>
      <c r="V12" s="243"/>
      <c r="W12" s="243"/>
      <c r="X12" s="243"/>
      <c r="Y12" s="243"/>
      <c r="Z12" s="243"/>
      <c r="AA12" s="243"/>
      <c r="AB12" s="243"/>
    </row>
    <row r="13" spans="1:32" s="245" customFormat="1" ht="12.75">
      <c r="A13" s="243"/>
      <c r="B13" s="243" t="s">
        <v>255</v>
      </c>
      <c r="C13" s="243">
        <v>15087</v>
      </c>
      <c r="D13" s="243"/>
      <c r="E13" s="243" t="s">
        <v>251</v>
      </c>
      <c r="F13" s="243">
        <v>2096</v>
      </c>
      <c r="K13" s="245">
        <v>30</v>
      </c>
      <c r="M13" s="243"/>
      <c r="N13" s="243"/>
      <c r="O13" s="243"/>
      <c r="P13" s="243"/>
      <c r="Q13" s="243"/>
      <c r="R13" s="243"/>
      <c r="S13" s="243"/>
      <c r="T13" s="243"/>
      <c r="U13" s="243"/>
      <c r="V13" s="243"/>
      <c r="W13" s="243"/>
      <c r="X13" s="243"/>
      <c r="Y13" s="243"/>
      <c r="Z13" s="243"/>
      <c r="AA13" s="243"/>
      <c r="AB13" s="243"/>
    </row>
    <row r="14" spans="1:32" s="245" customFormat="1" ht="12.75">
      <c r="A14" s="243"/>
      <c r="B14" s="243" t="s">
        <v>256</v>
      </c>
      <c r="C14" s="243">
        <v>15304</v>
      </c>
      <c r="D14" s="243"/>
      <c r="E14" s="243" t="s">
        <v>253</v>
      </c>
      <c r="F14" s="243">
        <v>3415</v>
      </c>
      <c r="K14" s="245">
        <v>47</v>
      </c>
      <c r="M14" s="243"/>
      <c r="N14" s="243"/>
      <c r="O14" s="243"/>
      <c r="P14" s="243"/>
      <c r="Q14" s="243"/>
      <c r="R14" s="243"/>
      <c r="S14" s="243"/>
      <c r="T14" s="243"/>
      <c r="U14" s="243"/>
      <c r="V14" s="243"/>
      <c r="W14" s="243"/>
      <c r="X14" s="243"/>
      <c r="Y14" s="243"/>
      <c r="Z14" s="243"/>
      <c r="AA14" s="243"/>
      <c r="AB14" s="243"/>
    </row>
    <row r="15" spans="1:32" s="245" customFormat="1" ht="12.75">
      <c r="A15" s="243"/>
      <c r="B15" s="243" t="s">
        <v>257</v>
      </c>
      <c r="C15" s="243">
        <v>15725</v>
      </c>
      <c r="D15" s="243"/>
      <c r="E15" s="243" t="s">
        <v>254</v>
      </c>
      <c r="F15" s="243">
        <v>2768</v>
      </c>
      <c r="J15" s="243"/>
      <c r="K15" s="245">
        <v>1</v>
      </c>
      <c r="M15" s="243"/>
      <c r="N15" s="243"/>
      <c r="O15" s="243"/>
      <c r="P15" s="243"/>
      <c r="Q15" s="243"/>
      <c r="R15" s="243"/>
      <c r="S15" s="243"/>
      <c r="T15" s="243"/>
      <c r="U15" s="243"/>
      <c r="V15" s="243"/>
      <c r="W15" s="243"/>
      <c r="X15" s="243"/>
      <c r="Y15" s="243"/>
      <c r="Z15" s="243"/>
      <c r="AA15" s="243"/>
      <c r="AB15" s="243"/>
    </row>
    <row r="16" spans="1:32" s="245" customFormat="1" ht="12.75">
      <c r="A16" s="243"/>
      <c r="B16" s="243"/>
      <c r="E16" s="243" t="s">
        <v>255</v>
      </c>
      <c r="F16" s="243">
        <v>2622</v>
      </c>
      <c r="H16" s="243"/>
      <c r="I16" s="243"/>
      <c r="J16" s="243"/>
      <c r="M16" s="243"/>
      <c r="N16" s="243"/>
      <c r="O16" s="243"/>
      <c r="P16" s="243"/>
      <c r="Q16" s="243"/>
      <c r="R16" s="243"/>
      <c r="S16" s="243"/>
      <c r="T16" s="243"/>
      <c r="U16" s="243"/>
      <c r="V16" s="243"/>
      <c r="W16" s="243"/>
      <c r="X16" s="243"/>
      <c r="Y16" s="243"/>
      <c r="Z16" s="243"/>
      <c r="AA16" s="243"/>
      <c r="AB16" s="243"/>
      <c r="AF16" s="247"/>
    </row>
    <row r="17" spans="1:32" s="245" customFormat="1" ht="12.75">
      <c r="A17" s="243"/>
      <c r="B17" s="243"/>
      <c r="C17" s="243"/>
      <c r="D17" s="243"/>
      <c r="E17" s="243" t="s">
        <v>256</v>
      </c>
      <c r="F17" s="243">
        <v>1821</v>
      </c>
      <c r="H17" s="243"/>
      <c r="I17" s="243"/>
      <c r="J17" s="243"/>
      <c r="M17" s="243"/>
      <c r="N17" s="243"/>
      <c r="O17" s="243"/>
      <c r="P17" s="243"/>
      <c r="Q17" s="243"/>
      <c r="R17" s="243"/>
      <c r="S17" s="243"/>
      <c r="T17" s="243"/>
      <c r="U17" s="243"/>
      <c r="V17" s="243"/>
      <c r="W17" s="243"/>
      <c r="X17" s="243"/>
      <c r="Y17" s="243"/>
      <c r="Z17" s="243"/>
      <c r="AA17" s="243"/>
      <c r="AB17" s="243"/>
      <c r="AF17" s="247"/>
    </row>
    <row r="18" spans="1:32" s="245" customFormat="1" ht="12.75">
      <c r="A18" s="243"/>
      <c r="B18" s="243"/>
      <c r="C18" s="243"/>
      <c r="D18" s="243"/>
      <c r="E18" s="243" t="s">
        <v>257</v>
      </c>
      <c r="F18" s="243">
        <v>1099</v>
      </c>
      <c r="H18" s="243"/>
      <c r="I18" s="248"/>
      <c r="J18" s="243"/>
      <c r="M18" s="243"/>
      <c r="N18" s="243"/>
      <c r="O18" s="243"/>
      <c r="P18" s="243"/>
      <c r="Q18" s="243"/>
      <c r="R18" s="243"/>
      <c r="S18" s="243"/>
      <c r="T18" s="243"/>
      <c r="U18" s="243"/>
      <c r="V18" s="243"/>
      <c r="W18" s="243"/>
      <c r="X18" s="243"/>
      <c r="Y18" s="243"/>
      <c r="Z18" s="243"/>
      <c r="AA18" s="243"/>
      <c r="AB18" s="243"/>
      <c r="AF18" s="247"/>
    </row>
    <row r="19" spans="1:32" s="245" customFormat="1" ht="12.75">
      <c r="A19" s="243"/>
      <c r="B19" s="243"/>
      <c r="C19" s="243"/>
      <c r="D19" s="243"/>
      <c r="G19" s="243"/>
      <c r="H19" s="243"/>
      <c r="I19" s="243"/>
      <c r="J19" s="243"/>
      <c r="K19" s="249">
        <f>K22+K23+K24+K25+K26+K27+K28+K29+K30+K31+K32+K33+K34</f>
        <v>1.0001749031758327</v>
      </c>
      <c r="M19" s="243"/>
      <c r="N19" s="243"/>
      <c r="O19" s="243"/>
      <c r="P19" s="243"/>
      <c r="Q19" s="243"/>
      <c r="R19" s="243"/>
      <c r="S19" s="243"/>
      <c r="T19" s="243"/>
      <c r="U19" s="243"/>
      <c r="V19" s="243"/>
      <c r="W19" s="243"/>
      <c r="X19" s="243"/>
      <c r="Y19" s="243"/>
      <c r="Z19" s="243"/>
      <c r="AA19" s="243"/>
      <c r="AB19" s="243"/>
      <c r="AF19" s="247"/>
    </row>
    <row r="20" spans="1:32" s="245" customFormat="1" ht="12.75">
      <c r="A20" s="243"/>
      <c r="B20" s="243"/>
      <c r="C20" s="243"/>
      <c r="D20" s="243"/>
      <c r="G20" s="243"/>
      <c r="H20" s="243"/>
      <c r="I20" s="243"/>
      <c r="J20" s="243"/>
      <c r="K20" s="243"/>
      <c r="L20" s="243"/>
      <c r="M20" s="243"/>
      <c r="N20" s="243"/>
      <c r="O20" s="243"/>
      <c r="P20" s="243"/>
      <c r="Q20" s="243"/>
      <c r="R20" s="243"/>
      <c r="S20" s="243"/>
      <c r="T20" s="243"/>
      <c r="U20" s="243"/>
      <c r="V20" s="243"/>
      <c r="W20" s="243"/>
      <c r="X20" s="243"/>
      <c r="Y20" s="243"/>
      <c r="Z20" s="243"/>
      <c r="AA20" s="243"/>
      <c r="AB20" s="243"/>
      <c r="AF20" s="247"/>
    </row>
    <row r="21" spans="1:32" s="245" customFormat="1" ht="12.75">
      <c r="A21" s="243"/>
      <c r="B21" s="243"/>
      <c r="C21" s="243"/>
      <c r="D21" s="243"/>
      <c r="G21" s="243"/>
      <c r="H21" s="243"/>
      <c r="I21" s="243"/>
      <c r="J21" s="243"/>
      <c r="K21" s="243"/>
      <c r="L21" s="243"/>
      <c r="M21" s="243"/>
      <c r="N21" s="243"/>
      <c r="O21" s="243"/>
      <c r="P21" s="243"/>
      <c r="Q21" s="243"/>
      <c r="R21" s="243"/>
      <c r="S21" s="243"/>
      <c r="T21" s="243"/>
      <c r="U21" s="243"/>
      <c r="V21" s="243"/>
      <c r="W21" s="243"/>
      <c r="X21" s="243"/>
      <c r="Y21" s="243"/>
      <c r="Z21" s="243"/>
      <c r="AA21" s="243"/>
      <c r="AB21" s="243"/>
      <c r="AF21" s="247"/>
    </row>
    <row r="22" spans="1:32" s="245" customFormat="1" ht="12.75">
      <c r="A22" s="243"/>
      <c r="B22" s="243">
        <v>1084</v>
      </c>
      <c r="C22" s="243"/>
      <c r="D22" s="243"/>
      <c r="E22" s="243"/>
      <c r="F22" s="243"/>
      <c r="G22" s="243"/>
      <c r="H22" s="243"/>
      <c r="I22" s="243"/>
      <c r="J22" s="250" t="s">
        <v>258</v>
      </c>
      <c r="K22" s="247">
        <f t="shared" ref="K22:K34" si="1">B22/B$36</f>
        <v>0.41982958946553062</v>
      </c>
      <c r="L22" s="251">
        <f t="shared" ref="L22:L34" si="2">B22/B$36</f>
        <v>0.41982958946553062</v>
      </c>
      <c r="M22" s="243"/>
      <c r="N22" s="243"/>
      <c r="O22" s="243"/>
      <c r="P22" s="243"/>
      <c r="Q22" s="243"/>
      <c r="R22" s="243"/>
      <c r="S22" s="243"/>
      <c r="T22" s="243"/>
      <c r="U22" s="243"/>
      <c r="V22" s="243"/>
      <c r="W22" s="243"/>
      <c r="X22" s="243"/>
      <c r="Y22" s="243"/>
      <c r="Z22" s="243"/>
      <c r="AA22" s="243"/>
      <c r="AB22" s="243"/>
      <c r="AF22" s="247"/>
    </row>
    <row r="23" spans="1:32" s="245" customFormat="1" ht="12.75">
      <c r="A23" s="243"/>
      <c r="B23" s="243">
        <v>147</v>
      </c>
      <c r="C23" s="243"/>
      <c r="D23" s="243"/>
      <c r="E23" s="243"/>
      <c r="F23" s="243"/>
      <c r="G23" s="243"/>
      <c r="H23" s="243"/>
      <c r="I23" s="243"/>
      <c r="J23" s="250" t="s">
        <v>259</v>
      </c>
      <c r="K23" s="247">
        <f t="shared" si="1"/>
        <v>5.6932610379550733E-2</v>
      </c>
      <c r="L23" s="252">
        <f t="shared" si="2"/>
        <v>5.6932610379550733E-2</v>
      </c>
      <c r="M23" s="243"/>
      <c r="N23" s="243"/>
      <c r="O23" s="243"/>
      <c r="P23" s="243"/>
      <c r="Q23" s="243"/>
      <c r="R23" s="243"/>
      <c r="S23" s="243"/>
      <c r="T23" s="243"/>
      <c r="U23" s="243"/>
      <c r="V23" s="243"/>
      <c r="W23" s="243"/>
      <c r="X23" s="243"/>
      <c r="Y23" s="243"/>
      <c r="Z23" s="243"/>
      <c r="AA23" s="243"/>
      <c r="AB23" s="243"/>
      <c r="AF23" s="247"/>
    </row>
    <row r="24" spans="1:32" s="245" customFormat="1" ht="12.75">
      <c r="A24" s="243"/>
      <c r="B24" s="243">
        <v>77</v>
      </c>
      <c r="C24" s="243"/>
      <c r="D24" s="243"/>
      <c r="E24" s="243"/>
      <c r="F24" s="243"/>
      <c r="G24" s="243"/>
      <c r="H24" s="243"/>
      <c r="I24" s="243"/>
      <c r="J24" s="250" t="s">
        <v>260</v>
      </c>
      <c r="K24" s="247">
        <f t="shared" si="1"/>
        <v>2.9821843532145623E-2</v>
      </c>
      <c r="L24" s="252">
        <f t="shared" si="2"/>
        <v>2.9821843532145623E-2</v>
      </c>
      <c r="M24" s="243"/>
      <c r="N24" s="243"/>
      <c r="O24" s="243"/>
      <c r="P24" s="243"/>
      <c r="Q24" s="243"/>
      <c r="R24" s="243"/>
      <c r="S24" s="243"/>
      <c r="T24" s="243"/>
      <c r="U24" s="243"/>
      <c r="V24" s="243"/>
      <c r="W24" s="243"/>
      <c r="X24" s="243"/>
      <c r="Y24" s="243"/>
      <c r="Z24" s="243"/>
      <c r="AA24" s="243"/>
      <c r="AB24" s="243"/>
      <c r="AF24" s="247"/>
    </row>
    <row r="25" spans="1:32" s="245" customFormat="1" ht="12.75" customHeight="1">
      <c r="A25" s="243"/>
      <c r="B25" s="243">
        <v>36</v>
      </c>
      <c r="C25" s="243"/>
      <c r="D25" s="243"/>
      <c r="E25" s="243"/>
      <c r="F25" s="243"/>
      <c r="G25" s="243"/>
      <c r="H25" s="243"/>
      <c r="J25" s="253" t="s">
        <v>261</v>
      </c>
      <c r="K25" s="254">
        <v>1.4E-2</v>
      </c>
      <c r="L25" s="252">
        <f t="shared" si="2"/>
        <v>1.3942680092951201E-2</v>
      </c>
      <c r="M25" s="243"/>
      <c r="N25" s="243"/>
      <c r="O25" s="243"/>
      <c r="P25" s="243"/>
      <c r="Q25" s="243"/>
      <c r="R25" s="243"/>
      <c r="S25" s="243"/>
      <c r="T25" s="243"/>
      <c r="U25" s="243"/>
      <c r="V25" s="243"/>
      <c r="W25" s="243"/>
      <c r="X25" s="243"/>
      <c r="Y25" s="243"/>
      <c r="Z25" s="243"/>
      <c r="AA25" s="243"/>
      <c r="AB25" s="243"/>
      <c r="AF25" s="247"/>
    </row>
    <row r="26" spans="1:32" s="245" customFormat="1" ht="12.75" customHeight="1">
      <c r="A26" s="243"/>
      <c r="B26" s="243">
        <v>12</v>
      </c>
      <c r="C26" s="243"/>
      <c r="D26" s="243"/>
      <c r="E26" s="243"/>
      <c r="F26" s="243"/>
      <c r="G26" s="243"/>
      <c r="H26" s="243"/>
      <c r="I26" s="243"/>
      <c r="J26" s="250" t="s">
        <v>262</v>
      </c>
      <c r="K26" s="254">
        <v>4.7000000000000002E-3</v>
      </c>
      <c r="L26" s="251">
        <f t="shared" si="2"/>
        <v>4.6475600309837332E-3</v>
      </c>
      <c r="M26" s="243"/>
      <c r="N26" s="243"/>
      <c r="O26" s="243"/>
      <c r="P26" s="243"/>
      <c r="Q26" s="243"/>
      <c r="R26" s="243"/>
      <c r="S26" s="243"/>
      <c r="T26" s="243"/>
      <c r="U26" s="243"/>
      <c r="V26" s="243"/>
      <c r="W26" s="243"/>
      <c r="X26" s="243"/>
      <c r="Y26" s="243"/>
      <c r="Z26" s="243"/>
      <c r="AA26" s="243"/>
      <c r="AB26" s="243"/>
      <c r="AF26" s="247"/>
    </row>
    <row r="27" spans="1:32" s="245" customFormat="1" ht="12.75">
      <c r="A27" s="243"/>
      <c r="B27" s="243">
        <v>38</v>
      </c>
      <c r="C27" s="243"/>
      <c r="D27" s="243"/>
      <c r="E27" s="243"/>
      <c r="F27" s="243"/>
      <c r="G27" s="243"/>
      <c r="H27" s="243"/>
      <c r="I27" s="243"/>
      <c r="J27" s="253" t="s">
        <v>263</v>
      </c>
      <c r="K27" s="247">
        <f t="shared" si="1"/>
        <v>1.4717273431448489E-2</v>
      </c>
      <c r="L27" s="251">
        <f t="shared" si="2"/>
        <v>1.4717273431448489E-2</v>
      </c>
      <c r="M27" s="243"/>
      <c r="N27" s="243"/>
      <c r="O27" s="243"/>
      <c r="P27" s="243"/>
      <c r="Q27" s="243"/>
      <c r="R27" s="243"/>
      <c r="S27" s="243"/>
      <c r="T27" s="243"/>
      <c r="U27" s="243"/>
      <c r="V27" s="243"/>
      <c r="W27" s="243"/>
      <c r="X27" s="243"/>
      <c r="Y27" s="243"/>
      <c r="Z27" s="243"/>
      <c r="AA27" s="243"/>
      <c r="AB27" s="243"/>
      <c r="AF27" s="247"/>
    </row>
    <row r="28" spans="1:32" s="245" customFormat="1" ht="12.75">
      <c r="A28" s="243"/>
      <c r="B28" s="243">
        <v>104</v>
      </c>
      <c r="C28" s="243"/>
      <c r="D28" s="243"/>
      <c r="E28" s="243"/>
      <c r="F28" s="243"/>
      <c r="G28" s="243"/>
      <c r="H28" s="243"/>
      <c r="I28" s="243"/>
      <c r="J28" s="253" t="s">
        <v>264</v>
      </c>
      <c r="K28" s="247">
        <f t="shared" si="1"/>
        <v>4.0278853601859024E-2</v>
      </c>
      <c r="L28" s="252">
        <f t="shared" si="2"/>
        <v>4.0278853601859024E-2</v>
      </c>
      <c r="M28" s="243"/>
      <c r="N28" s="243"/>
      <c r="O28" s="243"/>
      <c r="P28" s="243"/>
      <c r="Q28" s="243"/>
      <c r="R28" s="243"/>
      <c r="S28" s="243"/>
      <c r="T28" s="243"/>
      <c r="U28" s="243"/>
      <c r="V28" s="243"/>
      <c r="W28" s="243"/>
      <c r="X28" s="243"/>
      <c r="Y28" s="243"/>
      <c r="Z28" s="243"/>
      <c r="AA28" s="243"/>
      <c r="AB28" s="243"/>
      <c r="AF28" s="247"/>
    </row>
    <row r="29" spans="1:32" s="245" customFormat="1" ht="12.75">
      <c r="A29" s="243"/>
      <c r="B29" s="243">
        <v>15</v>
      </c>
      <c r="C29" s="243"/>
      <c r="D29" s="243"/>
      <c r="E29" s="243"/>
      <c r="F29" s="243"/>
      <c r="G29" s="243"/>
      <c r="H29" s="243"/>
      <c r="I29" s="243"/>
      <c r="J29" s="253" t="s">
        <v>265</v>
      </c>
      <c r="K29" s="247">
        <f t="shared" si="1"/>
        <v>5.8094500387296669E-3</v>
      </c>
      <c r="L29" s="252">
        <f t="shared" si="2"/>
        <v>5.8094500387296669E-3</v>
      </c>
      <c r="M29" s="243"/>
      <c r="N29" s="243"/>
      <c r="O29" s="243"/>
      <c r="P29" s="243"/>
      <c r="Q29" s="243"/>
      <c r="R29" s="243"/>
      <c r="S29" s="243"/>
      <c r="T29" s="243"/>
      <c r="U29" s="243"/>
      <c r="V29" s="243"/>
      <c r="W29" s="243"/>
      <c r="X29" s="243"/>
      <c r="Y29" s="243"/>
      <c r="Z29" s="243"/>
      <c r="AA29" s="243"/>
      <c r="AB29" s="243"/>
      <c r="AF29" s="255"/>
    </row>
    <row r="30" spans="1:32" s="245" customFormat="1" ht="12.75">
      <c r="A30" s="243"/>
      <c r="B30" s="243">
        <v>45</v>
      </c>
      <c r="C30" s="243"/>
      <c r="D30" s="243"/>
      <c r="E30" s="243"/>
      <c r="F30" s="243"/>
      <c r="G30" s="243"/>
      <c r="H30" s="243"/>
      <c r="I30" s="243"/>
      <c r="J30" s="253" t="s">
        <v>266</v>
      </c>
      <c r="K30" s="247">
        <f t="shared" si="1"/>
        <v>1.7428350116189002E-2</v>
      </c>
      <c r="L30" s="252">
        <f t="shared" si="2"/>
        <v>1.7428350116189002E-2</v>
      </c>
      <c r="M30" s="243"/>
      <c r="N30" s="243"/>
      <c r="O30" s="243"/>
      <c r="P30" s="243"/>
      <c r="Q30" s="243"/>
      <c r="R30" s="243"/>
      <c r="S30" s="243"/>
      <c r="T30" s="243"/>
      <c r="U30" s="243"/>
      <c r="V30" s="243"/>
      <c r="W30" s="243"/>
      <c r="X30" s="243"/>
      <c r="Y30" s="243"/>
      <c r="Z30" s="243"/>
      <c r="AA30" s="243"/>
      <c r="AB30" s="243"/>
    </row>
    <row r="31" spans="1:32" s="245" customFormat="1" ht="12.75">
      <c r="A31" s="243"/>
      <c r="B31" s="243">
        <v>581</v>
      </c>
      <c r="C31" s="243"/>
      <c r="D31" s="243"/>
      <c r="E31" s="243"/>
      <c r="F31" s="243"/>
      <c r="G31" s="243"/>
      <c r="H31" s="243"/>
      <c r="I31" s="243"/>
      <c r="J31" s="253" t="s">
        <v>267</v>
      </c>
      <c r="K31" s="247">
        <f t="shared" si="1"/>
        <v>0.22501936483346244</v>
      </c>
      <c r="L31" s="252">
        <f t="shared" si="2"/>
        <v>0.22501936483346244</v>
      </c>
      <c r="M31" s="243"/>
      <c r="N31" s="243"/>
      <c r="O31" s="243"/>
      <c r="P31" s="243"/>
      <c r="Q31" s="243"/>
      <c r="R31" s="243"/>
      <c r="S31" s="243"/>
      <c r="T31" s="243"/>
      <c r="U31" s="243"/>
      <c r="V31" s="243"/>
      <c r="W31" s="243"/>
      <c r="X31" s="243"/>
      <c r="Y31" s="243"/>
      <c r="Z31" s="243"/>
      <c r="AA31" s="243"/>
      <c r="AB31" s="243"/>
    </row>
    <row r="32" spans="1:32" s="245" customFormat="1" ht="12.75">
      <c r="A32" s="243"/>
      <c r="B32" s="243">
        <v>171</v>
      </c>
      <c r="C32" s="243"/>
      <c r="D32" s="243"/>
      <c r="E32" s="243"/>
      <c r="F32" s="243"/>
      <c r="G32" s="243"/>
      <c r="H32" s="243"/>
      <c r="I32" s="243"/>
      <c r="J32" s="253" t="s">
        <v>268</v>
      </c>
      <c r="K32" s="247">
        <f t="shared" si="1"/>
        <v>6.6227730441518209E-2</v>
      </c>
      <c r="L32" s="252">
        <f t="shared" si="2"/>
        <v>6.6227730441518209E-2</v>
      </c>
      <c r="M32" s="243"/>
      <c r="N32" s="243"/>
      <c r="O32" s="243"/>
      <c r="P32" s="243"/>
      <c r="Q32" s="243"/>
      <c r="R32" s="243"/>
      <c r="S32" s="243"/>
      <c r="T32" s="243"/>
      <c r="U32" s="243"/>
      <c r="V32" s="243"/>
      <c r="W32" s="243"/>
      <c r="X32" s="243"/>
      <c r="Y32" s="243"/>
      <c r="Z32" s="243"/>
      <c r="AA32" s="243"/>
      <c r="AB32" s="243"/>
    </row>
    <row r="33" spans="1:28" s="245" customFormat="1" ht="12.75">
      <c r="A33" s="243"/>
      <c r="B33" s="243">
        <v>13</v>
      </c>
      <c r="C33" s="243"/>
      <c r="D33" s="243"/>
      <c r="E33" s="243"/>
      <c r="F33" s="243"/>
      <c r="G33" s="243"/>
      <c r="H33" s="243"/>
      <c r="I33" s="243"/>
      <c r="J33" s="253" t="s">
        <v>269</v>
      </c>
      <c r="K33" s="254">
        <v>5.1000000000000004E-3</v>
      </c>
      <c r="L33" s="251">
        <f t="shared" si="2"/>
        <v>5.034856700232378E-3</v>
      </c>
      <c r="M33" s="243"/>
      <c r="N33" s="243"/>
      <c r="O33" s="243"/>
      <c r="P33" s="243"/>
      <c r="Q33" s="243"/>
      <c r="R33" s="243"/>
      <c r="S33" s="243"/>
      <c r="T33" s="243"/>
      <c r="U33" s="243"/>
      <c r="V33" s="243"/>
      <c r="W33" s="243"/>
      <c r="X33" s="243"/>
      <c r="Y33" s="243"/>
      <c r="Z33" s="243"/>
      <c r="AA33" s="243"/>
      <c r="AB33" s="243"/>
    </row>
    <row r="34" spans="1:28" s="245" customFormat="1" ht="12.75">
      <c r="A34" s="243"/>
      <c r="B34" s="243">
        <v>259</v>
      </c>
      <c r="C34" s="243"/>
      <c r="D34" s="243"/>
      <c r="E34" s="243"/>
      <c r="F34" s="243"/>
      <c r="G34" s="243"/>
      <c r="H34" s="243"/>
      <c r="I34" s="243"/>
      <c r="J34" s="253" t="s">
        <v>270</v>
      </c>
      <c r="K34" s="247">
        <f t="shared" si="1"/>
        <v>0.10030983733539892</v>
      </c>
      <c r="L34" s="251">
        <f t="shared" si="2"/>
        <v>0.10030983733539892</v>
      </c>
      <c r="M34" s="243"/>
      <c r="N34" s="243"/>
      <c r="O34" s="243"/>
      <c r="P34" s="243"/>
      <c r="Q34" s="243"/>
      <c r="R34" s="243"/>
      <c r="S34" s="243"/>
      <c r="T34" s="243"/>
      <c r="U34" s="243"/>
      <c r="V34" s="243"/>
      <c r="W34" s="243"/>
      <c r="X34" s="243"/>
      <c r="Y34" s="243"/>
      <c r="Z34" s="243"/>
      <c r="AA34" s="243"/>
      <c r="AB34" s="243"/>
    </row>
    <row r="35" spans="1:28" s="245" customFormat="1" ht="12.75">
      <c r="A35" s="243"/>
      <c r="C35" s="243"/>
      <c r="D35" s="243"/>
      <c r="E35" s="243"/>
      <c r="F35" s="243"/>
      <c r="G35" s="243"/>
      <c r="H35" s="243"/>
      <c r="I35" s="243"/>
      <c r="J35" s="253"/>
      <c r="M35" s="243"/>
      <c r="N35" s="243"/>
      <c r="O35" s="243"/>
      <c r="P35" s="243"/>
      <c r="Q35" s="243"/>
      <c r="R35" s="243"/>
      <c r="S35" s="243"/>
      <c r="T35" s="243"/>
      <c r="U35" s="243"/>
      <c r="V35" s="243"/>
      <c r="W35" s="243"/>
      <c r="X35" s="243"/>
      <c r="Y35" s="243"/>
      <c r="Z35" s="243"/>
      <c r="AA35" s="243"/>
      <c r="AB35" s="243"/>
    </row>
    <row r="36" spans="1:28" s="245" customFormat="1" ht="12.75">
      <c r="A36" s="243"/>
      <c r="B36" s="243">
        <v>2582</v>
      </c>
      <c r="C36" s="243"/>
      <c r="D36" s="243"/>
      <c r="E36" s="243"/>
      <c r="F36" s="243"/>
      <c r="G36" s="243"/>
      <c r="H36" s="243"/>
      <c r="I36" s="243"/>
      <c r="J36" s="253"/>
      <c r="K36" s="247">
        <v>1</v>
      </c>
      <c r="L36" s="252">
        <f>B36/B$36</f>
        <v>1</v>
      </c>
      <c r="M36" s="243"/>
      <c r="N36" s="243"/>
      <c r="O36" s="243"/>
      <c r="P36" s="243"/>
      <c r="Q36" s="243"/>
      <c r="R36" s="243"/>
      <c r="S36" s="243"/>
      <c r="T36" s="243"/>
      <c r="U36" s="243"/>
      <c r="V36" s="243"/>
      <c r="W36" s="243"/>
      <c r="X36" s="243"/>
      <c r="Y36" s="243"/>
      <c r="Z36" s="243"/>
      <c r="AA36" s="243"/>
      <c r="AB36" s="243"/>
    </row>
    <row r="37" spans="1:28" s="245" customFormat="1" ht="12.75">
      <c r="A37" s="243"/>
      <c r="C37" s="243"/>
      <c r="D37" s="243"/>
      <c r="E37" s="243"/>
      <c r="F37" s="243"/>
      <c r="G37" s="243"/>
      <c r="H37" s="243"/>
      <c r="I37" s="243"/>
      <c r="J37" s="243"/>
      <c r="K37" s="256"/>
      <c r="L37" s="256"/>
      <c r="M37" s="243"/>
      <c r="N37" s="243"/>
      <c r="O37" s="243"/>
      <c r="P37" s="243"/>
      <c r="Q37" s="243"/>
      <c r="R37" s="243"/>
      <c r="S37" s="243"/>
      <c r="T37" s="243"/>
      <c r="U37" s="243"/>
      <c r="V37" s="243"/>
      <c r="W37" s="243"/>
      <c r="X37" s="243"/>
      <c r="Y37" s="243"/>
      <c r="Z37" s="243"/>
      <c r="AA37" s="243"/>
      <c r="AB37" s="243"/>
    </row>
    <row r="38" spans="1:28" s="245" customFormat="1" ht="12.75">
      <c r="A38" s="243"/>
      <c r="B38" s="243">
        <f>SUM(B22:B34)</f>
        <v>2582</v>
      </c>
      <c r="C38" s="243"/>
      <c r="D38" s="243"/>
      <c r="E38" s="243"/>
      <c r="F38" s="243"/>
      <c r="G38" s="243"/>
      <c r="H38" s="243"/>
      <c r="I38" s="243"/>
      <c r="J38" s="243"/>
      <c r="K38" s="243"/>
      <c r="L38" s="243"/>
      <c r="M38" s="247"/>
      <c r="N38" s="243"/>
      <c r="O38" s="243"/>
      <c r="P38" s="243"/>
      <c r="Q38" s="243"/>
      <c r="R38" s="243"/>
      <c r="S38" s="243"/>
      <c r="T38" s="243"/>
      <c r="U38" s="243"/>
      <c r="V38" s="243"/>
      <c r="W38" s="243"/>
      <c r="X38" s="243"/>
      <c r="Y38" s="243"/>
      <c r="Z38" s="243"/>
      <c r="AA38" s="243"/>
      <c r="AB38" s="243"/>
    </row>
    <row r="39" spans="1:28" s="245" customFormat="1" ht="12.75">
      <c r="A39" s="243"/>
      <c r="B39" s="243"/>
      <c r="C39" s="243"/>
      <c r="D39" s="243"/>
      <c r="E39" s="243"/>
      <c r="F39" s="243"/>
      <c r="G39" s="243"/>
      <c r="H39" s="243"/>
      <c r="I39" s="243"/>
      <c r="J39" s="243"/>
      <c r="K39" s="243"/>
      <c r="L39" s="243"/>
      <c r="M39" s="247"/>
      <c r="N39" s="243"/>
      <c r="O39" s="243"/>
      <c r="P39" s="243"/>
      <c r="Q39" s="243"/>
      <c r="R39" s="243"/>
      <c r="S39" s="243"/>
      <c r="T39" s="243"/>
      <c r="U39" s="243"/>
      <c r="V39" s="243"/>
      <c r="W39" s="243"/>
      <c r="X39" s="243"/>
      <c r="Y39" s="243"/>
      <c r="Z39" s="243"/>
      <c r="AA39" s="243"/>
      <c r="AB39" s="243"/>
    </row>
    <row r="40" spans="1:28" s="245" customFormat="1" ht="12.75" customHeight="1">
      <c r="A40" s="243"/>
      <c r="B40" s="243"/>
      <c r="C40" s="243"/>
      <c r="D40" s="243"/>
      <c r="E40" s="243"/>
      <c r="F40" s="243"/>
      <c r="G40" s="243"/>
      <c r="H40" s="243"/>
      <c r="I40" s="243"/>
      <c r="J40" s="243"/>
      <c r="K40" s="243"/>
      <c r="L40" s="243"/>
      <c r="M40" s="247"/>
      <c r="N40" s="392" t="s">
        <v>271</v>
      </c>
      <c r="O40" s="393"/>
      <c r="P40" s="393"/>
      <c r="Q40" s="393"/>
      <c r="R40" s="393"/>
      <c r="S40" s="393"/>
      <c r="T40" s="393"/>
      <c r="U40" s="393"/>
      <c r="V40" s="393"/>
      <c r="W40" s="393"/>
      <c r="X40" s="393"/>
      <c r="Y40" s="393"/>
      <c r="Z40" s="393"/>
      <c r="AA40" s="393"/>
      <c r="AB40" s="393"/>
    </row>
    <row r="41" spans="1:28" s="245" customFormat="1" ht="12.75" customHeight="1">
      <c r="M41" s="247"/>
      <c r="N41" s="393"/>
      <c r="O41" s="393"/>
      <c r="P41" s="393"/>
      <c r="Q41" s="393"/>
      <c r="R41" s="393"/>
      <c r="S41" s="393"/>
      <c r="T41" s="393"/>
      <c r="U41" s="393"/>
      <c r="V41" s="393"/>
      <c r="W41" s="393"/>
      <c r="X41" s="393"/>
      <c r="Y41" s="393"/>
      <c r="Z41" s="393"/>
      <c r="AA41" s="393"/>
      <c r="AB41" s="393"/>
    </row>
    <row r="42" spans="1:28" s="245" customFormat="1" ht="12.75">
      <c r="M42" s="247"/>
      <c r="N42" s="243"/>
      <c r="O42" s="243"/>
      <c r="P42" s="243"/>
      <c r="Q42" s="243"/>
      <c r="R42" s="243"/>
      <c r="S42" s="243"/>
      <c r="T42" s="243"/>
      <c r="U42" s="243"/>
      <c r="V42" s="243"/>
      <c r="W42" s="243"/>
      <c r="X42" s="243"/>
      <c r="Y42" s="243"/>
      <c r="Z42" s="243"/>
      <c r="AA42" s="243"/>
      <c r="AB42" s="243"/>
    </row>
    <row r="43" spans="1:28" s="245" customFormat="1" ht="12.75">
      <c r="M43" s="247"/>
      <c r="N43" s="243"/>
      <c r="O43" s="243"/>
      <c r="P43" s="243"/>
      <c r="Q43" s="243"/>
      <c r="R43" s="243"/>
      <c r="S43" s="243"/>
      <c r="T43" s="243"/>
      <c r="U43" s="243"/>
      <c r="V43" s="243"/>
      <c r="W43" s="243"/>
      <c r="X43" s="243"/>
      <c r="Y43" s="243"/>
      <c r="Z43" s="243"/>
      <c r="AA43" s="243"/>
      <c r="AB43" s="243"/>
    </row>
    <row r="44" spans="1:28" s="245" customFormat="1" ht="12.75">
      <c r="M44" s="247"/>
      <c r="N44" s="243"/>
      <c r="O44" s="243"/>
      <c r="P44" s="243"/>
      <c r="Q44" s="243"/>
      <c r="R44" s="243"/>
      <c r="S44" s="243"/>
      <c r="T44" s="243"/>
      <c r="U44" s="243"/>
      <c r="V44" s="243"/>
      <c r="W44" s="243"/>
      <c r="X44" s="243"/>
      <c r="Y44" s="243"/>
      <c r="Z44" s="243"/>
      <c r="AA44" s="243"/>
      <c r="AB44" s="243"/>
    </row>
    <row r="45" spans="1:28" s="245" customFormat="1" ht="12.75">
      <c r="M45" s="247"/>
      <c r="N45" s="243"/>
      <c r="O45" s="243"/>
      <c r="P45" s="243"/>
      <c r="Q45" s="243"/>
      <c r="R45" s="243"/>
      <c r="S45" s="243"/>
      <c r="T45" s="243"/>
      <c r="U45" s="243"/>
      <c r="V45" s="243"/>
      <c r="W45" s="243"/>
      <c r="X45" s="243"/>
      <c r="Y45" s="243"/>
      <c r="Z45" s="243"/>
      <c r="AA45" s="243"/>
      <c r="AB45" s="243"/>
    </row>
    <row r="46" spans="1:28" s="245" customFormat="1" ht="12.75">
      <c r="M46" s="247"/>
      <c r="N46" s="243"/>
      <c r="O46" s="243"/>
      <c r="P46" s="243"/>
      <c r="Q46" s="243"/>
      <c r="R46" s="243"/>
      <c r="S46" s="243"/>
      <c r="T46" s="243"/>
      <c r="U46" s="243"/>
      <c r="V46" s="243"/>
      <c r="W46" s="243"/>
      <c r="X46" s="243"/>
      <c r="Y46" s="243"/>
      <c r="Z46" s="243"/>
      <c r="AA46" s="243"/>
      <c r="AB46" s="243"/>
    </row>
    <row r="47" spans="1:28" s="245" customFormat="1" ht="12.75">
      <c r="M47" s="247"/>
      <c r="N47" s="243"/>
      <c r="O47" s="243"/>
      <c r="P47" s="243"/>
      <c r="Q47" s="243"/>
      <c r="R47" s="243"/>
      <c r="S47" s="243"/>
      <c r="T47" s="243"/>
      <c r="U47" s="243"/>
      <c r="V47" s="243"/>
      <c r="W47" s="243"/>
      <c r="X47" s="243"/>
      <c r="Y47" s="243"/>
      <c r="Z47" s="243"/>
      <c r="AA47" s="243"/>
      <c r="AB47" s="243"/>
    </row>
    <row r="48" spans="1:28" s="245" customFormat="1" ht="12.75">
      <c r="M48" s="247"/>
      <c r="N48" s="243"/>
      <c r="O48" s="243"/>
      <c r="P48" s="243"/>
      <c r="Q48" s="243"/>
      <c r="R48" s="243"/>
      <c r="S48" s="243"/>
      <c r="T48" s="243"/>
      <c r="U48" s="243"/>
      <c r="V48" s="243"/>
      <c r="W48" s="243"/>
      <c r="X48" s="243"/>
      <c r="Y48" s="243"/>
      <c r="Z48" s="243"/>
      <c r="AA48" s="243"/>
      <c r="AB48" s="243"/>
    </row>
    <row r="49" spans="1:28" s="245" customFormat="1" ht="12.75">
      <c r="M49" s="247"/>
      <c r="N49" s="243"/>
      <c r="O49" s="243"/>
      <c r="P49" s="243"/>
      <c r="Q49" s="243"/>
      <c r="R49" s="243"/>
      <c r="S49" s="243"/>
      <c r="T49" s="243"/>
      <c r="U49" s="243"/>
      <c r="V49" s="243"/>
      <c r="W49" s="243"/>
      <c r="X49" s="243"/>
      <c r="Y49" s="243"/>
      <c r="Z49" s="243"/>
      <c r="AA49" s="243"/>
      <c r="AB49" s="243"/>
    </row>
    <row r="50" spans="1:28" s="245" customFormat="1" ht="12.75">
      <c r="M50" s="247"/>
      <c r="N50" s="243"/>
      <c r="O50" s="243"/>
      <c r="P50" s="243"/>
      <c r="Q50" s="243"/>
      <c r="R50" s="243"/>
      <c r="S50" s="243"/>
      <c r="T50" s="243"/>
      <c r="U50" s="243"/>
      <c r="V50" s="243"/>
      <c r="W50" s="243"/>
      <c r="X50" s="243"/>
      <c r="Y50" s="243"/>
      <c r="Z50" s="243"/>
      <c r="AA50" s="243"/>
      <c r="AB50" s="243"/>
    </row>
    <row r="51" spans="1:28" s="245" customFormat="1" ht="12.75">
      <c r="M51" s="247"/>
      <c r="N51" s="243"/>
      <c r="O51" s="243"/>
      <c r="P51" s="243"/>
      <c r="Q51" s="243"/>
      <c r="R51" s="243"/>
      <c r="S51" s="243"/>
      <c r="T51" s="243"/>
      <c r="U51" s="243"/>
      <c r="V51" s="243"/>
      <c r="W51" s="243"/>
      <c r="X51" s="243"/>
      <c r="Y51" s="243"/>
      <c r="Z51" s="243"/>
      <c r="AA51" s="243"/>
      <c r="AB51" s="243"/>
    </row>
    <row r="52" spans="1:28" s="245" customFormat="1" ht="12.75">
      <c r="M52" s="247"/>
      <c r="N52" s="243"/>
      <c r="O52" s="243"/>
      <c r="P52" s="243"/>
      <c r="Q52" s="243"/>
      <c r="R52" s="243"/>
      <c r="S52" s="243"/>
      <c r="T52" s="243"/>
      <c r="U52" s="243"/>
      <c r="V52" s="243"/>
      <c r="W52" s="243"/>
      <c r="X52" s="243"/>
      <c r="Y52" s="243"/>
      <c r="Z52" s="243"/>
      <c r="AA52" s="243"/>
      <c r="AB52" s="243"/>
    </row>
    <row r="53" spans="1:28" s="245" customFormat="1" ht="12.75">
      <c r="M53" s="256"/>
      <c r="N53" s="243"/>
      <c r="O53" s="243"/>
      <c r="P53" s="243"/>
      <c r="Q53" s="243"/>
      <c r="R53" s="243"/>
      <c r="S53" s="243"/>
      <c r="T53" s="243"/>
      <c r="U53" s="243"/>
      <c r="V53" s="243"/>
      <c r="W53" s="243"/>
      <c r="X53" s="243"/>
      <c r="Y53" s="243"/>
      <c r="Z53" s="243"/>
      <c r="AA53" s="243"/>
      <c r="AB53" s="243"/>
    </row>
    <row r="54" spans="1:28" s="245" customFormat="1" ht="12.75">
      <c r="M54" s="243"/>
      <c r="N54" s="243"/>
      <c r="O54" s="243"/>
      <c r="P54" s="243"/>
      <c r="Q54" s="243"/>
      <c r="R54" s="243"/>
      <c r="S54" s="243"/>
      <c r="T54" s="243"/>
      <c r="U54" s="243"/>
      <c r="V54" s="243"/>
      <c r="W54" s="243"/>
      <c r="X54" s="243"/>
      <c r="Y54" s="243"/>
      <c r="Z54" s="243"/>
      <c r="AA54" s="243"/>
      <c r="AB54" s="243"/>
    </row>
    <row r="55" spans="1:28" s="245" customFormat="1" ht="12.75">
      <c r="M55" s="243"/>
      <c r="N55" s="243"/>
      <c r="O55" s="243"/>
      <c r="P55" s="252"/>
      <c r="Q55" s="243"/>
      <c r="R55" s="243"/>
      <c r="S55" s="243"/>
      <c r="T55" s="243"/>
      <c r="U55" s="243"/>
      <c r="V55" s="243"/>
      <c r="W55" s="243"/>
      <c r="X55" s="243"/>
      <c r="Y55" s="243"/>
      <c r="Z55" s="243"/>
      <c r="AA55" s="243"/>
      <c r="AB55" s="243"/>
    </row>
    <row r="56" spans="1:28" s="245" customFormat="1" ht="12.75">
      <c r="M56" s="243"/>
      <c r="N56" s="243"/>
      <c r="O56" s="243"/>
      <c r="P56" s="257"/>
      <c r="Q56" s="243"/>
      <c r="R56" s="243"/>
      <c r="S56" s="243"/>
      <c r="T56" s="243"/>
      <c r="U56" s="243"/>
      <c r="V56" s="243"/>
      <c r="W56" s="243"/>
      <c r="X56" s="243"/>
      <c r="Y56" s="243"/>
      <c r="Z56" s="243"/>
      <c r="AA56" s="243"/>
      <c r="AB56" s="243"/>
    </row>
    <row r="57" spans="1:28" s="245" customFormat="1" ht="12.75">
      <c r="A57" s="243"/>
      <c r="B57" s="243"/>
      <c r="C57" s="243"/>
      <c r="D57" s="243"/>
      <c r="E57" s="243"/>
      <c r="F57" s="243"/>
      <c r="G57" s="243"/>
      <c r="H57" s="243"/>
      <c r="I57" s="243"/>
      <c r="J57" s="243"/>
      <c r="K57" s="243"/>
      <c r="L57" s="243"/>
      <c r="M57" s="243"/>
      <c r="N57" s="243"/>
      <c r="O57" s="243"/>
      <c r="P57" s="252"/>
      <c r="Q57" s="243"/>
      <c r="R57" s="243"/>
      <c r="S57" s="243"/>
      <c r="T57" s="243"/>
      <c r="U57" s="243"/>
      <c r="V57" s="243"/>
      <c r="W57" s="243"/>
      <c r="X57" s="243"/>
      <c r="Y57" s="243"/>
      <c r="Z57" s="243"/>
      <c r="AA57" s="243"/>
      <c r="AB57" s="243"/>
    </row>
    <row r="58" spans="1:28" s="245" customFormat="1" ht="12.75">
      <c r="A58" s="243"/>
      <c r="B58" s="243"/>
      <c r="C58" s="243"/>
      <c r="D58" s="243"/>
      <c r="E58" s="243"/>
      <c r="F58" s="243"/>
      <c r="G58" s="243"/>
      <c r="H58" s="243"/>
      <c r="I58" s="243"/>
      <c r="J58" s="243"/>
      <c r="K58" s="243"/>
      <c r="L58" s="243"/>
      <c r="M58" s="243"/>
      <c r="N58" s="243"/>
      <c r="O58" s="243"/>
      <c r="P58" s="252"/>
      <c r="Q58" s="243"/>
      <c r="R58" s="243"/>
      <c r="S58" s="243"/>
      <c r="T58" s="243"/>
      <c r="U58" s="243"/>
      <c r="V58" s="243"/>
      <c r="W58" s="243"/>
      <c r="X58" s="243"/>
      <c r="Y58" s="243"/>
      <c r="Z58" s="243"/>
      <c r="AA58" s="243"/>
      <c r="AB58" s="243"/>
    </row>
    <row r="59" spans="1:28" s="245" customFormat="1" ht="12.75">
      <c r="A59" s="243"/>
      <c r="B59" s="243"/>
      <c r="C59" s="243"/>
      <c r="D59" s="243"/>
      <c r="E59" s="243"/>
      <c r="F59" s="243"/>
      <c r="G59" s="243"/>
      <c r="H59" s="243"/>
      <c r="I59" s="243"/>
      <c r="J59" s="243"/>
      <c r="K59" s="243"/>
      <c r="L59" s="243"/>
      <c r="M59" s="243"/>
      <c r="N59" s="243"/>
      <c r="O59" s="243"/>
      <c r="P59" s="257"/>
      <c r="Q59" s="243"/>
      <c r="R59" s="243"/>
      <c r="S59" s="243"/>
      <c r="T59" s="243"/>
      <c r="U59" s="243"/>
      <c r="V59" s="243"/>
      <c r="W59" s="243"/>
      <c r="X59" s="243"/>
      <c r="Y59" s="243"/>
      <c r="Z59" s="243"/>
      <c r="AA59" s="243"/>
      <c r="AB59" s="243"/>
    </row>
    <row r="60" spans="1:28" s="245" customFormat="1" ht="12.75">
      <c r="A60" s="243"/>
      <c r="B60" s="243"/>
      <c r="C60" s="243"/>
      <c r="D60" s="243"/>
      <c r="E60" s="243"/>
      <c r="F60" s="243"/>
      <c r="G60" s="243"/>
      <c r="H60" s="243"/>
      <c r="I60" s="243"/>
      <c r="J60" s="243"/>
      <c r="K60" s="243"/>
      <c r="L60" s="243"/>
      <c r="M60" s="243"/>
      <c r="N60" s="243"/>
      <c r="O60" s="243"/>
      <c r="P60" s="251"/>
      <c r="Q60" s="243"/>
      <c r="R60" s="243"/>
      <c r="S60" s="243"/>
      <c r="T60" s="243"/>
      <c r="U60" s="243"/>
      <c r="V60" s="243"/>
      <c r="W60" s="243"/>
      <c r="X60" s="243"/>
      <c r="Y60" s="243"/>
      <c r="Z60" s="243"/>
      <c r="AA60" s="243"/>
      <c r="AB60" s="243"/>
    </row>
    <row r="61" spans="1:28" s="245" customFormat="1" ht="12.75">
      <c r="A61" s="243"/>
      <c r="B61" s="243"/>
      <c r="C61" s="243"/>
      <c r="D61" s="243"/>
      <c r="E61" s="243"/>
      <c r="F61" s="243"/>
      <c r="G61" s="243"/>
      <c r="H61" s="243"/>
      <c r="I61" s="243"/>
      <c r="J61" s="243"/>
      <c r="K61" s="243"/>
      <c r="L61" s="243"/>
      <c r="M61" s="243"/>
      <c r="N61" s="243"/>
      <c r="O61" s="243"/>
      <c r="P61" s="252"/>
      <c r="Q61" s="243"/>
      <c r="R61" s="243"/>
      <c r="S61" s="243"/>
      <c r="T61" s="243"/>
      <c r="U61" s="243"/>
      <c r="V61" s="243"/>
      <c r="W61" s="243"/>
      <c r="X61" s="243"/>
      <c r="Y61" s="243"/>
      <c r="Z61" s="243"/>
      <c r="AA61" s="243"/>
      <c r="AB61" s="243"/>
    </row>
    <row r="62" spans="1:28">
      <c r="P62" s="252"/>
    </row>
    <row r="63" spans="1:28">
      <c r="P63" s="252"/>
    </row>
    <row r="64" spans="1:28">
      <c r="P64" s="252"/>
    </row>
    <row r="65" spans="16:16">
      <c r="P65" s="252"/>
    </row>
    <row r="66" spans="16:16">
      <c r="P66" s="257"/>
    </row>
    <row r="67" spans="16:16">
      <c r="P67" s="252"/>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8"/>
  <sheetViews>
    <sheetView zoomScale="75" workbookViewId="0"/>
  </sheetViews>
  <sheetFormatPr defaultRowHeight="12.75"/>
  <cols>
    <col min="1" max="1" width="2.85546875" customWidth="1"/>
    <col min="2" max="2" width="4.7109375" customWidth="1"/>
    <col min="3" max="3" width="25" customWidth="1"/>
    <col min="4" max="4" width="26.28515625" customWidth="1"/>
    <col min="5" max="5" width="13.28515625" style="198" customWidth="1"/>
    <col min="6" max="8" width="12.28515625" style="198" customWidth="1"/>
    <col min="9" max="9" width="13" style="198" customWidth="1"/>
    <col min="10" max="10" width="12.42578125" style="198" customWidth="1"/>
    <col min="11" max="11" width="12.5703125" style="239" customWidth="1"/>
    <col min="12" max="12" width="12.28515625" style="198" customWidth="1"/>
    <col min="13" max="13" width="12.140625" style="239" customWidth="1"/>
    <col min="14" max="15" width="12.28515625" style="198" customWidth="1"/>
    <col min="16" max="16" width="12.28515625" style="239" customWidth="1"/>
    <col min="17" max="17" width="12.85546875" style="198" customWidth="1"/>
    <col min="18" max="18" width="13.42578125" style="198" customWidth="1"/>
    <col min="19" max="19" width="15.85546875" style="198" customWidth="1"/>
    <col min="20" max="20" width="10.7109375" bestFit="1" customWidth="1"/>
  </cols>
  <sheetData>
    <row r="2" spans="2:20" ht="42" customHeight="1">
      <c r="B2" s="161"/>
      <c r="C2" s="162"/>
      <c r="D2" s="163"/>
      <c r="E2" s="430" t="s">
        <v>192</v>
      </c>
      <c r="F2" s="431"/>
      <c r="G2" s="431"/>
      <c r="H2" s="431"/>
      <c r="I2" s="431"/>
      <c r="J2" s="431"/>
      <c r="K2" s="431"/>
      <c r="L2" s="431"/>
      <c r="M2" s="431"/>
      <c r="N2" s="431"/>
      <c r="O2" s="431"/>
      <c r="P2" s="161"/>
      <c r="Q2" s="161"/>
      <c r="R2" s="164"/>
      <c r="S2" s="165"/>
    </row>
    <row r="3" spans="2:20" ht="48.75" customHeight="1">
      <c r="B3" s="432" t="s">
        <v>193</v>
      </c>
      <c r="C3" s="432"/>
      <c r="D3" s="432"/>
      <c r="E3" s="432"/>
      <c r="F3" s="432"/>
      <c r="G3" s="432"/>
      <c r="H3" s="432"/>
      <c r="I3" s="432"/>
      <c r="J3" s="432"/>
      <c r="K3" s="432"/>
      <c r="L3" s="432"/>
      <c r="M3" s="432"/>
      <c r="N3" s="432"/>
      <c r="O3" s="432"/>
      <c r="P3" s="432"/>
      <c r="Q3" s="432"/>
      <c r="R3" s="432"/>
      <c r="S3" s="432"/>
    </row>
    <row r="4" spans="2:20" ht="42" customHeight="1" thickBot="1">
      <c r="B4" s="433" t="s">
        <v>194</v>
      </c>
      <c r="C4" s="434"/>
      <c r="D4" s="434"/>
      <c r="E4" s="434"/>
      <c r="F4" s="434"/>
      <c r="G4" s="434"/>
      <c r="H4" s="434"/>
      <c r="I4" s="434"/>
      <c r="J4" s="434"/>
      <c r="K4" s="434"/>
      <c r="L4" s="434"/>
      <c r="M4" s="434"/>
      <c r="N4" s="434"/>
      <c r="O4" s="434"/>
      <c r="P4" s="434"/>
      <c r="Q4" s="434"/>
      <c r="R4" s="434"/>
      <c r="S4" s="434"/>
    </row>
    <row r="5" spans="2:20" ht="40.5" customHeight="1" thickBot="1">
      <c r="B5" s="166" t="s">
        <v>1</v>
      </c>
      <c r="C5" s="167" t="s">
        <v>2</v>
      </c>
      <c r="D5" s="168" t="s">
        <v>3</v>
      </c>
      <c r="E5" s="169" t="s">
        <v>195</v>
      </c>
      <c r="F5" s="170" t="s">
        <v>196</v>
      </c>
      <c r="G5" s="171" t="s">
        <v>6</v>
      </c>
      <c r="H5" s="171" t="s">
        <v>7</v>
      </c>
      <c r="I5" s="171" t="s">
        <v>8</v>
      </c>
      <c r="J5" s="171" t="s">
        <v>9</v>
      </c>
      <c r="K5" s="171" t="s">
        <v>10</v>
      </c>
      <c r="L5" s="171" t="s">
        <v>11</v>
      </c>
      <c r="M5" s="171" t="s">
        <v>12</v>
      </c>
      <c r="N5" s="171" t="s">
        <v>13</v>
      </c>
      <c r="O5" s="171" t="s">
        <v>197</v>
      </c>
      <c r="P5" s="171" t="s">
        <v>198</v>
      </c>
      <c r="Q5" s="171" t="s">
        <v>16</v>
      </c>
      <c r="R5" s="171" t="s">
        <v>17</v>
      </c>
      <c r="S5" s="172" t="s">
        <v>18</v>
      </c>
    </row>
    <row r="6" spans="2:20" ht="24" customHeight="1" thickBot="1">
      <c r="B6" s="173"/>
      <c r="C6" s="435" t="s">
        <v>199</v>
      </c>
      <c r="D6" s="435"/>
      <c r="E6" s="435"/>
      <c r="F6" s="435"/>
      <c r="G6" s="435"/>
      <c r="H6" s="435"/>
      <c r="I6" s="435"/>
      <c r="J6" s="435"/>
      <c r="K6" s="435"/>
      <c r="L6" s="435"/>
      <c r="M6" s="435"/>
      <c r="N6" s="435"/>
      <c r="O6" s="435"/>
      <c r="P6" s="435"/>
      <c r="Q6" s="435"/>
      <c r="R6" s="435"/>
      <c r="S6" s="435"/>
    </row>
    <row r="7" spans="2:20" ht="24" customHeight="1" thickBot="1">
      <c r="B7" s="174" t="s">
        <v>20</v>
      </c>
      <c r="C7" s="436" t="s">
        <v>200</v>
      </c>
      <c r="D7" s="428"/>
      <c r="E7" s="428"/>
      <c r="F7" s="428"/>
      <c r="G7" s="428"/>
      <c r="H7" s="428"/>
      <c r="I7" s="428"/>
      <c r="J7" s="428"/>
      <c r="K7" s="428"/>
      <c r="L7" s="428"/>
      <c r="M7" s="428"/>
      <c r="N7" s="428"/>
      <c r="O7" s="428"/>
      <c r="P7" s="428"/>
      <c r="Q7" s="428"/>
      <c r="R7" s="428"/>
      <c r="S7" s="429"/>
    </row>
    <row r="8" spans="2:20" ht="24" customHeight="1" thickBot="1">
      <c r="B8" s="175"/>
      <c r="C8" s="406" t="s">
        <v>201</v>
      </c>
      <c r="D8" s="437"/>
      <c r="E8" s="176">
        <v>109</v>
      </c>
      <c r="F8" s="176">
        <v>88</v>
      </c>
      <c r="G8" s="177">
        <v>126</v>
      </c>
      <c r="H8" s="177">
        <v>163</v>
      </c>
      <c r="I8" s="177">
        <v>142</v>
      </c>
      <c r="J8" s="178">
        <v>32</v>
      </c>
      <c r="K8" s="177">
        <v>204</v>
      </c>
      <c r="L8" s="177">
        <v>46</v>
      </c>
      <c r="M8" s="177">
        <v>99</v>
      </c>
      <c r="N8" s="177">
        <v>144</v>
      </c>
      <c r="O8" s="177">
        <v>141</v>
      </c>
      <c r="P8" s="177">
        <v>216</v>
      </c>
      <c r="Q8" s="177">
        <v>147</v>
      </c>
      <c r="R8" s="179">
        <v>184</v>
      </c>
      <c r="S8" s="180">
        <f>SUM(E8:R8)</f>
        <v>1841</v>
      </c>
    </row>
    <row r="9" spans="2:20" ht="24" customHeight="1" thickBot="1">
      <c r="B9" s="175"/>
      <c r="C9" s="438" t="s">
        <v>202</v>
      </c>
      <c r="D9" s="439"/>
      <c r="E9" s="181">
        <v>262</v>
      </c>
      <c r="F9" s="181">
        <v>174</v>
      </c>
      <c r="G9" s="181">
        <v>240</v>
      </c>
      <c r="H9" s="181">
        <v>323</v>
      </c>
      <c r="I9" s="181">
        <v>305</v>
      </c>
      <c r="J9" s="178">
        <v>65</v>
      </c>
      <c r="K9" s="181">
        <v>316</v>
      </c>
      <c r="L9" s="181">
        <v>114</v>
      </c>
      <c r="M9" s="181">
        <v>193</v>
      </c>
      <c r="N9" s="181">
        <v>237</v>
      </c>
      <c r="O9" s="181">
        <v>405</v>
      </c>
      <c r="P9" s="181">
        <v>470</v>
      </c>
      <c r="Q9" s="181">
        <v>260</v>
      </c>
      <c r="R9" s="182">
        <v>361</v>
      </c>
      <c r="S9" s="180">
        <f>SUM(E9:R9)</f>
        <v>3725</v>
      </c>
      <c r="T9" s="183"/>
    </row>
    <row r="10" spans="2:20" ht="24" customHeight="1" thickBot="1">
      <c r="B10" s="175"/>
      <c r="C10" s="405" t="s">
        <v>203</v>
      </c>
      <c r="D10" s="406"/>
      <c r="E10" s="184">
        <v>346</v>
      </c>
      <c r="F10" s="184">
        <v>177</v>
      </c>
      <c r="G10" s="184">
        <v>248</v>
      </c>
      <c r="H10" s="184">
        <v>322</v>
      </c>
      <c r="I10" s="184">
        <v>366</v>
      </c>
      <c r="J10" s="178">
        <v>96</v>
      </c>
      <c r="K10" s="184">
        <v>331</v>
      </c>
      <c r="L10" s="184">
        <v>119</v>
      </c>
      <c r="M10" s="184">
        <v>194</v>
      </c>
      <c r="N10" s="184">
        <v>210</v>
      </c>
      <c r="O10" s="184">
        <v>510</v>
      </c>
      <c r="P10" s="184">
        <v>453</v>
      </c>
      <c r="Q10" s="181">
        <v>308</v>
      </c>
      <c r="R10" s="185">
        <v>368</v>
      </c>
      <c r="S10" s="180">
        <f>SUM(E10:R10)</f>
        <v>4048</v>
      </c>
      <c r="T10" s="183"/>
    </row>
    <row r="11" spans="2:20" ht="24" customHeight="1" thickBot="1">
      <c r="B11" s="175"/>
      <c r="C11" s="405" t="s">
        <v>204</v>
      </c>
      <c r="D11" s="406"/>
      <c r="E11" s="186">
        <v>274</v>
      </c>
      <c r="F11" s="186">
        <v>148</v>
      </c>
      <c r="G11" s="186">
        <v>195</v>
      </c>
      <c r="H11" s="186">
        <v>273</v>
      </c>
      <c r="I11" s="186">
        <v>263</v>
      </c>
      <c r="J11" s="187">
        <v>83</v>
      </c>
      <c r="K11" s="186">
        <v>282</v>
      </c>
      <c r="L11" s="186">
        <v>74</v>
      </c>
      <c r="M11" s="186">
        <v>113</v>
      </c>
      <c r="N11" s="186">
        <v>174</v>
      </c>
      <c r="O11" s="186">
        <v>365</v>
      </c>
      <c r="P11" s="186">
        <v>353</v>
      </c>
      <c r="Q11" s="184">
        <v>231</v>
      </c>
      <c r="R11" s="188">
        <v>322</v>
      </c>
      <c r="S11" s="180">
        <f>SUM(E11:R11)</f>
        <v>3150</v>
      </c>
      <c r="T11" s="183"/>
    </row>
    <row r="12" spans="2:20" ht="24" customHeight="1" thickBot="1">
      <c r="B12" s="189"/>
      <c r="C12" s="407" t="s">
        <v>205</v>
      </c>
      <c r="D12" s="408"/>
      <c r="E12" s="190">
        <v>251</v>
      </c>
      <c r="F12" s="190">
        <v>149</v>
      </c>
      <c r="G12" s="187">
        <v>168</v>
      </c>
      <c r="H12" s="187">
        <v>243</v>
      </c>
      <c r="I12" s="187">
        <v>278</v>
      </c>
      <c r="J12" s="191">
        <v>98</v>
      </c>
      <c r="K12" s="187">
        <v>285</v>
      </c>
      <c r="L12" s="187">
        <v>105</v>
      </c>
      <c r="M12" s="192">
        <v>109</v>
      </c>
      <c r="N12" s="192">
        <v>170</v>
      </c>
      <c r="O12" s="192">
        <v>338</v>
      </c>
      <c r="P12" s="192">
        <v>294</v>
      </c>
      <c r="Q12" s="186">
        <v>204</v>
      </c>
      <c r="R12" s="192">
        <v>269</v>
      </c>
      <c r="S12" s="180">
        <f>SUM(E12:R12)</f>
        <v>2961</v>
      </c>
      <c r="T12" s="183"/>
    </row>
    <row r="13" spans="2:20" ht="24" customHeight="1" thickBot="1">
      <c r="B13" s="400" t="s">
        <v>206</v>
      </c>
      <c r="C13" s="400"/>
      <c r="D13" s="400"/>
      <c r="E13" s="400"/>
      <c r="F13" s="400"/>
      <c r="G13" s="400"/>
      <c r="H13" s="400"/>
      <c r="I13" s="400"/>
      <c r="J13" s="400"/>
      <c r="K13" s="400"/>
      <c r="L13" s="400"/>
      <c r="M13" s="400"/>
      <c r="N13" s="400"/>
      <c r="O13" s="400"/>
      <c r="P13" s="400"/>
      <c r="Q13" s="400"/>
      <c r="R13" s="400"/>
      <c r="S13" s="401"/>
      <c r="T13" s="183"/>
    </row>
    <row r="14" spans="2:20" ht="24" customHeight="1" thickBot="1">
      <c r="B14" s="193">
        <v>2</v>
      </c>
      <c r="C14" s="427" t="s">
        <v>207</v>
      </c>
      <c r="D14" s="428"/>
      <c r="E14" s="428"/>
      <c r="F14" s="428"/>
      <c r="G14" s="428"/>
      <c r="H14" s="428"/>
      <c r="I14" s="428"/>
      <c r="J14" s="428"/>
      <c r="K14" s="428"/>
      <c r="L14" s="428"/>
      <c r="M14" s="428"/>
      <c r="N14" s="428"/>
      <c r="O14" s="428"/>
      <c r="P14" s="428"/>
      <c r="Q14" s="428"/>
      <c r="R14" s="428"/>
      <c r="S14" s="429"/>
      <c r="T14" s="183"/>
    </row>
    <row r="15" spans="2:20" ht="24" customHeight="1" thickBot="1">
      <c r="B15" s="194"/>
      <c r="C15" s="415" t="s">
        <v>208</v>
      </c>
      <c r="D15" s="406"/>
      <c r="E15" s="184">
        <v>254</v>
      </c>
      <c r="F15" s="184">
        <v>94</v>
      </c>
      <c r="G15" s="178">
        <v>76</v>
      </c>
      <c r="H15" s="178">
        <v>112</v>
      </c>
      <c r="I15" s="178">
        <v>120</v>
      </c>
      <c r="J15" s="186">
        <v>24</v>
      </c>
      <c r="K15" s="178">
        <v>93</v>
      </c>
      <c r="L15" s="178">
        <v>38</v>
      </c>
      <c r="M15" s="195">
        <v>71</v>
      </c>
      <c r="N15" s="195">
        <v>86</v>
      </c>
      <c r="O15" s="195">
        <v>413</v>
      </c>
      <c r="P15" s="195">
        <v>156</v>
      </c>
      <c r="Q15" s="195">
        <v>116</v>
      </c>
      <c r="R15" s="195">
        <v>102</v>
      </c>
      <c r="S15" s="180">
        <f>SUM(E15:R15)</f>
        <v>1755</v>
      </c>
      <c r="T15" s="183"/>
    </row>
    <row r="16" spans="2:20" ht="24" customHeight="1" thickBot="1">
      <c r="B16" s="194" t="s">
        <v>22</v>
      </c>
      <c r="C16" s="415" t="s">
        <v>209</v>
      </c>
      <c r="D16" s="406"/>
      <c r="E16" s="184">
        <v>252</v>
      </c>
      <c r="F16" s="184">
        <v>141</v>
      </c>
      <c r="G16" s="178">
        <v>200</v>
      </c>
      <c r="H16" s="178">
        <v>285</v>
      </c>
      <c r="I16" s="178">
        <v>318</v>
      </c>
      <c r="J16" s="178">
        <v>61</v>
      </c>
      <c r="K16" s="178">
        <v>261</v>
      </c>
      <c r="L16" s="178">
        <v>88</v>
      </c>
      <c r="M16" s="195">
        <v>132</v>
      </c>
      <c r="N16" s="195">
        <v>211</v>
      </c>
      <c r="O16" s="195">
        <v>364</v>
      </c>
      <c r="P16" s="195">
        <v>337</v>
      </c>
      <c r="Q16" s="195">
        <v>256</v>
      </c>
      <c r="R16" s="195">
        <v>335</v>
      </c>
      <c r="S16" s="180">
        <f>SUM(E16:R16)</f>
        <v>3241</v>
      </c>
      <c r="T16" s="183"/>
    </row>
    <row r="17" spans="2:20" s="198" customFormat="1" ht="24" customHeight="1" thickBot="1">
      <c r="B17" s="196" t="s">
        <v>22</v>
      </c>
      <c r="C17" s="416" t="s">
        <v>210</v>
      </c>
      <c r="D17" s="417"/>
      <c r="E17" s="184">
        <v>153</v>
      </c>
      <c r="F17" s="184">
        <v>92</v>
      </c>
      <c r="G17" s="178">
        <v>116</v>
      </c>
      <c r="H17" s="178">
        <v>123</v>
      </c>
      <c r="I17" s="178">
        <v>147</v>
      </c>
      <c r="J17" s="186">
        <v>26</v>
      </c>
      <c r="K17" s="178">
        <v>130</v>
      </c>
      <c r="L17" s="178">
        <v>42</v>
      </c>
      <c r="M17" s="195">
        <v>91</v>
      </c>
      <c r="N17" s="195">
        <v>80</v>
      </c>
      <c r="O17" s="195">
        <v>241</v>
      </c>
      <c r="P17" s="195">
        <v>159</v>
      </c>
      <c r="Q17" s="195">
        <v>113</v>
      </c>
      <c r="R17" s="195">
        <v>156</v>
      </c>
      <c r="S17" s="180">
        <f>SUM(E17:R17)</f>
        <v>1669</v>
      </c>
      <c r="T17" s="197"/>
    </row>
    <row r="18" spans="2:20" s="198" customFormat="1" ht="24" customHeight="1" thickBot="1">
      <c r="B18" s="196"/>
      <c r="C18" s="418" t="s">
        <v>211</v>
      </c>
      <c r="D18" s="419"/>
      <c r="E18" s="190">
        <v>243</v>
      </c>
      <c r="F18" s="190">
        <v>180</v>
      </c>
      <c r="G18" s="187">
        <v>290</v>
      </c>
      <c r="H18" s="187">
        <v>419</v>
      </c>
      <c r="I18" s="187">
        <v>347</v>
      </c>
      <c r="J18" s="178">
        <v>138</v>
      </c>
      <c r="K18" s="187">
        <v>480</v>
      </c>
      <c r="L18" s="187">
        <v>164</v>
      </c>
      <c r="M18" s="192">
        <v>199</v>
      </c>
      <c r="N18" s="192">
        <v>306</v>
      </c>
      <c r="O18" s="192">
        <v>356</v>
      </c>
      <c r="P18" s="192">
        <v>559</v>
      </c>
      <c r="Q18" s="192">
        <v>341</v>
      </c>
      <c r="R18" s="195">
        <v>450</v>
      </c>
      <c r="S18" s="180">
        <f>SUM(E18:R18)</f>
        <v>4472</v>
      </c>
      <c r="T18" s="197"/>
    </row>
    <row r="19" spans="2:20" s="198" customFormat="1" ht="24" customHeight="1" thickBot="1">
      <c r="B19" s="199"/>
      <c r="C19" s="420" t="s">
        <v>212</v>
      </c>
      <c r="D19" s="421"/>
      <c r="E19" s="200">
        <v>340</v>
      </c>
      <c r="F19" s="200">
        <v>229</v>
      </c>
      <c r="G19" s="191">
        <v>295</v>
      </c>
      <c r="H19" s="191">
        <v>385</v>
      </c>
      <c r="I19" s="191">
        <v>422</v>
      </c>
      <c r="J19" s="186">
        <v>125</v>
      </c>
      <c r="K19" s="191">
        <v>454</v>
      </c>
      <c r="L19" s="191">
        <v>126</v>
      </c>
      <c r="M19" s="201">
        <v>215</v>
      </c>
      <c r="N19" s="201">
        <v>252</v>
      </c>
      <c r="O19" s="201">
        <v>385</v>
      </c>
      <c r="P19" s="201">
        <v>575</v>
      </c>
      <c r="Q19" s="201">
        <v>324</v>
      </c>
      <c r="R19" s="201">
        <v>461</v>
      </c>
      <c r="S19" s="180">
        <f>SUM(E19:R19)</f>
        <v>4588</v>
      </c>
      <c r="T19" s="197"/>
    </row>
    <row r="20" spans="2:20" ht="24" customHeight="1" thickBot="1">
      <c r="B20" s="422" t="s">
        <v>213</v>
      </c>
      <c r="C20" s="423"/>
      <c r="D20" s="423"/>
      <c r="E20" s="423"/>
      <c r="F20" s="423"/>
      <c r="G20" s="423"/>
      <c r="H20" s="423"/>
      <c r="I20" s="423"/>
      <c r="J20" s="423"/>
      <c r="K20" s="423"/>
      <c r="L20" s="423"/>
      <c r="M20" s="423"/>
      <c r="N20" s="423"/>
      <c r="O20" s="423"/>
      <c r="P20" s="423"/>
      <c r="Q20" s="423"/>
      <c r="R20" s="423"/>
      <c r="S20" s="423"/>
    </row>
    <row r="21" spans="2:20" ht="24" customHeight="1" thickBot="1">
      <c r="B21" s="174">
        <v>3</v>
      </c>
      <c r="C21" s="424" t="s">
        <v>214</v>
      </c>
      <c r="D21" s="425"/>
      <c r="E21" s="425"/>
      <c r="F21" s="425"/>
      <c r="G21" s="425"/>
      <c r="H21" s="425"/>
      <c r="I21" s="425"/>
      <c r="J21" s="425"/>
      <c r="K21" s="425"/>
      <c r="L21" s="425"/>
      <c r="M21" s="425"/>
      <c r="N21" s="425"/>
      <c r="O21" s="425"/>
      <c r="P21" s="425"/>
      <c r="Q21" s="425"/>
      <c r="R21" s="425"/>
      <c r="S21" s="426"/>
    </row>
    <row r="22" spans="2:20" ht="24" customHeight="1" thickBot="1">
      <c r="B22" s="202"/>
      <c r="C22" s="405" t="s">
        <v>215</v>
      </c>
      <c r="D22" s="406"/>
      <c r="E22" s="186">
        <v>248</v>
      </c>
      <c r="F22" s="186">
        <v>117</v>
      </c>
      <c r="G22" s="186">
        <v>194</v>
      </c>
      <c r="H22" s="186">
        <v>233</v>
      </c>
      <c r="I22" s="186">
        <v>259</v>
      </c>
      <c r="J22" s="186">
        <v>70</v>
      </c>
      <c r="K22" s="186">
        <v>257</v>
      </c>
      <c r="L22" s="186">
        <v>86</v>
      </c>
      <c r="M22" s="186">
        <v>115</v>
      </c>
      <c r="N22" s="186">
        <v>151</v>
      </c>
      <c r="O22" s="186">
        <v>380</v>
      </c>
      <c r="P22" s="186">
        <v>343</v>
      </c>
      <c r="Q22" s="186">
        <v>229</v>
      </c>
      <c r="R22" s="188">
        <v>302</v>
      </c>
      <c r="S22" s="203">
        <f t="shared" ref="S22:S28" si="0">SUM(E22:R22)</f>
        <v>2984</v>
      </c>
    </row>
    <row r="23" spans="2:20" ht="24" customHeight="1" thickBot="1">
      <c r="B23" s="204"/>
      <c r="C23" s="405" t="s">
        <v>216</v>
      </c>
      <c r="D23" s="406"/>
      <c r="E23" s="184">
        <v>247</v>
      </c>
      <c r="F23" s="184">
        <v>162</v>
      </c>
      <c r="G23" s="178">
        <v>262</v>
      </c>
      <c r="H23" s="178">
        <v>335</v>
      </c>
      <c r="I23" s="178">
        <v>347</v>
      </c>
      <c r="J23" s="178">
        <v>89</v>
      </c>
      <c r="K23" s="178">
        <v>383</v>
      </c>
      <c r="L23" s="178">
        <v>116</v>
      </c>
      <c r="M23" s="195">
        <v>181</v>
      </c>
      <c r="N23" s="195">
        <v>294</v>
      </c>
      <c r="O23" s="195">
        <v>386</v>
      </c>
      <c r="P23" s="195">
        <v>469</v>
      </c>
      <c r="Q23" s="195">
        <v>310</v>
      </c>
      <c r="R23" s="195">
        <v>425</v>
      </c>
      <c r="S23" s="203">
        <f t="shared" si="0"/>
        <v>4006</v>
      </c>
    </row>
    <row r="24" spans="2:20" ht="24" customHeight="1" thickBot="1">
      <c r="B24" s="204"/>
      <c r="C24" s="405" t="s">
        <v>217</v>
      </c>
      <c r="D24" s="406"/>
      <c r="E24" s="186">
        <v>226</v>
      </c>
      <c r="F24" s="186">
        <v>150</v>
      </c>
      <c r="G24" s="186">
        <v>168</v>
      </c>
      <c r="H24" s="186">
        <v>220</v>
      </c>
      <c r="I24" s="186">
        <v>222</v>
      </c>
      <c r="J24" s="186">
        <v>56</v>
      </c>
      <c r="K24" s="186">
        <v>227</v>
      </c>
      <c r="L24" s="186">
        <v>90</v>
      </c>
      <c r="M24" s="186">
        <v>114</v>
      </c>
      <c r="N24" s="186">
        <v>148</v>
      </c>
      <c r="O24" s="186">
        <v>280</v>
      </c>
      <c r="P24" s="186">
        <v>274</v>
      </c>
      <c r="Q24" s="186">
        <v>211</v>
      </c>
      <c r="R24" s="188">
        <v>240</v>
      </c>
      <c r="S24" s="203">
        <f t="shared" si="0"/>
        <v>2626</v>
      </c>
    </row>
    <row r="25" spans="2:20" s="198" customFormat="1" ht="24" customHeight="1" thickBot="1">
      <c r="B25" s="205"/>
      <c r="C25" s="396" t="s">
        <v>218</v>
      </c>
      <c r="D25" s="397"/>
      <c r="E25" s="184">
        <v>186</v>
      </c>
      <c r="F25" s="184">
        <v>121</v>
      </c>
      <c r="G25" s="178">
        <v>169</v>
      </c>
      <c r="H25" s="178">
        <v>257</v>
      </c>
      <c r="I25" s="178">
        <v>213</v>
      </c>
      <c r="J25" s="178">
        <v>76</v>
      </c>
      <c r="K25" s="178">
        <v>205</v>
      </c>
      <c r="L25" s="178">
        <v>75</v>
      </c>
      <c r="M25" s="195">
        <v>103</v>
      </c>
      <c r="N25" s="195">
        <v>149</v>
      </c>
      <c r="O25" s="195">
        <v>270</v>
      </c>
      <c r="P25" s="195">
        <v>275</v>
      </c>
      <c r="Q25" s="195">
        <v>188</v>
      </c>
      <c r="R25" s="195">
        <v>232</v>
      </c>
      <c r="S25" s="203">
        <f t="shared" si="0"/>
        <v>2519</v>
      </c>
    </row>
    <row r="26" spans="2:20" ht="24" customHeight="1" thickBot="1">
      <c r="B26" s="204"/>
      <c r="C26" s="405" t="s">
        <v>219</v>
      </c>
      <c r="D26" s="406"/>
      <c r="E26" s="186">
        <v>152</v>
      </c>
      <c r="F26" s="186">
        <v>77</v>
      </c>
      <c r="G26" s="186">
        <v>70</v>
      </c>
      <c r="H26" s="186">
        <v>103</v>
      </c>
      <c r="I26" s="186">
        <v>116</v>
      </c>
      <c r="J26" s="186">
        <v>34</v>
      </c>
      <c r="K26" s="186">
        <v>112</v>
      </c>
      <c r="L26" s="186">
        <v>39</v>
      </c>
      <c r="M26" s="186">
        <v>58</v>
      </c>
      <c r="N26" s="186">
        <v>73</v>
      </c>
      <c r="O26" s="186">
        <v>175</v>
      </c>
      <c r="P26" s="186">
        <v>129</v>
      </c>
      <c r="Q26" s="186">
        <v>85</v>
      </c>
      <c r="R26" s="188">
        <v>118</v>
      </c>
      <c r="S26" s="203">
        <f t="shared" si="0"/>
        <v>1341</v>
      </c>
    </row>
    <row r="27" spans="2:20" s="198" customFormat="1" ht="24" customHeight="1" thickBot="1">
      <c r="B27" s="205"/>
      <c r="C27" s="396" t="s">
        <v>220</v>
      </c>
      <c r="D27" s="397"/>
      <c r="E27" s="184">
        <v>56</v>
      </c>
      <c r="F27" s="184">
        <v>33</v>
      </c>
      <c r="G27" s="178">
        <v>25</v>
      </c>
      <c r="H27" s="178">
        <v>52</v>
      </c>
      <c r="I27" s="178">
        <v>45</v>
      </c>
      <c r="J27" s="178">
        <v>20</v>
      </c>
      <c r="K27" s="178">
        <v>54</v>
      </c>
      <c r="L27" s="178">
        <v>16</v>
      </c>
      <c r="M27" s="195">
        <v>22</v>
      </c>
      <c r="N27" s="195">
        <v>41</v>
      </c>
      <c r="O27" s="195">
        <v>58</v>
      </c>
      <c r="P27" s="195">
        <v>51</v>
      </c>
      <c r="Q27" s="195">
        <v>35</v>
      </c>
      <c r="R27" s="195">
        <v>37</v>
      </c>
      <c r="S27" s="203">
        <f t="shared" si="0"/>
        <v>545</v>
      </c>
    </row>
    <row r="28" spans="2:20" ht="24" customHeight="1" thickBot="1">
      <c r="B28" s="206"/>
      <c r="C28" s="398" t="s">
        <v>221</v>
      </c>
      <c r="D28" s="399"/>
      <c r="E28" s="207">
        <v>127</v>
      </c>
      <c r="F28" s="207">
        <v>76</v>
      </c>
      <c r="G28" s="207">
        <v>89</v>
      </c>
      <c r="H28" s="207">
        <v>124</v>
      </c>
      <c r="I28" s="207">
        <v>152</v>
      </c>
      <c r="J28" s="207">
        <v>29</v>
      </c>
      <c r="K28" s="207">
        <v>180</v>
      </c>
      <c r="L28" s="207">
        <v>36</v>
      </c>
      <c r="M28" s="207">
        <v>115</v>
      </c>
      <c r="N28" s="207">
        <v>79</v>
      </c>
      <c r="O28" s="207">
        <v>210</v>
      </c>
      <c r="P28" s="207">
        <v>245</v>
      </c>
      <c r="Q28" s="207">
        <v>92</v>
      </c>
      <c r="R28" s="208">
        <v>150</v>
      </c>
      <c r="S28" s="203">
        <f t="shared" si="0"/>
        <v>1704</v>
      </c>
    </row>
    <row r="29" spans="2:20" s="198" customFormat="1" ht="24" customHeight="1" thickBot="1">
      <c r="B29" s="400" t="s">
        <v>222</v>
      </c>
      <c r="C29" s="400"/>
      <c r="D29" s="400"/>
      <c r="E29" s="400"/>
      <c r="F29" s="400"/>
      <c r="G29" s="400"/>
      <c r="H29" s="400"/>
      <c r="I29" s="400"/>
      <c r="J29" s="400"/>
      <c r="K29" s="400"/>
      <c r="L29" s="400"/>
      <c r="M29" s="400"/>
      <c r="N29" s="400"/>
      <c r="O29" s="400"/>
      <c r="P29" s="400"/>
      <c r="Q29" s="400"/>
      <c r="R29" s="400"/>
      <c r="S29" s="401"/>
    </row>
    <row r="30" spans="2:20" s="198" customFormat="1" ht="24" customHeight="1" thickBot="1">
      <c r="B30" s="209" t="s">
        <v>31</v>
      </c>
      <c r="C30" s="402" t="s">
        <v>223</v>
      </c>
      <c r="D30" s="403"/>
      <c r="E30" s="403"/>
      <c r="F30" s="403"/>
      <c r="G30" s="403"/>
      <c r="H30" s="403"/>
      <c r="I30" s="403"/>
      <c r="J30" s="403"/>
      <c r="K30" s="403"/>
      <c r="L30" s="403"/>
      <c r="M30" s="403"/>
      <c r="N30" s="403"/>
      <c r="O30" s="403"/>
      <c r="P30" s="403"/>
      <c r="Q30" s="403"/>
      <c r="R30" s="403"/>
      <c r="S30" s="404"/>
    </row>
    <row r="31" spans="2:20" ht="24" customHeight="1" thickBot="1">
      <c r="B31" s="204"/>
      <c r="C31" s="405" t="s">
        <v>224</v>
      </c>
      <c r="D31" s="406"/>
      <c r="E31" s="210">
        <v>232</v>
      </c>
      <c r="F31" s="210">
        <v>114</v>
      </c>
      <c r="G31" s="210">
        <v>118</v>
      </c>
      <c r="H31" s="210">
        <v>199</v>
      </c>
      <c r="I31" s="210">
        <v>172</v>
      </c>
      <c r="J31" s="210">
        <v>55</v>
      </c>
      <c r="K31" s="210">
        <v>183</v>
      </c>
      <c r="L31" s="210">
        <v>79</v>
      </c>
      <c r="M31" s="210">
        <v>107</v>
      </c>
      <c r="N31" s="210">
        <v>107</v>
      </c>
      <c r="O31" s="210">
        <v>258</v>
      </c>
      <c r="P31" s="210">
        <v>149</v>
      </c>
      <c r="Q31" s="210">
        <v>204</v>
      </c>
      <c r="R31" s="211">
        <v>231</v>
      </c>
      <c r="S31" s="203">
        <f t="shared" ref="S31:S36" si="1">SUM(E31:R31)</f>
        <v>2208</v>
      </c>
    </row>
    <row r="32" spans="2:20" s="198" customFormat="1" ht="24" customHeight="1" thickBot="1">
      <c r="B32" s="205"/>
      <c r="C32" s="396" t="s">
        <v>225</v>
      </c>
      <c r="D32" s="397"/>
      <c r="E32" s="210">
        <v>359</v>
      </c>
      <c r="F32" s="185">
        <v>184</v>
      </c>
      <c r="G32" s="195">
        <v>273</v>
      </c>
      <c r="H32" s="195">
        <v>291</v>
      </c>
      <c r="I32" s="195">
        <v>383</v>
      </c>
      <c r="J32" s="195">
        <v>111</v>
      </c>
      <c r="K32" s="195">
        <v>339</v>
      </c>
      <c r="L32" s="195">
        <v>121</v>
      </c>
      <c r="M32" s="195">
        <v>223</v>
      </c>
      <c r="N32" s="195">
        <v>221</v>
      </c>
      <c r="O32" s="195">
        <v>442</v>
      </c>
      <c r="P32" s="195">
        <v>296</v>
      </c>
      <c r="Q32" s="195">
        <v>322</v>
      </c>
      <c r="R32" s="195">
        <v>362</v>
      </c>
      <c r="S32" s="203">
        <f t="shared" si="1"/>
        <v>3927</v>
      </c>
    </row>
    <row r="33" spans="1:19" ht="24" customHeight="1" thickBot="1">
      <c r="B33" s="204"/>
      <c r="C33" s="407" t="s">
        <v>226</v>
      </c>
      <c r="D33" s="408"/>
      <c r="E33" s="176">
        <v>227</v>
      </c>
      <c r="F33" s="190">
        <v>125</v>
      </c>
      <c r="G33" s="212">
        <v>166</v>
      </c>
      <c r="H33" s="212">
        <v>232</v>
      </c>
      <c r="I33" s="212">
        <v>229</v>
      </c>
      <c r="J33" s="212">
        <v>47</v>
      </c>
      <c r="K33" s="212">
        <v>223</v>
      </c>
      <c r="L33" s="212">
        <v>76</v>
      </c>
      <c r="M33" s="212">
        <v>157</v>
      </c>
      <c r="N33" s="212">
        <v>152</v>
      </c>
      <c r="O33" s="190">
        <v>284</v>
      </c>
      <c r="P33" s="212">
        <v>294</v>
      </c>
      <c r="Q33" s="212">
        <v>213</v>
      </c>
      <c r="R33" s="213">
        <v>235</v>
      </c>
      <c r="S33" s="203">
        <f t="shared" si="1"/>
        <v>2660</v>
      </c>
    </row>
    <row r="34" spans="1:19" ht="24" customHeight="1" thickBot="1">
      <c r="B34" s="204"/>
      <c r="C34" s="396" t="s">
        <v>227</v>
      </c>
      <c r="D34" s="397"/>
      <c r="E34" s="190">
        <v>165</v>
      </c>
      <c r="F34" s="176">
        <v>124</v>
      </c>
      <c r="G34" s="214">
        <v>113</v>
      </c>
      <c r="H34" s="214">
        <v>203</v>
      </c>
      <c r="I34" s="214">
        <v>214</v>
      </c>
      <c r="J34" s="214">
        <v>50</v>
      </c>
      <c r="K34" s="214">
        <v>226</v>
      </c>
      <c r="L34" s="214">
        <v>61</v>
      </c>
      <c r="M34" s="214">
        <v>99</v>
      </c>
      <c r="N34" s="214">
        <v>125</v>
      </c>
      <c r="O34" s="176">
        <v>232</v>
      </c>
      <c r="P34" s="214">
        <v>249</v>
      </c>
      <c r="Q34" s="214">
        <v>170</v>
      </c>
      <c r="R34" s="215">
        <v>195</v>
      </c>
      <c r="S34" s="203">
        <f t="shared" si="1"/>
        <v>2226</v>
      </c>
    </row>
    <row r="35" spans="1:19" ht="24" customHeight="1" thickBot="1">
      <c r="B35" s="204"/>
      <c r="C35" s="409" t="s">
        <v>228</v>
      </c>
      <c r="D35" s="410"/>
      <c r="E35" s="176">
        <v>128</v>
      </c>
      <c r="F35" s="216">
        <v>88</v>
      </c>
      <c r="G35" s="217">
        <v>123</v>
      </c>
      <c r="H35" s="217">
        <v>177</v>
      </c>
      <c r="I35" s="217">
        <v>137</v>
      </c>
      <c r="J35" s="217">
        <v>36</v>
      </c>
      <c r="K35" s="217">
        <v>213</v>
      </c>
      <c r="L35" s="217">
        <v>45</v>
      </c>
      <c r="M35" s="217">
        <v>50</v>
      </c>
      <c r="N35" s="217">
        <v>117</v>
      </c>
      <c r="O35" s="216">
        <v>213</v>
      </c>
      <c r="P35" s="217">
        <v>288</v>
      </c>
      <c r="Q35" s="217">
        <v>137</v>
      </c>
      <c r="R35" s="218">
        <v>161</v>
      </c>
      <c r="S35" s="203">
        <f t="shared" si="1"/>
        <v>1913</v>
      </c>
    </row>
    <row r="36" spans="1:19" ht="24" customHeight="1" thickBot="1">
      <c r="B36" s="219"/>
      <c r="C36" s="411" t="s">
        <v>229</v>
      </c>
      <c r="D36" s="412"/>
      <c r="E36" s="220">
        <v>131</v>
      </c>
      <c r="F36" s="220">
        <v>101</v>
      </c>
      <c r="G36" s="221">
        <v>184</v>
      </c>
      <c r="H36" s="221">
        <v>222</v>
      </c>
      <c r="I36" s="221">
        <v>219</v>
      </c>
      <c r="J36" s="221">
        <v>75</v>
      </c>
      <c r="K36" s="221">
        <v>234</v>
      </c>
      <c r="L36" s="221">
        <v>76</v>
      </c>
      <c r="M36" s="221">
        <v>72</v>
      </c>
      <c r="N36" s="221">
        <v>213</v>
      </c>
      <c r="O36" s="220">
        <v>330</v>
      </c>
      <c r="P36" s="221">
        <v>510</v>
      </c>
      <c r="Q36" s="221">
        <v>104</v>
      </c>
      <c r="R36" s="222">
        <v>320</v>
      </c>
      <c r="S36" s="203">
        <f t="shared" si="1"/>
        <v>2791</v>
      </c>
    </row>
    <row r="37" spans="1:19" ht="24" customHeight="1" thickBot="1">
      <c r="B37" s="413"/>
      <c r="C37" s="414"/>
      <c r="D37" s="414"/>
      <c r="E37" s="414"/>
      <c r="F37" s="414"/>
      <c r="G37" s="414"/>
      <c r="H37" s="414"/>
      <c r="I37" s="414"/>
      <c r="J37" s="414"/>
      <c r="K37" s="414"/>
      <c r="L37" s="414"/>
      <c r="M37" s="414"/>
      <c r="N37" s="414"/>
      <c r="O37" s="414"/>
      <c r="P37" s="414"/>
      <c r="Q37" s="414"/>
      <c r="R37" s="414"/>
      <c r="S37" s="414"/>
    </row>
    <row r="38" spans="1:19" ht="39" customHeight="1" thickBot="1">
      <c r="B38" s="223" t="s">
        <v>42</v>
      </c>
      <c r="C38" s="394" t="s">
        <v>230</v>
      </c>
      <c r="D38" s="395"/>
      <c r="E38" s="224">
        <v>1242</v>
      </c>
      <c r="F38" s="224">
        <v>736</v>
      </c>
      <c r="G38" s="224">
        <v>977</v>
      </c>
      <c r="H38" s="224">
        <v>1324</v>
      </c>
      <c r="I38" s="224">
        <v>1354</v>
      </c>
      <c r="J38" s="224">
        <v>374</v>
      </c>
      <c r="K38" s="224">
        <v>1418</v>
      </c>
      <c r="L38" s="224">
        <v>458</v>
      </c>
      <c r="M38" s="224">
        <v>708</v>
      </c>
      <c r="N38" s="224">
        <v>935</v>
      </c>
      <c r="O38" s="224">
        <v>1759</v>
      </c>
      <c r="P38" s="224">
        <v>1786</v>
      </c>
      <c r="Q38" s="224">
        <v>1150</v>
      </c>
      <c r="R38" s="225">
        <v>1504</v>
      </c>
      <c r="S38" s="226">
        <f>SUM(E38:R38)</f>
        <v>15725</v>
      </c>
    </row>
    <row r="39" spans="1:19" ht="15" customHeight="1">
      <c r="B39" s="227"/>
      <c r="C39" s="228"/>
      <c r="D39" s="228"/>
      <c r="E39" s="227"/>
      <c r="F39" s="227"/>
      <c r="G39" s="227"/>
      <c r="H39" s="227"/>
      <c r="I39" s="227"/>
      <c r="J39" s="227"/>
      <c r="K39" s="227"/>
      <c r="L39" s="227"/>
      <c r="M39" s="227"/>
      <c r="N39" s="227"/>
      <c r="O39" s="227"/>
      <c r="P39" s="227"/>
      <c r="Q39" s="227"/>
      <c r="R39" s="227"/>
      <c r="S39" s="227"/>
    </row>
    <row r="40" spans="1:19" ht="14.25" customHeight="1">
      <c r="B40" s="229"/>
      <c r="E40" s="230">
        <f t="shared" ref="E40:R40" si="2">E8+E9+E10+E11+E12</f>
        <v>1242</v>
      </c>
      <c r="F40" s="230">
        <f t="shared" si="2"/>
        <v>736</v>
      </c>
      <c r="G40" s="230">
        <f t="shared" si="2"/>
        <v>977</v>
      </c>
      <c r="H40" s="230">
        <f t="shared" si="2"/>
        <v>1324</v>
      </c>
      <c r="I40" s="230">
        <f t="shared" si="2"/>
        <v>1354</v>
      </c>
      <c r="J40" s="230">
        <f t="shared" si="2"/>
        <v>374</v>
      </c>
      <c r="K40" s="230">
        <f t="shared" si="2"/>
        <v>1418</v>
      </c>
      <c r="L40" s="230">
        <f t="shared" si="2"/>
        <v>458</v>
      </c>
      <c r="M40" s="230">
        <f t="shared" si="2"/>
        <v>708</v>
      </c>
      <c r="N40" s="230">
        <f t="shared" si="2"/>
        <v>935</v>
      </c>
      <c r="O40" s="230">
        <f t="shared" si="2"/>
        <v>1759</v>
      </c>
      <c r="P40" s="230">
        <f t="shared" si="2"/>
        <v>1786</v>
      </c>
      <c r="Q40" s="230">
        <f t="shared" si="2"/>
        <v>1150</v>
      </c>
      <c r="R40" s="230">
        <f t="shared" si="2"/>
        <v>1504</v>
      </c>
      <c r="S40" s="230">
        <f>SUM(E40:R40)</f>
        <v>15725</v>
      </c>
    </row>
    <row r="41" spans="1:19" ht="14.25" customHeight="1">
      <c r="B41" s="229"/>
      <c r="E41" s="230">
        <f t="shared" ref="E41:R41" si="3">E15+E16+E17+E18+E19</f>
        <v>1242</v>
      </c>
      <c r="F41" s="230">
        <f t="shared" si="3"/>
        <v>736</v>
      </c>
      <c r="G41" s="230">
        <f t="shared" si="3"/>
        <v>977</v>
      </c>
      <c r="H41" s="230">
        <f t="shared" si="3"/>
        <v>1324</v>
      </c>
      <c r="I41" s="230">
        <f t="shared" si="3"/>
        <v>1354</v>
      </c>
      <c r="J41" s="230">
        <f t="shared" si="3"/>
        <v>374</v>
      </c>
      <c r="K41" s="230">
        <f t="shared" si="3"/>
        <v>1418</v>
      </c>
      <c r="L41" s="230">
        <f t="shared" si="3"/>
        <v>458</v>
      </c>
      <c r="M41" s="230">
        <f t="shared" si="3"/>
        <v>708</v>
      </c>
      <c r="N41" s="230">
        <f t="shared" si="3"/>
        <v>935</v>
      </c>
      <c r="O41" s="230">
        <f t="shared" si="3"/>
        <v>1759</v>
      </c>
      <c r="P41" s="230">
        <f t="shared" si="3"/>
        <v>1786</v>
      </c>
      <c r="Q41" s="230">
        <f t="shared" si="3"/>
        <v>1150</v>
      </c>
      <c r="R41" s="230">
        <f t="shared" si="3"/>
        <v>1504</v>
      </c>
      <c r="S41" s="230">
        <f>SUM(E41:R41)</f>
        <v>15725</v>
      </c>
    </row>
    <row r="42" spans="1:19" ht="15.75">
      <c r="A42" t="s">
        <v>22</v>
      </c>
      <c r="B42" s="231"/>
      <c r="C42" s="232"/>
      <c r="D42" s="233"/>
      <c r="E42" s="234">
        <f t="shared" ref="E42:R42" si="4">E22+E23+E24+E25+E26+E27+E28</f>
        <v>1242</v>
      </c>
      <c r="F42" s="234">
        <f t="shared" si="4"/>
        <v>736</v>
      </c>
      <c r="G42" s="234">
        <f t="shared" si="4"/>
        <v>977</v>
      </c>
      <c r="H42" s="234">
        <f t="shared" si="4"/>
        <v>1324</v>
      </c>
      <c r="I42" s="234">
        <f t="shared" si="4"/>
        <v>1354</v>
      </c>
      <c r="J42" s="234">
        <f t="shared" si="4"/>
        <v>374</v>
      </c>
      <c r="K42" s="234">
        <f t="shared" si="4"/>
        <v>1418</v>
      </c>
      <c r="L42" s="234">
        <f t="shared" si="4"/>
        <v>458</v>
      </c>
      <c r="M42" s="234">
        <f t="shared" si="4"/>
        <v>708</v>
      </c>
      <c r="N42" s="234">
        <f t="shared" si="4"/>
        <v>935</v>
      </c>
      <c r="O42" s="234">
        <f t="shared" si="4"/>
        <v>1759</v>
      </c>
      <c r="P42" s="234">
        <f t="shared" si="4"/>
        <v>1786</v>
      </c>
      <c r="Q42" s="234">
        <f t="shared" si="4"/>
        <v>1150</v>
      </c>
      <c r="R42" s="234">
        <f t="shared" si="4"/>
        <v>1504</v>
      </c>
      <c r="S42" s="230">
        <f>SUM(E42:R42)</f>
        <v>15725</v>
      </c>
    </row>
    <row r="43" spans="1:19" ht="15.75">
      <c r="B43" s="231"/>
      <c r="C43" s="235"/>
      <c r="D43" s="236"/>
      <c r="E43" s="237">
        <f t="shared" ref="E43:R43" si="5">E31+E32+E33+E34+E35+E36</f>
        <v>1242</v>
      </c>
      <c r="F43" s="237">
        <f t="shared" si="5"/>
        <v>736</v>
      </c>
      <c r="G43" s="237">
        <f t="shared" si="5"/>
        <v>977</v>
      </c>
      <c r="H43" s="237">
        <f t="shared" si="5"/>
        <v>1324</v>
      </c>
      <c r="I43" s="237">
        <f t="shared" si="5"/>
        <v>1354</v>
      </c>
      <c r="J43" s="237">
        <f t="shared" si="5"/>
        <v>374</v>
      </c>
      <c r="K43" s="237">
        <f t="shared" si="5"/>
        <v>1418</v>
      </c>
      <c r="L43" s="237">
        <f t="shared" si="5"/>
        <v>458</v>
      </c>
      <c r="M43" s="237">
        <f t="shared" si="5"/>
        <v>708</v>
      </c>
      <c r="N43" s="237">
        <f t="shared" si="5"/>
        <v>935</v>
      </c>
      <c r="O43" s="237">
        <f t="shared" si="5"/>
        <v>1759</v>
      </c>
      <c r="P43" s="237">
        <f t="shared" si="5"/>
        <v>1786</v>
      </c>
      <c r="Q43" s="237">
        <f t="shared" si="5"/>
        <v>1150</v>
      </c>
      <c r="R43" s="237">
        <f t="shared" si="5"/>
        <v>1504</v>
      </c>
      <c r="S43" s="230">
        <f>SUM(E43:R43)</f>
        <v>15725</v>
      </c>
    </row>
    <row r="44" spans="1:19">
      <c r="B44" s="238"/>
    </row>
    <row r="45" spans="1:19">
      <c r="S45" s="240">
        <f>S8+S9+S10+S11+S12</f>
        <v>15725</v>
      </c>
    </row>
    <row r="46" spans="1:19">
      <c r="S46" s="240">
        <f>S15+S16+S17+S18+S19</f>
        <v>15725</v>
      </c>
    </row>
    <row r="47" spans="1:19">
      <c r="S47" s="241">
        <f>S22+S23+S24+S25+S26+S27+S28</f>
        <v>15725</v>
      </c>
    </row>
    <row r="48" spans="1:19">
      <c r="S48" s="242">
        <f>S31+S32+S33+S34+S35+S36</f>
        <v>15725</v>
      </c>
    </row>
  </sheetData>
  <mergeCells count="36">
    <mergeCell ref="C14:S14"/>
    <mergeCell ref="E2:O2"/>
    <mergeCell ref="B3:S3"/>
    <mergeCell ref="B4:S4"/>
    <mergeCell ref="C6:S6"/>
    <mergeCell ref="C7:S7"/>
    <mergeCell ref="C8:D8"/>
    <mergeCell ref="C9:D9"/>
    <mergeCell ref="C10:D10"/>
    <mergeCell ref="C11:D11"/>
    <mergeCell ref="C12:D12"/>
    <mergeCell ref="B13:S13"/>
    <mergeCell ref="C26:D26"/>
    <mergeCell ref="C15:D15"/>
    <mergeCell ref="C16:D16"/>
    <mergeCell ref="C17:D17"/>
    <mergeCell ref="C18:D18"/>
    <mergeCell ref="C19:D19"/>
    <mergeCell ref="B20:S20"/>
    <mergeCell ref="C21:S21"/>
    <mergeCell ref="C22:D22"/>
    <mergeCell ref="C23:D23"/>
    <mergeCell ref="C24:D24"/>
    <mergeCell ref="C25:D25"/>
    <mergeCell ref="C38:D38"/>
    <mergeCell ref="C27:D27"/>
    <mergeCell ref="C28:D28"/>
    <mergeCell ref="B29:S29"/>
    <mergeCell ref="C30:S30"/>
    <mergeCell ref="C31:D31"/>
    <mergeCell ref="C32:D32"/>
    <mergeCell ref="C33:D33"/>
    <mergeCell ref="C34:D34"/>
    <mergeCell ref="C35:D35"/>
    <mergeCell ref="C36:D36"/>
    <mergeCell ref="B37:S37"/>
  </mergeCells>
  <printOptions horizontalCentered="1" verticalCentered="1"/>
  <pageMargins left="0" right="0" top="0" bottom="0" header="0" footer="0"/>
  <pageSetup paperSize="9" scale="59" fitToHeight="0" orientation="landscape" verticalDpi="597"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Stan i struktura XII 22</vt:lpstr>
      <vt:lpstr>Gminy XII.22</vt:lpstr>
      <vt:lpstr>Wykresy XII 22</vt:lpstr>
      <vt:lpstr>Zał. IV kw. 22</vt:lpstr>
      <vt:lpstr>'Gminy XII.22'!Obszar_wydruku</vt:lpstr>
      <vt:lpstr>'Stan i struktura XII 22'!Obszar_wydruku</vt:lpstr>
      <vt:lpstr>'Wykresy XII 22'!Obszar_wydruku</vt:lpstr>
      <vt:lpstr>'Zał. IV kw. 22'!Obszar_wydruku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cp:lastPrinted>2023-01-11T09:14:58Z</cp:lastPrinted>
  <dcterms:created xsi:type="dcterms:W3CDTF">2023-01-11T07:47:22Z</dcterms:created>
  <dcterms:modified xsi:type="dcterms:W3CDTF">2023-01-11T09:15:24Z</dcterms:modified>
</cp:coreProperties>
</file>