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200" windowHeight="11985"/>
  </bookViews>
  <sheets>
    <sheet name="Stan i struktura I 22" sheetId="1" r:id="rId1"/>
    <sheet name="Gminy I.22" sheetId="2" r:id="rId2"/>
    <sheet name="Wykresy I 22" sheetId="3" r:id="rId3"/>
  </sheets>
  <externalReferences>
    <externalReference r:id="rId4"/>
    <externalReference r:id="rId5"/>
  </externalReferences>
  <definedNames>
    <definedName name="_xlnm.Print_Area" localSheetId="1">'Gminy I.22'!$B$1:$O$46</definedName>
    <definedName name="_xlnm.Print_Area" localSheetId="0">'Stan i struktura I 22'!$B$2:$S$68</definedName>
    <definedName name="_xlnm.Print_Area" localSheetId="2">'Wykresy I 22'!$N$1:$AB$41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3" l="1"/>
  <c r="L36" i="3"/>
  <c r="L34" i="3"/>
  <c r="K34" i="3"/>
  <c r="L33" i="3"/>
  <c r="K33" i="3"/>
  <c r="L32" i="3"/>
  <c r="K32" i="3"/>
  <c r="L31" i="3"/>
  <c r="L30" i="3"/>
  <c r="K30" i="3"/>
  <c r="L29" i="3"/>
  <c r="K29" i="3"/>
  <c r="L28" i="3"/>
  <c r="K28" i="3"/>
  <c r="L27" i="3"/>
  <c r="K27" i="3"/>
  <c r="L26" i="3"/>
  <c r="K26" i="3"/>
  <c r="L25" i="3"/>
  <c r="K25" i="3"/>
  <c r="L24" i="3"/>
  <c r="K24" i="3"/>
  <c r="L23" i="3"/>
  <c r="K23" i="3"/>
  <c r="L22" i="3"/>
  <c r="K22" i="3"/>
  <c r="K19" i="3" s="1"/>
  <c r="J9" i="3"/>
  <c r="J8" i="3"/>
  <c r="J7" i="3"/>
  <c r="J6" i="3"/>
  <c r="J5" i="3"/>
  <c r="J4" i="3"/>
  <c r="J41" i="2" l="1"/>
  <c r="E41" i="2"/>
  <c r="E6" i="2" s="1"/>
  <c r="E34" i="2"/>
  <c r="J33" i="2"/>
  <c r="O30" i="2"/>
  <c r="E27" i="2"/>
  <c r="J23" i="2"/>
  <c r="O19" i="2"/>
  <c r="E19" i="2"/>
  <c r="J14" i="2"/>
  <c r="J12" i="2" s="1"/>
  <c r="E8" i="2"/>
  <c r="O42" i="2" s="1"/>
  <c r="O6" i="2"/>
  <c r="S76" i="1" l="1"/>
  <c r="R66" i="1"/>
  <c r="Q66" i="1"/>
  <c r="P66" i="1"/>
  <c r="O66" i="1"/>
  <c r="N66" i="1"/>
  <c r="M66" i="1"/>
  <c r="L66" i="1"/>
  <c r="K66" i="1"/>
  <c r="J66" i="1"/>
  <c r="I66" i="1"/>
  <c r="H66" i="1"/>
  <c r="G66" i="1"/>
  <c r="F66" i="1"/>
  <c r="S66" i="1" s="1"/>
  <c r="E66" i="1"/>
  <c r="R65" i="1"/>
  <c r="Q65" i="1"/>
  <c r="P65" i="1"/>
  <c r="O65" i="1"/>
  <c r="N65" i="1"/>
  <c r="M65" i="1"/>
  <c r="L65" i="1"/>
  <c r="K65" i="1"/>
  <c r="J65" i="1"/>
  <c r="I65" i="1"/>
  <c r="H65" i="1"/>
  <c r="G65" i="1"/>
  <c r="U65" i="1" s="1"/>
  <c r="F65" i="1"/>
  <c r="E65" i="1"/>
  <c r="V65" i="1" s="1"/>
  <c r="S64" i="1"/>
  <c r="S65" i="1" s="1"/>
  <c r="R63" i="1"/>
  <c r="Q63" i="1"/>
  <c r="P63" i="1"/>
  <c r="O63" i="1"/>
  <c r="N63" i="1"/>
  <c r="M63" i="1"/>
  <c r="L63" i="1"/>
  <c r="K63" i="1"/>
  <c r="J63" i="1"/>
  <c r="I63" i="1"/>
  <c r="H63" i="1"/>
  <c r="G63" i="1"/>
  <c r="F63" i="1"/>
  <c r="E63" i="1"/>
  <c r="V63" i="1" s="1"/>
  <c r="S62" i="1"/>
  <c r="S63" i="1" s="1"/>
  <c r="R61" i="1"/>
  <c r="Q61" i="1"/>
  <c r="P61" i="1"/>
  <c r="O61" i="1"/>
  <c r="N61" i="1"/>
  <c r="M61" i="1"/>
  <c r="L61" i="1"/>
  <c r="K61" i="1"/>
  <c r="J61" i="1"/>
  <c r="I61" i="1"/>
  <c r="H61" i="1"/>
  <c r="G61" i="1"/>
  <c r="U61" i="1" s="1"/>
  <c r="F61" i="1"/>
  <c r="E61" i="1"/>
  <c r="V61" i="1" s="1"/>
  <c r="S60" i="1"/>
  <c r="S61" i="1" s="1"/>
  <c r="R59" i="1"/>
  <c r="Q59" i="1"/>
  <c r="P59" i="1"/>
  <c r="O59" i="1"/>
  <c r="N59" i="1"/>
  <c r="M59" i="1"/>
  <c r="L59" i="1"/>
  <c r="K59" i="1"/>
  <c r="J59" i="1"/>
  <c r="I59" i="1"/>
  <c r="H59" i="1"/>
  <c r="G59" i="1"/>
  <c r="F59" i="1"/>
  <c r="E59" i="1"/>
  <c r="V59" i="1" s="1"/>
  <c r="S58" i="1"/>
  <c r="S59" i="1" s="1"/>
  <c r="R57" i="1"/>
  <c r="Q57" i="1"/>
  <c r="P57" i="1"/>
  <c r="O57" i="1"/>
  <c r="N57" i="1"/>
  <c r="M57" i="1"/>
  <c r="L57" i="1"/>
  <c r="K57" i="1"/>
  <c r="J57" i="1"/>
  <c r="I57" i="1"/>
  <c r="H57" i="1"/>
  <c r="G57" i="1"/>
  <c r="U57" i="1" s="1"/>
  <c r="F57" i="1"/>
  <c r="E57" i="1"/>
  <c r="V57" i="1" s="1"/>
  <c r="S56" i="1"/>
  <c r="S57" i="1" s="1"/>
  <c r="R55" i="1"/>
  <c r="Q55" i="1"/>
  <c r="P55" i="1"/>
  <c r="O55" i="1"/>
  <c r="N55" i="1"/>
  <c r="M55" i="1"/>
  <c r="L55" i="1"/>
  <c r="K55" i="1"/>
  <c r="J55" i="1"/>
  <c r="I55" i="1"/>
  <c r="H55" i="1"/>
  <c r="G55" i="1"/>
  <c r="F55" i="1"/>
  <c r="E55" i="1"/>
  <c r="V55" i="1" s="1"/>
  <c r="S54" i="1"/>
  <c r="S55" i="1" s="1"/>
  <c r="R53" i="1"/>
  <c r="Q53" i="1"/>
  <c r="P53" i="1"/>
  <c r="O53" i="1"/>
  <c r="N53" i="1"/>
  <c r="M53" i="1"/>
  <c r="L53" i="1"/>
  <c r="K53" i="1"/>
  <c r="J53" i="1"/>
  <c r="I53" i="1"/>
  <c r="H53" i="1"/>
  <c r="U53" i="1" s="1"/>
  <c r="G53" i="1"/>
  <c r="F53" i="1"/>
  <c r="E53" i="1"/>
  <c r="V53" i="1" s="1"/>
  <c r="S52" i="1"/>
  <c r="S53" i="1" s="1"/>
  <c r="R51" i="1"/>
  <c r="Q51" i="1"/>
  <c r="P51" i="1"/>
  <c r="O51" i="1"/>
  <c r="N51" i="1"/>
  <c r="M51" i="1"/>
  <c r="L51" i="1"/>
  <c r="K51" i="1"/>
  <c r="J51" i="1"/>
  <c r="I51" i="1"/>
  <c r="H51" i="1"/>
  <c r="G51" i="1"/>
  <c r="F51" i="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F67" i="1" s="1"/>
  <c r="E49" i="1"/>
  <c r="E67"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S7" i="1"/>
  <c r="R7" i="1"/>
  <c r="R8" i="1" s="1"/>
  <c r="Q7" i="1"/>
  <c r="Q8" i="1" s="1"/>
  <c r="P7" i="1"/>
  <c r="P8" i="1" s="1"/>
  <c r="O7" i="1"/>
  <c r="O9" i="1" s="1"/>
  <c r="N7" i="1"/>
  <c r="N8" i="1" s="1"/>
  <c r="M7" i="1"/>
  <c r="M8" i="1" s="1"/>
  <c r="L7" i="1"/>
  <c r="L8" i="1" s="1"/>
  <c r="K7" i="1"/>
  <c r="K9" i="1" s="1"/>
  <c r="J7" i="1"/>
  <c r="J8" i="1" s="1"/>
  <c r="I7" i="1"/>
  <c r="I8" i="1" s="1"/>
  <c r="H7" i="1"/>
  <c r="H8" i="1" s="1"/>
  <c r="G7" i="1"/>
  <c r="G9" i="1" s="1"/>
  <c r="F7" i="1"/>
  <c r="F8" i="1" s="1"/>
  <c r="E7" i="1"/>
  <c r="E8" i="1" s="1"/>
  <c r="S6" i="1"/>
  <c r="S39" i="1" s="1"/>
  <c r="S67" i="1" l="1"/>
  <c r="G8" i="1"/>
  <c r="K8" i="1"/>
  <c r="O8" i="1"/>
  <c r="S8" i="1"/>
  <c r="H9" i="1"/>
  <c r="L9" i="1"/>
  <c r="P9" i="1"/>
  <c r="V49" i="1"/>
  <c r="U7" i="1"/>
  <c r="E9" i="1"/>
  <c r="I9" i="1"/>
  <c r="M9" i="1"/>
  <c r="Q9" i="1"/>
  <c r="U46" i="1"/>
  <c r="U51" i="1"/>
  <c r="U55" i="1"/>
  <c r="U59" i="1"/>
  <c r="U63" i="1"/>
  <c r="F9" i="1"/>
  <c r="J9" i="1"/>
  <c r="N9" i="1"/>
  <c r="R9" i="1"/>
  <c r="S9" i="1"/>
  <c r="S18" i="1"/>
  <c r="S20" i="1"/>
  <c r="S22" i="1"/>
  <c r="S24" i="1"/>
  <c r="S26" i="1"/>
  <c r="S28" i="1"/>
  <c r="S31" i="1"/>
  <c r="S33" i="1"/>
  <c r="S35" i="1"/>
  <c r="S37" i="1"/>
  <c r="U49" i="1"/>
</calcChain>
</file>

<file path=xl/sharedStrings.xml><?xml version="1.0" encoding="utf-8"?>
<sst xmlns="http://schemas.openxmlformats.org/spreadsheetml/2006/main" count="407" uniqueCount="235">
  <si>
    <t xml:space="preserve">INFORMACJA O STANIE I STRUKTURZE BEZROBOCIA W WOJ. LUBUSKIM W STYCZNIU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</si>
  <si>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</si>
  <si>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</si>
  <si>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</si>
  <si>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</si>
  <si>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</si>
  <si>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</si>
  <si>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</si>
  <si>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</si>
  <si>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</si>
  <si>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</si>
  <si>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</si>
  <si>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</si>
  <si>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</si>
  <si>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</si>
  <si>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</si>
  <si>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</si>
  <si>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</si>
  <si>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</si>
  <si>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</si>
  <si>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</si>
  <si>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grudzień 2021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</si>
  <si>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</si>
  <si>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</si>
  <si>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</si>
  <si>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</si>
  <si>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</si>
  <si>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</si>
  <si>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</si>
  <si>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</si>
  <si>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</si>
  <si>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</si>
  <si>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</si>
  <si>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</si>
  <si>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</si>
  <si>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</si>
  <si>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</si>
  <si>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</si>
  <si>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</si>
  <si>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</si>
  <si>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</si>
  <si>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</si>
  <si>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</si>
  <si>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</si>
  <si>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</si>
  <si>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</si>
  <si>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</si>
  <si>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</si>
  <si>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</si>
  <si>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</si>
  <si>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</si>
  <si>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</si>
  <si>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</si>
  <si>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</si>
  <si>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</si>
  <si>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</si>
  <si>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</si>
  <si>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</si>
  <si>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</si>
  <si>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</si>
  <si>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</si>
  <si>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</si>
  <si>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</si>
  <si>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</si>
  <si>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</si>
  <si>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</si>
  <si>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</si>
  <si>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</si>
  <si>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</si>
  <si>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</si>
  <si>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</si>
  <si>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</si>
  <si>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</si>
  <si>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</si>
  <si>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</si>
  <si>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</si>
  <si>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</si>
  <si>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</si>
  <si>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</si>
  <si>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</si>
  <si>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</si>
  <si>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</si>
  <si>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</si>
  <si>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</si>
  <si>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styczeń 2022 r. jest podawany przez GUS z miesięcznym opóżnieniem</t>
  </si>
  <si>
    <t>Liczba  bezrobotnych w układzie powiatowych urzędów pracy i gmin woj. lubuskiego zarejestrowanych</t>
  </si>
  <si>
    <t>na koniec stycznia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</si>
  <si>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</si>
  <si>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</si>
  <si>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</si>
  <si>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</si>
  <si>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</si>
  <si>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</si>
  <si>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</si>
  <si>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</si>
  <si>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</si>
  <si>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</si>
  <si>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</si>
  <si>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</si>
  <si>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</si>
  <si>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</si>
  <si>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</si>
  <si>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</si>
  <si>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</si>
  <si>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</si>
  <si>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</si>
  <si>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</si>
  <si>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</si>
  <si>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</si>
  <si>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</si>
  <si>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</si>
  <si>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</si>
  <si>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</si>
  <si>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</si>
  <si>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</si>
  <si>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</si>
  <si>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</si>
  <si>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</si>
  <si>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</si>
  <si>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</si>
  <si>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</si>
  <si>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</si>
  <si>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</si>
  <si>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</si>
  <si>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</si>
  <si>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</si>
  <si>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</si>
  <si>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</si>
  <si>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</si>
  <si>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</si>
  <si>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</si>
  <si>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</si>
  <si>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</si>
  <si>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</si>
  <si>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</si>
  <si>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</si>
  <si>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</si>
  <si>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</si>
  <si>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</si>
  <si>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</si>
  <si>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</si>
  <si>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</si>
  <si>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</si>
  <si>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</si>
  <si>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</si>
  <si>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</si>
  <si>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</si>
  <si>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</si>
  <si>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</si>
  <si>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</si>
  <si>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</si>
  <si>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</si>
  <si>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</si>
  <si>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</si>
  <si>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</si>
  <si>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</si>
  <si>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</si>
  <si>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</si>
  <si>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</si>
  <si>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</si>
  <si>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</si>
  <si>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</si>
  <si>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</si>
  <si>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</si>
  <si>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</si>
  <si>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</si>
  <si>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</si>
  <si>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</si>
  <si>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</si>
  <si>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</si>
  <si>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</si>
  <si>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</si>
  <si>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</si>
  <si>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</si>
  <si>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</si>
  <si>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</si>
  <si>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</si>
  <si>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</si>
  <si>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</si>
  <si>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</si>
  <si>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</si>
  <si>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</si>
  <si>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</si>
  <si>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</si>
  <si>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</si>
  <si>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</si>
  <si>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</si>
  <si>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</si>
  <si>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</si>
  <si>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</si>
  <si>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</si>
  <si>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</si>
  <si>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</si>
  <si>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</si>
  <si>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</si>
  <si>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I 2021r.</t>
  </si>
  <si>
    <t>II 2021r.</t>
  </si>
  <si>
    <t>Podjęcia pracy poza miejscem zamieszkania w ramach bonu na zasiedlenie</t>
  </si>
  <si>
    <t>III 2021r.</t>
  </si>
  <si>
    <t>oferty pracy</t>
  </si>
  <si>
    <t>Podjęcia pracy w ramach bonu zatrudnieniowego</t>
  </si>
  <si>
    <t>IV 2021r.</t>
  </si>
  <si>
    <t>VIII 2020r.</t>
  </si>
  <si>
    <t>Podjęcie pracy w ramach refundacji składek na ubezpieczenie społeczne</t>
  </si>
  <si>
    <t>V 2021r.</t>
  </si>
  <si>
    <t>IX 2020r.</t>
  </si>
  <si>
    <t>Podjęcia pracy w ramach dofinansowania wynagrodzenia za zatrudnienie skierowanego 
bezrobotnego powyżej 50 r. życia</t>
  </si>
  <si>
    <t>VI 2021r.</t>
  </si>
  <si>
    <t>X 2020r.</t>
  </si>
  <si>
    <t>Rozpoczęcie szkolenia w ramach bonu szkoleniowego</t>
  </si>
  <si>
    <t>VII 2021r.</t>
  </si>
  <si>
    <t>XI 2020r.</t>
  </si>
  <si>
    <t>Rozpoczęcie stażu w ramach bonu stażowego</t>
  </si>
  <si>
    <t>VIII 2021r.</t>
  </si>
  <si>
    <t>XII 2020r.</t>
  </si>
  <si>
    <t>IX 2021r.</t>
  </si>
  <si>
    <t>X 2021r.</t>
  </si>
  <si>
    <t>XI 2021r.</t>
  </si>
  <si>
    <t>XII 2021r.</t>
  </si>
  <si>
    <t>I 2022r.</t>
  </si>
  <si>
    <t>I</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</si>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</sst>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6">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color theme="1"/>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sz val="10"/>
      <color rgb="FFFF000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7" fillId="0" borderId="0"/>
    <xf numFmtId="43" fontId="1" fillId="0" borderId="0" applyFont="0" applyFill="0" applyBorder="0" applyAlignment="0" applyProtection="0"/>
  </cellStyleXfs>
  <cellXfs count="313">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0" fontId="14" fillId="4" borderId="7" xfId="0"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164" fontId="25" fillId="0" borderId="21" xfId="0"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35" fillId="0" borderId="27"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6" fillId="0" borderId="0" xfId="0" applyFont="1" applyBorder="1" applyAlignment="1">
      <alignment horizontal="center"/>
    </xf>
    <xf numFmtId="0" fontId="36" fillId="0" borderId="0" xfId="0" applyFont="1" applyBorder="1" applyAlignment="1" applyProtection="1">
      <alignment horizontal="left"/>
    </xf>
    <xf numFmtId="165" fontId="36" fillId="0" borderId="0" xfId="0" applyNumberFormat="1" applyFont="1" applyBorder="1" applyProtection="1"/>
    <xf numFmtId="0" fontId="0" fillId="0" borderId="0" xfId="0" applyBorder="1"/>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4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13"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2" fillId="0" borderId="25" xfId="0" applyFont="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5" fillId="0" borderId="28" xfId="0" applyFont="1" applyBorder="1" applyAlignment="1">
      <alignment vertical="center" wrapText="1"/>
    </xf>
    <xf numFmtId="0" fontId="15" fillId="0" borderId="22" xfId="0" applyFont="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15" fillId="0" borderId="21"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38" fillId="0" borderId="0" xfId="1" applyFont="1"/>
    <xf numFmtId="0" fontId="39" fillId="0" borderId="0" xfId="1" applyFont="1"/>
    <xf numFmtId="0" fontId="40" fillId="0" borderId="0" xfId="1" applyFont="1"/>
    <xf numFmtId="0" fontId="38" fillId="0" borderId="0" xfId="1" applyFont="1" applyAlignment="1"/>
    <xf numFmtId="10" fontId="38" fillId="0" borderId="0" xfId="1" applyNumberFormat="1" applyFont="1" applyBorder="1" applyAlignment="1">
      <alignment horizontal="right"/>
    </xf>
    <xf numFmtId="0" fontId="41" fillId="0" borderId="0" xfId="1" applyFont="1"/>
    <xf numFmtId="10" fontId="40" fillId="0" borderId="0" xfId="1" applyNumberFormat="1" applyFont="1"/>
    <xf numFmtId="0" fontId="38" fillId="0" borderId="0" xfId="1" applyFont="1" applyBorder="1" applyAlignment="1">
      <alignment horizontal="right"/>
    </xf>
    <xf numFmtId="166" fontId="42" fillId="0" borderId="0" xfId="2" applyNumberFormat="1" applyFont="1" applyBorder="1" applyAlignment="1">
      <alignment horizontal="right"/>
    </xf>
    <xf numFmtId="166" fontId="38" fillId="0" borderId="0" xfId="2" applyNumberFormat="1" applyFont="1" applyBorder="1" applyAlignment="1">
      <alignment horizontal="right"/>
    </xf>
    <xf numFmtId="0" fontId="38" fillId="0" borderId="0" xfId="1" applyFont="1" applyFill="1" applyBorder="1" applyAlignment="1">
      <alignment horizontal="right"/>
    </xf>
    <xf numFmtId="10" fontId="43" fillId="0" borderId="0" xfId="1" applyNumberFormat="1" applyFont="1" applyBorder="1" applyAlignment="1">
      <alignment horizontal="right"/>
    </xf>
    <xf numFmtId="10" fontId="44" fillId="0" borderId="0" xfId="1" applyNumberFormat="1" applyFont="1" applyBorder="1" applyAlignment="1">
      <alignment horizontal="right"/>
    </xf>
    <xf numFmtId="10" fontId="38" fillId="0" borderId="0" xfId="1" applyNumberFormat="1" applyFont="1"/>
    <xf numFmtId="0" fontId="38" fillId="9" borderId="0" xfId="1" applyFont="1" applyFill="1" applyAlignment="1">
      <alignment vertical="center"/>
    </xf>
    <xf numFmtId="0" fontId="37" fillId="0" borderId="0" xfId="1" applyAlignment="1"/>
    <xf numFmtId="166" fontId="44" fillId="0" borderId="0" xfId="2" applyNumberFormat="1" applyFont="1" applyBorder="1" applyAlignment="1">
      <alignment horizontal="right"/>
    </xf>
    <xf numFmtId="0" fontId="37"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I 2021r. do I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 22'!$B$3:$B$15</c:f>
              <c:strCache>
                <c:ptCount val="13"/>
                <c:pt idx="0">
                  <c:v>I 2021r.</c:v>
                </c:pt>
                <c:pt idx="1">
                  <c:v>II 2021r.</c:v>
                </c:pt>
                <c:pt idx="2">
                  <c:v>III 2021r.</c:v>
                </c:pt>
                <c:pt idx="3">
                  <c:v>IV 2021r.</c:v>
                </c:pt>
                <c:pt idx="4">
                  <c:v>V 2021r.</c:v>
                </c:pt>
                <c:pt idx="5">
                  <c:v>VI 2021r.</c:v>
                </c:pt>
                <c:pt idx="6">
                  <c:v>VII 2021r.</c:v>
                </c:pt>
                <c:pt idx="7">
                  <c:v>VIII 2021r.</c:v>
                </c:pt>
                <c:pt idx="8">
                  <c:v>IX 2021r.</c:v>
                </c:pt>
                <c:pt idx="9">
                  <c:v>X 2021r.</c:v>
                </c:pt>
                <c:pt idx="10">
                  <c:v>XI 2021r.</c:v>
                </c:pt>
                <c:pt idx="11">
                  <c:v>XII 2021r.</c:v>
                </c:pt>
                <c:pt idx="12">
                  <c:v>I 2022r.</c:v>
                </c:pt>
              </c:strCache>
            </c:strRef>
          </c:cat>
          <c:val>
            <c:numRef>
              <c:f>'Wykresy I 22'!$C$3:$C$15</c:f>
              <c:numCache>
                <c:formatCode>General</c:formatCode>
                <c:ptCount val="13"/>
                <c:pt idx="0">
                  <c:v>24852</c:v>
                </c:pt>
                <c:pt idx="1">
                  <c:v>24769</c:v>
                </c:pt>
                <c:pt idx="2">
                  <c:v>23870</c:v>
                </c:pt>
                <c:pt idx="3">
                  <c:v>23087</c:v>
                </c:pt>
                <c:pt idx="4">
                  <c:v>22194</c:v>
                </c:pt>
                <c:pt idx="5">
                  <c:v>21626</c:v>
                </c:pt>
                <c:pt idx="6">
                  <c:v>21012</c:v>
                </c:pt>
                <c:pt idx="7">
                  <c:v>20381</c:v>
                </c:pt>
                <c:pt idx="8">
                  <c:v>19226</c:v>
                </c:pt>
                <c:pt idx="9">
                  <c:v>18515</c:v>
                </c:pt>
                <c:pt idx="10">
                  <c:v>18037</c:v>
                </c:pt>
                <c:pt idx="11">
                  <c:v>18158</c:v>
                </c:pt>
                <c:pt idx="12">
                  <c:v>18834</c:v>
                </c:pt>
              </c:numCache>
            </c:numRef>
          </c:val>
        </c:ser>
        <c:dLbls>
          <c:showLegendKey val="0"/>
          <c:showVal val="0"/>
          <c:showCatName val="0"/>
          <c:showSerName val="0"/>
          <c:showPercent val="0"/>
          <c:showBubbleSize val="0"/>
        </c:dLbls>
        <c:gapWidth val="89"/>
        <c:axId val="350975368"/>
        <c:axId val="350973016"/>
      </c:barChart>
      <c:catAx>
        <c:axId val="350975368"/>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50973016"/>
        <c:crossesAt val="17000"/>
        <c:auto val="1"/>
        <c:lblAlgn val="ctr"/>
        <c:lblOffset val="100"/>
        <c:noMultiLvlLbl val="0"/>
      </c:catAx>
      <c:valAx>
        <c:axId val="350973016"/>
        <c:scaling>
          <c:orientation val="minMax"/>
          <c:max val="25000"/>
          <c:min val="17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50975368"/>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I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I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I 22'!$I$4:$I$9</c:f>
              <c:numCache>
                <c:formatCode>General</c:formatCode>
                <c:ptCount val="6"/>
                <c:pt idx="0">
                  <c:v>12</c:v>
                </c:pt>
                <c:pt idx="1">
                  <c:v>0</c:v>
                </c:pt>
                <c:pt idx="2">
                  <c:v>0</c:v>
                </c:pt>
                <c:pt idx="3">
                  <c:v>0</c:v>
                </c:pt>
                <c:pt idx="4">
                  <c:v>0</c:v>
                </c:pt>
                <c:pt idx="5">
                  <c:v>1</c:v>
                </c:pt>
              </c:numCache>
            </c:numRef>
          </c:val>
        </c:ser>
        <c:dLbls>
          <c:showLegendKey val="0"/>
          <c:showVal val="0"/>
          <c:showCatName val="0"/>
          <c:showSerName val="0"/>
          <c:showPercent val="0"/>
          <c:showBubbleSize val="0"/>
        </c:dLbls>
        <c:gapWidth val="100"/>
        <c:axId val="350976152"/>
        <c:axId val="350969488"/>
      </c:barChart>
      <c:catAx>
        <c:axId val="350976152"/>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50969488"/>
        <c:crosses val="autoZero"/>
        <c:auto val="1"/>
        <c:lblAlgn val="ctr"/>
        <c:lblOffset val="100"/>
        <c:noMultiLvlLbl val="0"/>
      </c:catAx>
      <c:valAx>
        <c:axId val="350969488"/>
        <c:scaling>
          <c:orientation val="minMax"/>
        </c:scaling>
        <c:delete val="1"/>
        <c:axPos val="b"/>
        <c:numFmt formatCode="General" sourceLinked="1"/>
        <c:majorTickMark val="out"/>
        <c:minorTickMark val="none"/>
        <c:tickLblPos val="nextTo"/>
        <c:crossAx val="350976152"/>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VIII 2020r. do I 2021r. oraz od VIII 2021r. do I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I 22'!$E$6:$E$18</c:f>
              <c:strCache>
                <c:ptCount val="13"/>
                <c:pt idx="0">
                  <c:v>VIII 2020r.</c:v>
                </c:pt>
                <c:pt idx="1">
                  <c:v>IX 2020r.</c:v>
                </c:pt>
                <c:pt idx="2">
                  <c:v>X 2020r.</c:v>
                </c:pt>
                <c:pt idx="3">
                  <c:v>XI 2020r.</c:v>
                </c:pt>
                <c:pt idx="4">
                  <c:v>XII 2020r.</c:v>
                </c:pt>
                <c:pt idx="5">
                  <c:v>I 2021r.</c:v>
                </c:pt>
                <c:pt idx="7">
                  <c:v>VIII 2021r.</c:v>
                </c:pt>
                <c:pt idx="8">
                  <c:v>IX 2021r.</c:v>
                </c:pt>
                <c:pt idx="9">
                  <c:v>X 2021r.</c:v>
                </c:pt>
                <c:pt idx="10">
                  <c:v>XI 2021r.</c:v>
                </c:pt>
                <c:pt idx="11">
                  <c:v>XII 2021r.</c:v>
                </c:pt>
                <c:pt idx="12">
                  <c:v>I 2022r.</c:v>
                </c:pt>
              </c:strCache>
            </c:strRef>
          </c:cat>
          <c:val>
            <c:numRef>
              <c:f>'Wykresy I 22'!$F$6:$F$18</c:f>
              <c:numCache>
                <c:formatCode>General</c:formatCode>
                <c:ptCount val="13"/>
                <c:pt idx="0">
                  <c:v>3775</c:v>
                </c:pt>
                <c:pt idx="1">
                  <c:v>3921</c:v>
                </c:pt>
                <c:pt idx="2">
                  <c:v>3694</c:v>
                </c:pt>
                <c:pt idx="3">
                  <c:v>2520</c:v>
                </c:pt>
                <c:pt idx="4">
                  <c:v>4178</c:v>
                </c:pt>
                <c:pt idx="5">
                  <c:v>3078</c:v>
                </c:pt>
                <c:pt idx="7">
                  <c:v>3973</c:v>
                </c:pt>
                <c:pt idx="8">
                  <c:v>4627</c:v>
                </c:pt>
                <c:pt idx="9">
                  <c:v>4140</c:v>
                </c:pt>
                <c:pt idx="10">
                  <c:v>4311</c:v>
                </c:pt>
                <c:pt idx="11">
                  <c:v>4710</c:v>
                </c:pt>
                <c:pt idx="12">
                  <c:v>4225</c:v>
                </c:pt>
              </c:numCache>
            </c:numRef>
          </c:val>
        </c:ser>
        <c:dLbls>
          <c:showLegendKey val="0"/>
          <c:showVal val="0"/>
          <c:showCatName val="0"/>
          <c:showSerName val="0"/>
          <c:showPercent val="0"/>
          <c:showBubbleSize val="0"/>
        </c:dLbls>
        <c:gapWidth val="99"/>
        <c:shape val="box"/>
        <c:axId val="350972624"/>
        <c:axId val="350973408"/>
        <c:axId val="0"/>
      </c:bar3DChart>
      <c:catAx>
        <c:axId val="35097262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50973408"/>
        <c:crosses val="autoZero"/>
        <c:auto val="1"/>
        <c:lblAlgn val="ctr"/>
        <c:lblOffset val="100"/>
        <c:noMultiLvlLbl val="0"/>
      </c:catAx>
      <c:valAx>
        <c:axId val="350973408"/>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50972624"/>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styczniu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420373735334361"/>
          <c:y val="0.32686876640419948"/>
          <c:w val="0.54622271575027481"/>
          <c:h val="0.4375"/>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20306738901227089"/>
                  <c:y val="-0.1194422572178476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23803732866724991"/>
                  <c:y val="3.77208005249343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5093781546537441"/>
                  <c:y val="8.771276246719160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8.0550956771429219E-2"/>
                  <c:y val="9.3848753280839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3.2406173587276002E-2"/>
                  <c:y val="0.1043356299212598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9.0547816138367376E-2"/>
                  <c:y val="8.7147637795275443E-2"/>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0.16380577427821524"/>
                  <c:y val="3.0315616797900111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20013336473966395"/>
                  <c:y val="-0.1541668307086614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8.6975682526863635E-2"/>
                  <c:y val="-0.2657065288713910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3.8574937748166095E-2"/>
                  <c:y val="-0.17988812335958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0.10040581465778312"/>
                  <c:y val="-0.1625908792650918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6361957960383153"/>
                  <c:y val="-0.1116069553805774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I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I 22'!$K$22:$K$34</c:f>
              <c:numCache>
                <c:formatCode>0.00%</c:formatCode>
                <c:ptCount val="13"/>
                <c:pt idx="0">
                  <c:v>0.48157560355781448</c:v>
                </c:pt>
                <c:pt idx="1">
                  <c:v>1.4824227022448115E-2</c:v>
                </c:pt>
                <c:pt idx="2">
                  <c:v>7.2003388394747984E-3</c:v>
                </c:pt>
                <c:pt idx="3">
                  <c:v>2.5836509953409571E-2</c:v>
                </c:pt>
                <c:pt idx="4">
                  <c:v>9.3180855569673874E-3</c:v>
                </c:pt>
                <c:pt idx="5">
                  <c:v>5.0825921219822112E-3</c:v>
                </c:pt>
                <c:pt idx="6">
                  <c:v>3.4731046166878443E-2</c:v>
                </c:pt>
                <c:pt idx="7">
                  <c:v>0</c:v>
                </c:pt>
                <c:pt idx="8">
                  <c:v>2.8801355357899194E-2</c:v>
                </c:pt>
                <c:pt idx="9">
                  <c:v>0.1754</c:v>
                </c:pt>
                <c:pt idx="10">
                  <c:v>9.3180855569673871E-2</c:v>
                </c:pt>
                <c:pt idx="11">
                  <c:v>8.8945362134688691E-3</c:v>
                </c:pt>
                <c:pt idx="12">
                  <c:v>0.11520542143159677</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stycznia 2021 roku do stycznia 2022roku. Największą liczbę bezrobotnych  24852 osoby odnotowano w styczniu 2021 roku, najmniejszą zaś 18037 osób bezrobotnych w listopadzie 2021 roku. W styczniu 2022 roku w statystykach powiatowych urzędów pracy pozostawało 18834 osoby bezrobotne. " title="iczba zarejestrowanych bezrobotnych w województwie lubuskim od stycznia 2021 roku do styczni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y osób bezrobotnych z województwa lubuskiego, narastająco od początku bieżącego roku, skierowanych na wybrane nowe formy aktywizacji. Największym zainteresowaniem, 12 osób, cieszą się podjęcia pracy poza miejscem zamieszkania w ramach bony na zasiedlenie. Ponadto odnotowano również 1 osobę w rozpoczęciu stażu w ramach bonu stażowego. W pozostałych formach to jest w rozpoczęciu szkolenia w ramach bonu szkoleniowego, w podjęciach pracy w ramach dofinansowania wynagrodzenia za zatrudnienie skierowanego bezrobotnego powyżej 50 roku życia,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0 oraz 2021. w okresie od sierpnia 2020 roku do stycznia 2021 roku liczba napływu wachała się od 2520 ofert w listopadzie 2020 roku do 4178 ofert w grudniu 2020 roku. W styczniu 2021 roku odnotowano 3078 ofert. Natomiast w analogicznym okresie 2021 i 2022 roku napływ ofert wachał się od 3973 w sierpniu 2021 roku do 4710 w grudniu 2021 roku. W styczniu 2022 roku odnotowano 4225 ofert." title="Wolne miejsca pracy i miejsca aktywizacji zawodowej zgłoszone do powiatowych urzędów pracy w województwie lubuskim w okresach od sierpnia 2020 roku do stycznia 2021 roku oraz od sierpnia 2021roku do styczni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114300</xdr:rowOff>
    </xdr:from>
    <xdr:to>
      <xdr:col>27</xdr:col>
      <xdr:colOff>590551</xdr:colOff>
      <xdr:row>38</xdr:row>
      <xdr:rowOff>85725</xdr:rowOff>
    </xdr:to>
    <xdr:graphicFrame macro="">
      <xdr:nvGraphicFramePr>
        <xdr:cNvPr id="5" name="Wykres 4" descr="Wykres przedstawia udział procentowy form wyrejestrowania z ewidencji osób bezrobotnych w ogólnej liczbie wyrejestrowań w styczniu 2022 roku w województwie lubuskim. Największy odsetek osób bezrobotnych wyrejestrowano w ramach: podjęcia pracy niesubsydiowanej 48,16 procent, niepotwierdzenia gotowości do pracy 17,54 procent, innych form wyrejestrowania 11,52 procent,   dobrowolnej rezygnacj ze statusu bezrobotnego 9,32 procent, rozpoczęcia stażu 3,47 procent.odmowa bez uzasadnionej przyczyny przyjęcia propozycji pracy lub innej formy pomocy 2,88 procent oraz prace interwencyjne 2,58 procent. Następne formy wrejestrowania osób bezrobotnych to: podjęcie działalności gospodarczej i inna praca 1,48 procent roboty publiczne 0,93 procent, nabycie praw emerytalnych lub rentowych 0,89 procent, podjęcia pracy w ramach refundacji kosztów zatrudnienia bezrobotnego 0,72 procent oraz szkolenia 0,51 procent. W styczniu 2022 roku nie odnotowano uczestników prac społecznie użytecznych." title="Struktura odpływu z ewidencji bezrobotnych w styczni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1r/Arkusz%20roboczy%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2r/Wykresy%20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1"/>
      <sheetName val="Stan i struktura II 21"/>
      <sheetName val="Stan i struktura III 21"/>
      <sheetName val="Stan i struktura IV 21"/>
      <sheetName val="Stan i struktura V 21"/>
      <sheetName val="Stan i struktura VI 21"/>
      <sheetName val="Stan i struktura VII 21"/>
      <sheetName val="Stan i struktura VIII 21"/>
      <sheetName val="Stan i struktura IX 21"/>
      <sheetName val="Stan i struktura X 21"/>
      <sheetName val="Stan i struktura XI 21"/>
      <sheetName val="Stan i struktura XII 21"/>
    </sheetNames>
    <sheetDataSet>
      <sheetData sheetId="0"/>
      <sheetData sheetId="1"/>
      <sheetData sheetId="2"/>
      <sheetData sheetId="3"/>
      <sheetData sheetId="4"/>
      <sheetData sheetId="5"/>
      <sheetData sheetId="6"/>
      <sheetData sheetId="7"/>
      <sheetData sheetId="8"/>
      <sheetData sheetId="9"/>
      <sheetData sheetId="10"/>
      <sheetData sheetId="11">
        <row r="6">
          <cell r="E6">
            <v>1454</v>
          </cell>
          <cell r="F6">
            <v>970</v>
          </cell>
          <cell r="G6">
            <v>1218</v>
          </cell>
          <cell r="H6">
            <v>1353</v>
          </cell>
          <cell r="I6">
            <v>1337</v>
          </cell>
          <cell r="J6">
            <v>418</v>
          </cell>
          <cell r="K6">
            <v>1566</v>
          </cell>
          <cell r="L6">
            <v>498</v>
          </cell>
          <cell r="M6">
            <v>819</v>
          </cell>
          <cell r="N6">
            <v>1039</v>
          </cell>
          <cell r="O6">
            <v>2473</v>
          </cell>
          <cell r="P6">
            <v>1986</v>
          </cell>
          <cell r="Q6">
            <v>1326</v>
          </cell>
          <cell r="R6">
            <v>1701</v>
          </cell>
          <cell r="S6">
            <v>18158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I 22"/>
    </sheetNames>
    <sheetDataSet>
      <sheetData sheetId="0">
        <row r="3">
          <cell r="B3" t="str">
            <v>I 2021r.</v>
          </cell>
          <cell r="C3">
            <v>24852</v>
          </cell>
        </row>
        <row r="4">
          <cell r="B4" t="str">
            <v>II 2021r.</v>
          </cell>
          <cell r="C4">
            <v>24769</v>
          </cell>
          <cell r="H4" t="str">
            <v>Podjęcia pracy poza miejscem zamieszkania w ramach bonu na zasiedlenie</v>
          </cell>
          <cell r="I4">
            <v>12</v>
          </cell>
        </row>
        <row r="5">
          <cell r="B5" t="str">
            <v>III 2021r.</v>
          </cell>
          <cell r="C5">
            <v>23870</v>
          </cell>
          <cell r="H5" t="str">
            <v>Podjęcia pracy w ramach bonu zatrudnieniowego</v>
          </cell>
          <cell r="I5">
            <v>0</v>
          </cell>
        </row>
        <row r="6">
          <cell r="B6" t="str">
            <v>IV 2021r.</v>
          </cell>
          <cell r="C6">
            <v>23087</v>
          </cell>
          <cell r="E6" t="str">
            <v>VIII 2020r.</v>
          </cell>
          <cell r="F6">
            <v>3775</v>
          </cell>
          <cell r="H6" t="str">
            <v>Podjęcie pracy w ramach refundacji składek na ubezpieczenie społeczne</v>
          </cell>
          <cell r="I6">
            <v>0</v>
          </cell>
        </row>
        <row r="7">
          <cell r="B7" t="str">
            <v>V 2021r.</v>
          </cell>
          <cell r="C7">
            <v>22194</v>
          </cell>
          <cell r="E7" t="str">
            <v>IX 2020r.</v>
          </cell>
          <cell r="F7">
            <v>3921</v>
          </cell>
          <cell r="H7" t="str">
            <v>Podjęcia pracy w ramach dofinansowania wynagrodzenia za zatrudnienie skierowanego 
bezrobotnego powyżej 50 r. życia</v>
          </cell>
          <cell r="I7">
            <v>0</v>
          </cell>
        </row>
        <row r="8">
          <cell r="B8" t="str">
            <v>VI 2021r.</v>
          </cell>
          <cell r="C8">
            <v>21626</v>
          </cell>
          <cell r="E8" t="str">
            <v>X 2020r.</v>
          </cell>
          <cell r="F8">
            <v>3694</v>
          </cell>
          <cell r="H8" t="str">
            <v>Rozpoczęcie szkolenia w ramach bonu szkoleniowego</v>
          </cell>
          <cell r="I8">
            <v>0</v>
          </cell>
        </row>
        <row r="9">
          <cell r="B9" t="str">
            <v>VII 2021r.</v>
          </cell>
          <cell r="C9">
            <v>21012</v>
          </cell>
          <cell r="E9" t="str">
            <v>XI 2020r.</v>
          </cell>
          <cell r="F9">
            <v>2520</v>
          </cell>
          <cell r="H9" t="str">
            <v>Rozpoczęcie stażu w ramach bonu stażowego</v>
          </cell>
          <cell r="I9">
            <v>1</v>
          </cell>
        </row>
        <row r="10">
          <cell r="B10" t="str">
            <v>VIII 2021r.</v>
          </cell>
          <cell r="C10">
            <v>20381</v>
          </cell>
          <cell r="E10" t="str">
            <v>XII 2020r.</v>
          </cell>
          <cell r="F10">
            <v>4178</v>
          </cell>
        </row>
        <row r="11">
          <cell r="B11" t="str">
            <v>IX 2021r.</v>
          </cell>
          <cell r="C11">
            <v>19226</v>
          </cell>
          <cell r="E11" t="str">
            <v>I 2021r.</v>
          </cell>
          <cell r="F11">
            <v>3078</v>
          </cell>
        </row>
        <row r="12">
          <cell r="B12" t="str">
            <v>X 2021r.</v>
          </cell>
          <cell r="C12">
            <v>18515</v>
          </cell>
        </row>
        <row r="13">
          <cell r="B13" t="str">
            <v>XI 2021r.</v>
          </cell>
          <cell r="C13">
            <v>18037</v>
          </cell>
          <cell r="E13" t="str">
            <v>VIII 2021r.</v>
          </cell>
          <cell r="F13">
            <v>3973</v>
          </cell>
        </row>
        <row r="14">
          <cell r="B14" t="str">
            <v>XII 2021r.</v>
          </cell>
          <cell r="C14">
            <v>18158</v>
          </cell>
          <cell r="E14" t="str">
            <v>IX 2021r.</v>
          </cell>
          <cell r="F14">
            <v>4627</v>
          </cell>
        </row>
        <row r="15">
          <cell r="B15" t="str">
            <v>I 2022r.</v>
          </cell>
          <cell r="C15">
            <v>18834</v>
          </cell>
          <cell r="E15" t="str">
            <v>X 2021r.</v>
          </cell>
          <cell r="F15">
            <v>4140</v>
          </cell>
        </row>
        <row r="16">
          <cell r="E16" t="str">
            <v>XI 2021r.</v>
          </cell>
          <cell r="F16">
            <v>4311</v>
          </cell>
        </row>
        <row r="17">
          <cell r="E17" t="str">
            <v>XII 2021r.</v>
          </cell>
          <cell r="F17">
            <v>4710</v>
          </cell>
        </row>
        <row r="18">
          <cell r="E18" t="str">
            <v>I 2022r.</v>
          </cell>
          <cell r="F18">
            <v>4225</v>
          </cell>
        </row>
        <row r="22">
          <cell r="J22" t="str">
            <v>Praca niesubsydiowana</v>
          </cell>
          <cell r="K22">
            <v>0.48157560355781448</v>
          </cell>
        </row>
        <row r="23">
          <cell r="J23" t="str">
            <v>Podjęcie działalności gospodarczej 
i inna praca</v>
          </cell>
          <cell r="K23">
            <v>1.4824227022448115E-2</v>
          </cell>
        </row>
        <row r="24">
          <cell r="J24" t="str">
            <v>Podjęcie pracy w ramach refund. kosztów zatrud. bezrobotnego</v>
          </cell>
          <cell r="K24">
            <v>7.2003388394747984E-3</v>
          </cell>
        </row>
        <row r="25">
          <cell r="J25" t="str">
            <v>Prace 
interwencyjne</v>
          </cell>
          <cell r="K25">
            <v>2.5836509953409571E-2</v>
          </cell>
        </row>
        <row r="26">
          <cell r="J26" t="str">
            <v>Roboty 
publiczne</v>
          </cell>
          <cell r="K26">
            <v>9.3180855569673874E-3</v>
          </cell>
        </row>
        <row r="27">
          <cell r="J27" t="str">
            <v>Szkolenia</v>
          </cell>
          <cell r="K27">
            <v>5.0825921219822112E-3</v>
          </cell>
        </row>
        <row r="28">
          <cell r="J28" t="str">
            <v>Staże</v>
          </cell>
          <cell r="K28">
            <v>3.4731046166878443E-2</v>
          </cell>
        </row>
        <row r="29">
          <cell r="J29" t="str">
            <v>Praca 
społecznie 
użyteczna</v>
          </cell>
          <cell r="K29">
            <v>0</v>
          </cell>
        </row>
        <row r="30">
          <cell r="J30" t="str">
            <v>Odmowa bez uzasadnionej przyczyny przyjęcia propozycji odpowiedniej pracy lub innej formy pomocy, w tym w ramach PAI</v>
          </cell>
          <cell r="K30">
            <v>2.8801355357899194E-2</v>
          </cell>
        </row>
        <row r="31">
          <cell r="J31" t="str">
            <v>Niepotwierdzenie gotowości do pracy</v>
          </cell>
          <cell r="K31">
            <v>0.1754</v>
          </cell>
        </row>
        <row r="32">
          <cell r="J32" t="str">
            <v>Dobrowolna 
rezygnacja ze statusu bezrobotnego</v>
          </cell>
          <cell r="K32">
            <v>9.3180855569673871E-2</v>
          </cell>
        </row>
        <row r="33">
          <cell r="J33" t="str">
            <v>Nabycie praw emerytalnych lub rentowych</v>
          </cell>
          <cell r="K33">
            <v>8.8945362134688691E-3</v>
          </cell>
        </row>
        <row r="34">
          <cell r="J34" t="str">
            <v>Inne</v>
          </cell>
          <cell r="K34">
            <v>0.11520542143159677</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1" ht="15">
      <c r="D1" s="2"/>
      <c r="E1" s="3"/>
      <c r="R1" s="5"/>
    </row>
    <row r="2" spans="2:21" ht="51" customHeight="1" thickBot="1">
      <c r="B2" s="247" t="s">
        <v>0</v>
      </c>
      <c r="C2" s="248"/>
      <c r="D2" s="248"/>
      <c r="E2" s="248"/>
      <c r="F2" s="248"/>
      <c r="G2" s="248"/>
      <c r="H2" s="248"/>
      <c r="I2" s="248"/>
      <c r="J2" s="248"/>
      <c r="K2" s="248"/>
      <c r="L2" s="248"/>
      <c r="M2" s="248"/>
      <c r="N2" s="248"/>
      <c r="O2" s="248"/>
      <c r="P2" s="248"/>
      <c r="Q2" s="248"/>
      <c r="R2" s="248"/>
      <c r="S2" s="249"/>
    </row>
    <row r="3" spans="2:21"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1" ht="29.1" customHeight="1" thickBot="1">
      <c r="B4" s="222" t="s">
        <v>19</v>
      </c>
      <c r="C4" s="242"/>
      <c r="D4" s="242"/>
      <c r="E4" s="242"/>
      <c r="F4" s="242"/>
      <c r="G4" s="242"/>
      <c r="H4" s="242"/>
      <c r="I4" s="242"/>
      <c r="J4" s="242"/>
      <c r="K4" s="242"/>
      <c r="L4" s="242"/>
      <c r="M4" s="242"/>
      <c r="N4" s="242"/>
      <c r="O4" s="242"/>
      <c r="P4" s="242"/>
      <c r="Q4" s="242"/>
      <c r="R4" s="242"/>
      <c r="S4" s="250"/>
    </row>
    <row r="5" spans="2:21" ht="29.1" customHeight="1" thickTop="1" thickBot="1">
      <c r="B5" s="14" t="s">
        <v>20</v>
      </c>
      <c r="C5" s="251" t="s">
        <v>21</v>
      </c>
      <c r="D5" s="252"/>
      <c r="E5" s="15">
        <v>2.6</v>
      </c>
      <c r="F5" s="15">
        <v>3.7</v>
      </c>
      <c r="G5" s="15">
        <v>7</v>
      </c>
      <c r="H5" s="15">
        <v>7.3</v>
      </c>
      <c r="I5" s="15">
        <v>5</v>
      </c>
      <c r="J5" s="15">
        <v>2.4</v>
      </c>
      <c r="K5" s="15">
        <v>9.3000000000000007</v>
      </c>
      <c r="L5" s="15">
        <v>4.4000000000000004</v>
      </c>
      <c r="M5" s="15">
        <v>3.3</v>
      </c>
      <c r="N5" s="15">
        <v>7.9</v>
      </c>
      <c r="O5" s="15">
        <v>3.6</v>
      </c>
      <c r="P5" s="15">
        <v>7.9</v>
      </c>
      <c r="Q5" s="15">
        <v>6.7</v>
      </c>
      <c r="R5" s="16">
        <v>5.5</v>
      </c>
      <c r="S5" s="17">
        <v>4.9000000000000004</v>
      </c>
      <c r="T5" s="1" t="s">
        <v>22</v>
      </c>
    </row>
    <row r="6" spans="2:21" s="4" customFormat="1" ht="28.5" customHeight="1" thickTop="1" thickBot="1">
      <c r="B6" s="18" t="s">
        <v>23</v>
      </c>
      <c r="C6" s="253" t="s">
        <v>24</v>
      </c>
      <c r="D6" s="254"/>
      <c r="E6" s="19">
        <v>1524</v>
      </c>
      <c r="F6" s="20">
        <v>1027</v>
      </c>
      <c r="G6" s="20">
        <v>1260</v>
      </c>
      <c r="H6" s="20">
        <v>1410</v>
      </c>
      <c r="I6" s="20">
        <v>1376</v>
      </c>
      <c r="J6" s="20">
        <v>429</v>
      </c>
      <c r="K6" s="20">
        <v>1653</v>
      </c>
      <c r="L6" s="20">
        <v>514</v>
      </c>
      <c r="M6" s="20">
        <v>831</v>
      </c>
      <c r="N6" s="20">
        <v>1091</v>
      </c>
      <c r="O6" s="20">
        <v>2550</v>
      </c>
      <c r="P6" s="20">
        <v>2059</v>
      </c>
      <c r="Q6" s="20">
        <v>1417</v>
      </c>
      <c r="R6" s="21">
        <v>1693</v>
      </c>
      <c r="S6" s="22">
        <f>SUM(E6:R6)</f>
        <v>18834</v>
      </c>
    </row>
    <row r="7" spans="2:21" s="4" customFormat="1" ht="29.1" customHeight="1" thickTop="1" thickBot="1">
      <c r="B7" s="23"/>
      <c r="C7" s="255" t="s">
        <v>25</v>
      </c>
      <c r="D7" s="255"/>
      <c r="E7" s="24">
        <f>'[1]Stan i struktura XII 21'!E6</f>
        <v>1454</v>
      </c>
      <c r="F7" s="24">
        <f>'[1]Stan i struktura XII 21'!F6</f>
        <v>970</v>
      </c>
      <c r="G7" s="24">
        <f>'[1]Stan i struktura XII 21'!G6</f>
        <v>1218</v>
      </c>
      <c r="H7" s="24">
        <f>'[1]Stan i struktura XII 21'!H6</f>
        <v>1353</v>
      </c>
      <c r="I7" s="24">
        <f>'[1]Stan i struktura XII 21'!I6</f>
        <v>1337</v>
      </c>
      <c r="J7" s="24">
        <f>'[1]Stan i struktura XII 21'!J6</f>
        <v>418</v>
      </c>
      <c r="K7" s="24">
        <f>'[1]Stan i struktura XII 21'!K6</f>
        <v>1566</v>
      </c>
      <c r="L7" s="24">
        <f>'[1]Stan i struktura XII 21'!L6</f>
        <v>498</v>
      </c>
      <c r="M7" s="24">
        <f>'[1]Stan i struktura XII 21'!M6</f>
        <v>819</v>
      </c>
      <c r="N7" s="24">
        <f>'[1]Stan i struktura XII 21'!N6</f>
        <v>1039</v>
      </c>
      <c r="O7" s="24">
        <f>'[1]Stan i struktura XII 21'!O6</f>
        <v>2473</v>
      </c>
      <c r="P7" s="24">
        <f>'[1]Stan i struktura XII 21'!P6</f>
        <v>1986</v>
      </c>
      <c r="Q7" s="24">
        <f>'[1]Stan i struktura XII 21'!Q6</f>
        <v>1326</v>
      </c>
      <c r="R7" s="25">
        <f>'[1]Stan i struktura XII 21'!R6</f>
        <v>1701</v>
      </c>
      <c r="S7" s="26">
        <f>'[1]Stan i struktura XII 21'!S6</f>
        <v>18158</v>
      </c>
      <c r="T7" s="27"/>
      <c r="U7" s="28">
        <f>SUM(E7:R7)</f>
        <v>18158</v>
      </c>
    </row>
    <row r="8" spans="2:21" ht="29.1" customHeight="1" thickTop="1" thickBot="1">
      <c r="B8" s="29"/>
      <c r="C8" s="233" t="s">
        <v>26</v>
      </c>
      <c r="D8" s="226"/>
      <c r="E8" s="30">
        <f t="shared" ref="E8:S8" si="0">E6-E7</f>
        <v>70</v>
      </c>
      <c r="F8" s="30">
        <f t="shared" si="0"/>
        <v>57</v>
      </c>
      <c r="G8" s="30">
        <f t="shared" si="0"/>
        <v>42</v>
      </c>
      <c r="H8" s="30">
        <f t="shared" si="0"/>
        <v>57</v>
      </c>
      <c r="I8" s="30">
        <f t="shared" si="0"/>
        <v>39</v>
      </c>
      <c r="J8" s="30">
        <f t="shared" si="0"/>
        <v>11</v>
      </c>
      <c r="K8" s="30">
        <f t="shared" si="0"/>
        <v>87</v>
      </c>
      <c r="L8" s="30">
        <f t="shared" si="0"/>
        <v>16</v>
      </c>
      <c r="M8" s="30">
        <f t="shared" si="0"/>
        <v>12</v>
      </c>
      <c r="N8" s="30">
        <f t="shared" si="0"/>
        <v>52</v>
      </c>
      <c r="O8" s="30">
        <f t="shared" si="0"/>
        <v>77</v>
      </c>
      <c r="P8" s="30">
        <f t="shared" si="0"/>
        <v>73</v>
      </c>
      <c r="Q8" s="30">
        <f t="shared" si="0"/>
        <v>91</v>
      </c>
      <c r="R8" s="31">
        <f t="shared" si="0"/>
        <v>-8</v>
      </c>
      <c r="S8" s="32">
        <f t="shared" si="0"/>
        <v>676</v>
      </c>
      <c r="T8" s="33"/>
    </row>
    <row r="9" spans="2:21" ht="29.1" customHeight="1" thickTop="1" thickBot="1">
      <c r="B9" s="34"/>
      <c r="C9" s="229" t="s">
        <v>27</v>
      </c>
      <c r="D9" s="230"/>
      <c r="E9" s="35">
        <f t="shared" ref="E9:S9" si="1">E6/E7*100</f>
        <v>104.81430536451168</v>
      </c>
      <c r="F9" s="35">
        <f t="shared" si="1"/>
        <v>105.87628865979381</v>
      </c>
      <c r="G9" s="35">
        <f t="shared" si="1"/>
        <v>103.44827586206897</v>
      </c>
      <c r="H9" s="35">
        <f t="shared" si="1"/>
        <v>104.21286031042129</v>
      </c>
      <c r="I9" s="35">
        <f t="shared" si="1"/>
        <v>102.91697830964847</v>
      </c>
      <c r="J9" s="35">
        <f t="shared" si="1"/>
        <v>102.63157894736842</v>
      </c>
      <c r="K9" s="35">
        <f t="shared" si="1"/>
        <v>105.55555555555556</v>
      </c>
      <c r="L9" s="35">
        <f t="shared" si="1"/>
        <v>103.21285140562249</v>
      </c>
      <c r="M9" s="35">
        <f t="shared" si="1"/>
        <v>101.46520146520146</v>
      </c>
      <c r="N9" s="35">
        <f t="shared" si="1"/>
        <v>105.00481231953802</v>
      </c>
      <c r="O9" s="35">
        <f t="shared" si="1"/>
        <v>103.11362717347352</v>
      </c>
      <c r="P9" s="35">
        <f t="shared" si="1"/>
        <v>103.67573011077542</v>
      </c>
      <c r="Q9" s="35">
        <f t="shared" si="1"/>
        <v>106.86274509803921</v>
      </c>
      <c r="R9" s="36">
        <f t="shared" si="1"/>
        <v>99.529688418577308</v>
      </c>
      <c r="S9" s="37">
        <f t="shared" si="1"/>
        <v>103.72287696882915</v>
      </c>
      <c r="T9" s="33"/>
    </row>
    <row r="10" spans="2:21" s="4" customFormat="1" ht="29.1" customHeight="1" thickTop="1" thickBot="1">
      <c r="B10" s="38" t="s">
        <v>28</v>
      </c>
      <c r="C10" s="231" t="s">
        <v>29</v>
      </c>
      <c r="D10" s="232"/>
      <c r="E10" s="39">
        <v>311</v>
      </c>
      <c r="F10" s="40">
        <v>201</v>
      </c>
      <c r="G10" s="41">
        <v>208</v>
      </c>
      <c r="H10" s="41">
        <v>247</v>
      </c>
      <c r="I10" s="41">
        <v>258</v>
      </c>
      <c r="J10" s="41">
        <v>59</v>
      </c>
      <c r="K10" s="41">
        <v>309</v>
      </c>
      <c r="L10" s="41">
        <v>104</v>
      </c>
      <c r="M10" s="42">
        <v>133</v>
      </c>
      <c r="N10" s="42">
        <v>130</v>
      </c>
      <c r="O10" s="42">
        <v>315</v>
      </c>
      <c r="P10" s="42">
        <v>241</v>
      </c>
      <c r="Q10" s="42">
        <v>297</v>
      </c>
      <c r="R10" s="42">
        <v>224</v>
      </c>
      <c r="S10" s="43">
        <f>SUM(E10:R10)</f>
        <v>3037</v>
      </c>
      <c r="T10" s="27"/>
    </row>
    <row r="11" spans="2:21" ht="29.1" customHeight="1" thickTop="1" thickBot="1">
      <c r="B11" s="44"/>
      <c r="C11" s="233" t="s">
        <v>30</v>
      </c>
      <c r="D11" s="226"/>
      <c r="E11" s="45">
        <f t="shared" ref="E11:S11" si="2">E76/E10*100</f>
        <v>11.254019292604502</v>
      </c>
      <c r="F11" s="45">
        <f t="shared" si="2"/>
        <v>15.422885572139302</v>
      </c>
      <c r="G11" s="45">
        <f t="shared" si="2"/>
        <v>19.71153846153846</v>
      </c>
      <c r="H11" s="45">
        <f t="shared" si="2"/>
        <v>12.145748987854251</v>
      </c>
      <c r="I11" s="45">
        <f t="shared" si="2"/>
        <v>12.790697674418606</v>
      </c>
      <c r="J11" s="45">
        <f t="shared" si="2"/>
        <v>13.559322033898304</v>
      </c>
      <c r="K11" s="45">
        <f t="shared" si="2"/>
        <v>7.1197411003236244</v>
      </c>
      <c r="L11" s="45">
        <f t="shared" si="2"/>
        <v>11.538461538461538</v>
      </c>
      <c r="M11" s="45">
        <f t="shared" si="2"/>
        <v>15.037593984962406</v>
      </c>
      <c r="N11" s="45">
        <f t="shared" si="2"/>
        <v>27.692307692307693</v>
      </c>
      <c r="O11" s="45">
        <f t="shared" si="2"/>
        <v>19.047619047619047</v>
      </c>
      <c r="P11" s="45">
        <f t="shared" si="2"/>
        <v>19.087136929460581</v>
      </c>
      <c r="Q11" s="45">
        <f t="shared" si="2"/>
        <v>13.131313131313133</v>
      </c>
      <c r="R11" s="46">
        <f t="shared" si="2"/>
        <v>10.714285714285714</v>
      </c>
      <c r="S11" s="47">
        <f t="shared" si="2"/>
        <v>14.389199868291078</v>
      </c>
      <c r="T11" s="33"/>
    </row>
    <row r="12" spans="2:21" ht="29.1" customHeight="1" thickTop="1" thickBot="1">
      <c r="B12" s="48" t="s">
        <v>31</v>
      </c>
      <c r="C12" s="234" t="s">
        <v>32</v>
      </c>
      <c r="D12" s="235"/>
      <c r="E12" s="39">
        <v>241</v>
      </c>
      <c r="F12" s="41">
        <v>144</v>
      </c>
      <c r="G12" s="41">
        <v>166</v>
      </c>
      <c r="H12" s="41">
        <v>190</v>
      </c>
      <c r="I12" s="41">
        <v>219</v>
      </c>
      <c r="J12" s="41">
        <v>48</v>
      </c>
      <c r="K12" s="41">
        <v>222</v>
      </c>
      <c r="L12" s="41">
        <v>88</v>
      </c>
      <c r="M12" s="42">
        <v>121</v>
      </c>
      <c r="N12" s="42">
        <v>78</v>
      </c>
      <c r="O12" s="42">
        <v>238</v>
      </c>
      <c r="P12" s="42">
        <v>168</v>
      </c>
      <c r="Q12" s="42">
        <v>206</v>
      </c>
      <c r="R12" s="42">
        <v>232</v>
      </c>
      <c r="S12" s="43">
        <f>SUM(E12:R12)</f>
        <v>2361</v>
      </c>
      <c r="T12" s="33"/>
    </row>
    <row r="13" spans="2:21" ht="29.1" customHeight="1" thickTop="1" thickBot="1">
      <c r="B13" s="44" t="s">
        <v>22</v>
      </c>
      <c r="C13" s="236" t="s">
        <v>33</v>
      </c>
      <c r="D13" s="237"/>
      <c r="E13" s="49">
        <v>124</v>
      </c>
      <c r="F13" s="50">
        <v>79</v>
      </c>
      <c r="G13" s="50">
        <v>91</v>
      </c>
      <c r="H13" s="50">
        <v>102</v>
      </c>
      <c r="I13" s="50">
        <v>99</v>
      </c>
      <c r="J13" s="50">
        <v>24</v>
      </c>
      <c r="K13" s="50">
        <v>142</v>
      </c>
      <c r="L13" s="50">
        <v>52</v>
      </c>
      <c r="M13" s="51">
        <v>55</v>
      </c>
      <c r="N13" s="51">
        <v>40</v>
      </c>
      <c r="O13" s="51">
        <v>144</v>
      </c>
      <c r="P13" s="51">
        <v>98</v>
      </c>
      <c r="Q13" s="51">
        <v>104</v>
      </c>
      <c r="R13" s="51">
        <v>118</v>
      </c>
      <c r="S13" s="52">
        <f>SUM(E13:R13)</f>
        <v>1272</v>
      </c>
      <c r="T13" s="33"/>
    </row>
    <row r="14" spans="2:21" s="4" customFormat="1" ht="29.1" customHeight="1" thickTop="1" thickBot="1">
      <c r="B14" s="18" t="s">
        <v>22</v>
      </c>
      <c r="C14" s="238" t="s">
        <v>34</v>
      </c>
      <c r="D14" s="239"/>
      <c r="E14" s="49">
        <v>117</v>
      </c>
      <c r="F14" s="50">
        <v>65</v>
      </c>
      <c r="G14" s="50">
        <v>86</v>
      </c>
      <c r="H14" s="50">
        <v>84</v>
      </c>
      <c r="I14" s="50">
        <v>93</v>
      </c>
      <c r="J14" s="50">
        <v>19</v>
      </c>
      <c r="K14" s="50">
        <v>134</v>
      </c>
      <c r="L14" s="50">
        <v>42</v>
      </c>
      <c r="M14" s="51">
        <v>55</v>
      </c>
      <c r="N14" s="51">
        <v>35</v>
      </c>
      <c r="O14" s="51">
        <v>142</v>
      </c>
      <c r="P14" s="51">
        <v>88</v>
      </c>
      <c r="Q14" s="51">
        <v>80</v>
      </c>
      <c r="R14" s="51">
        <v>97</v>
      </c>
      <c r="S14" s="52">
        <f>SUM(E14:R14)</f>
        <v>1137</v>
      </c>
      <c r="T14" s="27"/>
    </row>
    <row r="15" spans="2:21" s="4" customFormat="1" ht="29.1" customHeight="1" thickTop="1" thickBot="1">
      <c r="B15" s="53" t="s">
        <v>22</v>
      </c>
      <c r="C15" s="240" t="s">
        <v>35</v>
      </c>
      <c r="D15" s="241"/>
      <c r="E15" s="54">
        <v>58</v>
      </c>
      <c r="F15" s="55">
        <v>14</v>
      </c>
      <c r="G15" s="55">
        <v>31</v>
      </c>
      <c r="H15" s="55">
        <v>22</v>
      </c>
      <c r="I15" s="55">
        <v>56</v>
      </c>
      <c r="J15" s="55">
        <v>10</v>
      </c>
      <c r="K15" s="55">
        <v>26</v>
      </c>
      <c r="L15" s="55">
        <v>17</v>
      </c>
      <c r="M15" s="56">
        <v>17</v>
      </c>
      <c r="N15" s="56">
        <v>18</v>
      </c>
      <c r="O15" s="56">
        <v>36</v>
      </c>
      <c r="P15" s="56">
        <v>20</v>
      </c>
      <c r="Q15" s="56">
        <v>34</v>
      </c>
      <c r="R15" s="56">
        <v>55</v>
      </c>
      <c r="S15" s="52">
        <f>SUM(E15:R15)</f>
        <v>414</v>
      </c>
      <c r="T15" s="27"/>
    </row>
    <row r="16" spans="2:21" ht="29.1" customHeight="1" thickBot="1">
      <c r="B16" s="222" t="s">
        <v>36</v>
      </c>
      <c r="C16" s="242"/>
      <c r="D16" s="242"/>
      <c r="E16" s="242"/>
      <c r="F16" s="242"/>
      <c r="G16" s="242"/>
      <c r="H16" s="242"/>
      <c r="I16" s="242"/>
      <c r="J16" s="242"/>
      <c r="K16" s="242"/>
      <c r="L16" s="242"/>
      <c r="M16" s="242"/>
      <c r="N16" s="242"/>
      <c r="O16" s="242"/>
      <c r="P16" s="242"/>
      <c r="Q16" s="242"/>
      <c r="R16" s="242"/>
      <c r="S16" s="243"/>
    </row>
    <row r="17" spans="2:19" ht="29.1" customHeight="1" thickTop="1" thickBot="1">
      <c r="B17" s="244" t="s">
        <v>20</v>
      </c>
      <c r="C17" s="245" t="s">
        <v>37</v>
      </c>
      <c r="D17" s="246"/>
      <c r="E17" s="57">
        <v>876</v>
      </c>
      <c r="F17" s="58">
        <v>625</v>
      </c>
      <c r="G17" s="58">
        <v>725</v>
      </c>
      <c r="H17" s="58">
        <v>751</v>
      </c>
      <c r="I17" s="58">
        <v>796</v>
      </c>
      <c r="J17" s="58">
        <v>237</v>
      </c>
      <c r="K17" s="58">
        <v>926</v>
      </c>
      <c r="L17" s="58">
        <v>272</v>
      </c>
      <c r="M17" s="59">
        <v>480</v>
      </c>
      <c r="N17" s="59">
        <v>682</v>
      </c>
      <c r="O17" s="59">
        <v>1306</v>
      </c>
      <c r="P17" s="59">
        <v>1105</v>
      </c>
      <c r="Q17" s="59">
        <v>830</v>
      </c>
      <c r="R17" s="59">
        <v>969</v>
      </c>
      <c r="S17" s="52">
        <f>SUM(E17:R17)</f>
        <v>10580</v>
      </c>
    </row>
    <row r="18" spans="2:19" ht="29.1" customHeight="1" thickTop="1" thickBot="1">
      <c r="B18" s="183"/>
      <c r="C18" s="210" t="s">
        <v>38</v>
      </c>
      <c r="D18" s="211"/>
      <c r="E18" s="60">
        <f t="shared" ref="E18:S18" si="3">E17/E6*100</f>
        <v>57.480314960629919</v>
      </c>
      <c r="F18" s="60">
        <f t="shared" si="3"/>
        <v>60.856864654333009</v>
      </c>
      <c r="G18" s="60">
        <f t="shared" si="3"/>
        <v>57.539682539682538</v>
      </c>
      <c r="H18" s="60">
        <f t="shared" si="3"/>
        <v>53.262411347517734</v>
      </c>
      <c r="I18" s="60">
        <f t="shared" si="3"/>
        <v>57.848837209302332</v>
      </c>
      <c r="J18" s="60">
        <f t="shared" si="3"/>
        <v>55.24475524475524</v>
      </c>
      <c r="K18" s="60">
        <f t="shared" si="3"/>
        <v>56.019358741681792</v>
      </c>
      <c r="L18" s="60">
        <f t="shared" si="3"/>
        <v>52.918287937743195</v>
      </c>
      <c r="M18" s="60">
        <f t="shared" si="3"/>
        <v>57.761732851985556</v>
      </c>
      <c r="N18" s="60">
        <f t="shared" si="3"/>
        <v>62.511457378551782</v>
      </c>
      <c r="O18" s="60">
        <f t="shared" si="3"/>
        <v>51.215686274509807</v>
      </c>
      <c r="P18" s="60">
        <f t="shared" si="3"/>
        <v>53.666828557552215</v>
      </c>
      <c r="Q18" s="60">
        <f t="shared" si="3"/>
        <v>58.574453069865918</v>
      </c>
      <c r="R18" s="60">
        <f t="shared" si="3"/>
        <v>57.235676314235086</v>
      </c>
      <c r="S18" s="61">
        <f t="shared" si="3"/>
        <v>56.175002654773287</v>
      </c>
    </row>
    <row r="19" spans="2:19" ht="29.1" customHeight="1" thickTop="1" thickBot="1">
      <c r="B19" s="215" t="s">
        <v>23</v>
      </c>
      <c r="C19" s="225" t="s">
        <v>39</v>
      </c>
      <c r="D19" s="226"/>
      <c r="E19" s="49">
        <v>0</v>
      </c>
      <c r="F19" s="50">
        <v>687</v>
      </c>
      <c r="G19" s="50">
        <v>649</v>
      </c>
      <c r="H19" s="50">
        <v>757</v>
      </c>
      <c r="I19" s="50">
        <v>630</v>
      </c>
      <c r="J19" s="50">
        <v>213</v>
      </c>
      <c r="K19" s="50">
        <v>935</v>
      </c>
      <c r="L19" s="50">
        <v>298</v>
      </c>
      <c r="M19" s="51">
        <v>515</v>
      </c>
      <c r="N19" s="51">
        <v>541</v>
      </c>
      <c r="O19" s="51">
        <v>0</v>
      </c>
      <c r="P19" s="51">
        <v>1250</v>
      </c>
      <c r="Q19" s="51">
        <v>721</v>
      </c>
      <c r="R19" s="51">
        <v>811</v>
      </c>
      <c r="S19" s="62">
        <f>SUM(E19:R19)</f>
        <v>8007</v>
      </c>
    </row>
    <row r="20" spans="2:19" ht="29.1" customHeight="1" thickTop="1" thickBot="1">
      <c r="B20" s="183"/>
      <c r="C20" s="210" t="s">
        <v>38</v>
      </c>
      <c r="D20" s="211"/>
      <c r="E20" s="60">
        <f t="shared" ref="E20:S20" si="4">E19/E6*100</f>
        <v>0</v>
      </c>
      <c r="F20" s="60">
        <f t="shared" si="4"/>
        <v>66.893865628042846</v>
      </c>
      <c r="G20" s="60">
        <f t="shared" si="4"/>
        <v>51.507936507936506</v>
      </c>
      <c r="H20" s="60">
        <f t="shared" si="4"/>
        <v>53.687943262411352</v>
      </c>
      <c r="I20" s="60">
        <f t="shared" si="4"/>
        <v>45.784883720930232</v>
      </c>
      <c r="J20" s="60">
        <f t="shared" si="4"/>
        <v>49.650349650349654</v>
      </c>
      <c r="K20" s="60">
        <f t="shared" si="4"/>
        <v>56.563823351482156</v>
      </c>
      <c r="L20" s="60">
        <f t="shared" si="4"/>
        <v>57.976653696498062</v>
      </c>
      <c r="M20" s="60">
        <f t="shared" si="4"/>
        <v>61.973525872442835</v>
      </c>
      <c r="N20" s="60">
        <f t="shared" si="4"/>
        <v>49.587534372135657</v>
      </c>
      <c r="O20" s="60">
        <f t="shared" si="4"/>
        <v>0</v>
      </c>
      <c r="P20" s="60">
        <f t="shared" si="4"/>
        <v>60.709082078678968</v>
      </c>
      <c r="Q20" s="60">
        <f t="shared" si="4"/>
        <v>50.882145377558217</v>
      </c>
      <c r="R20" s="63">
        <f t="shared" si="4"/>
        <v>47.90313053750738</v>
      </c>
      <c r="S20" s="61">
        <f t="shared" si="4"/>
        <v>42.513539343740042</v>
      </c>
    </row>
    <row r="21" spans="2:19" s="4" customFormat="1" ht="29.1" customHeight="1" thickTop="1" thickBot="1">
      <c r="B21" s="207" t="s">
        <v>28</v>
      </c>
      <c r="C21" s="208" t="s">
        <v>40</v>
      </c>
      <c r="D21" s="209"/>
      <c r="E21" s="49">
        <v>271</v>
      </c>
      <c r="F21" s="50">
        <v>176</v>
      </c>
      <c r="G21" s="50">
        <v>259</v>
      </c>
      <c r="H21" s="50">
        <v>304</v>
      </c>
      <c r="I21" s="50">
        <v>230</v>
      </c>
      <c r="J21" s="50">
        <v>56</v>
      </c>
      <c r="K21" s="50">
        <v>267</v>
      </c>
      <c r="L21" s="50">
        <v>65</v>
      </c>
      <c r="M21" s="51">
        <v>119</v>
      </c>
      <c r="N21" s="51">
        <v>130</v>
      </c>
      <c r="O21" s="51">
        <v>291</v>
      </c>
      <c r="P21" s="51">
        <v>233</v>
      </c>
      <c r="Q21" s="51">
        <v>293</v>
      </c>
      <c r="R21" s="51">
        <v>187</v>
      </c>
      <c r="S21" s="52">
        <f>SUM(E21:R21)</f>
        <v>2881</v>
      </c>
    </row>
    <row r="22" spans="2:19" ht="29.1" customHeight="1" thickTop="1" thickBot="1">
      <c r="B22" s="183"/>
      <c r="C22" s="210" t="s">
        <v>38</v>
      </c>
      <c r="D22" s="211"/>
      <c r="E22" s="60">
        <f t="shared" ref="E22:S22" si="5">E21/E6*100</f>
        <v>17.782152230971128</v>
      </c>
      <c r="F22" s="60">
        <f t="shared" si="5"/>
        <v>17.137293086660176</v>
      </c>
      <c r="G22" s="60">
        <f t="shared" si="5"/>
        <v>20.555555555555554</v>
      </c>
      <c r="H22" s="60">
        <f t="shared" si="5"/>
        <v>21.560283687943262</v>
      </c>
      <c r="I22" s="60">
        <f t="shared" si="5"/>
        <v>16.715116279069768</v>
      </c>
      <c r="J22" s="60">
        <f t="shared" si="5"/>
        <v>13.053613053613052</v>
      </c>
      <c r="K22" s="60">
        <f t="shared" si="5"/>
        <v>16.152450090744104</v>
      </c>
      <c r="L22" s="60">
        <f t="shared" si="5"/>
        <v>12.645914396887159</v>
      </c>
      <c r="M22" s="60">
        <f t="shared" si="5"/>
        <v>14.320096269554753</v>
      </c>
      <c r="N22" s="60">
        <f t="shared" si="5"/>
        <v>11.915673693858846</v>
      </c>
      <c r="O22" s="60">
        <f t="shared" si="5"/>
        <v>11.411764705882353</v>
      </c>
      <c r="P22" s="60">
        <f t="shared" si="5"/>
        <v>11.316172899465759</v>
      </c>
      <c r="Q22" s="60">
        <f t="shared" si="5"/>
        <v>20.677487649964714</v>
      </c>
      <c r="R22" s="63">
        <f t="shared" si="5"/>
        <v>11.045481393975191</v>
      </c>
      <c r="S22" s="61">
        <f t="shared" si="5"/>
        <v>15.296803652968036</v>
      </c>
    </row>
    <row r="23" spans="2:19" s="4" customFormat="1" ht="29.1" customHeight="1" thickTop="1" thickBot="1">
      <c r="B23" s="207" t="s">
        <v>31</v>
      </c>
      <c r="C23" s="227" t="s">
        <v>41</v>
      </c>
      <c r="D23" s="228"/>
      <c r="E23" s="49">
        <v>56</v>
      </c>
      <c r="F23" s="50">
        <v>61</v>
      </c>
      <c r="G23" s="50">
        <v>62</v>
      </c>
      <c r="H23" s="50">
        <v>69</v>
      </c>
      <c r="I23" s="50">
        <v>82</v>
      </c>
      <c r="J23" s="50">
        <v>10</v>
      </c>
      <c r="K23" s="50">
        <v>58</v>
      </c>
      <c r="L23" s="50">
        <v>7</v>
      </c>
      <c r="M23" s="51">
        <v>63</v>
      </c>
      <c r="N23" s="51">
        <v>34</v>
      </c>
      <c r="O23" s="51">
        <v>81</v>
      </c>
      <c r="P23" s="51">
        <v>81</v>
      </c>
      <c r="Q23" s="51">
        <v>71</v>
      </c>
      <c r="R23" s="51">
        <v>59</v>
      </c>
      <c r="S23" s="52">
        <f>SUM(E23:R23)</f>
        <v>794</v>
      </c>
    </row>
    <row r="24" spans="2:19" ht="29.1" customHeight="1" thickTop="1" thickBot="1">
      <c r="B24" s="183"/>
      <c r="C24" s="210" t="s">
        <v>38</v>
      </c>
      <c r="D24" s="211"/>
      <c r="E24" s="60">
        <f t="shared" ref="E24:S24" si="6">E23/E6*100</f>
        <v>3.674540682414698</v>
      </c>
      <c r="F24" s="60">
        <f t="shared" si="6"/>
        <v>5.9396299902629019</v>
      </c>
      <c r="G24" s="60">
        <f t="shared" si="6"/>
        <v>4.9206349206349209</v>
      </c>
      <c r="H24" s="60">
        <f t="shared" si="6"/>
        <v>4.8936170212765955</v>
      </c>
      <c r="I24" s="60">
        <f t="shared" si="6"/>
        <v>5.9593023255813957</v>
      </c>
      <c r="J24" s="60">
        <f t="shared" si="6"/>
        <v>2.3310023310023311</v>
      </c>
      <c r="K24" s="60">
        <f t="shared" si="6"/>
        <v>3.5087719298245612</v>
      </c>
      <c r="L24" s="60">
        <f t="shared" si="6"/>
        <v>1.3618677042801557</v>
      </c>
      <c r="M24" s="60">
        <f t="shared" si="6"/>
        <v>7.5812274368231041</v>
      </c>
      <c r="N24" s="60">
        <f t="shared" si="6"/>
        <v>3.1164069660861595</v>
      </c>
      <c r="O24" s="60">
        <f t="shared" si="6"/>
        <v>3.1764705882352939</v>
      </c>
      <c r="P24" s="60">
        <f t="shared" si="6"/>
        <v>3.9339485186983971</v>
      </c>
      <c r="Q24" s="60">
        <f t="shared" si="6"/>
        <v>5.0105857445306992</v>
      </c>
      <c r="R24" s="63">
        <f t="shared" si="6"/>
        <v>3.4849379799173068</v>
      </c>
      <c r="S24" s="61">
        <f t="shared" si="6"/>
        <v>4.215779972390358</v>
      </c>
    </row>
    <row r="25" spans="2:19" s="4" customFormat="1" ht="29.1" customHeight="1" thickTop="1" thickBot="1">
      <c r="B25" s="207" t="s">
        <v>42</v>
      </c>
      <c r="C25" s="208" t="s">
        <v>43</v>
      </c>
      <c r="D25" s="209"/>
      <c r="E25" s="64">
        <v>25</v>
      </c>
      <c r="F25" s="51">
        <v>26</v>
      </c>
      <c r="G25" s="51">
        <v>34</v>
      </c>
      <c r="H25" s="51">
        <v>38</v>
      </c>
      <c r="I25" s="51">
        <v>42</v>
      </c>
      <c r="J25" s="51">
        <v>9</v>
      </c>
      <c r="K25" s="51">
        <v>54</v>
      </c>
      <c r="L25" s="51">
        <v>16</v>
      </c>
      <c r="M25" s="51">
        <v>23</v>
      </c>
      <c r="N25" s="51">
        <v>44</v>
      </c>
      <c r="O25" s="51">
        <v>54</v>
      </c>
      <c r="P25" s="51">
        <v>54</v>
      </c>
      <c r="Q25" s="51">
        <v>30</v>
      </c>
      <c r="R25" s="51">
        <v>58</v>
      </c>
      <c r="S25" s="52">
        <f>SUM(E25:R25)</f>
        <v>507</v>
      </c>
    </row>
    <row r="26" spans="2:19" ht="29.1" customHeight="1" thickTop="1" thickBot="1">
      <c r="B26" s="183"/>
      <c r="C26" s="210" t="s">
        <v>38</v>
      </c>
      <c r="D26" s="211"/>
      <c r="E26" s="60">
        <f t="shared" ref="E26:S26" si="7">E25/E6*100</f>
        <v>1.6404199475065617</v>
      </c>
      <c r="F26" s="60">
        <f t="shared" si="7"/>
        <v>2.5316455696202533</v>
      </c>
      <c r="G26" s="60">
        <f t="shared" si="7"/>
        <v>2.6984126984126986</v>
      </c>
      <c r="H26" s="60">
        <f t="shared" si="7"/>
        <v>2.6950354609929077</v>
      </c>
      <c r="I26" s="60">
        <f t="shared" si="7"/>
        <v>3.0523255813953485</v>
      </c>
      <c r="J26" s="60">
        <f t="shared" si="7"/>
        <v>2.0979020979020979</v>
      </c>
      <c r="K26" s="60">
        <f t="shared" si="7"/>
        <v>3.2667876588021776</v>
      </c>
      <c r="L26" s="60">
        <f t="shared" si="7"/>
        <v>3.1128404669260701</v>
      </c>
      <c r="M26" s="60">
        <f t="shared" si="7"/>
        <v>2.7677496991576414</v>
      </c>
      <c r="N26" s="60">
        <f t="shared" si="7"/>
        <v>4.0329972502291476</v>
      </c>
      <c r="O26" s="60">
        <f t="shared" si="7"/>
        <v>2.1176470588235294</v>
      </c>
      <c r="P26" s="60">
        <f t="shared" si="7"/>
        <v>2.6226323457989316</v>
      </c>
      <c r="Q26" s="60">
        <f t="shared" si="7"/>
        <v>2.1171489061397319</v>
      </c>
      <c r="R26" s="63">
        <f t="shared" si="7"/>
        <v>3.4258712344949793</v>
      </c>
      <c r="S26" s="61">
        <f t="shared" si="7"/>
        <v>2.6919401083147498</v>
      </c>
    </row>
    <row r="27" spans="2:19" ht="29.1" customHeight="1" thickTop="1" thickBot="1">
      <c r="B27" s="207" t="s">
        <v>44</v>
      </c>
      <c r="C27" s="213" t="s">
        <v>45</v>
      </c>
      <c r="D27" s="214"/>
      <c r="E27" s="64">
        <v>232</v>
      </c>
      <c r="F27" s="51">
        <v>159</v>
      </c>
      <c r="G27" s="51">
        <v>178</v>
      </c>
      <c r="H27" s="51">
        <v>189</v>
      </c>
      <c r="I27" s="51">
        <v>228</v>
      </c>
      <c r="J27" s="51">
        <v>69</v>
      </c>
      <c r="K27" s="51">
        <v>322</v>
      </c>
      <c r="L27" s="51">
        <v>63</v>
      </c>
      <c r="M27" s="51">
        <v>193</v>
      </c>
      <c r="N27" s="51">
        <v>146</v>
      </c>
      <c r="O27" s="51">
        <v>427</v>
      </c>
      <c r="P27" s="51">
        <v>390</v>
      </c>
      <c r="Q27" s="51">
        <v>201</v>
      </c>
      <c r="R27" s="51">
        <v>295</v>
      </c>
      <c r="S27" s="52">
        <f>SUM(E27:R27)</f>
        <v>3092</v>
      </c>
    </row>
    <row r="28" spans="2:19" ht="29.1" customHeight="1" thickTop="1" thickBot="1">
      <c r="B28" s="212"/>
      <c r="C28" s="210" t="s">
        <v>38</v>
      </c>
      <c r="D28" s="211"/>
      <c r="E28" s="60">
        <f>E27/E6*100</f>
        <v>15.223097112860891</v>
      </c>
      <c r="F28" s="60">
        <f t="shared" ref="F28:S28" si="8">F27/F6*100</f>
        <v>15.481986368062318</v>
      </c>
      <c r="G28" s="60">
        <f t="shared" si="8"/>
        <v>14.126984126984127</v>
      </c>
      <c r="H28" s="60">
        <f t="shared" si="8"/>
        <v>13.404255319148936</v>
      </c>
      <c r="I28" s="60">
        <f t="shared" si="8"/>
        <v>16.569767441860463</v>
      </c>
      <c r="J28" s="60">
        <f t="shared" si="8"/>
        <v>16.083916083916083</v>
      </c>
      <c r="K28" s="60">
        <f t="shared" si="8"/>
        <v>19.479733817301874</v>
      </c>
      <c r="L28" s="60">
        <f t="shared" si="8"/>
        <v>12.2568093385214</v>
      </c>
      <c r="M28" s="60">
        <f t="shared" si="8"/>
        <v>23.225030084235858</v>
      </c>
      <c r="N28" s="60">
        <f t="shared" si="8"/>
        <v>13.382218148487626</v>
      </c>
      <c r="O28" s="60">
        <f t="shared" si="8"/>
        <v>16.745098039215687</v>
      </c>
      <c r="P28" s="60">
        <f t="shared" si="8"/>
        <v>18.94123360854784</v>
      </c>
      <c r="Q28" s="60">
        <f t="shared" si="8"/>
        <v>14.184897671136204</v>
      </c>
      <c r="R28" s="60">
        <f t="shared" si="8"/>
        <v>17.424689899586532</v>
      </c>
      <c r="S28" s="60">
        <f t="shared" si="8"/>
        <v>16.417117978124669</v>
      </c>
    </row>
    <row r="29" spans="2:19" ht="29.1" customHeight="1" thickBot="1">
      <c r="B29" s="222" t="s">
        <v>46</v>
      </c>
      <c r="C29" s="222"/>
      <c r="D29" s="222"/>
      <c r="E29" s="222"/>
      <c r="F29" s="222"/>
      <c r="G29" s="222"/>
      <c r="H29" s="222"/>
      <c r="I29" s="222"/>
      <c r="J29" s="222"/>
      <c r="K29" s="222"/>
      <c r="L29" s="222"/>
      <c r="M29" s="222"/>
      <c r="N29" s="222"/>
      <c r="O29" s="222"/>
      <c r="P29" s="222"/>
      <c r="Q29" s="222"/>
      <c r="R29" s="222"/>
      <c r="S29" s="224"/>
    </row>
    <row r="30" spans="2:19" ht="29.1" customHeight="1" thickTop="1" thickBot="1">
      <c r="B30" s="215" t="s">
        <v>20</v>
      </c>
      <c r="C30" s="225" t="s">
        <v>47</v>
      </c>
      <c r="D30" s="226"/>
      <c r="E30" s="49">
        <v>283</v>
      </c>
      <c r="F30" s="50">
        <v>239</v>
      </c>
      <c r="G30" s="50">
        <v>327</v>
      </c>
      <c r="H30" s="50">
        <v>327</v>
      </c>
      <c r="I30" s="50">
        <v>291</v>
      </c>
      <c r="J30" s="50">
        <v>79</v>
      </c>
      <c r="K30" s="50">
        <v>419</v>
      </c>
      <c r="L30" s="50">
        <v>117</v>
      </c>
      <c r="M30" s="51">
        <v>201</v>
      </c>
      <c r="N30" s="51">
        <v>311</v>
      </c>
      <c r="O30" s="51">
        <v>445</v>
      </c>
      <c r="P30" s="51">
        <v>488</v>
      </c>
      <c r="Q30" s="51">
        <v>297</v>
      </c>
      <c r="R30" s="51">
        <v>407</v>
      </c>
      <c r="S30" s="52">
        <f>SUM(E30:R30)</f>
        <v>4231</v>
      </c>
    </row>
    <row r="31" spans="2:19" ht="29.1" customHeight="1" thickTop="1" thickBot="1">
      <c r="B31" s="183"/>
      <c r="C31" s="210" t="s">
        <v>38</v>
      </c>
      <c r="D31" s="211"/>
      <c r="E31" s="60">
        <f t="shared" ref="E31:S31" si="9">E30/E6*100</f>
        <v>18.569553805774277</v>
      </c>
      <c r="F31" s="60">
        <f t="shared" si="9"/>
        <v>23.271665043816942</v>
      </c>
      <c r="G31" s="60">
        <f t="shared" si="9"/>
        <v>25.952380952380956</v>
      </c>
      <c r="H31" s="60">
        <f t="shared" si="9"/>
        <v>23.191489361702128</v>
      </c>
      <c r="I31" s="60">
        <f t="shared" si="9"/>
        <v>21.148255813953487</v>
      </c>
      <c r="J31" s="60">
        <f t="shared" si="9"/>
        <v>18.414918414918414</v>
      </c>
      <c r="K31" s="60">
        <f t="shared" si="9"/>
        <v>25.347852389594678</v>
      </c>
      <c r="L31" s="60">
        <f t="shared" si="9"/>
        <v>22.762645914396888</v>
      </c>
      <c r="M31" s="60">
        <f t="shared" si="9"/>
        <v>24.187725631768952</v>
      </c>
      <c r="N31" s="60">
        <f t="shared" si="9"/>
        <v>28.505957836846928</v>
      </c>
      <c r="O31" s="60">
        <f t="shared" si="9"/>
        <v>17.450980392156861</v>
      </c>
      <c r="P31" s="60">
        <f t="shared" si="9"/>
        <v>23.700825643516271</v>
      </c>
      <c r="Q31" s="60">
        <f t="shared" si="9"/>
        <v>20.959774170783348</v>
      </c>
      <c r="R31" s="63">
        <f t="shared" si="9"/>
        <v>24.040165386887182</v>
      </c>
      <c r="S31" s="61">
        <f t="shared" si="9"/>
        <v>22.46469151534459</v>
      </c>
    </row>
    <row r="32" spans="2:19" ht="29.1" customHeight="1" thickTop="1" thickBot="1">
      <c r="B32" s="207" t="s">
        <v>23</v>
      </c>
      <c r="C32" s="208" t="s">
        <v>48</v>
      </c>
      <c r="D32" s="209"/>
      <c r="E32" s="49">
        <v>451</v>
      </c>
      <c r="F32" s="50">
        <v>303</v>
      </c>
      <c r="G32" s="50">
        <v>347</v>
      </c>
      <c r="H32" s="50">
        <v>389</v>
      </c>
      <c r="I32" s="50">
        <v>440</v>
      </c>
      <c r="J32" s="50">
        <v>157</v>
      </c>
      <c r="K32" s="50">
        <v>446</v>
      </c>
      <c r="L32" s="50">
        <v>174</v>
      </c>
      <c r="M32" s="51">
        <v>207</v>
      </c>
      <c r="N32" s="51">
        <v>282</v>
      </c>
      <c r="O32" s="51">
        <v>659</v>
      </c>
      <c r="P32" s="51">
        <v>530</v>
      </c>
      <c r="Q32" s="51">
        <v>401</v>
      </c>
      <c r="R32" s="51">
        <v>481</v>
      </c>
      <c r="S32" s="52">
        <f>SUM(E32:R32)</f>
        <v>5267</v>
      </c>
    </row>
    <row r="33" spans="2:22" ht="29.1" customHeight="1" thickTop="1" thickBot="1">
      <c r="B33" s="183"/>
      <c r="C33" s="210" t="s">
        <v>38</v>
      </c>
      <c r="D33" s="211"/>
      <c r="E33" s="60">
        <f t="shared" ref="E33:S33" si="10">E32/E6*100</f>
        <v>29.593175853018373</v>
      </c>
      <c r="F33" s="60">
        <f t="shared" si="10"/>
        <v>29.503407984420644</v>
      </c>
      <c r="G33" s="60">
        <f t="shared" si="10"/>
        <v>27.539682539682541</v>
      </c>
      <c r="H33" s="60">
        <f t="shared" si="10"/>
        <v>27.588652482269506</v>
      </c>
      <c r="I33" s="60">
        <f t="shared" si="10"/>
        <v>31.976744186046513</v>
      </c>
      <c r="J33" s="60">
        <f t="shared" si="10"/>
        <v>36.596736596736598</v>
      </c>
      <c r="K33" s="60">
        <f t="shared" si="10"/>
        <v>26.981246218995764</v>
      </c>
      <c r="L33" s="60">
        <f t="shared" si="10"/>
        <v>33.852140077821012</v>
      </c>
      <c r="M33" s="60">
        <f t="shared" si="10"/>
        <v>24.909747292418771</v>
      </c>
      <c r="N33" s="60">
        <f t="shared" si="10"/>
        <v>25.847846012832264</v>
      </c>
      <c r="O33" s="60">
        <f t="shared" si="10"/>
        <v>25.843137254901961</v>
      </c>
      <c r="P33" s="60">
        <f t="shared" si="10"/>
        <v>25.740650801359884</v>
      </c>
      <c r="Q33" s="60">
        <f t="shared" si="10"/>
        <v>28.29922371206775</v>
      </c>
      <c r="R33" s="63">
        <f t="shared" si="10"/>
        <v>28.411104548139399</v>
      </c>
      <c r="S33" s="61">
        <f t="shared" si="10"/>
        <v>27.965381756398006</v>
      </c>
    </row>
    <row r="34" spans="2:22" ht="29.1" customHeight="1" thickTop="1" thickBot="1">
      <c r="B34" s="207" t="s">
        <v>28</v>
      </c>
      <c r="C34" s="208" t="s">
        <v>49</v>
      </c>
      <c r="D34" s="209"/>
      <c r="E34" s="49">
        <v>546</v>
      </c>
      <c r="F34" s="50">
        <v>463</v>
      </c>
      <c r="G34" s="50">
        <v>605</v>
      </c>
      <c r="H34" s="50">
        <v>685</v>
      </c>
      <c r="I34" s="50">
        <v>642</v>
      </c>
      <c r="J34" s="50">
        <v>230</v>
      </c>
      <c r="K34" s="50">
        <v>779</v>
      </c>
      <c r="L34" s="50">
        <v>226</v>
      </c>
      <c r="M34" s="51">
        <v>389</v>
      </c>
      <c r="N34" s="51">
        <v>592</v>
      </c>
      <c r="O34" s="51">
        <v>1287</v>
      </c>
      <c r="P34" s="51">
        <v>1108</v>
      </c>
      <c r="Q34" s="51">
        <v>606</v>
      </c>
      <c r="R34" s="51">
        <v>888</v>
      </c>
      <c r="S34" s="52">
        <f>SUM(E34:R34)</f>
        <v>9046</v>
      </c>
    </row>
    <row r="35" spans="2:22" ht="29.1" customHeight="1" thickTop="1" thickBot="1">
      <c r="B35" s="183"/>
      <c r="C35" s="210" t="s">
        <v>38</v>
      </c>
      <c r="D35" s="211"/>
      <c r="E35" s="60">
        <f t="shared" ref="E35:S35" si="11">E34/E6*100</f>
        <v>35.826771653543304</v>
      </c>
      <c r="F35" s="60">
        <f t="shared" si="11"/>
        <v>45.082765335929892</v>
      </c>
      <c r="G35" s="60">
        <f t="shared" si="11"/>
        <v>48.015873015873019</v>
      </c>
      <c r="H35" s="60">
        <f t="shared" si="11"/>
        <v>48.581560283687942</v>
      </c>
      <c r="I35" s="60">
        <f t="shared" si="11"/>
        <v>46.656976744186046</v>
      </c>
      <c r="J35" s="60">
        <f t="shared" si="11"/>
        <v>53.613053613053616</v>
      </c>
      <c r="K35" s="60">
        <f t="shared" si="11"/>
        <v>47.126436781609193</v>
      </c>
      <c r="L35" s="60">
        <f t="shared" si="11"/>
        <v>43.968871595330739</v>
      </c>
      <c r="M35" s="60">
        <f t="shared" si="11"/>
        <v>46.81107099879663</v>
      </c>
      <c r="N35" s="60">
        <f t="shared" si="11"/>
        <v>54.26214482126489</v>
      </c>
      <c r="O35" s="60">
        <f t="shared" si="11"/>
        <v>50.470588235294123</v>
      </c>
      <c r="P35" s="60">
        <f t="shared" si="11"/>
        <v>53.812530354541046</v>
      </c>
      <c r="Q35" s="60">
        <f t="shared" si="11"/>
        <v>42.766407904022586</v>
      </c>
      <c r="R35" s="63">
        <f t="shared" si="11"/>
        <v>52.451269935026581</v>
      </c>
      <c r="S35" s="61">
        <f t="shared" si="11"/>
        <v>48.030158224487629</v>
      </c>
    </row>
    <row r="36" spans="2:22" ht="29.1" customHeight="1" thickTop="1" thickBot="1">
      <c r="B36" s="207" t="s">
        <v>31</v>
      </c>
      <c r="C36" s="213" t="s">
        <v>50</v>
      </c>
      <c r="D36" s="214"/>
      <c r="E36" s="64">
        <v>229</v>
      </c>
      <c r="F36" s="51">
        <v>199</v>
      </c>
      <c r="G36" s="51">
        <v>318</v>
      </c>
      <c r="H36" s="51">
        <v>229</v>
      </c>
      <c r="I36" s="51">
        <v>329</v>
      </c>
      <c r="J36" s="51">
        <v>70</v>
      </c>
      <c r="K36" s="51">
        <v>345</v>
      </c>
      <c r="L36" s="51">
        <v>93</v>
      </c>
      <c r="M36" s="51">
        <v>131</v>
      </c>
      <c r="N36" s="51">
        <v>143</v>
      </c>
      <c r="O36" s="51">
        <v>353</v>
      </c>
      <c r="P36" s="51">
        <v>329</v>
      </c>
      <c r="Q36" s="51">
        <v>333</v>
      </c>
      <c r="R36" s="51">
        <v>323</v>
      </c>
      <c r="S36" s="52">
        <f>SUM(E36:R36)</f>
        <v>3424</v>
      </c>
    </row>
    <row r="37" spans="2:22" ht="29.1" customHeight="1" thickTop="1" thickBot="1">
      <c r="B37" s="212"/>
      <c r="C37" s="210" t="s">
        <v>38</v>
      </c>
      <c r="D37" s="211"/>
      <c r="E37" s="60">
        <f t="shared" ref="E37:S37" si="12">E36/E6*100</f>
        <v>15.026246719160104</v>
      </c>
      <c r="F37" s="60">
        <f t="shared" si="12"/>
        <v>19.37682570593963</v>
      </c>
      <c r="G37" s="60">
        <f t="shared" si="12"/>
        <v>25.238095238095237</v>
      </c>
      <c r="H37" s="60">
        <f t="shared" si="12"/>
        <v>16.24113475177305</v>
      </c>
      <c r="I37" s="60">
        <f t="shared" si="12"/>
        <v>23.909883720930232</v>
      </c>
      <c r="J37" s="60">
        <f t="shared" si="12"/>
        <v>16.317016317016318</v>
      </c>
      <c r="K37" s="60">
        <f t="shared" si="12"/>
        <v>20.871143375680582</v>
      </c>
      <c r="L37" s="60">
        <f t="shared" si="12"/>
        <v>18.093385214007782</v>
      </c>
      <c r="M37" s="60">
        <f t="shared" si="12"/>
        <v>15.764139590854393</v>
      </c>
      <c r="N37" s="60">
        <f t="shared" si="12"/>
        <v>13.107241063244729</v>
      </c>
      <c r="O37" s="60">
        <f t="shared" si="12"/>
        <v>13.843137254901961</v>
      </c>
      <c r="P37" s="60">
        <f t="shared" si="12"/>
        <v>15.978630403108305</v>
      </c>
      <c r="Q37" s="60">
        <f t="shared" si="12"/>
        <v>23.500352858151025</v>
      </c>
      <c r="R37" s="63">
        <f t="shared" si="12"/>
        <v>19.078558771411693</v>
      </c>
      <c r="S37" s="61">
        <f t="shared" si="12"/>
        <v>18.179887437612827</v>
      </c>
    </row>
    <row r="38" spans="2:22" s="65" customFormat="1" ht="29.1" customHeight="1" thickTop="1" thickBot="1">
      <c r="B38" s="215" t="s">
        <v>42</v>
      </c>
      <c r="C38" s="217" t="s">
        <v>51</v>
      </c>
      <c r="D38" s="218"/>
      <c r="E38" s="64">
        <v>183</v>
      </c>
      <c r="F38" s="51">
        <v>106</v>
      </c>
      <c r="G38" s="51">
        <v>131</v>
      </c>
      <c r="H38" s="51">
        <v>65</v>
      </c>
      <c r="I38" s="51">
        <v>196</v>
      </c>
      <c r="J38" s="51">
        <v>38</v>
      </c>
      <c r="K38" s="51">
        <v>178</v>
      </c>
      <c r="L38" s="51">
        <v>58</v>
      </c>
      <c r="M38" s="51">
        <v>86</v>
      </c>
      <c r="N38" s="51">
        <v>74</v>
      </c>
      <c r="O38" s="51">
        <v>214</v>
      </c>
      <c r="P38" s="51">
        <v>168</v>
      </c>
      <c r="Q38" s="51">
        <v>142</v>
      </c>
      <c r="R38" s="51">
        <v>118</v>
      </c>
      <c r="S38" s="52">
        <f>SUM(E38:R38)</f>
        <v>1757</v>
      </c>
    </row>
    <row r="39" spans="2:22" s="4" customFormat="1" ht="29.1" customHeight="1" thickTop="1" thickBot="1">
      <c r="B39" s="216"/>
      <c r="C39" s="219" t="s">
        <v>38</v>
      </c>
      <c r="D39" s="220"/>
      <c r="E39" s="66">
        <f t="shared" ref="E39:S39" si="13">E38/E6*100</f>
        <v>12.007874015748031</v>
      </c>
      <c r="F39" s="67">
        <f t="shared" si="13"/>
        <v>10.321324245374878</v>
      </c>
      <c r="G39" s="67">
        <f t="shared" si="13"/>
        <v>10.396825396825397</v>
      </c>
      <c r="H39" s="67">
        <f t="shared" si="13"/>
        <v>4.6099290780141837</v>
      </c>
      <c r="I39" s="67">
        <f t="shared" si="13"/>
        <v>14.244186046511627</v>
      </c>
      <c r="J39" s="67">
        <f t="shared" si="13"/>
        <v>8.8578088578088572</v>
      </c>
      <c r="K39" s="67">
        <f t="shared" si="13"/>
        <v>10.768300060496069</v>
      </c>
      <c r="L39" s="67">
        <f t="shared" si="13"/>
        <v>11.284046692607005</v>
      </c>
      <c r="M39" s="67">
        <f t="shared" si="13"/>
        <v>10.348977135980746</v>
      </c>
      <c r="N39" s="67">
        <f t="shared" si="13"/>
        <v>6.7827681026581113</v>
      </c>
      <c r="O39" s="66">
        <f t="shared" si="13"/>
        <v>8.3921568627450984</v>
      </c>
      <c r="P39" s="67">
        <f t="shared" si="13"/>
        <v>8.1593006313744532</v>
      </c>
      <c r="Q39" s="67">
        <f t="shared" si="13"/>
        <v>10.021171489061398</v>
      </c>
      <c r="R39" s="68">
        <f t="shared" si="13"/>
        <v>6.9698759598346136</v>
      </c>
      <c r="S39" s="61">
        <f t="shared" si="13"/>
        <v>9.328873314218967</v>
      </c>
    </row>
    <row r="40" spans="2:22" s="4" customFormat="1" ht="24" customHeight="1">
      <c r="B40" s="69"/>
      <c r="C40" s="70"/>
      <c r="D40" s="70"/>
      <c r="E40" s="71"/>
      <c r="F40" s="71"/>
      <c r="G40" s="71"/>
      <c r="H40" s="71"/>
      <c r="I40" s="71"/>
      <c r="J40" s="71"/>
      <c r="K40" s="71"/>
      <c r="L40" s="71"/>
      <c r="M40" s="71"/>
      <c r="N40" s="71"/>
      <c r="O40" s="71"/>
      <c r="P40" s="71"/>
      <c r="Q40" s="71"/>
      <c r="R40" s="71"/>
      <c r="S40" s="72"/>
    </row>
    <row r="41" spans="2:22" s="4" customFormat="1" ht="48.75" customHeight="1" thickBot="1">
      <c r="B41" s="221" t="s">
        <v>52</v>
      </c>
      <c r="C41" s="221"/>
      <c r="D41" s="221"/>
      <c r="E41" s="221"/>
      <c r="F41" s="221"/>
      <c r="G41" s="221"/>
      <c r="H41" s="221"/>
      <c r="I41" s="221"/>
      <c r="J41" s="221"/>
      <c r="K41" s="221"/>
      <c r="L41" s="221"/>
      <c r="M41" s="221"/>
      <c r="N41" s="221"/>
      <c r="O41" s="221"/>
      <c r="P41" s="221"/>
      <c r="Q41" s="221"/>
      <c r="R41" s="221"/>
      <c r="S41" s="221"/>
    </row>
    <row r="42" spans="2:22" s="4" customFormat="1" ht="42" customHeight="1" thickTop="1" thickBot="1">
      <c r="B42" s="6" t="s">
        <v>1</v>
      </c>
      <c r="C42" s="73" t="s">
        <v>2</v>
      </c>
      <c r="D42" s="74" t="s">
        <v>3</v>
      </c>
      <c r="E42" s="75"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222" t="s">
        <v>55</v>
      </c>
      <c r="C43" s="223"/>
      <c r="D43" s="223"/>
      <c r="E43" s="223"/>
      <c r="F43" s="223"/>
      <c r="G43" s="223"/>
      <c r="H43" s="223"/>
      <c r="I43" s="223"/>
      <c r="J43" s="223"/>
      <c r="K43" s="223"/>
      <c r="L43" s="223"/>
      <c r="M43" s="223"/>
      <c r="N43" s="223"/>
      <c r="O43" s="223"/>
      <c r="P43" s="223"/>
      <c r="Q43" s="223"/>
      <c r="R43" s="223"/>
      <c r="S43" s="201"/>
    </row>
    <row r="44" spans="2:22" s="4" customFormat="1" ht="42" customHeight="1" thickTop="1" thickBot="1">
      <c r="B44" s="76" t="s">
        <v>20</v>
      </c>
      <c r="C44" s="205" t="s">
        <v>56</v>
      </c>
      <c r="D44" s="206"/>
      <c r="E44" s="57">
        <v>1649</v>
      </c>
      <c r="F44" s="57">
        <v>156</v>
      </c>
      <c r="G44" s="57">
        <v>203</v>
      </c>
      <c r="H44" s="57">
        <v>197</v>
      </c>
      <c r="I44" s="57">
        <v>114</v>
      </c>
      <c r="J44" s="57">
        <v>60</v>
      </c>
      <c r="K44" s="57">
        <v>112</v>
      </c>
      <c r="L44" s="57">
        <v>65</v>
      </c>
      <c r="M44" s="57">
        <v>262</v>
      </c>
      <c r="N44" s="57">
        <v>44</v>
      </c>
      <c r="O44" s="57">
        <v>774</v>
      </c>
      <c r="P44" s="57">
        <v>182</v>
      </c>
      <c r="Q44" s="57">
        <v>123</v>
      </c>
      <c r="R44" s="77">
        <v>284</v>
      </c>
      <c r="S44" s="78">
        <f>SUM(E44:R44)</f>
        <v>4225</v>
      </c>
    </row>
    <row r="45" spans="2:22" s="4" customFormat="1" ht="42" customHeight="1" thickTop="1" thickBot="1">
      <c r="B45" s="79"/>
      <c r="C45" s="195" t="s">
        <v>57</v>
      </c>
      <c r="D45" s="196"/>
      <c r="E45" s="80">
        <v>33</v>
      </c>
      <c r="F45" s="50">
        <v>32</v>
      </c>
      <c r="G45" s="50">
        <v>20</v>
      </c>
      <c r="H45" s="50">
        <v>15</v>
      </c>
      <c r="I45" s="50">
        <v>20</v>
      </c>
      <c r="J45" s="50">
        <v>8</v>
      </c>
      <c r="K45" s="50">
        <v>52</v>
      </c>
      <c r="L45" s="50">
        <v>21</v>
      </c>
      <c r="M45" s="51">
        <v>46</v>
      </c>
      <c r="N45" s="51">
        <v>6</v>
      </c>
      <c r="O45" s="51">
        <v>70</v>
      </c>
      <c r="P45" s="51">
        <v>20</v>
      </c>
      <c r="Q45" s="51">
        <v>74</v>
      </c>
      <c r="R45" s="51">
        <v>63</v>
      </c>
      <c r="S45" s="78">
        <f>SUM(E45:R45)</f>
        <v>480</v>
      </c>
    </row>
    <row r="46" spans="2:22" s="4" customFormat="1" ht="42" customHeight="1" thickTop="1" thickBot="1">
      <c r="B46" s="81" t="s">
        <v>23</v>
      </c>
      <c r="C46" s="197" t="s">
        <v>58</v>
      </c>
      <c r="D46" s="198"/>
      <c r="E46" s="82">
        <f>E44</f>
        <v>1649</v>
      </c>
      <c r="F46" s="82">
        <f t="shared" ref="F46:S46" si="14">F44</f>
        <v>156</v>
      </c>
      <c r="G46" s="82">
        <f t="shared" si="14"/>
        <v>203</v>
      </c>
      <c r="H46" s="82">
        <f t="shared" si="14"/>
        <v>197</v>
      </c>
      <c r="I46" s="82">
        <f t="shared" si="14"/>
        <v>114</v>
      </c>
      <c r="J46" s="82">
        <f t="shared" si="14"/>
        <v>60</v>
      </c>
      <c r="K46" s="82">
        <f t="shared" si="14"/>
        <v>112</v>
      </c>
      <c r="L46" s="82">
        <f t="shared" si="14"/>
        <v>65</v>
      </c>
      <c r="M46" s="82">
        <f t="shared" si="14"/>
        <v>262</v>
      </c>
      <c r="N46" s="82">
        <f t="shared" si="14"/>
        <v>44</v>
      </c>
      <c r="O46" s="82">
        <f t="shared" si="14"/>
        <v>774</v>
      </c>
      <c r="P46" s="82">
        <f t="shared" si="14"/>
        <v>182</v>
      </c>
      <c r="Q46" s="82">
        <f t="shared" si="14"/>
        <v>123</v>
      </c>
      <c r="R46" s="83">
        <f t="shared" si="14"/>
        <v>284</v>
      </c>
      <c r="S46" s="84">
        <f t="shared" si="14"/>
        <v>4225</v>
      </c>
      <c r="U46" s="4">
        <f>SUM(E46:R46)</f>
        <v>4225</v>
      </c>
      <c r="V46" s="4">
        <f>SUM(E46:R46)</f>
        <v>4225</v>
      </c>
    </row>
    <row r="47" spans="2:22" s="4" customFormat="1" ht="42" customHeight="1" thickBot="1">
      <c r="B47" s="199" t="s">
        <v>59</v>
      </c>
      <c r="C47" s="200"/>
      <c r="D47" s="200"/>
      <c r="E47" s="200"/>
      <c r="F47" s="200"/>
      <c r="G47" s="200"/>
      <c r="H47" s="200"/>
      <c r="I47" s="200"/>
      <c r="J47" s="200"/>
      <c r="K47" s="200"/>
      <c r="L47" s="200"/>
      <c r="M47" s="200"/>
      <c r="N47" s="200"/>
      <c r="O47" s="200"/>
      <c r="P47" s="200"/>
      <c r="Q47" s="200"/>
      <c r="R47" s="200"/>
      <c r="S47" s="201"/>
    </row>
    <row r="48" spans="2:22" s="4" customFormat="1" ht="42" customHeight="1" thickTop="1" thickBot="1">
      <c r="B48" s="202" t="s">
        <v>20</v>
      </c>
      <c r="C48" s="203" t="s">
        <v>60</v>
      </c>
      <c r="D48" s="204"/>
      <c r="E48" s="58">
        <v>3</v>
      </c>
      <c r="F48" s="58">
        <v>5</v>
      </c>
      <c r="G48" s="58">
        <v>1</v>
      </c>
      <c r="H48" s="58">
        <v>4</v>
      </c>
      <c r="I48" s="58">
        <v>3</v>
      </c>
      <c r="J48" s="58">
        <v>4</v>
      </c>
      <c r="K48" s="58">
        <v>3</v>
      </c>
      <c r="L48" s="58">
        <v>7</v>
      </c>
      <c r="M48" s="58">
        <v>0</v>
      </c>
      <c r="N48" s="58">
        <v>2</v>
      </c>
      <c r="O48" s="58">
        <v>1</v>
      </c>
      <c r="P48" s="58">
        <v>1</v>
      </c>
      <c r="Q48" s="58">
        <v>6</v>
      </c>
      <c r="R48" s="59">
        <v>21</v>
      </c>
      <c r="S48" s="85">
        <f>SUM(E48:R48)</f>
        <v>61</v>
      </c>
    </row>
    <row r="49" spans="2:22" ht="42" customHeight="1" thickTop="1" thickBot="1">
      <c r="B49" s="183"/>
      <c r="C49" s="193" t="s">
        <v>61</v>
      </c>
      <c r="D49" s="194"/>
      <c r="E49" s="86">
        <f>E48</f>
        <v>3</v>
      </c>
      <c r="F49" s="86">
        <f t="shared" ref="F49:S49" si="15">F48</f>
        <v>5</v>
      </c>
      <c r="G49" s="86">
        <f t="shared" si="15"/>
        <v>1</v>
      </c>
      <c r="H49" s="86">
        <f t="shared" si="15"/>
        <v>4</v>
      </c>
      <c r="I49" s="86">
        <f t="shared" si="15"/>
        <v>3</v>
      </c>
      <c r="J49" s="86">
        <f t="shared" si="15"/>
        <v>4</v>
      </c>
      <c r="K49" s="86">
        <f t="shared" si="15"/>
        <v>3</v>
      </c>
      <c r="L49" s="86">
        <f t="shared" si="15"/>
        <v>7</v>
      </c>
      <c r="M49" s="86">
        <f t="shared" si="15"/>
        <v>0</v>
      </c>
      <c r="N49" s="86">
        <f t="shared" si="15"/>
        <v>2</v>
      </c>
      <c r="O49" s="86">
        <f t="shared" si="15"/>
        <v>1</v>
      </c>
      <c r="P49" s="86">
        <f t="shared" si="15"/>
        <v>1</v>
      </c>
      <c r="Q49" s="86">
        <f t="shared" si="15"/>
        <v>6</v>
      </c>
      <c r="R49" s="87">
        <f t="shared" si="15"/>
        <v>21</v>
      </c>
      <c r="S49" s="84">
        <f t="shared" si="15"/>
        <v>61</v>
      </c>
      <c r="U49" s="1">
        <f>SUM(E49:R49)</f>
        <v>61</v>
      </c>
      <c r="V49" s="4">
        <f>SUM(E49:R49)</f>
        <v>61</v>
      </c>
    </row>
    <row r="50" spans="2:22" s="4" customFormat="1" ht="42" customHeight="1" thickTop="1" thickBot="1">
      <c r="B50" s="178" t="s">
        <v>23</v>
      </c>
      <c r="C50" s="191" t="s">
        <v>62</v>
      </c>
      <c r="D50" s="192"/>
      <c r="E50" s="88">
        <v>0</v>
      </c>
      <c r="F50" s="88">
        <v>2</v>
      </c>
      <c r="G50" s="88">
        <v>0</v>
      </c>
      <c r="H50" s="88">
        <v>3</v>
      </c>
      <c r="I50" s="88">
        <v>0</v>
      </c>
      <c r="J50" s="88">
        <v>1</v>
      </c>
      <c r="K50" s="88">
        <v>0</v>
      </c>
      <c r="L50" s="88">
        <v>0</v>
      </c>
      <c r="M50" s="88">
        <v>0</v>
      </c>
      <c r="N50" s="88">
        <v>0</v>
      </c>
      <c r="O50" s="88">
        <v>0</v>
      </c>
      <c r="P50" s="88">
        <v>6</v>
      </c>
      <c r="Q50" s="88">
        <v>10</v>
      </c>
      <c r="R50" s="89">
        <v>0</v>
      </c>
      <c r="S50" s="85">
        <f>SUM(E50:R50)</f>
        <v>22</v>
      </c>
    </row>
    <row r="51" spans="2:22" ht="42" customHeight="1" thickTop="1" thickBot="1">
      <c r="B51" s="183"/>
      <c r="C51" s="193" t="s">
        <v>63</v>
      </c>
      <c r="D51" s="194"/>
      <c r="E51" s="86">
        <f>E50</f>
        <v>0</v>
      </c>
      <c r="F51" s="86">
        <f t="shared" ref="F51:S51" si="16">F50</f>
        <v>2</v>
      </c>
      <c r="G51" s="86">
        <f t="shared" si="16"/>
        <v>0</v>
      </c>
      <c r="H51" s="86">
        <f t="shared" si="16"/>
        <v>3</v>
      </c>
      <c r="I51" s="86">
        <f t="shared" si="16"/>
        <v>0</v>
      </c>
      <c r="J51" s="86">
        <f t="shared" si="16"/>
        <v>1</v>
      </c>
      <c r="K51" s="86">
        <f t="shared" si="16"/>
        <v>0</v>
      </c>
      <c r="L51" s="86">
        <f t="shared" si="16"/>
        <v>0</v>
      </c>
      <c r="M51" s="86">
        <f t="shared" si="16"/>
        <v>0</v>
      </c>
      <c r="N51" s="86">
        <f t="shared" si="16"/>
        <v>0</v>
      </c>
      <c r="O51" s="86">
        <f t="shared" si="16"/>
        <v>0</v>
      </c>
      <c r="P51" s="86">
        <f t="shared" si="16"/>
        <v>6</v>
      </c>
      <c r="Q51" s="86">
        <f t="shared" si="16"/>
        <v>10</v>
      </c>
      <c r="R51" s="87">
        <f t="shared" si="16"/>
        <v>0</v>
      </c>
      <c r="S51" s="84">
        <f t="shared" si="16"/>
        <v>22</v>
      </c>
      <c r="U51" s="1">
        <f>SUM(E51:R51)</f>
        <v>22</v>
      </c>
      <c r="V51" s="4">
        <f>SUM(E51:R51)</f>
        <v>22</v>
      </c>
    </row>
    <row r="52" spans="2:22" s="4" customFormat="1" ht="42" customHeight="1" thickTop="1" thickBot="1">
      <c r="B52" s="170" t="s">
        <v>28</v>
      </c>
      <c r="C52" s="184" t="s">
        <v>64</v>
      </c>
      <c r="D52" s="185"/>
      <c r="E52" s="49">
        <v>0</v>
      </c>
      <c r="F52" s="50">
        <v>0</v>
      </c>
      <c r="G52" s="50">
        <v>0</v>
      </c>
      <c r="H52" s="50">
        <v>4</v>
      </c>
      <c r="I52" s="51">
        <v>0</v>
      </c>
      <c r="J52" s="50">
        <v>0</v>
      </c>
      <c r="K52" s="51">
        <v>0</v>
      </c>
      <c r="L52" s="50">
        <v>0</v>
      </c>
      <c r="M52" s="51">
        <v>0</v>
      </c>
      <c r="N52" s="51">
        <v>2</v>
      </c>
      <c r="O52" s="51">
        <v>0</v>
      </c>
      <c r="P52" s="50">
        <v>0</v>
      </c>
      <c r="Q52" s="90">
        <v>0</v>
      </c>
      <c r="R52" s="51">
        <v>0</v>
      </c>
      <c r="S52" s="85">
        <f>SUM(E52:R52)</f>
        <v>6</v>
      </c>
    </row>
    <row r="53" spans="2:22" ht="42" customHeight="1" thickTop="1" thickBot="1">
      <c r="B53" s="183"/>
      <c r="C53" s="193" t="s">
        <v>65</v>
      </c>
      <c r="D53" s="194"/>
      <c r="E53" s="86">
        <f>E52</f>
        <v>0</v>
      </c>
      <c r="F53" s="86">
        <f t="shared" ref="F53:S53" si="17">F52</f>
        <v>0</v>
      </c>
      <c r="G53" s="86">
        <f t="shared" si="17"/>
        <v>0</v>
      </c>
      <c r="H53" s="86">
        <f t="shared" si="17"/>
        <v>4</v>
      </c>
      <c r="I53" s="86">
        <f t="shared" si="17"/>
        <v>0</v>
      </c>
      <c r="J53" s="86">
        <f t="shared" si="17"/>
        <v>0</v>
      </c>
      <c r="K53" s="86">
        <f t="shared" si="17"/>
        <v>0</v>
      </c>
      <c r="L53" s="86">
        <f t="shared" si="17"/>
        <v>0</v>
      </c>
      <c r="M53" s="86">
        <f t="shared" si="17"/>
        <v>0</v>
      </c>
      <c r="N53" s="86">
        <f t="shared" si="17"/>
        <v>2</v>
      </c>
      <c r="O53" s="86">
        <f t="shared" si="17"/>
        <v>0</v>
      </c>
      <c r="P53" s="86">
        <f t="shared" si="17"/>
        <v>0</v>
      </c>
      <c r="Q53" s="86">
        <f t="shared" si="17"/>
        <v>0</v>
      </c>
      <c r="R53" s="87">
        <f t="shared" si="17"/>
        <v>0</v>
      </c>
      <c r="S53" s="84">
        <f t="shared" si="17"/>
        <v>6</v>
      </c>
      <c r="U53" s="1">
        <f>SUM(E53:R53)</f>
        <v>6</v>
      </c>
      <c r="V53" s="4">
        <f>SUM(E53:R53)</f>
        <v>6</v>
      </c>
    </row>
    <row r="54" spans="2:22" s="4" customFormat="1" ht="42" customHeight="1" thickTop="1" thickBot="1">
      <c r="B54" s="170" t="s">
        <v>31</v>
      </c>
      <c r="C54" s="184" t="s">
        <v>66</v>
      </c>
      <c r="D54" s="185"/>
      <c r="E54" s="49">
        <v>3</v>
      </c>
      <c r="F54" s="50">
        <v>1</v>
      </c>
      <c r="G54" s="50">
        <v>1</v>
      </c>
      <c r="H54" s="50">
        <v>3</v>
      </c>
      <c r="I54" s="51">
        <v>3</v>
      </c>
      <c r="J54" s="50">
        <v>0</v>
      </c>
      <c r="K54" s="51">
        <v>0</v>
      </c>
      <c r="L54" s="50">
        <v>2</v>
      </c>
      <c r="M54" s="51">
        <v>0</v>
      </c>
      <c r="N54" s="51">
        <v>0</v>
      </c>
      <c r="O54" s="51">
        <v>0</v>
      </c>
      <c r="P54" s="50">
        <v>2</v>
      </c>
      <c r="Q54" s="90">
        <v>2</v>
      </c>
      <c r="R54" s="51">
        <v>0</v>
      </c>
      <c r="S54" s="85">
        <f>SUM(E54:R54)</f>
        <v>17</v>
      </c>
    </row>
    <row r="55" spans="2:22" s="4" customFormat="1" ht="42" customHeight="1" thickTop="1" thickBot="1">
      <c r="B55" s="183"/>
      <c r="C55" s="186" t="s">
        <v>67</v>
      </c>
      <c r="D55" s="187"/>
      <c r="E55" s="86">
        <f>E54</f>
        <v>3</v>
      </c>
      <c r="F55" s="86">
        <f t="shared" ref="F55:S55" si="18">F54</f>
        <v>1</v>
      </c>
      <c r="G55" s="86">
        <f t="shared" si="18"/>
        <v>1</v>
      </c>
      <c r="H55" s="86">
        <f t="shared" si="18"/>
        <v>3</v>
      </c>
      <c r="I55" s="86">
        <f t="shared" si="18"/>
        <v>3</v>
      </c>
      <c r="J55" s="86">
        <f t="shared" si="18"/>
        <v>0</v>
      </c>
      <c r="K55" s="86">
        <f t="shared" si="18"/>
        <v>0</v>
      </c>
      <c r="L55" s="86">
        <f t="shared" si="18"/>
        <v>2</v>
      </c>
      <c r="M55" s="86">
        <f t="shared" si="18"/>
        <v>0</v>
      </c>
      <c r="N55" s="86">
        <f t="shared" si="18"/>
        <v>0</v>
      </c>
      <c r="O55" s="86">
        <f t="shared" si="18"/>
        <v>0</v>
      </c>
      <c r="P55" s="86">
        <f t="shared" si="18"/>
        <v>2</v>
      </c>
      <c r="Q55" s="86">
        <f t="shared" si="18"/>
        <v>2</v>
      </c>
      <c r="R55" s="87">
        <f t="shared" si="18"/>
        <v>0</v>
      </c>
      <c r="S55" s="84">
        <f t="shared" si="18"/>
        <v>17</v>
      </c>
      <c r="U55" s="4">
        <f>SUM(E55:R55)</f>
        <v>17</v>
      </c>
      <c r="V55" s="4">
        <f>SUM(E55:R55)</f>
        <v>17</v>
      </c>
    </row>
    <row r="56" spans="2:22" s="4" customFormat="1" ht="42" customHeight="1" thickTop="1" thickBot="1">
      <c r="B56" s="170" t="s">
        <v>42</v>
      </c>
      <c r="C56" s="171" t="s">
        <v>68</v>
      </c>
      <c r="D56" s="172"/>
      <c r="E56" s="91">
        <v>1</v>
      </c>
      <c r="F56" s="91">
        <v>6</v>
      </c>
      <c r="G56" s="91">
        <v>3</v>
      </c>
      <c r="H56" s="91">
        <v>4</v>
      </c>
      <c r="I56" s="91">
        <v>0</v>
      </c>
      <c r="J56" s="91">
        <v>0</v>
      </c>
      <c r="K56" s="91">
        <v>5</v>
      </c>
      <c r="L56" s="91">
        <v>1</v>
      </c>
      <c r="M56" s="91">
        <v>0</v>
      </c>
      <c r="N56" s="91">
        <v>1</v>
      </c>
      <c r="O56" s="91">
        <v>1</v>
      </c>
      <c r="P56" s="91">
        <v>1</v>
      </c>
      <c r="Q56" s="91">
        <v>6</v>
      </c>
      <c r="R56" s="92">
        <v>0</v>
      </c>
      <c r="S56" s="85">
        <f>SUM(E56:R56)</f>
        <v>29</v>
      </c>
    </row>
    <row r="57" spans="2:22" s="4" customFormat="1" ht="42" customHeight="1" thickTop="1" thickBot="1">
      <c r="B57" s="188"/>
      <c r="C57" s="189" t="s">
        <v>69</v>
      </c>
      <c r="D57" s="190"/>
      <c r="E57" s="86">
        <f>E56</f>
        <v>1</v>
      </c>
      <c r="F57" s="86">
        <f t="shared" ref="F57:S57" si="19">F56</f>
        <v>6</v>
      </c>
      <c r="G57" s="86">
        <f t="shared" si="19"/>
        <v>3</v>
      </c>
      <c r="H57" s="86">
        <f t="shared" si="19"/>
        <v>4</v>
      </c>
      <c r="I57" s="86">
        <f t="shared" si="19"/>
        <v>0</v>
      </c>
      <c r="J57" s="86">
        <f t="shared" si="19"/>
        <v>0</v>
      </c>
      <c r="K57" s="86">
        <f t="shared" si="19"/>
        <v>5</v>
      </c>
      <c r="L57" s="86">
        <f t="shared" si="19"/>
        <v>1</v>
      </c>
      <c r="M57" s="86">
        <f t="shared" si="19"/>
        <v>0</v>
      </c>
      <c r="N57" s="86">
        <f t="shared" si="19"/>
        <v>1</v>
      </c>
      <c r="O57" s="86">
        <f t="shared" si="19"/>
        <v>1</v>
      </c>
      <c r="P57" s="86">
        <f t="shared" si="19"/>
        <v>1</v>
      </c>
      <c r="Q57" s="86">
        <f t="shared" si="19"/>
        <v>6</v>
      </c>
      <c r="R57" s="87">
        <f t="shared" si="19"/>
        <v>0</v>
      </c>
      <c r="S57" s="84">
        <f t="shared" si="19"/>
        <v>29</v>
      </c>
      <c r="U57" s="4">
        <f>SUM(E57:R57)</f>
        <v>29</v>
      </c>
      <c r="V57" s="4">
        <f>SUM(E57:R57)</f>
        <v>29</v>
      </c>
    </row>
    <row r="58" spans="2:22" s="4" customFormat="1" ht="42" customHeight="1" thickTop="1" thickBot="1">
      <c r="B58" s="170" t="s">
        <v>44</v>
      </c>
      <c r="C58" s="171" t="s">
        <v>70</v>
      </c>
      <c r="D58" s="172"/>
      <c r="E58" s="91">
        <v>0</v>
      </c>
      <c r="F58" s="91">
        <v>0</v>
      </c>
      <c r="G58" s="91">
        <v>0</v>
      </c>
      <c r="H58" s="91">
        <v>0</v>
      </c>
      <c r="I58" s="91">
        <v>2</v>
      </c>
      <c r="J58" s="91">
        <v>0</v>
      </c>
      <c r="K58" s="91">
        <v>0</v>
      </c>
      <c r="L58" s="91">
        <v>0</v>
      </c>
      <c r="M58" s="91">
        <v>1</v>
      </c>
      <c r="N58" s="91">
        <v>7</v>
      </c>
      <c r="O58" s="91">
        <v>1</v>
      </c>
      <c r="P58" s="91">
        <v>0</v>
      </c>
      <c r="Q58" s="91">
        <v>0</v>
      </c>
      <c r="R58" s="92">
        <v>1</v>
      </c>
      <c r="S58" s="85">
        <f>SUM(E58:R58)</f>
        <v>12</v>
      </c>
    </row>
    <row r="59" spans="2:22" s="4" customFormat="1" ht="42" customHeight="1" thickTop="1" thickBot="1">
      <c r="B59" s="178"/>
      <c r="C59" s="179" t="s">
        <v>71</v>
      </c>
      <c r="D59" s="180"/>
      <c r="E59" s="86">
        <f>E58</f>
        <v>0</v>
      </c>
      <c r="F59" s="86">
        <f t="shared" ref="F59:S59" si="20">F58</f>
        <v>0</v>
      </c>
      <c r="G59" s="86">
        <f t="shared" si="20"/>
        <v>0</v>
      </c>
      <c r="H59" s="86">
        <f t="shared" si="20"/>
        <v>0</v>
      </c>
      <c r="I59" s="86">
        <f t="shared" si="20"/>
        <v>2</v>
      </c>
      <c r="J59" s="86">
        <f t="shared" si="20"/>
        <v>0</v>
      </c>
      <c r="K59" s="86">
        <f t="shared" si="20"/>
        <v>0</v>
      </c>
      <c r="L59" s="86">
        <f t="shared" si="20"/>
        <v>0</v>
      </c>
      <c r="M59" s="86">
        <f t="shared" si="20"/>
        <v>1</v>
      </c>
      <c r="N59" s="86">
        <f t="shared" si="20"/>
        <v>7</v>
      </c>
      <c r="O59" s="86">
        <f t="shared" si="20"/>
        <v>1</v>
      </c>
      <c r="P59" s="86">
        <f t="shared" si="20"/>
        <v>0</v>
      </c>
      <c r="Q59" s="86">
        <f t="shared" si="20"/>
        <v>0</v>
      </c>
      <c r="R59" s="87">
        <f t="shared" si="20"/>
        <v>1</v>
      </c>
      <c r="S59" s="84">
        <f t="shared" si="20"/>
        <v>12</v>
      </c>
      <c r="U59" s="4">
        <f>SUM(E59:R59)</f>
        <v>12</v>
      </c>
      <c r="V59" s="4">
        <f>SUM(E59:R59)</f>
        <v>12</v>
      </c>
    </row>
    <row r="60" spans="2:22" s="4" customFormat="1" ht="42" customHeight="1" thickTop="1" thickBot="1">
      <c r="B60" s="169" t="s">
        <v>72</v>
      </c>
      <c r="C60" s="171" t="s">
        <v>73</v>
      </c>
      <c r="D60" s="172"/>
      <c r="E60" s="91">
        <v>3</v>
      </c>
      <c r="F60" s="91">
        <v>2</v>
      </c>
      <c r="G60" s="91">
        <v>3</v>
      </c>
      <c r="H60" s="91">
        <v>5</v>
      </c>
      <c r="I60" s="91">
        <v>2</v>
      </c>
      <c r="J60" s="91">
        <v>4</v>
      </c>
      <c r="K60" s="91">
        <v>9</v>
      </c>
      <c r="L60" s="91">
        <v>5</v>
      </c>
      <c r="M60" s="91">
        <v>6</v>
      </c>
      <c r="N60" s="91">
        <v>1</v>
      </c>
      <c r="O60" s="91">
        <v>9</v>
      </c>
      <c r="P60" s="91">
        <v>7</v>
      </c>
      <c r="Q60" s="91">
        <v>13</v>
      </c>
      <c r="R60" s="92">
        <v>13</v>
      </c>
      <c r="S60" s="85">
        <f>SUM(E60:R60)</f>
        <v>82</v>
      </c>
    </row>
    <row r="61" spans="2:22" s="4" customFormat="1" ht="42" customHeight="1" thickTop="1" thickBot="1">
      <c r="B61" s="169"/>
      <c r="C61" s="181" t="s">
        <v>74</v>
      </c>
      <c r="D61" s="182"/>
      <c r="E61" s="93">
        <f>E60</f>
        <v>3</v>
      </c>
      <c r="F61" s="93">
        <f t="shared" ref="F61:S61" si="21">F60</f>
        <v>2</v>
      </c>
      <c r="G61" s="93">
        <f t="shared" si="21"/>
        <v>3</v>
      </c>
      <c r="H61" s="93">
        <f t="shared" si="21"/>
        <v>5</v>
      </c>
      <c r="I61" s="93">
        <f t="shared" si="21"/>
        <v>2</v>
      </c>
      <c r="J61" s="93">
        <f t="shared" si="21"/>
        <v>4</v>
      </c>
      <c r="K61" s="93">
        <f t="shared" si="21"/>
        <v>9</v>
      </c>
      <c r="L61" s="93">
        <f t="shared" si="21"/>
        <v>5</v>
      </c>
      <c r="M61" s="93">
        <f t="shared" si="21"/>
        <v>6</v>
      </c>
      <c r="N61" s="93">
        <f t="shared" si="21"/>
        <v>1</v>
      </c>
      <c r="O61" s="93">
        <f t="shared" si="21"/>
        <v>9</v>
      </c>
      <c r="P61" s="93">
        <f t="shared" si="21"/>
        <v>7</v>
      </c>
      <c r="Q61" s="93">
        <f t="shared" si="21"/>
        <v>13</v>
      </c>
      <c r="R61" s="94">
        <f t="shared" si="21"/>
        <v>13</v>
      </c>
      <c r="S61" s="84">
        <f t="shared" si="21"/>
        <v>82</v>
      </c>
      <c r="U61" s="4">
        <f>SUM(E61:R61)</f>
        <v>82</v>
      </c>
      <c r="V61" s="4">
        <f>SUM(E61:R61)</f>
        <v>82</v>
      </c>
    </row>
    <row r="62" spans="2:22" s="4" customFormat="1" ht="42" customHeight="1" thickTop="1" thickBot="1">
      <c r="B62" s="169" t="s">
        <v>75</v>
      </c>
      <c r="C62" s="171" t="s">
        <v>76</v>
      </c>
      <c r="D62" s="172"/>
      <c r="E62" s="91">
        <v>0</v>
      </c>
      <c r="F62" s="91">
        <v>0</v>
      </c>
      <c r="G62" s="91">
        <v>0</v>
      </c>
      <c r="H62" s="91">
        <v>0</v>
      </c>
      <c r="I62" s="91">
        <v>0</v>
      </c>
      <c r="J62" s="91">
        <v>0</v>
      </c>
      <c r="K62" s="91">
        <v>0</v>
      </c>
      <c r="L62" s="91">
        <v>0</v>
      </c>
      <c r="M62" s="91">
        <v>0</v>
      </c>
      <c r="N62" s="91">
        <v>0</v>
      </c>
      <c r="O62" s="91">
        <v>0</v>
      </c>
      <c r="P62" s="91">
        <v>0</v>
      </c>
      <c r="Q62" s="91">
        <v>0</v>
      </c>
      <c r="R62" s="92">
        <v>0</v>
      </c>
      <c r="S62" s="85">
        <f>SUM(E62:R62)</f>
        <v>0</v>
      </c>
    </row>
    <row r="63" spans="2:22" s="4" customFormat="1" ht="42" customHeight="1" thickTop="1" thickBot="1">
      <c r="B63" s="170"/>
      <c r="C63" s="173" t="s">
        <v>77</v>
      </c>
      <c r="D63" s="174"/>
      <c r="E63" s="86">
        <f>E62</f>
        <v>0</v>
      </c>
      <c r="F63" s="86">
        <f>F62</f>
        <v>0</v>
      </c>
      <c r="G63" s="86">
        <f t="shared" ref="G63:S63" si="22">G62</f>
        <v>0</v>
      </c>
      <c r="H63" s="86">
        <f t="shared" si="22"/>
        <v>0</v>
      </c>
      <c r="I63" s="86">
        <f t="shared" si="22"/>
        <v>0</v>
      </c>
      <c r="J63" s="86">
        <f t="shared" si="22"/>
        <v>0</v>
      </c>
      <c r="K63" s="86">
        <f t="shared" si="22"/>
        <v>0</v>
      </c>
      <c r="L63" s="86">
        <f t="shared" si="22"/>
        <v>0</v>
      </c>
      <c r="M63" s="86">
        <f t="shared" si="22"/>
        <v>0</v>
      </c>
      <c r="N63" s="86">
        <f t="shared" si="22"/>
        <v>0</v>
      </c>
      <c r="O63" s="86">
        <f t="shared" si="22"/>
        <v>0</v>
      </c>
      <c r="P63" s="86">
        <f t="shared" si="22"/>
        <v>0</v>
      </c>
      <c r="Q63" s="86">
        <f t="shared" si="22"/>
        <v>0</v>
      </c>
      <c r="R63" s="87">
        <f t="shared" si="22"/>
        <v>0</v>
      </c>
      <c r="S63" s="84">
        <f t="shared" si="22"/>
        <v>0</v>
      </c>
      <c r="U63" s="4">
        <f>SUM(E63:R63)</f>
        <v>0</v>
      </c>
      <c r="V63" s="4">
        <f>SUM(E63:R63)</f>
        <v>0</v>
      </c>
    </row>
    <row r="64" spans="2:22" s="4" customFormat="1" ht="42" customHeight="1" thickTop="1" thickBot="1">
      <c r="B64" s="169" t="s">
        <v>78</v>
      </c>
      <c r="C64" s="171" t="s">
        <v>79</v>
      </c>
      <c r="D64" s="172"/>
      <c r="E64" s="91">
        <v>0</v>
      </c>
      <c r="F64" s="91">
        <v>0</v>
      </c>
      <c r="G64" s="91">
        <v>0</v>
      </c>
      <c r="H64" s="91">
        <v>0</v>
      </c>
      <c r="I64" s="91">
        <v>0</v>
      </c>
      <c r="J64" s="91">
        <v>0</v>
      </c>
      <c r="K64" s="91">
        <v>0</v>
      </c>
      <c r="L64" s="91">
        <v>0</v>
      </c>
      <c r="M64" s="91">
        <v>0</v>
      </c>
      <c r="N64" s="91">
        <v>0</v>
      </c>
      <c r="O64" s="91">
        <v>0</v>
      </c>
      <c r="P64" s="91">
        <v>0</v>
      </c>
      <c r="Q64" s="91">
        <v>0</v>
      </c>
      <c r="R64" s="92">
        <v>0</v>
      </c>
      <c r="S64" s="85">
        <f>SUM(E64:R64)</f>
        <v>0</v>
      </c>
    </row>
    <row r="65" spans="2:22" ht="42" customHeight="1" thickTop="1" thickBot="1">
      <c r="B65" s="175"/>
      <c r="C65" s="176" t="s">
        <v>80</v>
      </c>
      <c r="D65" s="177"/>
      <c r="E65" s="86">
        <f>E64</f>
        <v>0</v>
      </c>
      <c r="F65" s="86">
        <f t="shared" ref="F65:S65" si="23">F64</f>
        <v>0</v>
      </c>
      <c r="G65" s="86">
        <f t="shared" si="23"/>
        <v>0</v>
      </c>
      <c r="H65" s="86">
        <f t="shared" si="23"/>
        <v>0</v>
      </c>
      <c r="I65" s="86">
        <f t="shared" si="23"/>
        <v>0</v>
      </c>
      <c r="J65" s="86">
        <f t="shared" si="23"/>
        <v>0</v>
      </c>
      <c r="K65" s="86">
        <f t="shared" si="23"/>
        <v>0</v>
      </c>
      <c r="L65" s="86">
        <f t="shared" si="23"/>
        <v>0</v>
      </c>
      <c r="M65" s="86">
        <f t="shared" si="23"/>
        <v>0</v>
      </c>
      <c r="N65" s="86">
        <f t="shared" si="23"/>
        <v>0</v>
      </c>
      <c r="O65" s="86">
        <f t="shared" si="23"/>
        <v>0</v>
      </c>
      <c r="P65" s="86">
        <f t="shared" si="23"/>
        <v>0</v>
      </c>
      <c r="Q65" s="86">
        <f t="shared" si="23"/>
        <v>0</v>
      </c>
      <c r="R65" s="87">
        <f t="shared" si="23"/>
        <v>0</v>
      </c>
      <c r="S65" s="84">
        <f t="shared" si="23"/>
        <v>0</v>
      </c>
      <c r="U65" s="1">
        <f>SUM(E65:R65)</f>
        <v>0</v>
      </c>
      <c r="V65" s="4">
        <f>SUM(E65:R65)</f>
        <v>0</v>
      </c>
    </row>
    <row r="66" spans="2:22" ht="45" customHeight="1" thickTop="1" thickBot="1">
      <c r="B66" s="162" t="s">
        <v>81</v>
      </c>
      <c r="C66" s="164" t="s">
        <v>82</v>
      </c>
      <c r="D66" s="165"/>
      <c r="E66" s="95">
        <f t="shared" ref="E66:R67" si="24">E48+E50+E52+E54+E56+E58+E60+E62+E64</f>
        <v>10</v>
      </c>
      <c r="F66" s="95">
        <f t="shared" si="24"/>
        <v>16</v>
      </c>
      <c r="G66" s="95">
        <f t="shared" si="24"/>
        <v>8</v>
      </c>
      <c r="H66" s="95">
        <f t="shared" si="24"/>
        <v>23</v>
      </c>
      <c r="I66" s="95">
        <f t="shared" si="24"/>
        <v>10</v>
      </c>
      <c r="J66" s="95">
        <f t="shared" si="24"/>
        <v>9</v>
      </c>
      <c r="K66" s="95">
        <f t="shared" si="24"/>
        <v>17</v>
      </c>
      <c r="L66" s="95">
        <f t="shared" si="24"/>
        <v>15</v>
      </c>
      <c r="M66" s="95">
        <f t="shared" si="24"/>
        <v>7</v>
      </c>
      <c r="N66" s="95">
        <f t="shared" si="24"/>
        <v>13</v>
      </c>
      <c r="O66" s="95">
        <f t="shared" si="24"/>
        <v>12</v>
      </c>
      <c r="P66" s="95">
        <f t="shared" si="24"/>
        <v>17</v>
      </c>
      <c r="Q66" s="95">
        <f t="shared" si="24"/>
        <v>37</v>
      </c>
      <c r="R66" s="96">
        <f t="shared" si="24"/>
        <v>35</v>
      </c>
      <c r="S66" s="97">
        <f>SUM(E66:R66)</f>
        <v>229</v>
      </c>
      <c r="V66" s="4"/>
    </row>
    <row r="67" spans="2:22" ht="45" customHeight="1" thickTop="1" thickBot="1">
      <c r="B67" s="163"/>
      <c r="C67" s="164" t="s">
        <v>83</v>
      </c>
      <c r="D67" s="165"/>
      <c r="E67" s="98">
        <f t="shared" si="24"/>
        <v>10</v>
      </c>
      <c r="F67" s="98">
        <f>F49+F51+F53+F55+F57+F59+F61+F63+F65</f>
        <v>16</v>
      </c>
      <c r="G67" s="98">
        <f t="shared" si="24"/>
        <v>8</v>
      </c>
      <c r="H67" s="98">
        <f t="shared" si="24"/>
        <v>23</v>
      </c>
      <c r="I67" s="98">
        <f t="shared" si="24"/>
        <v>10</v>
      </c>
      <c r="J67" s="98">
        <f t="shared" si="24"/>
        <v>9</v>
      </c>
      <c r="K67" s="98">
        <f t="shared" si="24"/>
        <v>17</v>
      </c>
      <c r="L67" s="98">
        <f t="shared" si="24"/>
        <v>15</v>
      </c>
      <c r="M67" s="98">
        <f t="shared" si="24"/>
        <v>7</v>
      </c>
      <c r="N67" s="98">
        <f t="shared" si="24"/>
        <v>13</v>
      </c>
      <c r="O67" s="98">
        <f t="shared" si="24"/>
        <v>12</v>
      </c>
      <c r="P67" s="98">
        <f t="shared" si="24"/>
        <v>17</v>
      </c>
      <c r="Q67" s="98">
        <f t="shared" si="24"/>
        <v>37</v>
      </c>
      <c r="R67" s="99">
        <f t="shared" si="24"/>
        <v>35</v>
      </c>
      <c r="S67" s="97">
        <f>SUM(E67:R67)</f>
        <v>229</v>
      </c>
      <c r="V67" s="4"/>
    </row>
    <row r="68" spans="2:22" ht="14.25" customHeight="1">
      <c r="B68" s="166" t="s">
        <v>84</v>
      </c>
      <c r="C68" s="166"/>
      <c r="D68" s="166"/>
      <c r="E68" s="166"/>
      <c r="F68" s="166"/>
      <c r="G68" s="166"/>
      <c r="H68" s="166"/>
      <c r="I68" s="166"/>
      <c r="J68" s="166"/>
      <c r="K68" s="166"/>
      <c r="L68" s="166"/>
      <c r="M68" s="166"/>
      <c r="N68" s="166"/>
      <c r="O68" s="166"/>
      <c r="P68" s="166"/>
      <c r="Q68" s="166"/>
      <c r="R68" s="166"/>
      <c r="S68" s="166"/>
    </row>
    <row r="69" spans="2:22" ht="14.25" customHeight="1">
      <c r="B69" s="167"/>
      <c r="C69" s="168"/>
      <c r="D69" s="168"/>
      <c r="E69" s="168"/>
      <c r="F69" s="168"/>
      <c r="G69" s="168"/>
      <c r="H69" s="168"/>
      <c r="I69" s="168"/>
      <c r="J69" s="168"/>
      <c r="K69" s="168"/>
      <c r="L69" s="168"/>
      <c r="M69" s="168"/>
      <c r="N69" s="168"/>
      <c r="O69" s="168"/>
      <c r="P69" s="168"/>
      <c r="Q69" s="168"/>
      <c r="R69" s="168"/>
      <c r="S69" s="168"/>
    </row>
    <row r="75" spans="2:22" ht="13.5" thickBot="1"/>
    <row r="76" spans="2:22" ht="26.25" customHeight="1" thickTop="1" thickBot="1">
      <c r="E76" s="100">
        <v>35</v>
      </c>
      <c r="F76" s="100">
        <v>31</v>
      </c>
      <c r="G76" s="100">
        <v>41</v>
      </c>
      <c r="H76" s="100">
        <v>30</v>
      </c>
      <c r="I76" s="100">
        <v>33</v>
      </c>
      <c r="J76" s="100">
        <v>8</v>
      </c>
      <c r="K76" s="100">
        <v>22</v>
      </c>
      <c r="L76" s="100">
        <v>12</v>
      </c>
      <c r="M76" s="100">
        <v>20</v>
      </c>
      <c r="N76" s="100">
        <v>36</v>
      </c>
      <c r="O76" s="100">
        <v>60</v>
      </c>
      <c r="P76" s="100">
        <v>46</v>
      </c>
      <c r="Q76" s="100">
        <v>39</v>
      </c>
      <c r="R76" s="100">
        <v>24</v>
      </c>
      <c r="S76" s="78">
        <f>SUM(E76:R76)</f>
        <v>437</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88" t="s">
        <v>85</v>
      </c>
      <c r="C1" s="289"/>
      <c r="D1" s="289"/>
      <c r="E1" s="289"/>
      <c r="F1" s="289"/>
      <c r="G1" s="289"/>
      <c r="H1" s="289"/>
      <c r="I1" s="289"/>
      <c r="J1" s="289"/>
      <c r="K1" s="289"/>
      <c r="L1" s="289"/>
      <c r="M1" s="289"/>
      <c r="N1" s="289"/>
      <c r="O1" s="289"/>
    </row>
    <row r="2" spans="2:15" ht="24.75" customHeight="1">
      <c r="B2" s="288" t="s">
        <v>86</v>
      </c>
      <c r="C2" s="290"/>
      <c r="D2" s="290"/>
      <c r="E2" s="290"/>
      <c r="F2" s="290"/>
      <c r="G2" s="290"/>
      <c r="H2" s="290"/>
      <c r="I2" s="290"/>
      <c r="J2" s="290"/>
      <c r="K2" s="290"/>
      <c r="L2" s="290"/>
      <c r="M2" s="290"/>
      <c r="N2" s="290"/>
      <c r="O2" s="290"/>
    </row>
    <row r="3" spans="2:15" ht="18.75" thickBot="1">
      <c r="B3" s="1"/>
      <c r="C3" s="101"/>
      <c r="D3" s="101"/>
      <c r="E3" s="101"/>
      <c r="F3" s="101"/>
      <c r="G3" s="101"/>
      <c r="H3" s="33"/>
      <c r="I3" s="33"/>
      <c r="J3" s="33"/>
      <c r="K3" s="33"/>
      <c r="L3" s="33"/>
      <c r="M3" s="33"/>
      <c r="N3" s="1"/>
      <c r="O3" s="1"/>
    </row>
    <row r="4" spans="2:15" ht="18.75" customHeight="1" thickBot="1">
      <c r="B4" s="264" t="s">
        <v>87</v>
      </c>
      <c r="C4" s="291" t="s">
        <v>88</v>
      </c>
      <c r="D4" s="268" t="s">
        <v>89</v>
      </c>
      <c r="E4" s="270" t="s">
        <v>90</v>
      </c>
      <c r="F4" s="101"/>
      <c r="G4" s="264" t="s">
        <v>87</v>
      </c>
      <c r="H4" s="266" t="s">
        <v>91</v>
      </c>
      <c r="I4" s="268" t="s">
        <v>89</v>
      </c>
      <c r="J4" s="270" t="s">
        <v>90</v>
      </c>
      <c r="K4" s="33"/>
      <c r="L4" s="264" t="s">
        <v>87</v>
      </c>
      <c r="M4" s="279" t="s">
        <v>88</v>
      </c>
      <c r="N4" s="268" t="s">
        <v>89</v>
      </c>
      <c r="O4" s="282" t="s">
        <v>90</v>
      </c>
    </row>
    <row r="5" spans="2:15" ht="18.75" customHeight="1" thickTop="1" thickBot="1">
      <c r="B5" s="278"/>
      <c r="C5" s="292"/>
      <c r="D5" s="281"/>
      <c r="E5" s="293"/>
      <c r="F5" s="101"/>
      <c r="G5" s="278"/>
      <c r="H5" s="294"/>
      <c r="I5" s="281"/>
      <c r="J5" s="293"/>
      <c r="K5" s="33"/>
      <c r="L5" s="278"/>
      <c r="M5" s="280"/>
      <c r="N5" s="281"/>
      <c r="O5" s="283"/>
    </row>
    <row r="6" spans="2:15" ht="17.100000000000001" customHeight="1" thickTop="1">
      <c r="B6" s="284" t="s">
        <v>92</v>
      </c>
      <c r="C6" s="285"/>
      <c r="D6" s="285"/>
      <c r="E6" s="286">
        <f>SUM(E8+E19+E27+E34+E41)</f>
        <v>6557</v>
      </c>
      <c r="F6" s="101"/>
      <c r="G6" s="102">
        <v>4</v>
      </c>
      <c r="H6" s="103" t="s">
        <v>93</v>
      </c>
      <c r="I6" s="104" t="s">
        <v>94</v>
      </c>
      <c r="J6" s="105">
        <v>219</v>
      </c>
      <c r="K6" s="33"/>
      <c r="L6" s="106" t="s">
        <v>95</v>
      </c>
      <c r="M6" s="107" t="s">
        <v>96</v>
      </c>
      <c r="N6" s="107" t="s">
        <v>97</v>
      </c>
      <c r="O6" s="108">
        <f>SUM(O7:O17)</f>
        <v>4609</v>
      </c>
    </row>
    <row r="7" spans="2:15" ht="17.100000000000001" customHeight="1" thickBot="1">
      <c r="B7" s="274"/>
      <c r="C7" s="275"/>
      <c r="D7" s="275"/>
      <c r="E7" s="287"/>
      <c r="F7" s="1"/>
      <c r="G7" s="109">
        <v>5</v>
      </c>
      <c r="H7" s="110" t="s">
        <v>98</v>
      </c>
      <c r="I7" s="105" t="s">
        <v>94</v>
      </c>
      <c r="J7" s="105">
        <v>130</v>
      </c>
      <c r="K7" s="1"/>
      <c r="L7" s="109">
        <v>1</v>
      </c>
      <c r="M7" s="110" t="s">
        <v>99</v>
      </c>
      <c r="N7" s="105" t="s">
        <v>94</v>
      </c>
      <c r="O7" s="111">
        <v>95</v>
      </c>
    </row>
    <row r="8" spans="2:15" ht="17.100000000000001" customHeight="1" thickTop="1" thickBot="1">
      <c r="B8" s="106" t="s">
        <v>100</v>
      </c>
      <c r="C8" s="107" t="s">
        <v>101</v>
      </c>
      <c r="D8" s="112" t="s">
        <v>97</v>
      </c>
      <c r="E8" s="108">
        <f>SUM(E9:E17)</f>
        <v>2551</v>
      </c>
      <c r="F8" s="1"/>
      <c r="G8" s="113"/>
      <c r="H8" s="114"/>
      <c r="I8" s="115"/>
      <c r="J8" s="116"/>
      <c r="K8" s="1"/>
      <c r="L8" s="109">
        <v>2</v>
      </c>
      <c r="M8" s="110" t="s">
        <v>102</v>
      </c>
      <c r="N8" s="105" t="s">
        <v>103</v>
      </c>
      <c r="O8" s="105">
        <v>102</v>
      </c>
    </row>
    <row r="9" spans="2:15" ht="17.100000000000001" customHeight="1" thickBot="1">
      <c r="B9" s="109">
        <v>1</v>
      </c>
      <c r="C9" s="110" t="s">
        <v>104</v>
      </c>
      <c r="D9" s="105" t="s">
        <v>103</v>
      </c>
      <c r="E9" s="117">
        <v>86</v>
      </c>
      <c r="F9" s="1"/>
      <c r="G9" s="118"/>
      <c r="H9" s="119"/>
      <c r="I9" s="120"/>
      <c r="J9" s="120"/>
      <c r="K9" s="1"/>
      <c r="L9" s="109">
        <v>3</v>
      </c>
      <c r="M9" s="110" t="s">
        <v>105</v>
      </c>
      <c r="N9" s="105" t="s">
        <v>94</v>
      </c>
      <c r="O9" s="105">
        <v>287</v>
      </c>
    </row>
    <row r="10" spans="2:15" ht="17.100000000000001" customHeight="1">
      <c r="B10" s="109">
        <v>2</v>
      </c>
      <c r="C10" s="110" t="s">
        <v>106</v>
      </c>
      <c r="D10" s="105" t="s">
        <v>103</v>
      </c>
      <c r="E10" s="117">
        <v>127</v>
      </c>
      <c r="F10" s="1"/>
      <c r="G10" s="264" t="s">
        <v>87</v>
      </c>
      <c r="H10" s="266" t="s">
        <v>91</v>
      </c>
      <c r="I10" s="268" t="s">
        <v>89</v>
      </c>
      <c r="J10" s="270" t="s">
        <v>90</v>
      </c>
      <c r="K10" s="1"/>
      <c r="L10" s="109">
        <v>4</v>
      </c>
      <c r="M10" s="110" t="s">
        <v>107</v>
      </c>
      <c r="N10" s="105" t="s">
        <v>94</v>
      </c>
      <c r="O10" s="105">
        <v>162</v>
      </c>
    </row>
    <row r="11" spans="2:15" ht="17.100000000000001" customHeight="1" thickBot="1">
      <c r="B11" s="109">
        <v>3</v>
      </c>
      <c r="C11" s="110" t="s">
        <v>108</v>
      </c>
      <c r="D11" s="105" t="s">
        <v>103</v>
      </c>
      <c r="E11" s="117">
        <v>112</v>
      </c>
      <c r="F11" s="1"/>
      <c r="G11" s="265"/>
      <c r="H11" s="267"/>
      <c r="I11" s="269"/>
      <c r="J11" s="271"/>
      <c r="K11" s="1"/>
      <c r="L11" s="109">
        <v>5</v>
      </c>
      <c r="M11" s="110" t="s">
        <v>109</v>
      </c>
      <c r="N11" s="105" t="s">
        <v>94</v>
      </c>
      <c r="O11" s="105">
        <v>271</v>
      </c>
    </row>
    <row r="12" spans="2:15" ht="17.100000000000001" customHeight="1">
      <c r="B12" s="109">
        <v>4</v>
      </c>
      <c r="C12" s="110" t="s">
        <v>110</v>
      </c>
      <c r="D12" s="105" t="s">
        <v>111</v>
      </c>
      <c r="E12" s="117">
        <v>167</v>
      </c>
      <c r="F12" s="1"/>
      <c r="G12" s="272" t="s">
        <v>112</v>
      </c>
      <c r="H12" s="273"/>
      <c r="I12" s="273"/>
      <c r="J12" s="276">
        <f>SUM(J14+J23+J33+J41+O6+O19+O30)</f>
        <v>12277</v>
      </c>
      <c r="K12" s="1"/>
      <c r="L12" s="109" t="s">
        <v>44</v>
      </c>
      <c r="M12" s="110" t="s">
        <v>113</v>
      </c>
      <c r="N12" s="105" t="s">
        <v>94</v>
      </c>
      <c r="O12" s="105">
        <v>780</v>
      </c>
    </row>
    <row r="13" spans="2:15" ht="17.100000000000001" customHeight="1" thickBot="1">
      <c r="B13" s="109">
        <v>5</v>
      </c>
      <c r="C13" s="110" t="s">
        <v>114</v>
      </c>
      <c r="D13" s="105" t="s">
        <v>103</v>
      </c>
      <c r="E13" s="117">
        <v>109</v>
      </c>
      <c r="F13" s="121"/>
      <c r="G13" s="274"/>
      <c r="H13" s="275"/>
      <c r="I13" s="275"/>
      <c r="J13" s="277"/>
      <c r="K13" s="121"/>
      <c r="L13" s="109">
        <v>7</v>
      </c>
      <c r="M13" s="110" t="s">
        <v>115</v>
      </c>
      <c r="N13" s="105" t="s">
        <v>103</v>
      </c>
      <c r="O13" s="105">
        <v>104</v>
      </c>
    </row>
    <row r="14" spans="2:15" ht="17.100000000000001" customHeight="1" thickTop="1">
      <c r="B14" s="109">
        <v>6</v>
      </c>
      <c r="C14" s="110" t="s">
        <v>116</v>
      </c>
      <c r="D14" s="105" t="s">
        <v>103</v>
      </c>
      <c r="E14" s="117">
        <v>156</v>
      </c>
      <c r="F14" s="122"/>
      <c r="G14" s="106" t="s">
        <v>100</v>
      </c>
      <c r="H14" s="107" t="s">
        <v>117</v>
      </c>
      <c r="I14" s="123" t="s">
        <v>97</v>
      </c>
      <c r="J14" s="124">
        <f>SUM(J15:J21)</f>
        <v>1260</v>
      </c>
      <c r="K14" s="1"/>
      <c r="L14" s="109">
        <v>8</v>
      </c>
      <c r="M14" s="110" t="s">
        <v>118</v>
      </c>
      <c r="N14" s="105" t="s">
        <v>103</v>
      </c>
      <c r="O14" s="105">
        <v>128</v>
      </c>
    </row>
    <row r="15" spans="2:15" ht="17.100000000000001" customHeight="1">
      <c r="B15" s="109">
        <v>7</v>
      </c>
      <c r="C15" s="110" t="s">
        <v>119</v>
      </c>
      <c r="D15" s="105" t="s">
        <v>94</v>
      </c>
      <c r="E15" s="117">
        <v>270</v>
      </c>
      <c r="F15" s="122"/>
      <c r="G15" s="109">
        <v>1</v>
      </c>
      <c r="H15" s="110" t="s">
        <v>120</v>
      </c>
      <c r="I15" s="105" t="s">
        <v>103</v>
      </c>
      <c r="J15" s="117">
        <v>71</v>
      </c>
      <c r="K15" s="1"/>
      <c r="L15" s="109">
        <v>9</v>
      </c>
      <c r="M15" s="110" t="s">
        <v>121</v>
      </c>
      <c r="N15" s="105" t="s">
        <v>103</v>
      </c>
      <c r="O15" s="105">
        <v>130</v>
      </c>
    </row>
    <row r="16" spans="2:15" ht="17.100000000000001" customHeight="1" thickBot="1">
      <c r="B16" s="125"/>
      <c r="C16" s="126"/>
      <c r="D16" s="127"/>
      <c r="E16" s="128"/>
      <c r="F16" s="122"/>
      <c r="G16" s="109">
        <v>2</v>
      </c>
      <c r="H16" s="110" t="s">
        <v>122</v>
      </c>
      <c r="I16" s="105" t="s">
        <v>103</v>
      </c>
      <c r="J16" s="117">
        <v>35</v>
      </c>
      <c r="K16" s="1"/>
      <c r="L16" s="125"/>
      <c r="M16" s="126"/>
      <c r="N16" s="127"/>
      <c r="O16" s="128"/>
    </row>
    <row r="17" spans="2:15" ht="17.100000000000001" customHeight="1" thickTop="1" thickBot="1">
      <c r="B17" s="129">
        <v>8</v>
      </c>
      <c r="C17" s="130" t="s">
        <v>123</v>
      </c>
      <c r="D17" s="131" t="s">
        <v>124</v>
      </c>
      <c r="E17" s="132">
        <v>1524</v>
      </c>
      <c r="F17" s="122"/>
      <c r="G17" s="109">
        <v>3</v>
      </c>
      <c r="H17" s="110" t="s">
        <v>125</v>
      </c>
      <c r="I17" s="105" t="s">
        <v>103</v>
      </c>
      <c r="J17" s="117">
        <v>118</v>
      </c>
      <c r="K17" s="1"/>
      <c r="L17" s="129">
        <v>10</v>
      </c>
      <c r="M17" s="130" t="s">
        <v>126</v>
      </c>
      <c r="N17" s="131" t="s">
        <v>124</v>
      </c>
      <c r="O17" s="133">
        <v>2550</v>
      </c>
    </row>
    <row r="18" spans="2:15" ht="17.100000000000001" customHeight="1" thickTop="1">
      <c r="B18" s="102"/>
      <c r="C18" s="103"/>
      <c r="D18" s="104"/>
      <c r="E18" s="134" t="s">
        <v>22</v>
      </c>
      <c r="F18" s="135"/>
      <c r="G18" s="109">
        <v>4</v>
      </c>
      <c r="H18" s="110" t="s">
        <v>127</v>
      </c>
      <c r="I18" s="105" t="s">
        <v>103</v>
      </c>
      <c r="J18" s="117">
        <v>237</v>
      </c>
      <c r="K18" s="1"/>
      <c r="L18" s="102"/>
      <c r="M18" s="103"/>
      <c r="N18" s="104"/>
      <c r="O18" s="134" t="s">
        <v>22</v>
      </c>
    </row>
    <row r="19" spans="2:15" ht="17.100000000000001" customHeight="1">
      <c r="B19" s="136" t="s">
        <v>128</v>
      </c>
      <c r="C19" s="137" t="s">
        <v>7</v>
      </c>
      <c r="D19" s="138" t="s">
        <v>97</v>
      </c>
      <c r="E19" s="139">
        <f>SUM(E20:E25)</f>
        <v>1410</v>
      </c>
      <c r="F19" s="122"/>
      <c r="G19" s="109">
        <v>5</v>
      </c>
      <c r="H19" s="110" t="s">
        <v>127</v>
      </c>
      <c r="I19" s="105" t="s">
        <v>111</v>
      </c>
      <c r="J19" s="117">
        <v>439</v>
      </c>
      <c r="K19" s="1"/>
      <c r="L19" s="136" t="s">
        <v>129</v>
      </c>
      <c r="M19" s="137" t="s">
        <v>16</v>
      </c>
      <c r="N19" s="138" t="s">
        <v>97</v>
      </c>
      <c r="O19" s="140">
        <f>SUM(O20:O28)</f>
        <v>1417</v>
      </c>
    </row>
    <row r="20" spans="2:15" ht="17.100000000000001" customHeight="1">
      <c r="B20" s="109">
        <v>1</v>
      </c>
      <c r="C20" s="110" t="s">
        <v>130</v>
      </c>
      <c r="D20" s="141" t="s">
        <v>103</v>
      </c>
      <c r="E20" s="117">
        <v>119</v>
      </c>
      <c r="F20" s="122"/>
      <c r="G20" s="109">
        <v>6</v>
      </c>
      <c r="H20" s="110" t="s">
        <v>131</v>
      </c>
      <c r="I20" s="105" t="s">
        <v>94</v>
      </c>
      <c r="J20" s="117">
        <v>296</v>
      </c>
      <c r="K20" s="1"/>
      <c r="L20" s="109">
        <v>1</v>
      </c>
      <c r="M20" s="110" t="s">
        <v>132</v>
      </c>
      <c r="N20" s="105" t="s">
        <v>103</v>
      </c>
      <c r="O20" s="105">
        <v>75</v>
      </c>
    </row>
    <row r="21" spans="2:15" ht="17.100000000000001" customHeight="1">
      <c r="B21" s="109">
        <v>2</v>
      </c>
      <c r="C21" s="110" t="s">
        <v>133</v>
      </c>
      <c r="D21" s="141" t="s">
        <v>94</v>
      </c>
      <c r="E21" s="117">
        <v>505</v>
      </c>
      <c r="F21" s="122"/>
      <c r="G21" s="109">
        <v>7</v>
      </c>
      <c r="H21" s="110" t="s">
        <v>134</v>
      </c>
      <c r="I21" s="105" t="s">
        <v>103</v>
      </c>
      <c r="J21" s="117">
        <v>64</v>
      </c>
      <c r="K21" s="1"/>
      <c r="L21" s="109">
        <v>2</v>
      </c>
      <c r="M21" s="110" t="s">
        <v>135</v>
      </c>
      <c r="N21" s="105" t="s">
        <v>111</v>
      </c>
      <c r="O21" s="105">
        <v>43</v>
      </c>
    </row>
    <row r="22" spans="2:15" ht="17.100000000000001" customHeight="1">
      <c r="B22" s="109">
        <v>3</v>
      </c>
      <c r="C22" s="110" t="s">
        <v>136</v>
      </c>
      <c r="D22" s="141" t="s">
        <v>103</v>
      </c>
      <c r="E22" s="117">
        <v>154</v>
      </c>
      <c r="F22" s="122"/>
      <c r="G22" s="109"/>
      <c r="H22" s="110"/>
      <c r="I22" s="105"/>
      <c r="J22" s="117" t="s">
        <v>137</v>
      </c>
      <c r="K22" s="1"/>
      <c r="L22" s="109">
        <v>3</v>
      </c>
      <c r="M22" s="110" t="s">
        <v>138</v>
      </c>
      <c r="N22" s="105" t="s">
        <v>94</v>
      </c>
      <c r="O22" s="105">
        <v>93</v>
      </c>
    </row>
    <row r="23" spans="2:15" ht="17.100000000000001" customHeight="1">
      <c r="B23" s="109">
        <v>4</v>
      </c>
      <c r="C23" s="110" t="s">
        <v>139</v>
      </c>
      <c r="D23" s="141" t="s">
        <v>103</v>
      </c>
      <c r="E23" s="117">
        <v>94</v>
      </c>
      <c r="F23" s="122"/>
      <c r="G23" s="136" t="s">
        <v>128</v>
      </c>
      <c r="H23" s="137" t="s">
        <v>140</v>
      </c>
      <c r="I23" s="138" t="s">
        <v>97</v>
      </c>
      <c r="J23" s="140">
        <f>SUM(J24:J31)</f>
        <v>1376</v>
      </c>
      <c r="K23" s="1"/>
      <c r="L23" s="109">
        <v>4</v>
      </c>
      <c r="M23" s="110" t="s">
        <v>141</v>
      </c>
      <c r="N23" s="105" t="s">
        <v>94</v>
      </c>
      <c r="O23" s="105">
        <v>112</v>
      </c>
    </row>
    <row r="24" spans="2:15" ht="17.100000000000001" customHeight="1">
      <c r="B24" s="109">
        <v>5</v>
      </c>
      <c r="C24" s="110" t="s">
        <v>142</v>
      </c>
      <c r="D24" s="141" t="s">
        <v>94</v>
      </c>
      <c r="E24" s="117">
        <v>415</v>
      </c>
      <c r="F24" s="122"/>
      <c r="G24" s="109">
        <v>1</v>
      </c>
      <c r="H24" s="110" t="s">
        <v>143</v>
      </c>
      <c r="I24" s="105" t="s">
        <v>94</v>
      </c>
      <c r="J24" s="117">
        <v>68</v>
      </c>
      <c r="K24" s="1"/>
      <c r="L24" s="109">
        <v>5</v>
      </c>
      <c r="M24" s="110" t="s">
        <v>144</v>
      </c>
      <c r="N24" s="105" t="s">
        <v>103</v>
      </c>
      <c r="O24" s="105">
        <v>162</v>
      </c>
    </row>
    <row r="25" spans="2:15" ht="17.100000000000001" customHeight="1">
      <c r="B25" s="109">
        <v>6</v>
      </c>
      <c r="C25" s="110" t="s">
        <v>145</v>
      </c>
      <c r="D25" s="141" t="s">
        <v>94</v>
      </c>
      <c r="E25" s="117">
        <v>123</v>
      </c>
      <c r="F25" s="122"/>
      <c r="G25" s="109">
        <v>2</v>
      </c>
      <c r="H25" s="110" t="s">
        <v>146</v>
      </c>
      <c r="I25" s="105" t="s">
        <v>103</v>
      </c>
      <c r="J25" s="117">
        <v>68</v>
      </c>
      <c r="K25" s="1"/>
      <c r="L25" s="109">
        <v>6</v>
      </c>
      <c r="M25" s="110" t="s">
        <v>147</v>
      </c>
      <c r="N25" s="105" t="s">
        <v>94</v>
      </c>
      <c r="O25" s="105">
        <v>449</v>
      </c>
    </row>
    <row r="26" spans="2:15" ht="17.100000000000001" customHeight="1">
      <c r="B26" s="109"/>
      <c r="C26" s="110"/>
      <c r="D26" s="105"/>
      <c r="E26" s="134"/>
      <c r="F26" s="135"/>
      <c r="G26" s="109">
        <v>3</v>
      </c>
      <c r="H26" s="110" t="s">
        <v>148</v>
      </c>
      <c r="I26" s="105" t="s">
        <v>94</v>
      </c>
      <c r="J26" s="117">
        <v>310</v>
      </c>
      <c r="K26" s="1"/>
      <c r="L26" s="109">
        <v>7</v>
      </c>
      <c r="M26" s="110" t="s">
        <v>149</v>
      </c>
      <c r="N26" s="105" t="s">
        <v>103</v>
      </c>
      <c r="O26" s="105">
        <v>52</v>
      </c>
    </row>
    <row r="27" spans="2:15" ht="17.100000000000001" customHeight="1">
      <c r="B27" s="136" t="s">
        <v>150</v>
      </c>
      <c r="C27" s="137" t="s">
        <v>9</v>
      </c>
      <c r="D27" s="138" t="s">
        <v>97</v>
      </c>
      <c r="E27" s="140">
        <f>SUM(E28:E32)</f>
        <v>429</v>
      </c>
      <c r="F27" s="122"/>
      <c r="G27" s="109">
        <v>4</v>
      </c>
      <c r="H27" s="110" t="s">
        <v>151</v>
      </c>
      <c r="I27" s="105" t="s">
        <v>103</v>
      </c>
      <c r="J27" s="117">
        <v>152</v>
      </c>
      <c r="K27" s="1"/>
      <c r="L27" s="109">
        <v>8</v>
      </c>
      <c r="M27" s="110" t="s">
        <v>152</v>
      </c>
      <c r="N27" s="105" t="s">
        <v>103</v>
      </c>
      <c r="O27" s="105">
        <v>120</v>
      </c>
    </row>
    <row r="28" spans="2:15" ht="17.100000000000001" customHeight="1">
      <c r="B28" s="109">
        <v>1</v>
      </c>
      <c r="C28" s="110" t="s">
        <v>153</v>
      </c>
      <c r="D28" s="105" t="s">
        <v>94</v>
      </c>
      <c r="E28" s="117">
        <v>97</v>
      </c>
      <c r="F28" s="122"/>
      <c r="G28" s="109">
        <v>5</v>
      </c>
      <c r="H28" s="110" t="s">
        <v>151</v>
      </c>
      <c r="I28" s="105" t="s">
        <v>111</v>
      </c>
      <c r="J28" s="117">
        <v>500</v>
      </c>
      <c r="K28" s="1"/>
      <c r="L28" s="109">
        <v>9</v>
      </c>
      <c r="M28" s="110" t="s">
        <v>152</v>
      </c>
      <c r="N28" s="105" t="s">
        <v>111</v>
      </c>
      <c r="O28" s="105">
        <v>311</v>
      </c>
    </row>
    <row r="29" spans="2:15" ht="17.100000000000001" customHeight="1">
      <c r="B29" s="109">
        <v>2</v>
      </c>
      <c r="C29" s="110" t="s">
        <v>154</v>
      </c>
      <c r="D29" s="105" t="s">
        <v>103</v>
      </c>
      <c r="E29" s="117">
        <v>49</v>
      </c>
      <c r="F29" s="122"/>
      <c r="G29" s="109">
        <v>6</v>
      </c>
      <c r="H29" s="110" t="s">
        <v>155</v>
      </c>
      <c r="I29" s="105" t="s">
        <v>94</v>
      </c>
      <c r="J29" s="117">
        <v>97</v>
      </c>
      <c r="K29" s="1"/>
      <c r="L29" s="109"/>
      <c r="M29" s="110"/>
      <c r="N29" s="105"/>
      <c r="O29" s="117"/>
    </row>
    <row r="30" spans="2:15" ht="17.100000000000001" customHeight="1">
      <c r="B30" s="109">
        <v>3</v>
      </c>
      <c r="C30" s="110" t="s">
        <v>156</v>
      </c>
      <c r="D30" s="105" t="s">
        <v>94</v>
      </c>
      <c r="E30" s="117">
        <v>61</v>
      </c>
      <c r="F30" s="122"/>
      <c r="G30" s="109">
        <v>7</v>
      </c>
      <c r="H30" s="110" t="s">
        <v>157</v>
      </c>
      <c r="I30" s="142" t="s">
        <v>94</v>
      </c>
      <c r="J30" s="117">
        <v>101</v>
      </c>
      <c r="K30" s="1"/>
      <c r="L30" s="136" t="s">
        <v>158</v>
      </c>
      <c r="M30" s="137" t="s">
        <v>17</v>
      </c>
      <c r="N30" s="138" t="s">
        <v>97</v>
      </c>
      <c r="O30" s="140">
        <f>SUM(O31:O40)</f>
        <v>1693</v>
      </c>
    </row>
    <row r="31" spans="2:15" ht="17.100000000000001" customHeight="1">
      <c r="B31" s="109">
        <v>4</v>
      </c>
      <c r="C31" s="110" t="s">
        <v>159</v>
      </c>
      <c r="D31" s="105" t="s">
        <v>94</v>
      </c>
      <c r="E31" s="117">
        <v>99</v>
      </c>
      <c r="F31" s="122"/>
      <c r="G31" s="109">
        <v>8</v>
      </c>
      <c r="H31" s="110" t="s">
        <v>160</v>
      </c>
      <c r="I31" s="105" t="s">
        <v>103</v>
      </c>
      <c r="J31" s="117">
        <v>80</v>
      </c>
      <c r="K31" s="1"/>
      <c r="L31" s="109">
        <v>1</v>
      </c>
      <c r="M31" s="110" t="s">
        <v>161</v>
      </c>
      <c r="N31" s="105" t="s">
        <v>103</v>
      </c>
      <c r="O31" s="105">
        <v>117</v>
      </c>
    </row>
    <row r="32" spans="2:15" ht="17.100000000000001" customHeight="1">
      <c r="B32" s="109">
        <v>5</v>
      </c>
      <c r="C32" s="110" t="s">
        <v>162</v>
      </c>
      <c r="D32" s="105" t="s">
        <v>94</v>
      </c>
      <c r="E32" s="117">
        <v>123</v>
      </c>
      <c r="F32" s="135"/>
      <c r="G32" s="109"/>
      <c r="H32" s="110"/>
      <c r="I32" s="105"/>
      <c r="J32" s="117"/>
      <c r="K32" s="1"/>
      <c r="L32" s="109">
        <v>2</v>
      </c>
      <c r="M32" s="110" t="s">
        <v>163</v>
      </c>
      <c r="N32" s="105" t="s">
        <v>94</v>
      </c>
      <c r="O32" s="105">
        <v>205</v>
      </c>
    </row>
    <row r="33" spans="2:15" ht="17.100000000000001" customHeight="1">
      <c r="B33" s="109"/>
      <c r="C33" s="110"/>
      <c r="D33" s="105"/>
      <c r="E33" s="117"/>
      <c r="F33" s="122"/>
      <c r="G33" s="136" t="s">
        <v>150</v>
      </c>
      <c r="H33" s="137" t="s">
        <v>12</v>
      </c>
      <c r="I33" s="138" t="s">
        <v>97</v>
      </c>
      <c r="J33" s="140">
        <f>SUM(J34:J39)</f>
        <v>831</v>
      </c>
      <c r="K33" s="1"/>
      <c r="L33" s="109">
        <v>3</v>
      </c>
      <c r="M33" s="110" t="s">
        <v>164</v>
      </c>
      <c r="N33" s="105" t="s">
        <v>103</v>
      </c>
      <c r="O33" s="105">
        <v>49</v>
      </c>
    </row>
    <row r="34" spans="2:15" ht="17.100000000000001" customHeight="1">
      <c r="B34" s="136" t="s">
        <v>165</v>
      </c>
      <c r="C34" s="137" t="s">
        <v>166</v>
      </c>
      <c r="D34" s="138" t="s">
        <v>97</v>
      </c>
      <c r="E34" s="140">
        <f>SUM(E35:E39)</f>
        <v>1653</v>
      </c>
      <c r="F34" s="122"/>
      <c r="G34" s="109">
        <v>1</v>
      </c>
      <c r="H34" s="110" t="s">
        <v>167</v>
      </c>
      <c r="I34" s="105" t="s">
        <v>103</v>
      </c>
      <c r="J34" s="117">
        <v>61</v>
      </c>
      <c r="K34" s="1"/>
      <c r="L34" s="109">
        <v>4</v>
      </c>
      <c r="M34" s="110" t="s">
        <v>168</v>
      </c>
      <c r="N34" s="105" t="s">
        <v>94</v>
      </c>
      <c r="O34" s="105">
        <v>508</v>
      </c>
    </row>
    <row r="35" spans="2:15" ht="17.100000000000001" customHeight="1">
      <c r="B35" s="109">
        <v>1</v>
      </c>
      <c r="C35" s="110" t="s">
        <v>169</v>
      </c>
      <c r="D35" s="105" t="s">
        <v>94</v>
      </c>
      <c r="E35" s="117">
        <v>345</v>
      </c>
      <c r="F35" s="122"/>
      <c r="G35" s="109">
        <v>2</v>
      </c>
      <c r="H35" s="110" t="s">
        <v>170</v>
      </c>
      <c r="I35" s="105" t="s">
        <v>103</v>
      </c>
      <c r="J35" s="117">
        <v>112</v>
      </c>
      <c r="K35" s="1"/>
      <c r="L35" s="109">
        <v>5</v>
      </c>
      <c r="M35" s="110" t="s">
        <v>171</v>
      </c>
      <c r="N35" s="105" t="s">
        <v>111</v>
      </c>
      <c r="O35" s="105">
        <v>15</v>
      </c>
    </row>
    <row r="36" spans="2:15" ht="17.100000000000001" customHeight="1">
      <c r="B36" s="109">
        <v>2</v>
      </c>
      <c r="C36" s="110" t="s">
        <v>172</v>
      </c>
      <c r="D36" s="105" t="s">
        <v>94</v>
      </c>
      <c r="E36" s="117">
        <v>530</v>
      </c>
      <c r="F36" s="122"/>
      <c r="G36" s="109">
        <v>3</v>
      </c>
      <c r="H36" s="110" t="s">
        <v>173</v>
      </c>
      <c r="I36" s="105" t="s">
        <v>103</v>
      </c>
      <c r="J36" s="117">
        <v>89</v>
      </c>
      <c r="K36" s="1"/>
      <c r="L36" s="109">
        <v>6</v>
      </c>
      <c r="M36" s="110" t="s">
        <v>174</v>
      </c>
      <c r="N36" s="105" t="s">
        <v>103</v>
      </c>
      <c r="O36" s="105">
        <v>54</v>
      </c>
    </row>
    <row r="37" spans="2:15" ht="17.100000000000001" customHeight="1">
      <c r="B37" s="109">
        <v>3</v>
      </c>
      <c r="C37" s="110" t="s">
        <v>175</v>
      </c>
      <c r="D37" s="105" t="s">
        <v>103</v>
      </c>
      <c r="E37" s="117">
        <v>146</v>
      </c>
      <c r="F37" s="122"/>
      <c r="G37" s="109">
        <v>4</v>
      </c>
      <c r="H37" s="110" t="s">
        <v>176</v>
      </c>
      <c r="I37" s="105" t="s">
        <v>103</v>
      </c>
      <c r="J37" s="117">
        <v>73</v>
      </c>
      <c r="K37" s="1"/>
      <c r="L37" s="109">
        <v>7</v>
      </c>
      <c r="M37" s="110" t="s">
        <v>177</v>
      </c>
      <c r="N37" s="105" t="s">
        <v>103</v>
      </c>
      <c r="O37" s="105">
        <v>91</v>
      </c>
    </row>
    <row r="38" spans="2:15" ht="17.100000000000001" customHeight="1">
      <c r="B38" s="109">
        <v>4</v>
      </c>
      <c r="C38" s="110" t="s">
        <v>178</v>
      </c>
      <c r="D38" s="105" t="s">
        <v>94</v>
      </c>
      <c r="E38" s="117">
        <v>521</v>
      </c>
      <c r="F38" s="122"/>
      <c r="G38" s="109">
        <v>5</v>
      </c>
      <c r="H38" s="110" t="s">
        <v>179</v>
      </c>
      <c r="I38" s="105" t="s">
        <v>94</v>
      </c>
      <c r="J38" s="117">
        <v>434</v>
      </c>
      <c r="K38" s="1"/>
      <c r="L38" s="109">
        <v>8</v>
      </c>
      <c r="M38" s="110" t="s">
        <v>180</v>
      </c>
      <c r="N38" s="105" t="s">
        <v>103</v>
      </c>
      <c r="O38" s="105">
        <v>89</v>
      </c>
    </row>
    <row r="39" spans="2:15" ht="17.100000000000001" customHeight="1">
      <c r="B39" s="109">
        <v>5</v>
      </c>
      <c r="C39" s="110" t="s">
        <v>181</v>
      </c>
      <c r="D39" s="105" t="s">
        <v>103</v>
      </c>
      <c r="E39" s="117">
        <v>111</v>
      </c>
      <c r="F39" s="122"/>
      <c r="G39" s="109">
        <v>6</v>
      </c>
      <c r="H39" s="110" t="s">
        <v>182</v>
      </c>
      <c r="I39" s="105" t="s">
        <v>94</v>
      </c>
      <c r="J39" s="117">
        <v>62</v>
      </c>
      <c r="K39" s="1"/>
      <c r="L39" s="109">
        <v>9</v>
      </c>
      <c r="M39" s="110" t="s">
        <v>183</v>
      </c>
      <c r="N39" s="105" t="s">
        <v>103</v>
      </c>
      <c r="O39" s="105">
        <v>146</v>
      </c>
    </row>
    <row r="40" spans="2:15" ht="17.100000000000001" customHeight="1">
      <c r="B40" s="109"/>
      <c r="C40" s="110"/>
      <c r="D40" s="105"/>
      <c r="E40" s="117"/>
      <c r="F40" s="122"/>
      <c r="G40" s="109"/>
      <c r="H40" s="110"/>
      <c r="I40" s="105"/>
      <c r="J40" s="117"/>
      <c r="K40" s="1"/>
      <c r="L40" s="143">
        <v>10</v>
      </c>
      <c r="M40" s="127" t="s">
        <v>183</v>
      </c>
      <c r="N40" s="144" t="s">
        <v>111</v>
      </c>
      <c r="O40" s="105">
        <v>419</v>
      </c>
    </row>
    <row r="41" spans="2:15" ht="17.100000000000001" customHeight="1" thickBot="1">
      <c r="B41" s="136" t="s">
        <v>95</v>
      </c>
      <c r="C41" s="137" t="s">
        <v>11</v>
      </c>
      <c r="D41" s="138" t="s">
        <v>97</v>
      </c>
      <c r="E41" s="140">
        <f>SUM(E42+E43+E44+J6+J7)</f>
        <v>514</v>
      </c>
      <c r="F41" s="122"/>
      <c r="G41" s="106" t="s">
        <v>165</v>
      </c>
      <c r="H41" s="107" t="s">
        <v>13</v>
      </c>
      <c r="I41" s="123" t="s">
        <v>97</v>
      </c>
      <c r="J41" s="140">
        <f>SUM(J42:J44)</f>
        <v>1091</v>
      </c>
      <c r="K41" s="1"/>
      <c r="L41" s="145"/>
      <c r="M41" s="146"/>
      <c r="N41" s="147"/>
      <c r="O41" s="148"/>
    </row>
    <row r="42" spans="2:15" ht="17.100000000000001" customHeight="1" thickTop="1" thickBot="1">
      <c r="B42" s="109">
        <v>1</v>
      </c>
      <c r="C42" s="110" t="s">
        <v>184</v>
      </c>
      <c r="D42" s="105" t="s">
        <v>103</v>
      </c>
      <c r="E42" s="117">
        <v>70</v>
      </c>
      <c r="F42" s="122"/>
      <c r="G42" s="109">
        <v>1</v>
      </c>
      <c r="H42" s="110" t="s">
        <v>185</v>
      </c>
      <c r="I42" s="105" t="s">
        <v>94</v>
      </c>
      <c r="J42" s="117">
        <v>317</v>
      </c>
      <c r="K42" s="1"/>
      <c r="L42" s="256" t="s">
        <v>186</v>
      </c>
      <c r="M42" s="257"/>
      <c r="N42" s="260" t="s">
        <v>187</v>
      </c>
      <c r="O42" s="262">
        <f>SUM(E8+E19+E27+E34+E41+J14+J23+J33+J41+O6+O19+O30)</f>
        <v>18834</v>
      </c>
    </row>
    <row r="43" spans="2:15" ht="17.100000000000001" customHeight="1" thickTop="1" thickBot="1">
      <c r="B43" s="109">
        <v>2</v>
      </c>
      <c r="C43" s="110" t="s">
        <v>188</v>
      </c>
      <c r="D43" s="105" t="s">
        <v>94</v>
      </c>
      <c r="E43" s="117">
        <v>46</v>
      </c>
      <c r="F43" s="122"/>
      <c r="G43" s="109">
        <v>2</v>
      </c>
      <c r="H43" s="110" t="s">
        <v>189</v>
      </c>
      <c r="I43" s="105" t="s">
        <v>94</v>
      </c>
      <c r="J43" s="117">
        <v>151</v>
      </c>
      <c r="K43" s="1"/>
      <c r="L43" s="258"/>
      <c r="M43" s="259"/>
      <c r="N43" s="261"/>
      <c r="O43" s="263"/>
    </row>
    <row r="44" spans="2:15" ht="17.100000000000001" customHeight="1" thickBot="1">
      <c r="B44" s="113">
        <v>3</v>
      </c>
      <c r="C44" s="114" t="s">
        <v>190</v>
      </c>
      <c r="D44" s="115" t="s">
        <v>103</v>
      </c>
      <c r="E44" s="116">
        <v>49</v>
      </c>
      <c r="F44" s="122"/>
      <c r="G44" s="149">
        <v>3</v>
      </c>
      <c r="H44" s="150" t="s">
        <v>191</v>
      </c>
      <c r="I44" s="151" t="s">
        <v>94</v>
      </c>
      <c r="J44" s="116">
        <v>623</v>
      </c>
      <c r="K44" s="1"/>
      <c r="L44" s="152"/>
      <c r="M44" s="152"/>
      <c r="N44" s="152"/>
      <c r="O44" s="152"/>
    </row>
    <row r="45" spans="2:15" ht="15" customHeight="1">
      <c r="B45" s="122"/>
      <c r="C45" s="153"/>
      <c r="D45" s="154"/>
      <c r="E45" s="155"/>
      <c r="F45" s="156"/>
      <c r="G45" s="153"/>
      <c r="H45" s="156"/>
      <c r="I45" s="157"/>
      <c r="J45" s="1"/>
      <c r="K45" s="1"/>
      <c r="L45" s="1"/>
      <c r="M45" s="1"/>
      <c r="N45" s="1"/>
      <c r="O45" s="1"/>
    </row>
    <row r="46" spans="2:15" ht="15" customHeight="1">
      <c r="B46" s="122"/>
      <c r="C46" s="153" t="s">
        <v>192</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5" customWidth="1"/>
    <col min="2" max="3" width="9.140625" style="295" customWidth="1"/>
    <col min="4" max="4" width="4.85546875" style="295" customWidth="1"/>
    <col min="5" max="6" width="9.140625" style="295" customWidth="1"/>
    <col min="7" max="7" width="7.140625" style="295" customWidth="1"/>
    <col min="8" max="8" width="28.85546875" style="295" customWidth="1"/>
    <col min="9" max="9" width="7.5703125" style="295" customWidth="1"/>
    <col min="10" max="10" width="6.5703125" style="295" customWidth="1"/>
    <col min="11" max="11" width="8.7109375" style="295" customWidth="1"/>
    <col min="12" max="12" width="11.5703125" style="295" customWidth="1"/>
    <col min="13" max="28" width="9.140625" style="295" customWidth="1"/>
    <col min="29" max="16384" width="9.140625" style="312"/>
  </cols>
  <sheetData>
    <row r="1" spans="1:32" s="297" customFormat="1" ht="12.7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32" s="297" customFormat="1" ht="12.75">
      <c r="A2" s="295"/>
      <c r="B2" s="295" t="s">
        <v>193</v>
      </c>
      <c r="C2" s="295" t="s">
        <v>194</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row>
    <row r="3" spans="1:32" s="297" customFormat="1" ht="12.75">
      <c r="A3" s="295"/>
      <c r="B3" s="295" t="s">
        <v>195</v>
      </c>
      <c r="C3" s="295">
        <v>24852</v>
      </c>
      <c r="D3" s="295"/>
      <c r="F3" s="295"/>
      <c r="G3" s="295"/>
      <c r="H3" s="295"/>
      <c r="I3" s="295"/>
      <c r="J3" s="295"/>
      <c r="K3" s="295"/>
      <c r="L3" s="295"/>
      <c r="M3" s="295"/>
      <c r="N3" s="295"/>
      <c r="O3" s="295"/>
      <c r="P3" s="295"/>
      <c r="Q3" s="295"/>
      <c r="R3" s="295"/>
      <c r="S3" s="295"/>
      <c r="T3" s="295"/>
      <c r="U3" s="295"/>
      <c r="V3" s="295"/>
      <c r="W3" s="295"/>
      <c r="X3" s="295"/>
      <c r="Y3" s="295"/>
      <c r="Z3" s="295"/>
      <c r="AA3" s="295"/>
      <c r="AB3" s="295"/>
    </row>
    <row r="4" spans="1:32" s="297" customFormat="1" ht="12.75">
      <c r="A4" s="295"/>
      <c r="B4" s="295" t="s">
        <v>196</v>
      </c>
      <c r="C4" s="295">
        <v>24769</v>
      </c>
      <c r="D4" s="295"/>
      <c r="H4" s="295" t="s">
        <v>197</v>
      </c>
      <c r="I4" s="297">
        <v>12</v>
      </c>
      <c r="J4" s="297">
        <f t="shared" ref="J4:J9" si="0">K4+K10</f>
        <v>12</v>
      </c>
      <c r="K4" s="295">
        <v>12</v>
      </c>
      <c r="L4" s="295"/>
      <c r="M4" s="295"/>
      <c r="N4" s="295"/>
      <c r="O4" s="295"/>
      <c r="P4" s="295"/>
      <c r="Q4" s="295"/>
      <c r="R4" s="295"/>
      <c r="S4" s="295"/>
      <c r="T4" s="295"/>
      <c r="U4" s="295"/>
      <c r="V4" s="295"/>
      <c r="W4" s="295"/>
      <c r="X4" s="295"/>
      <c r="Y4" s="295"/>
      <c r="Z4" s="295"/>
      <c r="AA4" s="295"/>
      <c r="AB4" s="295"/>
    </row>
    <row r="5" spans="1:32" s="297" customFormat="1" ht="12.75">
      <c r="A5" s="295"/>
      <c r="B5" s="295" t="s">
        <v>198</v>
      </c>
      <c r="C5" s="295">
        <v>23870</v>
      </c>
      <c r="D5" s="295"/>
      <c r="E5" s="295"/>
      <c r="F5" s="295" t="s">
        <v>199</v>
      </c>
      <c r="H5" s="295" t="s">
        <v>200</v>
      </c>
      <c r="I5" s="297">
        <v>0</v>
      </c>
      <c r="J5" s="297">
        <f t="shared" si="0"/>
        <v>0</v>
      </c>
      <c r="K5" s="295">
        <v>0</v>
      </c>
      <c r="L5" s="295"/>
      <c r="M5" s="295"/>
      <c r="N5" s="295"/>
      <c r="O5" s="295"/>
      <c r="P5" s="295"/>
      <c r="Q5" s="295"/>
      <c r="R5" s="295"/>
      <c r="S5" s="295"/>
      <c r="T5" s="295"/>
      <c r="U5" s="295"/>
      <c r="V5" s="295"/>
      <c r="W5" s="295"/>
      <c r="X5" s="295"/>
      <c r="Y5" s="295"/>
      <c r="Z5" s="295"/>
      <c r="AA5" s="295"/>
      <c r="AB5" s="295"/>
    </row>
    <row r="6" spans="1:32" s="297" customFormat="1" ht="12.75">
      <c r="A6" s="295"/>
      <c r="B6" s="295" t="s">
        <v>201</v>
      </c>
      <c r="C6" s="295">
        <v>23087</v>
      </c>
      <c r="D6" s="295"/>
      <c r="E6" s="295" t="s">
        <v>202</v>
      </c>
      <c r="F6" s="295">
        <v>3775</v>
      </c>
      <c r="H6" s="297" t="s">
        <v>203</v>
      </c>
      <c r="I6" s="297">
        <v>0</v>
      </c>
      <c r="J6" s="297">
        <f t="shared" si="0"/>
        <v>0</v>
      </c>
      <c r="K6" s="297">
        <v>0</v>
      </c>
      <c r="L6" s="295"/>
      <c r="M6" s="295"/>
      <c r="N6" s="295"/>
      <c r="O6" s="295"/>
      <c r="P6" s="295"/>
      <c r="Q6" s="295"/>
      <c r="R6" s="295"/>
      <c r="S6" s="295"/>
      <c r="T6" s="295"/>
      <c r="U6" s="295"/>
      <c r="V6" s="295"/>
      <c r="W6" s="295"/>
      <c r="X6" s="295"/>
      <c r="Y6" s="295"/>
      <c r="Z6" s="295"/>
      <c r="AA6" s="295"/>
      <c r="AB6" s="295"/>
    </row>
    <row r="7" spans="1:32" s="297" customFormat="1" ht="12.75">
      <c r="A7" s="295"/>
      <c r="B7" s="295" t="s">
        <v>204</v>
      </c>
      <c r="C7" s="295">
        <v>22194</v>
      </c>
      <c r="D7" s="295"/>
      <c r="E7" s="295" t="s">
        <v>205</v>
      </c>
      <c r="F7" s="295">
        <v>3921</v>
      </c>
      <c r="H7" s="298" t="s">
        <v>206</v>
      </c>
      <c r="I7" s="297">
        <v>0</v>
      </c>
      <c r="J7" s="297">
        <f t="shared" si="0"/>
        <v>0</v>
      </c>
      <c r="K7" s="295">
        <v>0</v>
      </c>
      <c r="L7" s="295"/>
      <c r="M7" s="295"/>
      <c r="N7" s="295"/>
      <c r="O7" s="295"/>
      <c r="P7" s="295"/>
      <c r="Q7" s="295"/>
      <c r="R7" s="295"/>
      <c r="S7" s="295"/>
      <c r="T7" s="295"/>
      <c r="U7" s="295"/>
      <c r="V7" s="295"/>
      <c r="W7" s="295"/>
      <c r="X7" s="295"/>
      <c r="Y7" s="295"/>
      <c r="Z7" s="295"/>
      <c r="AA7" s="295"/>
      <c r="AB7" s="295"/>
    </row>
    <row r="8" spans="1:32" s="297" customFormat="1" ht="12.75">
      <c r="A8" s="295"/>
      <c r="B8" s="295" t="s">
        <v>207</v>
      </c>
      <c r="C8" s="295">
        <v>21626</v>
      </c>
      <c r="D8" s="295"/>
      <c r="E8" s="295" t="s">
        <v>208</v>
      </c>
      <c r="F8" s="295">
        <v>3694</v>
      </c>
      <c r="H8" s="297" t="s">
        <v>209</v>
      </c>
      <c r="I8" s="297">
        <v>0</v>
      </c>
      <c r="J8" s="297">
        <f t="shared" si="0"/>
        <v>0</v>
      </c>
      <c r="K8" s="295">
        <v>0</v>
      </c>
      <c r="L8" s="295"/>
      <c r="M8" s="295"/>
      <c r="N8" s="295"/>
      <c r="O8" s="295"/>
      <c r="P8" s="295"/>
      <c r="Q8" s="295"/>
      <c r="R8" s="295"/>
      <c r="S8" s="295"/>
      <c r="T8" s="295"/>
      <c r="U8" s="295"/>
      <c r="V8" s="295"/>
      <c r="W8" s="295"/>
      <c r="X8" s="295"/>
      <c r="Y8" s="295"/>
      <c r="Z8" s="295"/>
      <c r="AA8" s="295"/>
      <c r="AB8" s="295"/>
    </row>
    <row r="9" spans="1:32" s="297" customFormat="1" ht="12.75">
      <c r="A9" s="295"/>
      <c r="B9" s="295" t="s">
        <v>210</v>
      </c>
      <c r="C9" s="295">
        <v>21012</v>
      </c>
      <c r="D9" s="295"/>
      <c r="E9" s="295" t="s">
        <v>211</v>
      </c>
      <c r="F9" s="295">
        <v>2520</v>
      </c>
      <c r="H9" s="297" t="s">
        <v>212</v>
      </c>
      <c r="I9" s="297">
        <v>1</v>
      </c>
      <c r="J9" s="297">
        <f t="shared" si="0"/>
        <v>1</v>
      </c>
      <c r="K9" s="295">
        <v>1</v>
      </c>
      <c r="M9" s="295"/>
      <c r="N9" s="295"/>
      <c r="O9" s="295"/>
      <c r="P9" s="295"/>
      <c r="Q9" s="295"/>
      <c r="R9" s="295"/>
      <c r="S9" s="295"/>
      <c r="T9" s="295"/>
      <c r="U9" s="295"/>
      <c r="V9" s="295"/>
      <c r="W9" s="295"/>
      <c r="X9" s="295"/>
      <c r="Y9" s="295"/>
      <c r="Z9" s="295"/>
      <c r="AA9" s="295"/>
      <c r="AB9" s="295"/>
    </row>
    <row r="10" spans="1:32" s="297" customFormat="1" ht="12.75">
      <c r="A10" s="295"/>
      <c r="B10" s="295" t="s">
        <v>213</v>
      </c>
      <c r="C10" s="295">
        <v>20381</v>
      </c>
      <c r="D10" s="295"/>
      <c r="E10" s="295" t="s">
        <v>214</v>
      </c>
      <c r="F10" s="295">
        <v>4178</v>
      </c>
      <c r="K10" s="297">
        <v>0</v>
      </c>
      <c r="M10" s="295"/>
      <c r="N10" s="295"/>
      <c r="O10" s="295"/>
      <c r="P10" s="295"/>
      <c r="Q10" s="295"/>
      <c r="R10" s="295"/>
      <c r="S10" s="295"/>
      <c r="T10" s="295"/>
      <c r="U10" s="295"/>
      <c r="V10" s="295"/>
      <c r="W10" s="295"/>
      <c r="X10" s="295"/>
      <c r="Y10" s="295"/>
      <c r="Z10" s="295"/>
      <c r="AA10" s="295"/>
      <c r="AB10" s="295"/>
    </row>
    <row r="11" spans="1:32" s="297" customFormat="1" ht="12.75">
      <c r="A11" s="295"/>
      <c r="B11" s="295" t="s">
        <v>215</v>
      </c>
      <c r="C11" s="295">
        <v>19226</v>
      </c>
      <c r="D11" s="295"/>
      <c r="E11" s="295" t="s">
        <v>195</v>
      </c>
      <c r="F11" s="295">
        <v>3078</v>
      </c>
      <c r="K11" s="297">
        <v>0</v>
      </c>
      <c r="M11" s="295"/>
      <c r="N11" s="295"/>
      <c r="O11" s="295"/>
      <c r="P11" s="295"/>
      <c r="Q11" s="295"/>
      <c r="R11" s="295"/>
      <c r="S11" s="295"/>
      <c r="T11" s="295"/>
      <c r="U11" s="295"/>
      <c r="V11" s="295"/>
      <c r="W11" s="295"/>
      <c r="X11" s="295"/>
      <c r="Y11" s="295"/>
      <c r="Z11" s="295"/>
      <c r="AA11" s="295"/>
      <c r="AB11" s="295"/>
    </row>
    <row r="12" spans="1:32" s="297" customFormat="1" ht="12.75">
      <c r="A12" s="295"/>
      <c r="B12" s="295" t="s">
        <v>216</v>
      </c>
      <c r="C12" s="295">
        <v>18515</v>
      </c>
      <c r="D12" s="295"/>
      <c r="E12" s="295"/>
      <c r="F12" s="295"/>
      <c r="K12" s="297">
        <v>0</v>
      </c>
      <c r="M12" s="295"/>
      <c r="N12" s="295"/>
      <c r="O12" s="295"/>
      <c r="P12" s="295"/>
      <c r="Q12" s="295"/>
      <c r="R12" s="295"/>
      <c r="S12" s="295"/>
      <c r="T12" s="295"/>
      <c r="U12" s="295"/>
      <c r="V12" s="295"/>
      <c r="W12" s="295"/>
      <c r="X12" s="295"/>
      <c r="Y12" s="295"/>
      <c r="Z12" s="295"/>
      <c r="AA12" s="295"/>
      <c r="AB12" s="295"/>
    </row>
    <row r="13" spans="1:32" s="297" customFormat="1" ht="12.75">
      <c r="A13" s="295"/>
      <c r="B13" s="295" t="s">
        <v>217</v>
      </c>
      <c r="C13" s="295">
        <v>18037</v>
      </c>
      <c r="D13" s="295"/>
      <c r="E13" s="295" t="s">
        <v>213</v>
      </c>
      <c r="F13" s="295">
        <v>3973</v>
      </c>
      <c r="K13" s="297">
        <v>0</v>
      </c>
      <c r="M13" s="295"/>
      <c r="N13" s="295"/>
      <c r="O13" s="295"/>
      <c r="P13" s="295"/>
      <c r="Q13" s="295"/>
      <c r="R13" s="295"/>
      <c r="S13" s="295"/>
      <c r="T13" s="295"/>
      <c r="U13" s="295"/>
      <c r="V13" s="295"/>
      <c r="W13" s="295"/>
      <c r="X13" s="295"/>
      <c r="Y13" s="295"/>
      <c r="Z13" s="295"/>
      <c r="AA13" s="295"/>
      <c r="AB13" s="295"/>
    </row>
    <row r="14" spans="1:32" s="297" customFormat="1" ht="12.75">
      <c r="A14" s="295"/>
      <c r="B14" s="295" t="s">
        <v>218</v>
      </c>
      <c r="C14" s="295">
        <v>18158</v>
      </c>
      <c r="D14" s="295"/>
      <c r="E14" s="295" t="s">
        <v>215</v>
      </c>
      <c r="F14" s="295">
        <v>4627</v>
      </c>
      <c r="K14" s="297">
        <v>0</v>
      </c>
      <c r="M14" s="295"/>
      <c r="N14" s="295"/>
      <c r="O14" s="295"/>
      <c r="P14" s="295"/>
      <c r="Q14" s="295"/>
      <c r="R14" s="295"/>
      <c r="S14" s="295"/>
      <c r="T14" s="295"/>
      <c r="U14" s="295"/>
      <c r="V14" s="295"/>
      <c r="W14" s="295"/>
      <c r="X14" s="295"/>
      <c r="Y14" s="295"/>
      <c r="Z14" s="295"/>
      <c r="AA14" s="295"/>
      <c r="AB14" s="295"/>
    </row>
    <row r="15" spans="1:32" s="297" customFormat="1" ht="12.75">
      <c r="A15" s="295"/>
      <c r="B15" s="295" t="s">
        <v>219</v>
      </c>
      <c r="C15" s="295">
        <v>18834</v>
      </c>
      <c r="D15" s="295"/>
      <c r="E15" s="295" t="s">
        <v>216</v>
      </c>
      <c r="F15" s="295">
        <v>4140</v>
      </c>
      <c r="J15" s="295"/>
      <c r="K15" s="297">
        <v>0</v>
      </c>
      <c r="M15" s="295"/>
      <c r="N15" s="295"/>
      <c r="O15" s="295"/>
      <c r="P15" s="295"/>
      <c r="Q15" s="295"/>
      <c r="R15" s="295"/>
      <c r="S15" s="295"/>
      <c r="T15" s="295"/>
      <c r="U15" s="295"/>
      <c r="V15" s="295"/>
      <c r="W15" s="295"/>
      <c r="X15" s="295"/>
      <c r="Y15" s="295"/>
      <c r="Z15" s="295"/>
      <c r="AA15" s="295"/>
      <c r="AB15" s="295"/>
    </row>
    <row r="16" spans="1:32" s="297" customFormat="1" ht="12.75">
      <c r="A16" s="295"/>
      <c r="B16" s="295"/>
      <c r="E16" s="295" t="s">
        <v>217</v>
      </c>
      <c r="F16" s="295">
        <v>4311</v>
      </c>
      <c r="H16" s="295"/>
      <c r="I16" s="295"/>
      <c r="J16" s="295"/>
      <c r="M16" s="295"/>
      <c r="N16" s="295"/>
      <c r="O16" s="295"/>
      <c r="P16" s="295"/>
      <c r="Q16" s="295"/>
      <c r="R16" s="295"/>
      <c r="S16" s="295"/>
      <c r="T16" s="295"/>
      <c r="U16" s="295"/>
      <c r="V16" s="295"/>
      <c r="W16" s="295"/>
      <c r="X16" s="295"/>
      <c r="Y16" s="295"/>
      <c r="Z16" s="295"/>
      <c r="AA16" s="295"/>
      <c r="AB16" s="295"/>
      <c r="AF16" s="299"/>
    </row>
    <row r="17" spans="1:32" s="297" customFormat="1" ht="12.75">
      <c r="A17" s="295"/>
      <c r="B17" s="295"/>
      <c r="C17" s="295"/>
      <c r="D17" s="295"/>
      <c r="E17" s="295" t="s">
        <v>218</v>
      </c>
      <c r="F17" s="295">
        <v>4710</v>
      </c>
      <c r="H17" s="295"/>
      <c r="I17" s="295"/>
      <c r="J17" s="295"/>
      <c r="M17" s="295"/>
      <c r="N17" s="295"/>
      <c r="O17" s="295"/>
      <c r="P17" s="295"/>
      <c r="Q17" s="295"/>
      <c r="R17" s="295"/>
      <c r="S17" s="295"/>
      <c r="T17" s="295"/>
      <c r="U17" s="295"/>
      <c r="V17" s="295"/>
      <c r="W17" s="295"/>
      <c r="X17" s="295"/>
      <c r="Y17" s="295"/>
      <c r="Z17" s="295"/>
      <c r="AA17" s="295"/>
      <c r="AB17" s="295"/>
      <c r="AF17" s="299"/>
    </row>
    <row r="18" spans="1:32" s="297" customFormat="1" ht="12.75">
      <c r="A18" s="295"/>
      <c r="B18" s="295"/>
      <c r="C18" s="295"/>
      <c r="D18" s="295"/>
      <c r="E18" s="295" t="s">
        <v>219</v>
      </c>
      <c r="F18" s="295">
        <v>4225</v>
      </c>
      <c r="H18" s="295"/>
      <c r="I18" s="300"/>
      <c r="J18" s="295"/>
      <c r="M18" s="295"/>
      <c r="N18" s="295"/>
      <c r="O18" s="295"/>
      <c r="P18" s="295"/>
      <c r="Q18" s="295"/>
      <c r="R18" s="295"/>
      <c r="S18" s="295"/>
      <c r="T18" s="295"/>
      <c r="U18" s="295"/>
      <c r="V18" s="295"/>
      <c r="W18" s="295"/>
      <c r="X18" s="295"/>
      <c r="Y18" s="295"/>
      <c r="Z18" s="295"/>
      <c r="AA18" s="295"/>
      <c r="AB18" s="295"/>
      <c r="AF18" s="299"/>
    </row>
    <row r="19" spans="1:32" s="297" customFormat="1" ht="12.75">
      <c r="A19" s="295"/>
      <c r="B19" s="295"/>
      <c r="C19" s="295"/>
      <c r="D19" s="295"/>
      <c r="G19" s="295"/>
      <c r="H19" s="295"/>
      <c r="I19" s="295"/>
      <c r="J19" s="295"/>
      <c r="K19" s="301">
        <f>K22+K23+K24+K25+K26+K27+K28+K29+K30+K31+K32+K33+K34</f>
        <v>1.0000505717916137</v>
      </c>
      <c r="M19" s="295"/>
      <c r="N19" s="295"/>
      <c r="O19" s="295"/>
      <c r="P19" s="295"/>
      <c r="Q19" s="295"/>
      <c r="R19" s="295"/>
      <c r="S19" s="295"/>
      <c r="T19" s="295"/>
      <c r="U19" s="295"/>
      <c r="V19" s="295"/>
      <c r="W19" s="295"/>
      <c r="X19" s="295"/>
      <c r="Y19" s="295"/>
      <c r="Z19" s="295"/>
      <c r="AA19" s="295"/>
      <c r="AB19" s="295"/>
      <c r="AF19" s="299"/>
    </row>
    <row r="20" spans="1:32" s="297" customFormat="1" ht="12.75">
      <c r="A20" s="295"/>
      <c r="B20" s="295" t="s">
        <v>220</v>
      </c>
      <c r="C20" s="295"/>
      <c r="D20" s="295"/>
      <c r="G20" s="295"/>
      <c r="H20" s="295"/>
      <c r="I20" s="295"/>
      <c r="J20" s="295"/>
      <c r="K20" s="295"/>
      <c r="L20" s="295"/>
      <c r="M20" s="295"/>
      <c r="N20" s="295"/>
      <c r="O20" s="295"/>
      <c r="P20" s="295"/>
      <c r="Q20" s="295"/>
      <c r="R20" s="295"/>
      <c r="S20" s="295"/>
      <c r="T20" s="295"/>
      <c r="U20" s="295"/>
      <c r="V20" s="295"/>
      <c r="W20" s="295"/>
      <c r="X20" s="295"/>
      <c r="Y20" s="295"/>
      <c r="Z20" s="295"/>
      <c r="AA20" s="295"/>
      <c r="AB20" s="295"/>
      <c r="AF20" s="299"/>
    </row>
    <row r="21" spans="1:32" s="297" customFormat="1" ht="12.75">
      <c r="A21" s="295"/>
      <c r="B21" s="295"/>
      <c r="C21" s="295"/>
      <c r="D21" s="295"/>
      <c r="G21" s="295"/>
      <c r="H21" s="295"/>
      <c r="I21" s="295"/>
      <c r="J21" s="295"/>
      <c r="K21" s="295"/>
      <c r="L21" s="295"/>
      <c r="M21" s="295"/>
      <c r="N21" s="295"/>
      <c r="O21" s="295"/>
      <c r="P21" s="295"/>
      <c r="Q21" s="295"/>
      <c r="R21" s="295"/>
      <c r="S21" s="295"/>
      <c r="T21" s="295"/>
      <c r="U21" s="295"/>
      <c r="V21" s="295"/>
      <c r="W21" s="295"/>
      <c r="X21" s="295"/>
      <c r="Y21" s="295"/>
      <c r="Z21" s="295"/>
      <c r="AA21" s="295"/>
      <c r="AB21" s="295"/>
      <c r="AF21" s="299"/>
    </row>
    <row r="22" spans="1:32" s="297" customFormat="1" ht="12.75">
      <c r="A22" s="295"/>
      <c r="B22" s="295">
        <v>1137</v>
      </c>
      <c r="C22" s="295"/>
      <c r="D22" s="295"/>
      <c r="E22" s="295"/>
      <c r="F22" s="295"/>
      <c r="G22" s="295"/>
      <c r="H22" s="295"/>
      <c r="I22" s="295"/>
      <c r="J22" s="302" t="s">
        <v>221</v>
      </c>
      <c r="K22" s="299">
        <f t="shared" ref="K22:K34" si="1">B22/B$36</f>
        <v>0.48157560355781448</v>
      </c>
      <c r="L22" s="303">
        <f t="shared" ref="L22:L34" si="2">B22/B$36</f>
        <v>0.48157560355781448</v>
      </c>
      <c r="M22" s="295"/>
      <c r="N22" s="295"/>
      <c r="O22" s="295"/>
      <c r="P22" s="295"/>
      <c r="Q22" s="295"/>
      <c r="R22" s="295"/>
      <c r="S22" s="295"/>
      <c r="T22" s="295"/>
      <c r="U22" s="295"/>
      <c r="V22" s="295"/>
      <c r="W22" s="295"/>
      <c r="X22" s="295"/>
      <c r="Y22" s="295"/>
      <c r="Z22" s="295"/>
      <c r="AA22" s="295"/>
      <c r="AB22" s="295"/>
      <c r="AF22" s="299"/>
    </row>
    <row r="23" spans="1:32" s="297" customFormat="1" ht="12.75">
      <c r="A23" s="295"/>
      <c r="B23" s="295">
        <v>35</v>
      </c>
      <c r="C23" s="295"/>
      <c r="D23" s="295"/>
      <c r="E23" s="295"/>
      <c r="F23" s="295"/>
      <c r="G23" s="295"/>
      <c r="H23" s="295"/>
      <c r="I23" s="295"/>
      <c r="J23" s="302" t="s">
        <v>222</v>
      </c>
      <c r="K23" s="299">
        <f t="shared" si="1"/>
        <v>1.4824227022448115E-2</v>
      </c>
      <c r="L23" s="304">
        <f t="shared" si="2"/>
        <v>1.4824227022448115E-2</v>
      </c>
      <c r="M23" s="295"/>
      <c r="N23" s="295"/>
      <c r="O23" s="295"/>
      <c r="P23" s="295"/>
      <c r="Q23" s="295"/>
      <c r="R23" s="295"/>
      <c r="S23" s="295"/>
      <c r="T23" s="295"/>
      <c r="U23" s="295"/>
      <c r="V23" s="295"/>
      <c r="W23" s="295"/>
      <c r="X23" s="295"/>
      <c r="Y23" s="295"/>
      <c r="Z23" s="295"/>
      <c r="AA23" s="295"/>
      <c r="AB23" s="295"/>
      <c r="AF23" s="299"/>
    </row>
    <row r="24" spans="1:32" s="297" customFormat="1" ht="12.75">
      <c r="A24" s="295"/>
      <c r="B24" s="295">
        <v>17</v>
      </c>
      <c r="C24" s="295"/>
      <c r="D24" s="295"/>
      <c r="E24" s="295"/>
      <c r="F24" s="295"/>
      <c r="G24" s="295"/>
      <c r="H24" s="295"/>
      <c r="I24" s="295"/>
      <c r="J24" s="302" t="s">
        <v>223</v>
      </c>
      <c r="K24" s="299">
        <f t="shared" si="1"/>
        <v>7.2003388394747984E-3</v>
      </c>
      <c r="L24" s="304">
        <f t="shared" si="2"/>
        <v>7.2003388394747984E-3</v>
      </c>
      <c r="M24" s="295"/>
      <c r="N24" s="295"/>
      <c r="O24" s="295"/>
      <c r="P24" s="295"/>
      <c r="Q24" s="295"/>
      <c r="R24" s="295"/>
      <c r="S24" s="295"/>
      <c r="T24" s="295"/>
      <c r="U24" s="295"/>
      <c r="V24" s="295"/>
      <c r="W24" s="295"/>
      <c r="X24" s="295"/>
      <c r="Y24" s="295"/>
      <c r="Z24" s="295"/>
      <c r="AA24" s="295"/>
      <c r="AB24" s="295"/>
      <c r="AF24" s="299"/>
    </row>
    <row r="25" spans="1:32" s="297" customFormat="1" ht="12.75" customHeight="1">
      <c r="A25" s="295"/>
      <c r="B25" s="295">
        <v>61</v>
      </c>
      <c r="C25" s="295"/>
      <c r="D25" s="295"/>
      <c r="E25" s="295"/>
      <c r="F25" s="295"/>
      <c r="G25" s="295"/>
      <c r="H25" s="295"/>
      <c r="J25" s="305" t="s">
        <v>224</v>
      </c>
      <c r="K25" s="299">
        <f t="shared" si="1"/>
        <v>2.5836509953409571E-2</v>
      </c>
      <c r="L25" s="304">
        <f t="shared" si="2"/>
        <v>2.5836509953409571E-2</v>
      </c>
      <c r="M25" s="295"/>
      <c r="N25" s="295"/>
      <c r="O25" s="295"/>
      <c r="P25" s="295"/>
      <c r="Q25" s="295"/>
      <c r="R25" s="295"/>
      <c r="S25" s="295"/>
      <c r="T25" s="295"/>
      <c r="U25" s="295"/>
      <c r="V25" s="295"/>
      <c r="W25" s="295"/>
      <c r="X25" s="295"/>
      <c r="Y25" s="295"/>
      <c r="Z25" s="295"/>
      <c r="AA25" s="295"/>
      <c r="AB25" s="295"/>
      <c r="AF25" s="299"/>
    </row>
    <row r="26" spans="1:32" s="297" customFormat="1" ht="12.75" customHeight="1">
      <c r="A26" s="295"/>
      <c r="B26" s="295">
        <v>22</v>
      </c>
      <c r="C26" s="295"/>
      <c r="D26" s="295"/>
      <c r="E26" s="295"/>
      <c r="F26" s="295"/>
      <c r="G26" s="295"/>
      <c r="H26" s="295"/>
      <c r="I26" s="295"/>
      <c r="J26" s="302" t="s">
        <v>225</v>
      </c>
      <c r="K26" s="299">
        <f t="shared" si="1"/>
        <v>9.3180855569673874E-3</v>
      </c>
      <c r="L26" s="303">
        <f t="shared" si="2"/>
        <v>9.3180855569673874E-3</v>
      </c>
      <c r="M26" s="295"/>
      <c r="N26" s="295"/>
      <c r="O26" s="295"/>
      <c r="P26" s="295"/>
      <c r="Q26" s="295"/>
      <c r="R26" s="295"/>
      <c r="S26" s="295"/>
      <c r="T26" s="295"/>
      <c r="U26" s="295"/>
      <c r="V26" s="295"/>
      <c r="W26" s="295"/>
      <c r="X26" s="295"/>
      <c r="Y26" s="295"/>
      <c r="Z26" s="295"/>
      <c r="AA26" s="295"/>
      <c r="AB26" s="295"/>
      <c r="AF26" s="299"/>
    </row>
    <row r="27" spans="1:32" s="297" customFormat="1" ht="12.75">
      <c r="A27" s="295"/>
      <c r="B27" s="295">
        <v>12</v>
      </c>
      <c r="C27" s="295"/>
      <c r="D27" s="295"/>
      <c r="E27" s="295"/>
      <c r="F27" s="295"/>
      <c r="G27" s="295"/>
      <c r="H27" s="295"/>
      <c r="I27" s="295"/>
      <c r="J27" s="305" t="s">
        <v>226</v>
      </c>
      <c r="K27" s="299">
        <f t="shared" si="1"/>
        <v>5.0825921219822112E-3</v>
      </c>
      <c r="L27" s="303">
        <f t="shared" si="2"/>
        <v>5.0825921219822112E-3</v>
      </c>
      <c r="M27" s="295"/>
      <c r="N27" s="295"/>
      <c r="O27" s="295"/>
      <c r="P27" s="295"/>
      <c r="Q27" s="295"/>
      <c r="R27" s="295"/>
      <c r="S27" s="295"/>
      <c r="T27" s="295"/>
      <c r="U27" s="295"/>
      <c r="V27" s="295"/>
      <c r="W27" s="295"/>
      <c r="X27" s="295"/>
      <c r="Y27" s="295"/>
      <c r="Z27" s="295"/>
      <c r="AA27" s="295"/>
      <c r="AB27" s="295"/>
      <c r="AF27" s="299"/>
    </row>
    <row r="28" spans="1:32" s="297" customFormat="1" ht="12.75">
      <c r="A28" s="295"/>
      <c r="B28" s="295">
        <v>82</v>
      </c>
      <c r="C28" s="295"/>
      <c r="D28" s="295"/>
      <c r="E28" s="295"/>
      <c r="F28" s="295"/>
      <c r="G28" s="295"/>
      <c r="H28" s="295"/>
      <c r="I28" s="295"/>
      <c r="J28" s="305" t="s">
        <v>227</v>
      </c>
      <c r="K28" s="299">
        <f t="shared" si="1"/>
        <v>3.4731046166878443E-2</v>
      </c>
      <c r="L28" s="304">
        <f t="shared" si="2"/>
        <v>3.4731046166878443E-2</v>
      </c>
      <c r="M28" s="295"/>
      <c r="N28" s="295"/>
      <c r="O28" s="295"/>
      <c r="P28" s="295"/>
      <c r="Q28" s="295"/>
      <c r="R28" s="295"/>
      <c r="S28" s="295"/>
      <c r="T28" s="295"/>
      <c r="U28" s="295"/>
      <c r="V28" s="295"/>
      <c r="W28" s="295"/>
      <c r="X28" s="295"/>
      <c r="Y28" s="295"/>
      <c r="Z28" s="295"/>
      <c r="AA28" s="295"/>
      <c r="AB28" s="295"/>
      <c r="AF28" s="299"/>
    </row>
    <row r="29" spans="1:32" s="297" customFormat="1" ht="12.75">
      <c r="A29" s="295"/>
      <c r="B29" s="295">
        <v>0</v>
      </c>
      <c r="C29" s="295"/>
      <c r="D29" s="295"/>
      <c r="E29" s="295"/>
      <c r="F29" s="295"/>
      <c r="G29" s="295"/>
      <c r="H29" s="295"/>
      <c r="I29" s="295"/>
      <c r="J29" s="305" t="s">
        <v>228</v>
      </c>
      <c r="K29" s="299">
        <f t="shared" si="1"/>
        <v>0</v>
      </c>
      <c r="L29" s="304">
        <f t="shared" si="2"/>
        <v>0</v>
      </c>
      <c r="M29" s="295"/>
      <c r="N29" s="295"/>
      <c r="O29" s="295"/>
      <c r="P29" s="295"/>
      <c r="Q29" s="295"/>
      <c r="R29" s="295"/>
      <c r="S29" s="295"/>
      <c r="T29" s="295"/>
      <c r="U29" s="295"/>
      <c r="V29" s="295"/>
      <c r="W29" s="295"/>
      <c r="X29" s="295"/>
      <c r="Y29" s="295"/>
      <c r="Z29" s="295"/>
      <c r="AA29" s="295"/>
      <c r="AB29" s="295"/>
      <c r="AF29" s="306"/>
    </row>
    <row r="30" spans="1:32" s="297" customFormat="1" ht="12.75">
      <c r="A30" s="295"/>
      <c r="B30" s="295">
        <v>68</v>
      </c>
      <c r="C30" s="295"/>
      <c r="D30" s="295"/>
      <c r="E30" s="295"/>
      <c r="F30" s="295"/>
      <c r="G30" s="295"/>
      <c r="H30" s="295"/>
      <c r="I30" s="295"/>
      <c r="J30" s="305" t="s">
        <v>229</v>
      </c>
      <c r="K30" s="299">
        <f t="shared" si="1"/>
        <v>2.8801355357899194E-2</v>
      </c>
      <c r="L30" s="304">
        <f t="shared" si="2"/>
        <v>2.8801355357899194E-2</v>
      </c>
      <c r="M30" s="295"/>
      <c r="N30" s="295"/>
      <c r="O30" s="295"/>
      <c r="P30" s="295"/>
      <c r="Q30" s="295"/>
      <c r="R30" s="295"/>
      <c r="S30" s="295"/>
      <c r="T30" s="295"/>
      <c r="U30" s="295"/>
      <c r="V30" s="295"/>
      <c r="W30" s="295"/>
      <c r="X30" s="295"/>
      <c r="Y30" s="295"/>
      <c r="Z30" s="295"/>
      <c r="AA30" s="295"/>
      <c r="AB30" s="295"/>
    </row>
    <row r="31" spans="1:32" s="297" customFormat="1" ht="12.75">
      <c r="A31" s="295"/>
      <c r="B31" s="295">
        <v>414</v>
      </c>
      <c r="C31" s="295"/>
      <c r="D31" s="295"/>
      <c r="E31" s="295"/>
      <c r="F31" s="295"/>
      <c r="G31" s="295"/>
      <c r="H31" s="295"/>
      <c r="I31" s="295"/>
      <c r="J31" s="305" t="s">
        <v>230</v>
      </c>
      <c r="K31" s="307">
        <v>0.1754</v>
      </c>
      <c r="L31" s="304">
        <f t="shared" si="2"/>
        <v>0.17534942820838628</v>
      </c>
      <c r="M31" s="295"/>
      <c r="N31" s="295"/>
      <c r="O31" s="295"/>
      <c r="P31" s="295"/>
      <c r="Q31" s="295"/>
      <c r="R31" s="295"/>
      <c r="S31" s="295"/>
      <c r="T31" s="295"/>
      <c r="U31" s="295"/>
      <c r="V31" s="295"/>
      <c r="W31" s="295"/>
      <c r="X31" s="295"/>
      <c r="Y31" s="295"/>
      <c r="Z31" s="295"/>
      <c r="AA31" s="295"/>
      <c r="AB31" s="295"/>
    </row>
    <row r="32" spans="1:32" s="297" customFormat="1" ht="12.75">
      <c r="A32" s="295"/>
      <c r="B32" s="295">
        <v>220</v>
      </c>
      <c r="C32" s="295"/>
      <c r="D32" s="295"/>
      <c r="E32" s="295"/>
      <c r="F32" s="295"/>
      <c r="G32" s="295"/>
      <c r="H32" s="295"/>
      <c r="I32" s="295"/>
      <c r="J32" s="305" t="s">
        <v>231</v>
      </c>
      <c r="K32" s="299">
        <f t="shared" si="1"/>
        <v>9.3180855569673871E-2</v>
      </c>
      <c r="L32" s="304">
        <f t="shared" si="2"/>
        <v>9.3180855569673871E-2</v>
      </c>
      <c r="M32" s="295"/>
      <c r="N32" s="295"/>
      <c r="O32" s="295"/>
      <c r="P32" s="295"/>
      <c r="Q32" s="295"/>
      <c r="R32" s="295"/>
      <c r="S32" s="295"/>
      <c r="T32" s="295"/>
      <c r="U32" s="295"/>
      <c r="V32" s="295"/>
      <c r="W32" s="295"/>
      <c r="X32" s="295"/>
      <c r="Y32" s="295"/>
      <c r="Z32" s="295"/>
      <c r="AA32" s="295"/>
      <c r="AB32" s="295"/>
    </row>
    <row r="33" spans="1:28" s="297" customFormat="1" ht="12.75">
      <c r="A33" s="295"/>
      <c r="B33" s="295">
        <v>21</v>
      </c>
      <c r="C33" s="295"/>
      <c r="D33" s="295"/>
      <c r="E33" s="295"/>
      <c r="F33" s="295"/>
      <c r="G33" s="295"/>
      <c r="H33" s="295"/>
      <c r="I33" s="295"/>
      <c r="J33" s="305" t="s">
        <v>232</v>
      </c>
      <c r="K33" s="299">
        <f t="shared" si="1"/>
        <v>8.8945362134688691E-3</v>
      </c>
      <c r="L33" s="303">
        <f t="shared" si="2"/>
        <v>8.8945362134688691E-3</v>
      </c>
      <c r="M33" s="295"/>
      <c r="N33" s="295"/>
      <c r="O33" s="295"/>
      <c r="P33" s="295"/>
      <c r="Q33" s="295"/>
      <c r="R33" s="295"/>
      <c r="S33" s="295"/>
      <c r="T33" s="295"/>
      <c r="U33" s="295"/>
      <c r="V33" s="295"/>
      <c r="W33" s="295"/>
      <c r="X33" s="295"/>
      <c r="Y33" s="295"/>
      <c r="Z33" s="295"/>
      <c r="AA33" s="295"/>
      <c r="AB33" s="295"/>
    </row>
    <row r="34" spans="1:28" s="297" customFormat="1" ht="12.75">
      <c r="A34" s="295"/>
      <c r="B34" s="295">
        <v>272</v>
      </c>
      <c r="C34" s="295"/>
      <c r="D34" s="295"/>
      <c r="E34" s="295"/>
      <c r="F34" s="295"/>
      <c r="G34" s="295"/>
      <c r="H34" s="295"/>
      <c r="I34" s="295"/>
      <c r="J34" s="305" t="s">
        <v>233</v>
      </c>
      <c r="K34" s="299">
        <f t="shared" si="1"/>
        <v>0.11520542143159677</v>
      </c>
      <c r="L34" s="303">
        <f t="shared" si="2"/>
        <v>0.11520542143159677</v>
      </c>
      <c r="M34" s="295"/>
      <c r="N34" s="295"/>
      <c r="O34" s="295"/>
      <c r="P34" s="295"/>
      <c r="Q34" s="295"/>
      <c r="R34" s="295"/>
      <c r="S34" s="295"/>
      <c r="T34" s="295"/>
      <c r="U34" s="295"/>
      <c r="V34" s="295"/>
      <c r="W34" s="295"/>
      <c r="X34" s="295"/>
      <c r="Y34" s="295"/>
      <c r="Z34" s="295"/>
      <c r="AA34" s="295"/>
      <c r="AB34" s="295"/>
    </row>
    <row r="35" spans="1:28" s="297" customFormat="1" ht="12.75">
      <c r="A35" s="295"/>
      <c r="C35" s="295"/>
      <c r="D35" s="295"/>
      <c r="E35" s="295"/>
      <c r="F35" s="295"/>
      <c r="G35" s="295"/>
      <c r="H35" s="295"/>
      <c r="I35" s="295"/>
      <c r="J35" s="305"/>
      <c r="M35" s="295"/>
      <c r="N35" s="295"/>
      <c r="O35" s="295"/>
      <c r="P35" s="295"/>
      <c r="Q35" s="295"/>
      <c r="R35" s="295"/>
      <c r="S35" s="295"/>
      <c r="T35" s="295"/>
      <c r="U35" s="295"/>
      <c r="V35" s="295"/>
      <c r="W35" s="295"/>
      <c r="X35" s="295"/>
      <c r="Y35" s="295"/>
      <c r="Z35" s="295"/>
      <c r="AA35" s="295"/>
      <c r="AB35" s="295"/>
    </row>
    <row r="36" spans="1:28" s="297" customFormat="1" ht="12.75">
      <c r="A36" s="295"/>
      <c r="B36" s="295">
        <v>2361</v>
      </c>
      <c r="C36" s="295"/>
      <c r="D36" s="295"/>
      <c r="E36" s="295"/>
      <c r="F36" s="295"/>
      <c r="G36" s="295"/>
      <c r="H36" s="295"/>
      <c r="I36" s="295"/>
      <c r="J36" s="305"/>
      <c r="K36" s="299">
        <v>1</v>
      </c>
      <c r="L36" s="304">
        <f>B36/B$36</f>
        <v>1</v>
      </c>
      <c r="M36" s="295"/>
      <c r="N36" s="295"/>
      <c r="O36" s="295"/>
      <c r="P36" s="295"/>
      <c r="Q36" s="295"/>
      <c r="R36" s="295"/>
      <c r="S36" s="295"/>
      <c r="T36" s="295"/>
      <c r="U36" s="295"/>
      <c r="V36" s="295"/>
      <c r="W36" s="295"/>
      <c r="X36" s="295"/>
      <c r="Y36" s="295"/>
      <c r="Z36" s="295"/>
      <c r="AA36" s="295"/>
      <c r="AB36" s="295"/>
    </row>
    <row r="37" spans="1:28" s="297" customFormat="1" ht="12.75">
      <c r="A37" s="295"/>
      <c r="C37" s="295"/>
      <c r="D37" s="295"/>
      <c r="E37" s="295"/>
      <c r="F37" s="295"/>
      <c r="G37" s="295"/>
      <c r="H37" s="295"/>
      <c r="I37" s="295"/>
      <c r="J37" s="295"/>
      <c r="K37" s="308"/>
      <c r="L37" s="308"/>
      <c r="M37" s="295"/>
      <c r="N37" s="295"/>
      <c r="O37" s="295"/>
      <c r="P37" s="295"/>
      <c r="Q37" s="295"/>
      <c r="R37" s="295"/>
      <c r="S37" s="295"/>
      <c r="T37" s="295"/>
      <c r="U37" s="295"/>
      <c r="V37" s="295"/>
      <c r="W37" s="295"/>
      <c r="X37" s="295"/>
      <c r="Y37" s="295"/>
      <c r="Z37" s="295"/>
      <c r="AA37" s="295"/>
      <c r="AB37" s="295"/>
    </row>
    <row r="38" spans="1:28" s="297" customFormat="1" ht="12.75">
      <c r="A38" s="295"/>
      <c r="B38" s="295">
        <f>SUM(B22:B34)</f>
        <v>2361</v>
      </c>
      <c r="C38" s="295"/>
      <c r="D38" s="295"/>
      <c r="E38" s="295"/>
      <c r="F38" s="295"/>
      <c r="G38" s="295"/>
      <c r="H38" s="295"/>
      <c r="I38" s="295"/>
      <c r="J38" s="295"/>
      <c r="K38" s="295"/>
      <c r="L38" s="295"/>
      <c r="M38" s="299"/>
      <c r="N38" s="295"/>
      <c r="O38" s="295"/>
      <c r="P38" s="295"/>
      <c r="Q38" s="295"/>
      <c r="R38" s="295"/>
      <c r="S38" s="295"/>
      <c r="T38" s="295"/>
      <c r="U38" s="295"/>
      <c r="V38" s="295"/>
      <c r="W38" s="295"/>
      <c r="X38" s="295"/>
      <c r="Y38" s="295"/>
      <c r="Z38" s="295"/>
      <c r="AA38" s="295"/>
      <c r="AB38" s="295"/>
    </row>
    <row r="39" spans="1:28" s="297" customFormat="1" ht="12.75">
      <c r="A39" s="295"/>
      <c r="B39" s="295"/>
      <c r="C39" s="295"/>
      <c r="D39" s="295"/>
      <c r="E39" s="295"/>
      <c r="F39" s="295"/>
      <c r="G39" s="295"/>
      <c r="H39" s="295"/>
      <c r="I39" s="295"/>
      <c r="J39" s="295"/>
      <c r="K39" s="295"/>
      <c r="L39" s="295"/>
      <c r="M39" s="299"/>
      <c r="N39" s="295"/>
      <c r="O39" s="295"/>
      <c r="P39" s="295"/>
      <c r="Q39" s="295"/>
      <c r="R39" s="295"/>
      <c r="S39" s="295"/>
      <c r="T39" s="295"/>
      <c r="U39" s="295"/>
      <c r="V39" s="295"/>
      <c r="W39" s="295"/>
      <c r="X39" s="295"/>
      <c r="Y39" s="295"/>
      <c r="Z39" s="295"/>
      <c r="AA39" s="295"/>
      <c r="AB39" s="295"/>
    </row>
    <row r="40" spans="1:28" s="297" customFormat="1" ht="12.75" customHeight="1">
      <c r="A40" s="295"/>
      <c r="B40" s="295"/>
      <c r="C40" s="295"/>
      <c r="D40" s="295"/>
      <c r="E40" s="295"/>
      <c r="F40" s="295"/>
      <c r="G40" s="295"/>
      <c r="H40" s="295"/>
      <c r="I40" s="295"/>
      <c r="J40" s="295"/>
      <c r="K40" s="295"/>
      <c r="L40" s="295"/>
      <c r="M40" s="299"/>
      <c r="N40" s="309" t="s">
        <v>234</v>
      </c>
      <c r="O40" s="310"/>
      <c r="P40" s="310"/>
      <c r="Q40" s="310"/>
      <c r="R40" s="310"/>
      <c r="S40" s="310"/>
      <c r="T40" s="310"/>
      <c r="U40" s="310"/>
      <c r="V40" s="310"/>
      <c r="W40" s="310"/>
      <c r="X40" s="310"/>
      <c r="Y40" s="310"/>
      <c r="Z40" s="310"/>
      <c r="AA40" s="310"/>
      <c r="AB40" s="310"/>
    </row>
    <row r="41" spans="1:28" s="297" customFormat="1" ht="12.75" customHeight="1">
      <c r="M41" s="299"/>
      <c r="N41" s="310"/>
      <c r="O41" s="310"/>
      <c r="P41" s="310"/>
      <c r="Q41" s="310"/>
      <c r="R41" s="310"/>
      <c r="S41" s="310"/>
      <c r="T41" s="310"/>
      <c r="U41" s="310"/>
      <c r="V41" s="310"/>
      <c r="W41" s="310"/>
      <c r="X41" s="310"/>
      <c r="Y41" s="310"/>
      <c r="Z41" s="310"/>
      <c r="AA41" s="310"/>
      <c r="AB41" s="310"/>
    </row>
    <row r="42" spans="1:28" s="297" customFormat="1" ht="12.75">
      <c r="M42" s="299"/>
      <c r="N42" s="295"/>
      <c r="O42" s="295"/>
      <c r="P42" s="295"/>
      <c r="Q42" s="295"/>
      <c r="R42" s="295"/>
      <c r="S42" s="295"/>
      <c r="T42" s="295"/>
      <c r="U42" s="295"/>
      <c r="V42" s="295"/>
      <c r="W42" s="295"/>
      <c r="X42" s="295"/>
      <c r="Y42" s="295"/>
      <c r="Z42" s="295"/>
      <c r="AA42" s="295"/>
      <c r="AB42" s="295"/>
    </row>
    <row r="43" spans="1:28" s="297" customFormat="1" ht="12.75">
      <c r="M43" s="299"/>
      <c r="N43" s="295"/>
      <c r="O43" s="295"/>
      <c r="P43" s="295"/>
      <c r="Q43" s="295"/>
      <c r="R43" s="295"/>
      <c r="S43" s="295"/>
      <c r="T43" s="295"/>
      <c r="U43" s="295"/>
      <c r="V43" s="295"/>
      <c r="W43" s="295"/>
      <c r="X43" s="295"/>
      <c r="Y43" s="295"/>
      <c r="Z43" s="295"/>
      <c r="AA43" s="295"/>
      <c r="AB43" s="295"/>
    </row>
    <row r="44" spans="1:28" s="297" customFormat="1" ht="12.75">
      <c r="M44" s="299"/>
      <c r="N44" s="295"/>
      <c r="O44" s="295"/>
      <c r="P44" s="295"/>
      <c r="Q44" s="295"/>
      <c r="R44" s="295"/>
      <c r="S44" s="295"/>
      <c r="T44" s="295"/>
      <c r="U44" s="295"/>
      <c r="V44" s="295"/>
      <c r="W44" s="295"/>
      <c r="X44" s="295"/>
      <c r="Y44" s="295"/>
      <c r="Z44" s="295"/>
      <c r="AA44" s="295"/>
      <c r="AB44" s="295"/>
    </row>
    <row r="45" spans="1:28" s="297" customFormat="1" ht="12.75">
      <c r="M45" s="299"/>
      <c r="N45" s="295"/>
      <c r="O45" s="295"/>
      <c r="P45" s="295"/>
      <c r="Q45" s="295"/>
      <c r="R45" s="295"/>
      <c r="S45" s="295"/>
      <c r="T45" s="295"/>
      <c r="U45" s="295"/>
      <c r="V45" s="295"/>
      <c r="W45" s="295"/>
      <c r="X45" s="295"/>
      <c r="Y45" s="295"/>
      <c r="Z45" s="295"/>
      <c r="AA45" s="295"/>
      <c r="AB45" s="295"/>
    </row>
    <row r="46" spans="1:28" s="297" customFormat="1" ht="12.75">
      <c r="M46" s="299"/>
      <c r="N46" s="295"/>
      <c r="O46" s="295"/>
      <c r="P46" s="295"/>
      <c r="Q46" s="295"/>
      <c r="R46" s="295"/>
      <c r="S46" s="295"/>
      <c r="T46" s="295"/>
      <c r="U46" s="295"/>
      <c r="V46" s="295"/>
      <c r="W46" s="295"/>
      <c r="X46" s="295"/>
      <c r="Y46" s="295"/>
      <c r="Z46" s="295"/>
      <c r="AA46" s="295"/>
      <c r="AB46" s="295"/>
    </row>
    <row r="47" spans="1:28" s="297" customFormat="1" ht="12.75">
      <c r="M47" s="299"/>
      <c r="N47" s="295"/>
      <c r="O47" s="295"/>
      <c r="P47" s="295"/>
      <c r="Q47" s="295"/>
      <c r="R47" s="295"/>
      <c r="S47" s="295"/>
      <c r="T47" s="295"/>
      <c r="U47" s="295"/>
      <c r="V47" s="295"/>
      <c r="W47" s="295"/>
      <c r="X47" s="295"/>
      <c r="Y47" s="295"/>
      <c r="Z47" s="295"/>
      <c r="AA47" s="295"/>
      <c r="AB47" s="295"/>
    </row>
    <row r="48" spans="1:28" s="297" customFormat="1" ht="12.75">
      <c r="M48" s="299"/>
      <c r="N48" s="295"/>
      <c r="O48" s="295"/>
      <c r="P48" s="295"/>
      <c r="Q48" s="295"/>
      <c r="R48" s="295"/>
      <c r="S48" s="295"/>
      <c r="T48" s="295"/>
      <c r="U48" s="295"/>
      <c r="V48" s="295"/>
      <c r="W48" s="295"/>
      <c r="X48" s="295"/>
      <c r="Y48" s="295"/>
      <c r="Z48" s="295"/>
      <c r="AA48" s="295"/>
      <c r="AB48" s="295"/>
    </row>
    <row r="49" spans="1:28" s="297" customFormat="1" ht="12.75">
      <c r="M49" s="299"/>
      <c r="N49" s="295"/>
      <c r="O49" s="295"/>
      <c r="P49" s="295"/>
      <c r="Q49" s="295"/>
      <c r="R49" s="295"/>
      <c r="S49" s="295"/>
      <c r="T49" s="295"/>
      <c r="U49" s="295"/>
      <c r="V49" s="295"/>
      <c r="W49" s="295"/>
      <c r="X49" s="295"/>
      <c r="Y49" s="295"/>
      <c r="Z49" s="295"/>
      <c r="AA49" s="295"/>
      <c r="AB49" s="295"/>
    </row>
    <row r="50" spans="1:28" s="297" customFormat="1" ht="12.75">
      <c r="M50" s="299"/>
      <c r="N50" s="295"/>
      <c r="O50" s="295"/>
      <c r="P50" s="295"/>
      <c r="Q50" s="295"/>
      <c r="R50" s="295"/>
      <c r="S50" s="295"/>
      <c r="T50" s="295"/>
      <c r="U50" s="295"/>
      <c r="V50" s="295"/>
      <c r="W50" s="295"/>
      <c r="X50" s="295"/>
      <c r="Y50" s="295"/>
      <c r="Z50" s="295"/>
      <c r="AA50" s="295"/>
      <c r="AB50" s="295"/>
    </row>
    <row r="51" spans="1:28" s="297" customFormat="1" ht="12.75">
      <c r="M51" s="299"/>
      <c r="N51" s="295"/>
      <c r="O51" s="295"/>
      <c r="P51" s="295"/>
      <c r="Q51" s="295"/>
      <c r="R51" s="295"/>
      <c r="S51" s="295"/>
      <c r="T51" s="295"/>
      <c r="U51" s="295"/>
      <c r="V51" s="295"/>
      <c r="W51" s="295"/>
      <c r="X51" s="295"/>
      <c r="Y51" s="295"/>
      <c r="Z51" s="295"/>
      <c r="AA51" s="295"/>
      <c r="AB51" s="295"/>
    </row>
    <row r="52" spans="1:28" s="297" customFormat="1" ht="12.75">
      <c r="M52" s="299"/>
      <c r="N52" s="295"/>
      <c r="O52" s="295"/>
      <c r="P52" s="295"/>
      <c r="Q52" s="295"/>
      <c r="R52" s="295"/>
      <c r="S52" s="295"/>
      <c r="T52" s="295"/>
      <c r="U52" s="295"/>
      <c r="V52" s="295"/>
      <c r="W52" s="295"/>
      <c r="X52" s="295"/>
      <c r="Y52" s="295"/>
      <c r="Z52" s="295"/>
      <c r="AA52" s="295"/>
      <c r="AB52" s="295"/>
    </row>
    <row r="53" spans="1:28" s="297" customFormat="1" ht="12.75">
      <c r="M53" s="308"/>
      <c r="N53" s="295"/>
      <c r="O53" s="295"/>
      <c r="P53" s="295"/>
      <c r="Q53" s="295"/>
      <c r="R53" s="295"/>
      <c r="S53" s="295"/>
      <c r="T53" s="295"/>
      <c r="U53" s="295"/>
      <c r="V53" s="295"/>
      <c r="W53" s="295"/>
      <c r="X53" s="295"/>
      <c r="Y53" s="295"/>
      <c r="Z53" s="295"/>
      <c r="AA53" s="295"/>
      <c r="AB53" s="295"/>
    </row>
    <row r="54" spans="1:28" s="297" customFormat="1" ht="12.75">
      <c r="M54" s="295"/>
      <c r="N54" s="295"/>
      <c r="O54" s="295"/>
      <c r="P54" s="295"/>
      <c r="Q54" s="295"/>
      <c r="R54" s="295"/>
      <c r="S54" s="295"/>
      <c r="T54" s="295"/>
      <c r="U54" s="295"/>
      <c r="V54" s="295"/>
      <c r="W54" s="295"/>
      <c r="X54" s="295"/>
      <c r="Y54" s="295"/>
      <c r="Z54" s="295"/>
      <c r="AA54" s="295"/>
      <c r="AB54" s="295"/>
    </row>
    <row r="55" spans="1:28" s="297" customFormat="1" ht="12.75">
      <c r="M55" s="295"/>
      <c r="N55" s="295"/>
      <c r="O55" s="295"/>
      <c r="P55" s="304"/>
      <c r="Q55" s="295"/>
      <c r="R55" s="295"/>
      <c r="S55" s="295"/>
      <c r="T55" s="295"/>
      <c r="U55" s="295"/>
      <c r="V55" s="295"/>
      <c r="W55" s="295"/>
      <c r="X55" s="295"/>
      <c r="Y55" s="295"/>
      <c r="Z55" s="295"/>
      <c r="AA55" s="295"/>
      <c r="AB55" s="295"/>
    </row>
    <row r="56" spans="1:28" s="297" customFormat="1" ht="12.75">
      <c r="M56" s="295"/>
      <c r="N56" s="295"/>
      <c r="O56" s="295"/>
      <c r="P56" s="311"/>
      <c r="Q56" s="295"/>
      <c r="R56" s="295"/>
      <c r="S56" s="295"/>
      <c r="T56" s="295"/>
      <c r="U56" s="295"/>
      <c r="V56" s="295"/>
      <c r="W56" s="295"/>
      <c r="X56" s="295"/>
      <c r="Y56" s="295"/>
      <c r="Z56" s="295"/>
      <c r="AA56" s="295"/>
      <c r="AB56" s="295"/>
    </row>
    <row r="57" spans="1:28" s="297" customFormat="1" ht="12.75">
      <c r="A57" s="295"/>
      <c r="B57" s="295"/>
      <c r="C57" s="295"/>
      <c r="D57" s="295"/>
      <c r="E57" s="295"/>
      <c r="F57" s="295"/>
      <c r="G57" s="295"/>
      <c r="H57" s="295"/>
      <c r="I57" s="295"/>
      <c r="J57" s="295"/>
      <c r="K57" s="295"/>
      <c r="L57" s="295"/>
      <c r="M57" s="295"/>
      <c r="N57" s="295"/>
      <c r="O57" s="295"/>
      <c r="P57" s="304"/>
      <c r="Q57" s="295"/>
      <c r="R57" s="295"/>
      <c r="S57" s="295"/>
      <c r="T57" s="295"/>
      <c r="U57" s="295"/>
      <c r="V57" s="295"/>
      <c r="W57" s="295"/>
      <c r="X57" s="295"/>
      <c r="Y57" s="295"/>
      <c r="Z57" s="295"/>
      <c r="AA57" s="295"/>
      <c r="AB57" s="295"/>
    </row>
    <row r="58" spans="1:28" s="297" customFormat="1" ht="12.75">
      <c r="A58" s="295"/>
      <c r="B58" s="295"/>
      <c r="C58" s="295"/>
      <c r="D58" s="295"/>
      <c r="E58" s="295"/>
      <c r="F58" s="295"/>
      <c r="G58" s="295"/>
      <c r="H58" s="295"/>
      <c r="I58" s="295"/>
      <c r="J58" s="295"/>
      <c r="K58" s="295"/>
      <c r="L58" s="295"/>
      <c r="M58" s="295"/>
      <c r="N58" s="295"/>
      <c r="O58" s="295"/>
      <c r="P58" s="304"/>
      <c r="Q58" s="295"/>
      <c r="R58" s="295"/>
      <c r="S58" s="295"/>
      <c r="T58" s="295"/>
      <c r="U58" s="295"/>
      <c r="V58" s="295"/>
      <c r="W58" s="295"/>
      <c r="X58" s="295"/>
      <c r="Y58" s="295"/>
      <c r="Z58" s="295"/>
      <c r="AA58" s="295"/>
      <c r="AB58" s="295"/>
    </row>
    <row r="59" spans="1:28" s="297" customFormat="1" ht="12.75">
      <c r="A59" s="295"/>
      <c r="B59" s="295"/>
      <c r="C59" s="295"/>
      <c r="D59" s="295"/>
      <c r="E59" s="295"/>
      <c r="F59" s="295"/>
      <c r="G59" s="295"/>
      <c r="H59" s="295"/>
      <c r="I59" s="295"/>
      <c r="J59" s="295"/>
      <c r="K59" s="295"/>
      <c r="L59" s="295"/>
      <c r="M59" s="295"/>
      <c r="N59" s="295"/>
      <c r="O59" s="295"/>
      <c r="P59" s="311"/>
      <c r="Q59" s="295"/>
      <c r="R59" s="295"/>
      <c r="S59" s="295"/>
      <c r="T59" s="295"/>
      <c r="U59" s="295"/>
      <c r="V59" s="295"/>
      <c r="W59" s="295"/>
      <c r="X59" s="295"/>
      <c r="Y59" s="295"/>
      <c r="Z59" s="295"/>
      <c r="AA59" s="295"/>
      <c r="AB59" s="295"/>
    </row>
    <row r="60" spans="1:28" s="297" customFormat="1" ht="12.75">
      <c r="A60" s="295"/>
      <c r="B60" s="295"/>
      <c r="C60" s="295"/>
      <c r="D60" s="295"/>
      <c r="E60" s="295"/>
      <c r="F60" s="295"/>
      <c r="G60" s="295"/>
      <c r="H60" s="295"/>
      <c r="I60" s="295"/>
      <c r="J60" s="295"/>
      <c r="K60" s="295"/>
      <c r="L60" s="295"/>
      <c r="M60" s="295"/>
      <c r="N60" s="295"/>
      <c r="O60" s="295"/>
      <c r="P60" s="303"/>
      <c r="Q60" s="295"/>
      <c r="R60" s="295"/>
      <c r="S60" s="295"/>
      <c r="T60" s="295"/>
      <c r="U60" s="295"/>
      <c r="V60" s="295"/>
      <c r="W60" s="295"/>
      <c r="X60" s="295"/>
      <c r="Y60" s="295"/>
      <c r="Z60" s="295"/>
      <c r="AA60" s="295"/>
      <c r="AB60" s="295"/>
    </row>
    <row r="61" spans="1:28" s="297" customFormat="1" ht="12.75">
      <c r="A61" s="295"/>
      <c r="B61" s="295"/>
      <c r="C61" s="295"/>
      <c r="D61" s="295"/>
      <c r="E61" s="295"/>
      <c r="F61" s="295"/>
      <c r="G61" s="295"/>
      <c r="H61" s="295"/>
      <c r="I61" s="295"/>
      <c r="J61" s="295"/>
      <c r="K61" s="295"/>
      <c r="L61" s="295"/>
      <c r="M61" s="295"/>
      <c r="N61" s="295"/>
      <c r="O61" s="295"/>
      <c r="P61" s="304"/>
      <c r="Q61" s="295"/>
      <c r="R61" s="295"/>
      <c r="S61" s="295"/>
      <c r="T61" s="295"/>
      <c r="U61" s="295"/>
      <c r="V61" s="295"/>
      <c r="W61" s="295"/>
      <c r="X61" s="295"/>
      <c r="Y61" s="295"/>
      <c r="Z61" s="295"/>
      <c r="AA61" s="295"/>
      <c r="AB61" s="295"/>
    </row>
    <row r="62" spans="1:28">
      <c r="P62" s="304"/>
    </row>
    <row r="63" spans="1:28">
      <c r="P63" s="304"/>
    </row>
    <row r="64" spans="1:28">
      <c r="P64" s="304"/>
    </row>
    <row r="65" spans="16:16">
      <c r="P65" s="304"/>
    </row>
    <row r="66" spans="16:16">
      <c r="P66" s="311"/>
    </row>
    <row r="67" spans="16:16">
      <c r="P67" s="304"/>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I 22</vt:lpstr>
      <vt:lpstr>Gminy I.22</vt:lpstr>
      <vt:lpstr>Wykresy I 22</vt:lpstr>
      <vt:lpstr>'Gminy I.22'!Obszar_wydruku</vt:lpstr>
      <vt:lpstr>'Stan i struktura I 22'!Obszar_wydruku</vt:lpstr>
      <vt:lpstr>'Wykresy I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2022-02-09T07:47:57Z</dcterms:created>
  <dcterms:modified xsi:type="dcterms:W3CDTF">2022-02-09T09:32:36Z</dcterms:modified>
</cp:coreProperties>
</file>