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2r\"/>
    </mc:Choice>
  </mc:AlternateContent>
  <bookViews>
    <workbookView xWindow="0" yWindow="0" windowWidth="25170" windowHeight="11310"/>
  </bookViews>
  <sheets>
    <sheet name="Stan i struktura VIII 22" sheetId="1" r:id="rId1"/>
    <sheet name="Gminy VIII.22" sheetId="2" r:id="rId2"/>
    <sheet name="Wykresy VIII 22" sheetId="3" r:id="rId3"/>
  </sheets>
  <externalReferences>
    <externalReference r:id="rId4"/>
    <externalReference r:id="rId5"/>
  </externalReferences>
  <definedNames>
    <definedName name="_xlnm.Print_Area" localSheetId="1">'Gminy VIII.22'!$B$1:$O$46</definedName>
    <definedName name="_xlnm.Print_Area" localSheetId="0">'Stan i struktura VIII 22'!$B$2:$S$68</definedName>
    <definedName name="_xlnm.Print_Area" localSheetId="2">'Wykresy VIII 22'!$N$1:$AB$41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3" l="1"/>
  <c r="L36" i="3"/>
  <c r="L34" i="3"/>
  <c r="K34" i="3"/>
  <c r="L33" i="3"/>
  <c r="K33" i="3"/>
  <c r="L32" i="3"/>
  <c r="K32" i="3"/>
  <c r="L31" i="3"/>
  <c r="K31" i="3"/>
  <c r="L30" i="3"/>
  <c r="K30" i="3"/>
  <c r="L29" i="3"/>
  <c r="K29" i="3"/>
  <c r="L28" i="3"/>
  <c r="K28" i="3"/>
  <c r="L27" i="3"/>
  <c r="L26" i="3"/>
  <c r="K26" i="3"/>
  <c r="L25" i="3"/>
  <c r="K25" i="3"/>
  <c r="L24" i="3"/>
  <c r="K24" i="3"/>
  <c r="L23" i="3"/>
  <c r="K23" i="3"/>
  <c r="L22" i="3"/>
  <c r="K22" i="3"/>
  <c r="K19" i="3" s="1"/>
  <c r="J9" i="3"/>
  <c r="J8" i="3"/>
  <c r="J7" i="3"/>
  <c r="J6" i="3"/>
  <c r="J5" i="3"/>
  <c r="J4" i="3"/>
  <c r="J41" i="2" l="1"/>
  <c r="E41" i="2"/>
  <c r="E34" i="2"/>
  <c r="J33" i="2"/>
  <c r="O30" i="2"/>
  <c r="E27" i="2"/>
  <c r="J23" i="2"/>
  <c r="O19" i="2"/>
  <c r="E19" i="2"/>
  <c r="J14" i="2"/>
  <c r="J12" i="2"/>
  <c r="E8" i="2"/>
  <c r="O42" i="2" s="1"/>
  <c r="O6" i="2"/>
  <c r="E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V65" i="1" s="1"/>
  <c r="S64" i="1"/>
  <c r="S65" i="1" s="1"/>
  <c r="R63" i="1"/>
  <c r="Q63" i="1"/>
  <c r="P63" i="1"/>
  <c r="O63" i="1"/>
  <c r="N63" i="1"/>
  <c r="M63" i="1"/>
  <c r="L63" i="1"/>
  <c r="K63" i="1"/>
  <c r="J63" i="1"/>
  <c r="I63" i="1"/>
  <c r="H63" i="1"/>
  <c r="G63" i="1"/>
  <c r="F63" i="1"/>
  <c r="U63" i="1" s="1"/>
  <c r="E63" i="1"/>
  <c r="V63" i="1" s="1"/>
  <c r="S62" i="1"/>
  <c r="S63" i="1" s="1"/>
  <c r="R61" i="1"/>
  <c r="Q61" i="1"/>
  <c r="P61" i="1"/>
  <c r="O61" i="1"/>
  <c r="N61" i="1"/>
  <c r="M61" i="1"/>
  <c r="L61" i="1"/>
  <c r="K61" i="1"/>
  <c r="J61" i="1"/>
  <c r="I61" i="1"/>
  <c r="H61" i="1"/>
  <c r="G61" i="1"/>
  <c r="F61" i="1"/>
  <c r="U61" i="1" s="1"/>
  <c r="E61" i="1"/>
  <c r="V61" i="1" s="1"/>
  <c r="S60" i="1"/>
  <c r="S61" i="1" s="1"/>
  <c r="R59" i="1"/>
  <c r="Q59" i="1"/>
  <c r="P59" i="1"/>
  <c r="O59" i="1"/>
  <c r="N59" i="1"/>
  <c r="M59" i="1"/>
  <c r="L59" i="1"/>
  <c r="K59" i="1"/>
  <c r="J59" i="1"/>
  <c r="I59" i="1"/>
  <c r="H59" i="1"/>
  <c r="G59" i="1"/>
  <c r="F59" i="1"/>
  <c r="U59" i="1" s="1"/>
  <c r="E59" i="1"/>
  <c r="V59" i="1" s="1"/>
  <c r="S58" i="1"/>
  <c r="S59" i="1" s="1"/>
  <c r="R57" i="1"/>
  <c r="Q57" i="1"/>
  <c r="P57" i="1"/>
  <c r="O57" i="1"/>
  <c r="N57" i="1"/>
  <c r="M57" i="1"/>
  <c r="L57" i="1"/>
  <c r="K57" i="1"/>
  <c r="J57" i="1"/>
  <c r="I57" i="1"/>
  <c r="H57" i="1"/>
  <c r="G57" i="1"/>
  <c r="F57" i="1"/>
  <c r="U57" i="1" s="1"/>
  <c r="E57" i="1"/>
  <c r="V57" i="1" s="1"/>
  <c r="S56" i="1"/>
  <c r="S57" i="1" s="1"/>
  <c r="R55" i="1"/>
  <c r="Q55" i="1"/>
  <c r="P55" i="1"/>
  <c r="O55" i="1"/>
  <c r="N55" i="1"/>
  <c r="M55" i="1"/>
  <c r="L55" i="1"/>
  <c r="K55" i="1"/>
  <c r="J55" i="1"/>
  <c r="I55" i="1"/>
  <c r="H55" i="1"/>
  <c r="G55" i="1"/>
  <c r="F55" i="1"/>
  <c r="U55" i="1" s="1"/>
  <c r="E55" i="1"/>
  <c r="V55" i="1" s="1"/>
  <c r="S54" i="1"/>
  <c r="S55" i="1" s="1"/>
  <c r="R53" i="1"/>
  <c r="Q53" i="1"/>
  <c r="P53" i="1"/>
  <c r="O53" i="1"/>
  <c r="N53" i="1"/>
  <c r="M53" i="1"/>
  <c r="L53" i="1"/>
  <c r="K53" i="1"/>
  <c r="J53" i="1"/>
  <c r="I53" i="1"/>
  <c r="H53" i="1"/>
  <c r="G53" i="1"/>
  <c r="F53" i="1"/>
  <c r="U53" i="1" s="1"/>
  <c r="E53" i="1"/>
  <c r="V53" i="1" s="1"/>
  <c r="S52" i="1"/>
  <c r="S53" i="1" s="1"/>
  <c r="R51" i="1"/>
  <c r="Q51" i="1"/>
  <c r="P51" i="1"/>
  <c r="O51" i="1"/>
  <c r="N51" i="1"/>
  <c r="M51" i="1"/>
  <c r="L51" i="1"/>
  <c r="K51" i="1"/>
  <c r="J51" i="1"/>
  <c r="I51" i="1"/>
  <c r="H51" i="1"/>
  <c r="G51" i="1"/>
  <c r="F51" i="1"/>
  <c r="U51" i="1" s="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U49" i="1" s="1"/>
  <c r="E49" i="1"/>
  <c r="E67" i="1" s="1"/>
  <c r="S48" i="1"/>
  <c r="S49" i="1" s="1"/>
  <c r="R46" i="1"/>
  <c r="Q46" i="1"/>
  <c r="P46" i="1"/>
  <c r="O46" i="1"/>
  <c r="N46" i="1"/>
  <c r="M46" i="1"/>
  <c r="L46" i="1"/>
  <c r="K46" i="1"/>
  <c r="J46" i="1"/>
  <c r="I46" i="1"/>
  <c r="H46" i="1"/>
  <c r="G46" i="1"/>
  <c r="F46" i="1"/>
  <c r="U46" i="1" s="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Q9" i="1"/>
  <c r="O9" i="1"/>
  <c r="M9" i="1"/>
  <c r="K9" i="1"/>
  <c r="I9" i="1"/>
  <c r="G9" i="1"/>
  <c r="E9" i="1"/>
  <c r="S7" i="1"/>
  <c r="R7" i="1"/>
  <c r="R8" i="1" s="1"/>
  <c r="Q7" i="1"/>
  <c r="Q8" i="1" s="1"/>
  <c r="P7" i="1"/>
  <c r="P8" i="1" s="1"/>
  <c r="O7" i="1"/>
  <c r="O8" i="1" s="1"/>
  <c r="N7" i="1"/>
  <c r="N8" i="1" s="1"/>
  <c r="M7" i="1"/>
  <c r="M8" i="1" s="1"/>
  <c r="L7" i="1"/>
  <c r="L8" i="1" s="1"/>
  <c r="K7" i="1"/>
  <c r="K8" i="1" s="1"/>
  <c r="J7" i="1"/>
  <c r="J9" i="1" s="1"/>
  <c r="I7" i="1"/>
  <c r="I8" i="1" s="1"/>
  <c r="H7" i="1"/>
  <c r="H8" i="1" s="1"/>
  <c r="G7" i="1"/>
  <c r="G8" i="1" s="1"/>
  <c r="F7" i="1"/>
  <c r="F9" i="1" s="1"/>
  <c r="E7" i="1"/>
  <c r="E8" i="1" s="1"/>
  <c r="S6" i="1"/>
  <c r="S39" i="1" s="1"/>
  <c r="F8" i="1" l="1"/>
  <c r="J8" i="1"/>
  <c r="S8" i="1"/>
  <c r="H9" i="1"/>
  <c r="L9" i="1"/>
  <c r="P9" i="1"/>
  <c r="V49" i="1"/>
  <c r="F67" i="1"/>
  <c r="S67" i="1" s="1"/>
  <c r="V7" i="1"/>
  <c r="N9" i="1"/>
  <c r="R9" i="1"/>
  <c r="S9" i="1"/>
  <c r="S18" i="1"/>
  <c r="S20" i="1"/>
  <c r="S22" i="1"/>
  <c r="S24" i="1"/>
  <c r="S26" i="1"/>
  <c r="S28" i="1"/>
  <c r="S31" i="1"/>
  <c r="S33" i="1"/>
  <c r="S35" i="1"/>
  <c r="S37" i="1"/>
</calcChain>
</file>

<file path=xl/sharedStrings.xml><?xml version="1.0" encoding="utf-8"?>
<sst xmlns="http://schemas.openxmlformats.org/spreadsheetml/2006/main" count="406" uniqueCount="234">
  <si>
    <t xml:space="preserve">INFORMACJA O STANIE I STRUKTURZE BEZROBOCIA W WOJ. LUBUSKIM W SIERPNIU 2022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</si>
  <si>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</si>
  <si>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</si>
  <si>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</si>
  <si>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</si>
  <si>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</si>
  <si>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</si>
  <si>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</si>
  <si>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</si>
  <si>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</si>
  <si>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</si>
  <si>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</si>
  <si>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</si>
  <si>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</si>
  <si>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</si>
  <si>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</si>
  <si>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</si>
  <si>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</si>
  <si>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</si>
  <si>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</si>
  <si>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</si>
  <si>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lipiec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</si>
  <si>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</si>
  <si>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</si>
  <si>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</si>
  <si>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</si>
  <si>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</si>
  <si>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</si>
  <si>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</si>
  <si>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</si>
  <si>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</si>
  <si>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</si>
  <si>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</si>
  <si>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</si>
  <si>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</si>
  <si>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</si>
  <si>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</si>
  <si>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</si>
  <si>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</si>
  <si>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</si>
  <si>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</si>
  <si>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</si>
  <si>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</si>
  <si>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</si>
  <si>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</si>
  <si>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</si>
  <si>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</si>
  <si>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</si>
  <si>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</si>
  <si>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</si>
  <si>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</si>
  <si>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</si>
  <si>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</si>
  <si>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</si>
  <si>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</si>
  <si>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</si>
  <si>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</si>
  <si>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</si>
  <si>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</si>
  <si>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</si>
  <si>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</si>
  <si>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</si>
  <si>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</si>
  <si>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</si>
  <si>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</si>
  <si>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</si>
  <si>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</si>
  <si>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</si>
  <si>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</si>
  <si>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</si>
  <si>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</si>
  <si>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</si>
  <si>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</si>
  <si>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</si>
  <si>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</si>
  <si>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</si>
  <si>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</si>
  <si>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</si>
  <si>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</si>
  <si>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</si>
  <si>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</si>
  <si>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</si>
  <si>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</si>
  <si>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</si>
  <si>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sierpień 2022 r. jest podawany przez GUS z miesięcznym opóżnieniem</t>
  </si>
  <si>
    <t>Liczba  bezrobotnych w układzie powiatowych urzędów pracy i gmin woj. lubuskiego zarejestrowanych</t>
  </si>
  <si>
    <t>na koniec sierpnia 2022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</si>
  <si>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</si>
  <si>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</si>
  <si>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</si>
  <si>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</si>
  <si>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</si>
  <si>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</si>
  <si>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</si>
  <si>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</si>
  <si>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</si>
  <si>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</si>
  <si>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</si>
  <si>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</si>
  <si>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</si>
  <si>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</si>
  <si>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</si>
  <si>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</si>
  <si>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</si>
  <si>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</si>
  <si>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</si>
  <si>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</si>
  <si>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</si>
  <si>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</si>
  <si>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</si>
  <si>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</si>
  <si>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</si>
  <si>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</si>
  <si>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</si>
  <si>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</si>
  <si>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</si>
  <si>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</si>
  <si>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</si>
  <si>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</si>
  <si>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</si>
  <si>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</si>
  <si>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</si>
  <si>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</si>
  <si>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</si>
  <si>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</si>
  <si>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</si>
  <si>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</si>
  <si>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</si>
  <si>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</si>
  <si>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</si>
  <si>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</si>
  <si>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</si>
  <si>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</si>
  <si>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</si>
  <si>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</si>
  <si>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</si>
  <si>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</si>
  <si>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</si>
  <si>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</si>
  <si>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</si>
  <si>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</si>
  <si>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</si>
  <si>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</si>
  <si>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</si>
  <si>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</si>
  <si>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</si>
  <si>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</si>
  <si>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</si>
  <si>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</si>
  <si>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</si>
  <si>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</si>
  <si>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</si>
  <si>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</si>
  <si>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</si>
  <si>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</si>
  <si>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</si>
  <si>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</si>
  <si>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</si>
  <si>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</si>
  <si>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</si>
  <si>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</si>
  <si>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</si>
  <si>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</si>
  <si>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</si>
  <si>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</si>
  <si>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</si>
  <si>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</si>
  <si>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</si>
  <si>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</si>
  <si>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</si>
  <si>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</si>
  <si>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</si>
  <si>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</si>
  <si>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</si>
  <si>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</si>
  <si>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</si>
  <si>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</si>
  <si>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</si>
  <si>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</si>
  <si>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</si>
  <si>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</si>
  <si>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</si>
  <si>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</si>
  <si>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</si>
  <si>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</si>
  <si>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</si>
  <si>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</si>
  <si>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</si>
  <si>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</si>
  <si>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</si>
  <si>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</si>
  <si>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</si>
  <si>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</si>
  <si>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</si>
  <si>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</si>
  <si>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VIII 2021r.</t>
  </si>
  <si>
    <t>IX 2021r.</t>
  </si>
  <si>
    <t>Podjęcia pracy poza miejscem zamieszkania w ramach bonu na zasiedlenie</t>
  </si>
  <si>
    <t>X 2021r.</t>
  </si>
  <si>
    <t>oferty pracy</t>
  </si>
  <si>
    <t>Podjęcia pracy w ramach bonu zatrudnieniowego</t>
  </si>
  <si>
    <t>XI 2021r.</t>
  </si>
  <si>
    <t>III 2021r.</t>
  </si>
  <si>
    <t>Podjęcie pracy w ramach refundacji składek na ubezpieczenie społeczne</t>
  </si>
  <si>
    <t>XII 2021r.</t>
  </si>
  <si>
    <t>IV 2021r.</t>
  </si>
  <si>
    <t>Podjęcia pracy w ramach dofinansowania wynagrodzenia za zatrudnienie skierowanego 
bezrobotnego powyżej 50 r. życia</t>
  </si>
  <si>
    <t>I 2022r.</t>
  </si>
  <si>
    <t>V 2021r.</t>
  </si>
  <si>
    <t>Rozpoczęcie szkolenia w ramach bonu szkoleniowego</t>
  </si>
  <si>
    <t>II 2022r.</t>
  </si>
  <si>
    <t>VI 2021r.</t>
  </si>
  <si>
    <t>Rozpoczęcie stażu w ramach bonu stażowego</t>
  </si>
  <si>
    <t>III 2022r.</t>
  </si>
  <si>
    <t>VII 2021r.</t>
  </si>
  <si>
    <t>IV 2022r.</t>
  </si>
  <si>
    <t>V 2022r.</t>
  </si>
  <si>
    <t>VI 2022r.</t>
  </si>
  <si>
    <t>VII 2022r.</t>
  </si>
  <si>
    <t>VIII 2022r.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</si>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</sst>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FF0000"/>
      <name val="Arial"/>
      <family val="2"/>
      <charset val="238"/>
    </font>
    <font>
      <sz val="10"/>
      <color rgb="FF00B05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3">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8" xfId="0" applyFont="1" applyBorder="1" applyAlignment="1">
      <alignment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5" xfId="0" applyFont="1" applyBorder="1" applyAlignment="1">
      <alignment wrapText="1"/>
    </xf>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43"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0" borderId="0" xfId="1" applyAlignment="1"/>
    <xf numFmtId="166" fontId="42" fillId="0" borderId="0" xfId="2" applyNumberFormat="1" applyFont="1" applyBorder="1" applyAlignment="1">
      <alignment horizontal="right"/>
    </xf>
    <xf numFmtId="0" fontId="36" fillId="0" borderId="0" xfId="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VIII 2021r. do VIII 2022r.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VIII 22'!$B$3:$B$15</c:f>
              <c:strCache>
                <c:ptCount val="13"/>
                <c:pt idx="0">
                  <c:v>VIII 2021r.</c:v>
                </c:pt>
                <c:pt idx="1">
                  <c:v>IX 2021r.</c:v>
                </c:pt>
                <c:pt idx="2">
                  <c:v>X 2021r.</c:v>
                </c:pt>
                <c:pt idx="3">
                  <c:v>XI 2021r.</c:v>
                </c:pt>
                <c:pt idx="4">
                  <c:v>XII 2021r.</c:v>
                </c:pt>
                <c:pt idx="5">
                  <c:v>I 2022r.</c:v>
                </c:pt>
                <c:pt idx="6">
                  <c:v>II 2022r.</c:v>
                </c:pt>
                <c:pt idx="7">
                  <c:v>III 2022r.</c:v>
                </c:pt>
                <c:pt idx="8">
                  <c:v>IV 2022r.</c:v>
                </c:pt>
                <c:pt idx="9">
                  <c:v>V 2022r.</c:v>
                </c:pt>
                <c:pt idx="10">
                  <c:v>VI 2022r.</c:v>
                </c:pt>
                <c:pt idx="11">
                  <c:v>VII 2022r.</c:v>
                </c:pt>
                <c:pt idx="12">
                  <c:v>VIII 2022r.</c:v>
                </c:pt>
              </c:strCache>
            </c:strRef>
          </c:cat>
          <c:val>
            <c:numRef>
              <c:f>'Wykresy VIII 22'!$C$3:$C$15</c:f>
              <c:numCache>
                <c:formatCode>General</c:formatCode>
                <c:ptCount val="13"/>
                <c:pt idx="0">
                  <c:v>20381</c:v>
                </c:pt>
                <c:pt idx="1">
                  <c:v>19226</c:v>
                </c:pt>
                <c:pt idx="2">
                  <c:v>18515</c:v>
                </c:pt>
                <c:pt idx="3">
                  <c:v>18037</c:v>
                </c:pt>
                <c:pt idx="4">
                  <c:v>18158</c:v>
                </c:pt>
                <c:pt idx="5">
                  <c:v>18834</c:v>
                </c:pt>
                <c:pt idx="6">
                  <c:v>18509</c:v>
                </c:pt>
                <c:pt idx="7">
                  <c:v>17914</c:v>
                </c:pt>
                <c:pt idx="8">
                  <c:v>17308</c:v>
                </c:pt>
                <c:pt idx="9">
                  <c:v>16610</c:v>
                </c:pt>
                <c:pt idx="10">
                  <c:v>15789</c:v>
                </c:pt>
                <c:pt idx="11">
                  <c:v>15459</c:v>
                </c:pt>
                <c:pt idx="12">
                  <c:v>15324</c:v>
                </c:pt>
              </c:numCache>
            </c:numRef>
          </c:val>
        </c:ser>
        <c:dLbls>
          <c:showLegendKey val="0"/>
          <c:showVal val="0"/>
          <c:showCatName val="0"/>
          <c:showSerName val="0"/>
          <c:showPercent val="0"/>
          <c:showBubbleSize val="0"/>
        </c:dLbls>
        <c:gapWidth val="89"/>
        <c:axId val="225803576"/>
        <c:axId val="225803968"/>
      </c:barChart>
      <c:catAx>
        <c:axId val="22580357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25803968"/>
        <c:crossesAt val="14000"/>
        <c:auto val="1"/>
        <c:lblAlgn val="ctr"/>
        <c:lblOffset val="100"/>
        <c:noMultiLvlLbl val="0"/>
      </c:catAx>
      <c:valAx>
        <c:axId val="225803968"/>
        <c:scaling>
          <c:orientation val="minMax"/>
          <c:max val="22000"/>
          <c:min val="14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22580357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VIII 22'!$J$3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VIII 22'!$H$4:$H$9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VIII 22'!$I$4:$I$9</c:f>
              <c:numCache>
                <c:formatCode>General</c:formatCode>
                <c:ptCount val="6"/>
                <c:pt idx="0">
                  <c:v>104</c:v>
                </c:pt>
                <c:pt idx="1">
                  <c:v>0</c:v>
                </c:pt>
                <c:pt idx="2">
                  <c:v>0</c:v>
                </c:pt>
                <c:pt idx="3">
                  <c:v>27</c:v>
                </c:pt>
                <c:pt idx="4">
                  <c:v>29</c:v>
                </c:pt>
                <c:pt idx="5">
                  <c:v>1</c:v>
                </c:pt>
              </c:numCache>
            </c:numRef>
          </c:val>
        </c:ser>
        <c:dLbls>
          <c:showLegendKey val="0"/>
          <c:showVal val="0"/>
          <c:showCatName val="0"/>
          <c:showSerName val="0"/>
          <c:showPercent val="0"/>
          <c:showBubbleSize val="0"/>
        </c:dLbls>
        <c:gapWidth val="100"/>
        <c:axId val="343480048"/>
        <c:axId val="343480832"/>
      </c:barChart>
      <c:catAx>
        <c:axId val="343480048"/>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43480832"/>
        <c:crosses val="autoZero"/>
        <c:auto val="1"/>
        <c:lblAlgn val="ctr"/>
        <c:lblOffset val="100"/>
        <c:noMultiLvlLbl val="0"/>
      </c:catAx>
      <c:valAx>
        <c:axId val="343480832"/>
        <c:scaling>
          <c:orientation val="minMax"/>
        </c:scaling>
        <c:delete val="1"/>
        <c:axPos val="b"/>
        <c:numFmt formatCode="General" sourceLinked="1"/>
        <c:majorTickMark val="out"/>
        <c:minorTickMark val="none"/>
        <c:tickLblPos val="nextTo"/>
        <c:crossAx val="343480048"/>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III 2021r. do VIII 2021r. oraz od III 2022r. do VIII 2022r.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VIII 22'!$E$6:$E$18</c:f>
              <c:strCache>
                <c:ptCount val="13"/>
                <c:pt idx="0">
                  <c:v>III 2021r.</c:v>
                </c:pt>
                <c:pt idx="1">
                  <c:v>IV 2021r.</c:v>
                </c:pt>
                <c:pt idx="2">
                  <c:v>V 2021r.</c:v>
                </c:pt>
                <c:pt idx="3">
                  <c:v>VI 2021r.</c:v>
                </c:pt>
                <c:pt idx="4">
                  <c:v>VII 2021r.</c:v>
                </c:pt>
                <c:pt idx="5">
                  <c:v>VIII 2021r.</c:v>
                </c:pt>
                <c:pt idx="7">
                  <c:v>III 2022r.</c:v>
                </c:pt>
                <c:pt idx="8">
                  <c:v>IV 2022r.</c:v>
                </c:pt>
                <c:pt idx="9">
                  <c:v>V 2022r.</c:v>
                </c:pt>
                <c:pt idx="10">
                  <c:v>VI 2022r.</c:v>
                </c:pt>
                <c:pt idx="11">
                  <c:v>VII 2022r.</c:v>
                </c:pt>
                <c:pt idx="12">
                  <c:v>VIII 2022r.</c:v>
                </c:pt>
              </c:strCache>
            </c:strRef>
          </c:cat>
          <c:val>
            <c:numRef>
              <c:f>'Wykresy VIII 22'!$F$6:$F$18</c:f>
              <c:numCache>
                <c:formatCode>General</c:formatCode>
                <c:ptCount val="13"/>
                <c:pt idx="0">
                  <c:v>3420</c:v>
                </c:pt>
                <c:pt idx="1">
                  <c:v>4602</c:v>
                </c:pt>
                <c:pt idx="2">
                  <c:v>3896</c:v>
                </c:pt>
                <c:pt idx="3">
                  <c:v>3670</c:v>
                </c:pt>
                <c:pt idx="4">
                  <c:v>4597</c:v>
                </c:pt>
                <c:pt idx="5">
                  <c:v>3973</c:v>
                </c:pt>
                <c:pt idx="7">
                  <c:v>5225</c:v>
                </c:pt>
                <c:pt idx="8">
                  <c:v>2474</c:v>
                </c:pt>
                <c:pt idx="9">
                  <c:v>2413</c:v>
                </c:pt>
                <c:pt idx="10">
                  <c:v>2345</c:v>
                </c:pt>
                <c:pt idx="11">
                  <c:v>2096</c:v>
                </c:pt>
                <c:pt idx="12">
                  <c:v>3415</c:v>
                </c:pt>
              </c:numCache>
            </c:numRef>
          </c:val>
        </c:ser>
        <c:dLbls>
          <c:showLegendKey val="0"/>
          <c:showVal val="0"/>
          <c:showCatName val="0"/>
          <c:showSerName val="0"/>
          <c:showPercent val="0"/>
          <c:showBubbleSize val="0"/>
        </c:dLbls>
        <c:gapWidth val="99"/>
        <c:shape val="box"/>
        <c:axId val="286609672"/>
        <c:axId val="346378184"/>
        <c:axId val="0"/>
      </c:bar3DChart>
      <c:catAx>
        <c:axId val="286609672"/>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46378184"/>
        <c:crosses val="autoZero"/>
        <c:auto val="1"/>
        <c:lblAlgn val="ctr"/>
        <c:lblOffset val="100"/>
        <c:noMultiLvlLbl val="0"/>
      </c:catAx>
      <c:valAx>
        <c:axId val="346378184"/>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286609672"/>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sierpniu 2022r.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1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710972025932652"/>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1774984857662023"/>
                  <c:y val="-0.102775590551181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2964017318348017"/>
                  <c:y val="3.772080052493438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7.4014738542297495E-2"/>
                  <c:y val="0.1467573818897637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4.1956165735693399E-2"/>
                  <c:y val="0.14139337270341207"/>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3781927900038135"/>
                  <c:y val="0.1376689632545931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6177288736343853"/>
                  <c:y val="0.13298097112860893"/>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0.12676873724117818"/>
                  <c:y val="6.0572506561679791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8985788635394935"/>
                  <c:y val="-8.3333497375328011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4.4240639791820892E-2"/>
                  <c:y val="-0.1448731955380577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9.1322991677322385E-2"/>
                  <c:y val="-2.5721456692913387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1.6403302151333621E-2"/>
                  <c:y val="-5.425754593175852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9.52435112277632E-2"/>
                  <c:y val="-6.9940288713910767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VIII 22'!$J$22:$J$34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VIII 22'!$K$22:$K$34</c:f>
              <c:numCache>
                <c:formatCode>0.00%</c:formatCode>
                <c:ptCount val="13"/>
                <c:pt idx="0">
                  <c:v>0.33376247183778562</c:v>
                </c:pt>
                <c:pt idx="1">
                  <c:v>2.188606372706791E-2</c:v>
                </c:pt>
                <c:pt idx="2">
                  <c:v>1.5770840038622464E-2</c:v>
                </c:pt>
                <c:pt idx="3">
                  <c:v>1.8345671065336338E-2</c:v>
                </c:pt>
                <c:pt idx="4">
                  <c:v>1.3839716768587062E-2</c:v>
                </c:pt>
                <c:pt idx="5">
                  <c:v>1.55E-2</c:v>
                </c:pt>
                <c:pt idx="6">
                  <c:v>7.5635661409719987E-2</c:v>
                </c:pt>
                <c:pt idx="7">
                  <c:v>1.9954940457032506E-2</c:v>
                </c:pt>
                <c:pt idx="8">
                  <c:v>2.6713871902156423E-2</c:v>
                </c:pt>
                <c:pt idx="9">
                  <c:v>0.26939169616993885</c:v>
                </c:pt>
                <c:pt idx="10">
                  <c:v>9.5268747988413255E-2</c:v>
                </c:pt>
                <c:pt idx="11">
                  <c:v>3.5403926617315739E-3</c:v>
                </c:pt>
                <c:pt idx="12">
                  <c:v>9.0440939813324753E-2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104775</xdr:rowOff>
    </xdr:from>
    <xdr:to>
      <xdr:col>27</xdr:col>
      <xdr:colOff>590551</xdr:colOff>
      <xdr:row>38</xdr:row>
      <xdr:rowOff>76200</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2r/Wykresy%20VIII%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 val="Stan i struktura IV 22 "/>
      <sheetName val="Stan i struktura V 22"/>
      <sheetName val="Stan i struktura VI 22"/>
      <sheetName val="Stan i struktura VII 22"/>
      <sheetName val="Stan i struktura VIII 22"/>
    </sheetNames>
    <sheetDataSet>
      <sheetData sheetId="0"/>
      <sheetData sheetId="1"/>
      <sheetData sheetId="2"/>
      <sheetData sheetId="3"/>
      <sheetData sheetId="4"/>
      <sheetData sheetId="5"/>
      <sheetData sheetId="6">
        <row r="6">
          <cell r="E6">
            <v>1240</v>
          </cell>
          <cell r="F6">
            <v>818</v>
          </cell>
          <cell r="G6">
            <v>969</v>
          </cell>
          <cell r="H6">
            <v>1172</v>
          </cell>
          <cell r="I6">
            <v>1213</v>
          </cell>
          <cell r="J6">
            <v>371</v>
          </cell>
          <cell r="K6">
            <v>1359</v>
          </cell>
          <cell r="L6">
            <v>412</v>
          </cell>
          <cell r="M6">
            <v>678</v>
          </cell>
          <cell r="N6">
            <v>869</v>
          </cell>
          <cell r="O6">
            <v>2040</v>
          </cell>
          <cell r="P6">
            <v>1767</v>
          </cell>
          <cell r="Q6">
            <v>1103</v>
          </cell>
          <cell r="R6">
            <v>1448</v>
          </cell>
          <cell r="S6">
            <v>15459</v>
          </cell>
        </row>
        <row r="46">
          <cell r="E46">
            <v>4357</v>
          </cell>
          <cell r="F46">
            <v>1312</v>
          </cell>
          <cell r="G46">
            <v>1635</v>
          </cell>
          <cell r="H46">
            <v>1536</v>
          </cell>
          <cell r="I46">
            <v>1096</v>
          </cell>
          <cell r="J46">
            <v>563</v>
          </cell>
          <cell r="K46">
            <v>1038</v>
          </cell>
          <cell r="L46">
            <v>615</v>
          </cell>
          <cell r="M46">
            <v>1343</v>
          </cell>
          <cell r="N46">
            <v>1181</v>
          </cell>
          <cell r="O46">
            <v>4123</v>
          </cell>
          <cell r="P46">
            <v>741</v>
          </cell>
          <cell r="Q46">
            <v>950</v>
          </cell>
          <cell r="R46">
            <v>1980</v>
          </cell>
          <cell r="S46">
            <v>22470</v>
          </cell>
        </row>
        <row r="49">
          <cell r="E49">
            <v>49</v>
          </cell>
          <cell r="F49">
            <v>28</v>
          </cell>
          <cell r="G49">
            <v>42</v>
          </cell>
          <cell r="H49">
            <v>44</v>
          </cell>
          <cell r="I49">
            <v>62</v>
          </cell>
          <cell r="J49">
            <v>11</v>
          </cell>
          <cell r="K49">
            <v>41</v>
          </cell>
          <cell r="L49">
            <v>32</v>
          </cell>
          <cell r="M49">
            <v>6</v>
          </cell>
          <cell r="N49">
            <v>29</v>
          </cell>
          <cell r="O49">
            <v>64</v>
          </cell>
          <cell r="P49">
            <v>25</v>
          </cell>
          <cell r="Q49">
            <v>135</v>
          </cell>
          <cell r="R49">
            <v>93</v>
          </cell>
          <cell r="S49">
            <v>661</v>
          </cell>
        </row>
        <row r="51">
          <cell r="E51">
            <v>5</v>
          </cell>
          <cell r="F51">
            <v>45</v>
          </cell>
          <cell r="G51">
            <v>28</v>
          </cell>
          <cell r="H51">
            <v>35</v>
          </cell>
          <cell r="I51">
            <v>55</v>
          </cell>
          <cell r="J51">
            <v>8</v>
          </cell>
          <cell r="K51">
            <v>38</v>
          </cell>
          <cell r="L51">
            <v>31</v>
          </cell>
          <cell r="M51">
            <v>7</v>
          </cell>
          <cell r="N51">
            <v>26</v>
          </cell>
          <cell r="O51">
            <v>6</v>
          </cell>
          <cell r="P51">
            <v>45</v>
          </cell>
          <cell r="Q51">
            <v>111</v>
          </cell>
          <cell r="R51">
            <v>13</v>
          </cell>
          <cell r="S51">
            <v>453</v>
          </cell>
        </row>
        <row r="53">
          <cell r="E53">
            <v>32</v>
          </cell>
          <cell r="F53">
            <v>31</v>
          </cell>
          <cell r="G53">
            <v>70</v>
          </cell>
          <cell r="H53">
            <v>51</v>
          </cell>
          <cell r="I53">
            <v>64</v>
          </cell>
          <cell r="J53">
            <v>8</v>
          </cell>
          <cell r="K53">
            <v>39</v>
          </cell>
          <cell r="L53">
            <v>6</v>
          </cell>
          <cell r="M53">
            <v>25</v>
          </cell>
          <cell r="N53">
            <v>25</v>
          </cell>
          <cell r="O53">
            <v>35</v>
          </cell>
          <cell r="P53">
            <v>15</v>
          </cell>
          <cell r="Q53">
            <v>26</v>
          </cell>
          <cell r="R53">
            <v>30</v>
          </cell>
          <cell r="S53">
            <v>457</v>
          </cell>
        </row>
        <row r="55">
          <cell r="E55">
            <v>40</v>
          </cell>
          <cell r="F55">
            <v>19</v>
          </cell>
          <cell r="G55">
            <v>22</v>
          </cell>
          <cell r="H55">
            <v>30</v>
          </cell>
          <cell r="I55">
            <v>24</v>
          </cell>
          <cell r="J55">
            <v>3</v>
          </cell>
          <cell r="K55">
            <v>23</v>
          </cell>
          <cell r="L55">
            <v>13</v>
          </cell>
          <cell r="M55">
            <v>12</v>
          </cell>
          <cell r="N55">
            <v>17</v>
          </cell>
          <cell r="O55">
            <v>22</v>
          </cell>
          <cell r="P55">
            <v>16</v>
          </cell>
          <cell r="Q55">
            <v>18</v>
          </cell>
          <cell r="R55">
            <v>16</v>
          </cell>
          <cell r="S55">
            <v>275</v>
          </cell>
        </row>
        <row r="57">
          <cell r="E57">
            <v>31</v>
          </cell>
          <cell r="F57">
            <v>45</v>
          </cell>
          <cell r="G57">
            <v>17</v>
          </cell>
          <cell r="H57">
            <v>39</v>
          </cell>
          <cell r="I57">
            <v>16</v>
          </cell>
          <cell r="J57">
            <v>0</v>
          </cell>
          <cell r="K57">
            <v>53</v>
          </cell>
          <cell r="L57">
            <v>5</v>
          </cell>
          <cell r="M57">
            <v>13</v>
          </cell>
          <cell r="N57">
            <v>8</v>
          </cell>
          <cell r="O57">
            <v>25</v>
          </cell>
          <cell r="P57">
            <v>11</v>
          </cell>
          <cell r="Q57">
            <v>32</v>
          </cell>
          <cell r="R57">
            <v>14</v>
          </cell>
          <cell r="S57">
            <v>309</v>
          </cell>
        </row>
        <row r="59">
          <cell r="E59">
            <v>20</v>
          </cell>
          <cell r="F59">
            <v>9</v>
          </cell>
          <cell r="G59">
            <v>12</v>
          </cell>
          <cell r="H59">
            <v>32</v>
          </cell>
          <cell r="I59">
            <v>60</v>
          </cell>
          <cell r="J59">
            <v>0</v>
          </cell>
          <cell r="K59">
            <v>8</v>
          </cell>
          <cell r="L59">
            <v>2</v>
          </cell>
          <cell r="M59">
            <v>6</v>
          </cell>
          <cell r="N59">
            <v>33</v>
          </cell>
          <cell r="O59">
            <v>17</v>
          </cell>
          <cell r="P59">
            <v>4</v>
          </cell>
          <cell r="Q59">
            <v>14</v>
          </cell>
          <cell r="R59">
            <v>14</v>
          </cell>
          <cell r="S59">
            <v>231</v>
          </cell>
        </row>
        <row r="61">
          <cell r="E61">
            <v>114</v>
          </cell>
          <cell r="F61">
            <v>52</v>
          </cell>
          <cell r="G61">
            <v>156</v>
          </cell>
          <cell r="H61">
            <v>218</v>
          </cell>
          <cell r="I61">
            <v>132</v>
          </cell>
          <cell r="J61">
            <v>28</v>
          </cell>
          <cell r="K61">
            <v>312</v>
          </cell>
          <cell r="L61">
            <v>86</v>
          </cell>
          <cell r="M61">
            <v>197</v>
          </cell>
          <cell r="N61">
            <v>49</v>
          </cell>
          <cell r="O61">
            <v>193</v>
          </cell>
          <cell r="P61">
            <v>104</v>
          </cell>
          <cell r="Q61">
            <v>129</v>
          </cell>
          <cell r="R61">
            <v>222</v>
          </cell>
          <cell r="S61">
            <v>1992</v>
          </cell>
        </row>
        <row r="63">
          <cell r="E63">
            <v>0</v>
          </cell>
          <cell r="F63">
            <v>20</v>
          </cell>
          <cell r="G63">
            <v>23</v>
          </cell>
          <cell r="H63">
            <v>2</v>
          </cell>
          <cell r="I63">
            <v>28</v>
          </cell>
          <cell r="J63">
            <v>25</v>
          </cell>
          <cell r="K63">
            <v>61</v>
          </cell>
          <cell r="L63">
            <v>5</v>
          </cell>
          <cell r="M63">
            <v>16</v>
          </cell>
          <cell r="N63">
            <v>39</v>
          </cell>
          <cell r="O63">
            <v>21</v>
          </cell>
          <cell r="P63">
            <v>10</v>
          </cell>
          <cell r="Q63">
            <v>28</v>
          </cell>
          <cell r="R63">
            <v>251</v>
          </cell>
          <cell r="S63">
            <v>529</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VIII 22"/>
    </sheetNames>
    <sheetDataSet>
      <sheetData sheetId="0">
        <row r="3">
          <cell r="B3" t="str">
            <v>VIII 2021r.</v>
          </cell>
          <cell r="C3">
            <v>20381</v>
          </cell>
        </row>
        <row r="4">
          <cell r="B4" t="str">
            <v>IX 2021r.</v>
          </cell>
          <cell r="C4">
            <v>19226</v>
          </cell>
          <cell r="H4" t="str">
            <v>Podjęcia pracy poza miejscem zamieszkania w ramach bonu na zasiedlenie</v>
          </cell>
          <cell r="I4">
            <v>104</v>
          </cell>
        </row>
        <row r="5">
          <cell r="B5" t="str">
            <v>X 2021r.</v>
          </cell>
          <cell r="C5">
            <v>18515</v>
          </cell>
          <cell r="H5" t="str">
            <v>Podjęcia pracy w ramach bonu zatrudnieniowego</v>
          </cell>
          <cell r="I5">
            <v>0</v>
          </cell>
        </row>
        <row r="6">
          <cell r="B6" t="str">
            <v>XI 2021r.</v>
          </cell>
          <cell r="C6">
            <v>18037</v>
          </cell>
          <cell r="E6" t="str">
            <v>III 2021r.</v>
          </cell>
          <cell r="F6">
            <v>3420</v>
          </cell>
          <cell r="H6" t="str">
            <v>Podjęcie pracy w ramach refundacji składek na ubezpieczenie społeczne</v>
          </cell>
          <cell r="I6">
            <v>0</v>
          </cell>
        </row>
        <row r="7">
          <cell r="B7" t="str">
            <v>XII 2021r.</v>
          </cell>
          <cell r="C7">
            <v>18158</v>
          </cell>
          <cell r="E7" t="str">
            <v>IV 2021r.</v>
          </cell>
          <cell r="F7">
            <v>4602</v>
          </cell>
          <cell r="H7" t="str">
            <v>Podjęcia pracy w ramach dofinansowania wynagrodzenia za zatrudnienie skierowanego 
bezrobotnego powyżej 50 r. życia</v>
          </cell>
          <cell r="I7">
            <v>27</v>
          </cell>
        </row>
        <row r="8">
          <cell r="B8" t="str">
            <v>I 2022r.</v>
          </cell>
          <cell r="C8">
            <v>18834</v>
          </cell>
          <cell r="E8" t="str">
            <v>V 2021r.</v>
          </cell>
          <cell r="F8">
            <v>3896</v>
          </cell>
          <cell r="H8" t="str">
            <v>Rozpoczęcie szkolenia w ramach bonu szkoleniowego</v>
          </cell>
          <cell r="I8">
            <v>29</v>
          </cell>
        </row>
        <row r="9">
          <cell r="B9" t="str">
            <v>II 2022r.</v>
          </cell>
          <cell r="C9">
            <v>18509</v>
          </cell>
          <cell r="E9" t="str">
            <v>VI 2021r.</v>
          </cell>
          <cell r="F9">
            <v>3670</v>
          </cell>
          <cell r="H9" t="str">
            <v>Rozpoczęcie stażu w ramach bonu stażowego</v>
          </cell>
          <cell r="I9">
            <v>1</v>
          </cell>
        </row>
        <row r="10">
          <cell r="B10" t="str">
            <v>III 2022r.</v>
          </cell>
          <cell r="C10">
            <v>17914</v>
          </cell>
          <cell r="E10" t="str">
            <v>VII 2021r.</v>
          </cell>
          <cell r="F10">
            <v>4597</v>
          </cell>
        </row>
        <row r="11">
          <cell r="B11" t="str">
            <v>IV 2022r.</v>
          </cell>
          <cell r="C11">
            <v>17308</v>
          </cell>
          <cell r="E11" t="str">
            <v>VIII 2021r.</v>
          </cell>
          <cell r="F11">
            <v>3973</v>
          </cell>
        </row>
        <row r="12">
          <cell r="B12" t="str">
            <v>V 2022r.</v>
          </cell>
          <cell r="C12">
            <v>16610</v>
          </cell>
        </row>
        <row r="13">
          <cell r="B13" t="str">
            <v>VI 2022r.</v>
          </cell>
          <cell r="C13">
            <v>15789</v>
          </cell>
          <cell r="E13" t="str">
            <v>III 2022r.</v>
          </cell>
          <cell r="F13">
            <v>5225</v>
          </cell>
        </row>
        <row r="14">
          <cell r="B14" t="str">
            <v>VII 2022r.</v>
          </cell>
          <cell r="C14">
            <v>15459</v>
          </cell>
          <cell r="E14" t="str">
            <v>IV 2022r.</v>
          </cell>
          <cell r="F14">
            <v>2474</v>
          </cell>
        </row>
        <row r="15">
          <cell r="B15" t="str">
            <v>VIII 2022r.</v>
          </cell>
          <cell r="C15">
            <v>15324</v>
          </cell>
          <cell r="E15" t="str">
            <v>V 2022r.</v>
          </cell>
          <cell r="F15">
            <v>2413</v>
          </cell>
        </row>
        <row r="16">
          <cell r="E16" t="str">
            <v>VI 2022r.</v>
          </cell>
          <cell r="F16">
            <v>2345</v>
          </cell>
        </row>
        <row r="17">
          <cell r="E17" t="str">
            <v>VII 2022r.</v>
          </cell>
          <cell r="F17">
            <v>2096</v>
          </cell>
        </row>
        <row r="18">
          <cell r="E18" t="str">
            <v>VIII 2022r.</v>
          </cell>
          <cell r="F18">
            <v>3415</v>
          </cell>
        </row>
        <row r="22">
          <cell r="J22" t="str">
            <v>Praca niesubsydiowana</v>
          </cell>
          <cell r="K22">
            <v>0.33376247183778562</v>
          </cell>
        </row>
        <row r="23">
          <cell r="J23" t="str">
            <v>Podjęcie działalności gospodarczej 
i inna praca</v>
          </cell>
          <cell r="K23">
            <v>2.188606372706791E-2</v>
          </cell>
        </row>
        <row r="24">
          <cell r="J24" t="str">
            <v>Podjęcie pracy w ramach refund. kosztów zatrud. bezrobotnego</v>
          </cell>
          <cell r="K24">
            <v>1.5770840038622464E-2</v>
          </cell>
        </row>
        <row r="25">
          <cell r="J25" t="str">
            <v>Prace 
interwencyjne</v>
          </cell>
          <cell r="K25">
            <v>1.8345671065336338E-2</v>
          </cell>
        </row>
        <row r="26">
          <cell r="J26" t="str">
            <v>Roboty 
publiczne</v>
          </cell>
          <cell r="K26">
            <v>1.3839716768587062E-2</v>
          </cell>
        </row>
        <row r="27">
          <cell r="J27" t="str">
            <v>Szkolenia</v>
          </cell>
          <cell r="K27">
            <v>1.55E-2</v>
          </cell>
        </row>
        <row r="28">
          <cell r="J28" t="str">
            <v>Staże</v>
          </cell>
          <cell r="K28">
            <v>7.5635661409719987E-2</v>
          </cell>
        </row>
        <row r="29">
          <cell r="J29" t="str">
            <v>Praca 
społecznie 
użyteczna</v>
          </cell>
          <cell r="K29">
            <v>1.9954940457032506E-2</v>
          </cell>
        </row>
        <row r="30">
          <cell r="J30" t="str">
            <v>Odmowa bez uzasadnionej przyczyny przyjęcia propozycji odpowiedniej pracy lub innej formy pomocy, w tym w ramach PAI</v>
          </cell>
          <cell r="K30">
            <v>2.6713871902156423E-2</v>
          </cell>
        </row>
        <row r="31">
          <cell r="J31" t="str">
            <v>Niepotwierdzenie gotowości do pracy</v>
          </cell>
          <cell r="K31">
            <v>0.26939169616993885</v>
          </cell>
        </row>
        <row r="32">
          <cell r="J32" t="str">
            <v>Dobrowolna 
rezygnacja ze statusu bezrobotnego</v>
          </cell>
          <cell r="K32">
            <v>9.5268747988413255E-2</v>
          </cell>
        </row>
        <row r="33">
          <cell r="J33" t="str">
            <v>Nabycie praw emerytalnych lub rentowych</v>
          </cell>
          <cell r="K33">
            <v>3.5403926617315739E-3</v>
          </cell>
        </row>
        <row r="34">
          <cell r="J34" t="str">
            <v>Inne</v>
          </cell>
          <cell r="K34">
            <v>9.0440939813324753E-2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64" t="s">
        <v>0</v>
      </c>
      <c r="C2" s="165"/>
      <c r="D2" s="165"/>
      <c r="E2" s="165"/>
      <c r="F2" s="165"/>
      <c r="G2" s="165"/>
      <c r="H2" s="165"/>
      <c r="I2" s="165"/>
      <c r="J2" s="165"/>
      <c r="K2" s="165"/>
      <c r="L2" s="165"/>
      <c r="M2" s="165"/>
      <c r="N2" s="165"/>
      <c r="O2" s="165"/>
      <c r="P2" s="165"/>
      <c r="Q2" s="165"/>
      <c r="R2" s="165"/>
      <c r="S2" s="166"/>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67" t="s">
        <v>19</v>
      </c>
      <c r="C4" s="168"/>
      <c r="D4" s="168"/>
      <c r="E4" s="168"/>
      <c r="F4" s="168"/>
      <c r="G4" s="168"/>
      <c r="H4" s="168"/>
      <c r="I4" s="168"/>
      <c r="J4" s="168"/>
      <c r="K4" s="168"/>
      <c r="L4" s="168"/>
      <c r="M4" s="168"/>
      <c r="N4" s="168"/>
      <c r="O4" s="168"/>
      <c r="P4" s="168"/>
      <c r="Q4" s="168"/>
      <c r="R4" s="168"/>
      <c r="S4" s="169"/>
    </row>
    <row r="5" spans="2:27" ht="29.1" customHeight="1" thickTop="1" thickBot="1">
      <c r="B5" s="14" t="s">
        <v>20</v>
      </c>
      <c r="C5" s="170" t="s">
        <v>21</v>
      </c>
      <c r="D5" s="171"/>
      <c r="E5" s="15">
        <v>2.2000000000000002</v>
      </c>
      <c r="F5" s="15">
        <v>3.1</v>
      </c>
      <c r="G5" s="15">
        <v>5.6</v>
      </c>
      <c r="H5" s="15">
        <v>6.3</v>
      </c>
      <c r="I5" s="15">
        <v>4.5</v>
      </c>
      <c r="J5" s="15">
        <v>2.1</v>
      </c>
      <c r="K5" s="15">
        <v>8.1</v>
      </c>
      <c r="L5" s="15">
        <v>3.6</v>
      </c>
      <c r="M5" s="15">
        <v>2.7</v>
      </c>
      <c r="N5" s="15">
        <v>6.6</v>
      </c>
      <c r="O5" s="15">
        <v>3</v>
      </c>
      <c r="P5" s="15">
        <v>7</v>
      </c>
      <c r="Q5" s="15">
        <v>5.6</v>
      </c>
      <c r="R5" s="16">
        <v>4.7</v>
      </c>
      <c r="S5" s="17">
        <v>4.2</v>
      </c>
      <c r="T5" s="1" t="s">
        <v>22</v>
      </c>
    </row>
    <row r="6" spans="2:27" s="4" customFormat="1" ht="28.5" customHeight="1" thickTop="1" thickBot="1">
      <c r="B6" s="18" t="s">
        <v>23</v>
      </c>
      <c r="C6" s="172" t="s">
        <v>24</v>
      </c>
      <c r="D6" s="173"/>
      <c r="E6" s="19">
        <v>1285</v>
      </c>
      <c r="F6" s="20">
        <v>820</v>
      </c>
      <c r="G6" s="20">
        <v>965</v>
      </c>
      <c r="H6" s="20">
        <v>1184</v>
      </c>
      <c r="I6" s="20">
        <v>1217</v>
      </c>
      <c r="J6" s="20">
        <v>370</v>
      </c>
      <c r="K6" s="20">
        <v>1348</v>
      </c>
      <c r="L6" s="20">
        <v>412</v>
      </c>
      <c r="M6" s="20">
        <v>677</v>
      </c>
      <c r="N6" s="20">
        <v>851</v>
      </c>
      <c r="O6" s="20">
        <v>1933</v>
      </c>
      <c r="P6" s="20">
        <v>1754</v>
      </c>
      <c r="Q6" s="20">
        <v>1098</v>
      </c>
      <c r="R6" s="21">
        <v>1410</v>
      </c>
      <c r="S6" s="22">
        <f>SUM(E6:R6)</f>
        <v>15324</v>
      </c>
    </row>
    <row r="7" spans="2:27" s="4" customFormat="1" ht="29.1" customHeight="1" thickTop="1" thickBot="1">
      <c r="B7" s="23"/>
      <c r="C7" s="174" t="s">
        <v>25</v>
      </c>
      <c r="D7" s="174"/>
      <c r="E7" s="24">
        <f>'[1]Stan i struktura VII 22'!E6</f>
        <v>1240</v>
      </c>
      <c r="F7" s="24">
        <f>'[1]Stan i struktura VII 22'!F6</f>
        <v>818</v>
      </c>
      <c r="G7" s="24">
        <f>'[1]Stan i struktura VII 22'!G6</f>
        <v>969</v>
      </c>
      <c r="H7" s="24">
        <f>'[1]Stan i struktura VII 22'!H6</f>
        <v>1172</v>
      </c>
      <c r="I7" s="24">
        <f>'[1]Stan i struktura VII 22'!I6</f>
        <v>1213</v>
      </c>
      <c r="J7" s="24">
        <f>'[1]Stan i struktura VII 22'!J6</f>
        <v>371</v>
      </c>
      <c r="K7" s="24">
        <f>'[1]Stan i struktura VII 22'!K6</f>
        <v>1359</v>
      </c>
      <c r="L7" s="24">
        <f>'[1]Stan i struktura VII 22'!L6</f>
        <v>412</v>
      </c>
      <c r="M7" s="24">
        <f>'[1]Stan i struktura VII 22'!M6</f>
        <v>678</v>
      </c>
      <c r="N7" s="24">
        <f>'[1]Stan i struktura VII 22'!N6</f>
        <v>869</v>
      </c>
      <c r="O7" s="24">
        <f>'[1]Stan i struktura VII 22'!O6</f>
        <v>2040</v>
      </c>
      <c r="P7" s="24">
        <f>'[1]Stan i struktura VII 22'!P6</f>
        <v>1767</v>
      </c>
      <c r="Q7" s="24">
        <f>'[1]Stan i struktura VII 22'!Q6</f>
        <v>1103</v>
      </c>
      <c r="R7" s="25">
        <f>'[1]Stan i struktura VII 22'!R6</f>
        <v>1448</v>
      </c>
      <c r="S7" s="26">
        <f>'[1]Stan i struktura VII 22'!S6</f>
        <v>15459</v>
      </c>
      <c r="T7" s="27"/>
      <c r="V7" s="28">
        <f>SUM(E7:R7)</f>
        <v>15459</v>
      </c>
    </row>
    <row r="8" spans="2:27" ht="29.1" customHeight="1" thickTop="1" thickBot="1">
      <c r="B8" s="29"/>
      <c r="C8" s="162" t="s">
        <v>26</v>
      </c>
      <c r="D8" s="163"/>
      <c r="E8" s="30">
        <f t="shared" ref="E8:S8" si="0">E6-E7</f>
        <v>45</v>
      </c>
      <c r="F8" s="30">
        <f t="shared" si="0"/>
        <v>2</v>
      </c>
      <c r="G8" s="30">
        <f t="shared" si="0"/>
        <v>-4</v>
      </c>
      <c r="H8" s="30">
        <f t="shared" si="0"/>
        <v>12</v>
      </c>
      <c r="I8" s="30">
        <f t="shared" si="0"/>
        <v>4</v>
      </c>
      <c r="J8" s="30">
        <f t="shared" si="0"/>
        <v>-1</v>
      </c>
      <c r="K8" s="30">
        <f t="shared" si="0"/>
        <v>-11</v>
      </c>
      <c r="L8" s="30">
        <f t="shared" si="0"/>
        <v>0</v>
      </c>
      <c r="M8" s="30">
        <f t="shared" si="0"/>
        <v>-1</v>
      </c>
      <c r="N8" s="30">
        <f t="shared" si="0"/>
        <v>-18</v>
      </c>
      <c r="O8" s="30">
        <f t="shared" si="0"/>
        <v>-107</v>
      </c>
      <c r="P8" s="30">
        <f t="shared" si="0"/>
        <v>-13</v>
      </c>
      <c r="Q8" s="30">
        <f t="shared" si="0"/>
        <v>-5</v>
      </c>
      <c r="R8" s="31">
        <f t="shared" si="0"/>
        <v>-38</v>
      </c>
      <c r="S8" s="32">
        <f t="shared" si="0"/>
        <v>-135</v>
      </c>
      <c r="T8" s="33"/>
    </row>
    <row r="9" spans="2:27" ht="29.1" customHeight="1" thickTop="1" thickBot="1">
      <c r="B9" s="34"/>
      <c r="C9" s="180" t="s">
        <v>27</v>
      </c>
      <c r="D9" s="181"/>
      <c r="E9" s="35">
        <f t="shared" ref="E9:S9" si="1">E6/E7*100</f>
        <v>103.62903225806453</v>
      </c>
      <c r="F9" s="35">
        <f t="shared" si="1"/>
        <v>100.24449877750612</v>
      </c>
      <c r="G9" s="35">
        <f t="shared" si="1"/>
        <v>99.587203302373581</v>
      </c>
      <c r="H9" s="35">
        <f t="shared" si="1"/>
        <v>101.02389078498292</v>
      </c>
      <c r="I9" s="35">
        <f t="shared" si="1"/>
        <v>100.3297609233306</v>
      </c>
      <c r="J9" s="35">
        <f t="shared" si="1"/>
        <v>99.73045822102425</v>
      </c>
      <c r="K9" s="35">
        <f t="shared" si="1"/>
        <v>99.190581309786609</v>
      </c>
      <c r="L9" s="35">
        <f t="shared" si="1"/>
        <v>100</v>
      </c>
      <c r="M9" s="35">
        <f t="shared" si="1"/>
        <v>99.852507374631273</v>
      </c>
      <c r="N9" s="35">
        <f t="shared" si="1"/>
        <v>97.928653624856153</v>
      </c>
      <c r="O9" s="35">
        <f t="shared" si="1"/>
        <v>94.754901960784309</v>
      </c>
      <c r="P9" s="35">
        <f t="shared" si="1"/>
        <v>99.264289756649688</v>
      </c>
      <c r="Q9" s="35">
        <f t="shared" si="1"/>
        <v>99.546690843155034</v>
      </c>
      <c r="R9" s="36">
        <f t="shared" si="1"/>
        <v>97.375690607734811</v>
      </c>
      <c r="S9" s="37">
        <f t="shared" si="1"/>
        <v>99.126722297690662</v>
      </c>
      <c r="T9" s="33"/>
      <c r="AA9" s="38"/>
    </row>
    <row r="10" spans="2:27" s="4" customFormat="1" ht="29.1" customHeight="1" thickTop="1" thickBot="1">
      <c r="B10" s="39" t="s">
        <v>28</v>
      </c>
      <c r="C10" s="182" t="s">
        <v>29</v>
      </c>
      <c r="D10" s="183"/>
      <c r="E10" s="40">
        <v>303</v>
      </c>
      <c r="F10" s="41">
        <v>155</v>
      </c>
      <c r="G10" s="42">
        <v>208</v>
      </c>
      <c r="H10" s="42">
        <v>199</v>
      </c>
      <c r="I10" s="42">
        <v>270</v>
      </c>
      <c r="J10" s="42">
        <v>81</v>
      </c>
      <c r="K10" s="42">
        <v>261</v>
      </c>
      <c r="L10" s="42">
        <v>74</v>
      </c>
      <c r="M10" s="43">
        <v>195</v>
      </c>
      <c r="N10" s="43">
        <v>111</v>
      </c>
      <c r="O10" s="43">
        <v>386</v>
      </c>
      <c r="P10" s="43">
        <v>217</v>
      </c>
      <c r="Q10" s="43">
        <v>275</v>
      </c>
      <c r="R10" s="43">
        <v>237</v>
      </c>
      <c r="S10" s="44">
        <f>SUM(E10:R10)</f>
        <v>2972</v>
      </c>
      <c r="T10" s="27"/>
    </row>
    <row r="11" spans="2:27" ht="29.1" customHeight="1" thickTop="1" thickBot="1">
      <c r="B11" s="45"/>
      <c r="C11" s="162" t="s">
        <v>30</v>
      </c>
      <c r="D11" s="163"/>
      <c r="E11" s="46">
        <f t="shared" ref="E11:S11" si="2">E76/E10*100</f>
        <v>28.382838283828381</v>
      </c>
      <c r="F11" s="46">
        <f t="shared" si="2"/>
        <v>23.225806451612904</v>
      </c>
      <c r="G11" s="46">
        <f t="shared" si="2"/>
        <v>21.634615384615387</v>
      </c>
      <c r="H11" s="46">
        <f t="shared" si="2"/>
        <v>19.597989949748744</v>
      </c>
      <c r="I11" s="46">
        <f t="shared" si="2"/>
        <v>17.407407407407408</v>
      </c>
      <c r="J11" s="46">
        <f t="shared" si="2"/>
        <v>24.691358024691358</v>
      </c>
      <c r="K11" s="46">
        <f t="shared" si="2"/>
        <v>13.793103448275861</v>
      </c>
      <c r="L11" s="46">
        <f t="shared" si="2"/>
        <v>21.621621621621621</v>
      </c>
      <c r="M11" s="46">
        <f t="shared" si="2"/>
        <v>19.487179487179489</v>
      </c>
      <c r="N11" s="46">
        <f t="shared" si="2"/>
        <v>18.018018018018019</v>
      </c>
      <c r="O11" s="46">
        <f t="shared" si="2"/>
        <v>33.160621761658035</v>
      </c>
      <c r="P11" s="46">
        <f t="shared" si="2"/>
        <v>20.276497695852534</v>
      </c>
      <c r="Q11" s="46">
        <f t="shared" si="2"/>
        <v>15.636363636363637</v>
      </c>
      <c r="R11" s="47">
        <f t="shared" si="2"/>
        <v>23.628691983122362</v>
      </c>
      <c r="S11" s="48">
        <f t="shared" si="2"/>
        <v>22.005383580080753</v>
      </c>
      <c r="T11" s="33"/>
    </row>
    <row r="12" spans="2:27" ht="29.1" customHeight="1" thickTop="1" thickBot="1">
      <c r="B12" s="49" t="s">
        <v>31</v>
      </c>
      <c r="C12" s="184" t="s">
        <v>32</v>
      </c>
      <c r="D12" s="185"/>
      <c r="E12" s="40">
        <v>258</v>
      </c>
      <c r="F12" s="42">
        <v>153</v>
      </c>
      <c r="G12" s="42">
        <v>212</v>
      </c>
      <c r="H12" s="42">
        <v>187</v>
      </c>
      <c r="I12" s="42">
        <v>266</v>
      </c>
      <c r="J12" s="42">
        <v>82</v>
      </c>
      <c r="K12" s="42">
        <v>272</v>
      </c>
      <c r="L12" s="42">
        <v>74</v>
      </c>
      <c r="M12" s="43">
        <v>196</v>
      </c>
      <c r="N12" s="43">
        <v>129</v>
      </c>
      <c r="O12" s="43">
        <v>493</v>
      </c>
      <c r="P12" s="43">
        <v>230</v>
      </c>
      <c r="Q12" s="43">
        <v>280</v>
      </c>
      <c r="R12" s="43">
        <v>275</v>
      </c>
      <c r="S12" s="44">
        <f>SUM(E12:R12)</f>
        <v>3107</v>
      </c>
      <c r="T12" s="33"/>
    </row>
    <row r="13" spans="2:27" ht="29.1" customHeight="1" thickTop="1" thickBot="1">
      <c r="B13" s="45" t="s">
        <v>22</v>
      </c>
      <c r="C13" s="186" t="s">
        <v>33</v>
      </c>
      <c r="D13" s="187"/>
      <c r="E13" s="50">
        <v>87</v>
      </c>
      <c r="F13" s="51">
        <v>61</v>
      </c>
      <c r="G13" s="51">
        <v>88</v>
      </c>
      <c r="H13" s="51">
        <v>73</v>
      </c>
      <c r="I13" s="51">
        <v>99</v>
      </c>
      <c r="J13" s="51">
        <v>24</v>
      </c>
      <c r="K13" s="51">
        <v>137</v>
      </c>
      <c r="L13" s="51">
        <v>34</v>
      </c>
      <c r="M13" s="52">
        <v>89</v>
      </c>
      <c r="N13" s="52">
        <v>50</v>
      </c>
      <c r="O13" s="52">
        <v>172</v>
      </c>
      <c r="P13" s="52">
        <v>110</v>
      </c>
      <c r="Q13" s="52">
        <v>123</v>
      </c>
      <c r="R13" s="52">
        <v>107</v>
      </c>
      <c r="S13" s="53">
        <f t="shared" ref="S13:S15" si="3">SUM(E13:R13)</f>
        <v>1254</v>
      </c>
      <c r="T13" s="33"/>
    </row>
    <row r="14" spans="2:27" s="4" customFormat="1" ht="29.1" customHeight="1" thickTop="1" thickBot="1">
      <c r="B14" s="18" t="s">
        <v>22</v>
      </c>
      <c r="C14" s="188" t="s">
        <v>34</v>
      </c>
      <c r="D14" s="189"/>
      <c r="E14" s="50">
        <v>66</v>
      </c>
      <c r="F14" s="51">
        <v>51</v>
      </c>
      <c r="G14" s="51">
        <v>74</v>
      </c>
      <c r="H14" s="51">
        <v>59</v>
      </c>
      <c r="I14" s="51">
        <v>82</v>
      </c>
      <c r="J14" s="51">
        <v>18</v>
      </c>
      <c r="K14" s="51">
        <v>121</v>
      </c>
      <c r="L14" s="51">
        <v>22</v>
      </c>
      <c r="M14" s="52">
        <v>84</v>
      </c>
      <c r="N14" s="52">
        <v>41</v>
      </c>
      <c r="O14" s="52">
        <v>146</v>
      </c>
      <c r="P14" s="52">
        <v>103</v>
      </c>
      <c r="Q14" s="52">
        <v>88</v>
      </c>
      <c r="R14" s="52">
        <v>82</v>
      </c>
      <c r="S14" s="53">
        <f t="shared" si="3"/>
        <v>1037</v>
      </c>
      <c r="T14" s="27"/>
    </row>
    <row r="15" spans="2:27" s="4" customFormat="1" ht="29.1" customHeight="1" thickTop="1" thickBot="1">
      <c r="B15" s="54" t="s">
        <v>22</v>
      </c>
      <c r="C15" s="190" t="s">
        <v>35</v>
      </c>
      <c r="D15" s="191"/>
      <c r="E15" s="55">
        <v>81</v>
      </c>
      <c r="F15" s="56">
        <v>31</v>
      </c>
      <c r="G15" s="56">
        <v>49</v>
      </c>
      <c r="H15" s="56">
        <v>31</v>
      </c>
      <c r="I15" s="56">
        <v>78</v>
      </c>
      <c r="J15" s="56">
        <v>34</v>
      </c>
      <c r="K15" s="56">
        <v>48</v>
      </c>
      <c r="L15" s="56">
        <v>10</v>
      </c>
      <c r="M15" s="57">
        <v>46</v>
      </c>
      <c r="N15" s="57">
        <v>40</v>
      </c>
      <c r="O15" s="57">
        <v>190</v>
      </c>
      <c r="P15" s="57">
        <v>75</v>
      </c>
      <c r="Q15" s="57">
        <v>71</v>
      </c>
      <c r="R15" s="57">
        <v>53</v>
      </c>
      <c r="S15" s="53">
        <f t="shared" si="3"/>
        <v>837</v>
      </c>
      <c r="T15" s="27"/>
    </row>
    <row r="16" spans="2:27" ht="29.1" customHeight="1" thickBot="1">
      <c r="B16" s="167" t="s">
        <v>36</v>
      </c>
      <c r="C16" s="168"/>
      <c r="D16" s="168"/>
      <c r="E16" s="168"/>
      <c r="F16" s="168"/>
      <c r="G16" s="168"/>
      <c r="H16" s="168"/>
      <c r="I16" s="168"/>
      <c r="J16" s="168"/>
      <c r="K16" s="168"/>
      <c r="L16" s="168"/>
      <c r="M16" s="168"/>
      <c r="N16" s="168"/>
      <c r="O16" s="168"/>
      <c r="P16" s="168"/>
      <c r="Q16" s="168"/>
      <c r="R16" s="168"/>
      <c r="S16" s="192"/>
    </row>
    <row r="17" spans="2:19" ht="29.1" customHeight="1" thickTop="1" thickBot="1">
      <c r="B17" s="193" t="s">
        <v>20</v>
      </c>
      <c r="C17" s="194" t="s">
        <v>37</v>
      </c>
      <c r="D17" s="195"/>
      <c r="E17" s="58">
        <v>754</v>
      </c>
      <c r="F17" s="59">
        <v>486</v>
      </c>
      <c r="G17" s="59">
        <v>587</v>
      </c>
      <c r="H17" s="59">
        <v>641</v>
      </c>
      <c r="I17" s="59">
        <v>730</v>
      </c>
      <c r="J17" s="59">
        <v>194</v>
      </c>
      <c r="K17" s="59">
        <v>834</v>
      </c>
      <c r="L17" s="59">
        <v>222</v>
      </c>
      <c r="M17" s="60">
        <v>379</v>
      </c>
      <c r="N17" s="60">
        <v>521</v>
      </c>
      <c r="O17" s="60">
        <v>1074</v>
      </c>
      <c r="P17" s="60">
        <v>965</v>
      </c>
      <c r="Q17" s="60">
        <v>646</v>
      </c>
      <c r="R17" s="60">
        <v>827</v>
      </c>
      <c r="S17" s="53">
        <f>SUM(E17:R17)</f>
        <v>8860</v>
      </c>
    </row>
    <row r="18" spans="2:19" ht="29.1" customHeight="1" thickTop="1" thickBot="1">
      <c r="B18" s="176"/>
      <c r="C18" s="178" t="s">
        <v>38</v>
      </c>
      <c r="D18" s="179"/>
      <c r="E18" s="61">
        <f t="shared" ref="E18:S18" si="4">E17/E6*100</f>
        <v>58.677042801556425</v>
      </c>
      <c r="F18" s="61">
        <f t="shared" si="4"/>
        <v>59.268292682926827</v>
      </c>
      <c r="G18" s="61">
        <f t="shared" si="4"/>
        <v>60.829015544041454</v>
      </c>
      <c r="H18" s="61">
        <f t="shared" si="4"/>
        <v>54.138513513513509</v>
      </c>
      <c r="I18" s="61">
        <f t="shared" si="4"/>
        <v>59.983566146261303</v>
      </c>
      <c r="J18" s="61">
        <f t="shared" si="4"/>
        <v>52.432432432432428</v>
      </c>
      <c r="K18" s="61">
        <f t="shared" si="4"/>
        <v>61.869436201780417</v>
      </c>
      <c r="L18" s="61">
        <f t="shared" si="4"/>
        <v>53.883495145631066</v>
      </c>
      <c r="M18" s="61">
        <f t="shared" si="4"/>
        <v>55.982274741506643</v>
      </c>
      <c r="N18" s="61">
        <f t="shared" si="4"/>
        <v>61.222091656874269</v>
      </c>
      <c r="O18" s="61">
        <f t="shared" si="4"/>
        <v>55.561303673047078</v>
      </c>
      <c r="P18" s="61">
        <f t="shared" si="4"/>
        <v>55.017103762827823</v>
      </c>
      <c r="Q18" s="61">
        <f t="shared" si="4"/>
        <v>58.834244080145716</v>
      </c>
      <c r="R18" s="62">
        <f t="shared" si="4"/>
        <v>58.652482269503551</v>
      </c>
      <c r="S18" s="63">
        <f t="shared" si="4"/>
        <v>57.817802140433308</v>
      </c>
    </row>
    <row r="19" spans="2:19" ht="29.1" customHeight="1" thickTop="1" thickBot="1">
      <c r="B19" s="175" t="s">
        <v>23</v>
      </c>
      <c r="C19" s="177" t="s">
        <v>39</v>
      </c>
      <c r="D19" s="163"/>
      <c r="E19" s="50">
        <v>0</v>
      </c>
      <c r="F19" s="51">
        <v>547</v>
      </c>
      <c r="G19" s="51">
        <v>483</v>
      </c>
      <c r="H19" s="51">
        <v>616</v>
      </c>
      <c r="I19" s="51">
        <v>510</v>
      </c>
      <c r="J19" s="51">
        <v>189</v>
      </c>
      <c r="K19" s="51">
        <v>773</v>
      </c>
      <c r="L19" s="51">
        <v>222</v>
      </c>
      <c r="M19" s="52">
        <v>385</v>
      </c>
      <c r="N19" s="52">
        <v>409</v>
      </c>
      <c r="O19" s="52">
        <v>0</v>
      </c>
      <c r="P19" s="52">
        <v>1090</v>
      </c>
      <c r="Q19" s="52">
        <v>550</v>
      </c>
      <c r="R19" s="52">
        <v>687</v>
      </c>
      <c r="S19" s="64">
        <f>SUM(E19:R19)</f>
        <v>6461</v>
      </c>
    </row>
    <row r="20" spans="2:19" ht="29.1" customHeight="1" thickTop="1" thickBot="1">
      <c r="B20" s="176"/>
      <c r="C20" s="178" t="s">
        <v>38</v>
      </c>
      <c r="D20" s="179"/>
      <c r="E20" s="61">
        <f t="shared" ref="E20:S20" si="5">E19/E6*100</f>
        <v>0</v>
      </c>
      <c r="F20" s="61">
        <f t="shared" si="5"/>
        <v>66.707317073170742</v>
      </c>
      <c r="G20" s="61">
        <f t="shared" si="5"/>
        <v>50.051813471502591</v>
      </c>
      <c r="H20" s="61">
        <f t="shared" si="5"/>
        <v>52.027027027027032</v>
      </c>
      <c r="I20" s="61">
        <f t="shared" si="5"/>
        <v>41.906327033689401</v>
      </c>
      <c r="J20" s="61">
        <f t="shared" si="5"/>
        <v>51.081081081081081</v>
      </c>
      <c r="K20" s="61">
        <f t="shared" si="5"/>
        <v>57.344213649851625</v>
      </c>
      <c r="L20" s="61">
        <f t="shared" si="5"/>
        <v>53.883495145631066</v>
      </c>
      <c r="M20" s="61">
        <f t="shared" si="5"/>
        <v>56.868537666174305</v>
      </c>
      <c r="N20" s="61">
        <f t="shared" si="5"/>
        <v>48.061104582843711</v>
      </c>
      <c r="O20" s="61">
        <f t="shared" si="5"/>
        <v>0</v>
      </c>
      <c r="P20" s="61">
        <f t="shared" si="5"/>
        <v>62.143671607753703</v>
      </c>
      <c r="Q20" s="61">
        <f t="shared" si="5"/>
        <v>50.091074681238609</v>
      </c>
      <c r="R20" s="62">
        <f t="shared" si="5"/>
        <v>48.723404255319146</v>
      </c>
      <c r="S20" s="63">
        <f t="shared" si="5"/>
        <v>42.162620725659096</v>
      </c>
    </row>
    <row r="21" spans="2:19" s="4" customFormat="1" ht="29.1" customHeight="1" thickTop="1" thickBot="1">
      <c r="B21" s="196" t="s">
        <v>28</v>
      </c>
      <c r="C21" s="197" t="s">
        <v>40</v>
      </c>
      <c r="D21" s="198"/>
      <c r="E21" s="50">
        <v>284</v>
      </c>
      <c r="F21" s="51">
        <v>156</v>
      </c>
      <c r="G21" s="51">
        <v>143</v>
      </c>
      <c r="H21" s="51">
        <v>229</v>
      </c>
      <c r="I21" s="51">
        <v>203</v>
      </c>
      <c r="J21" s="51">
        <v>74</v>
      </c>
      <c r="K21" s="51">
        <v>213</v>
      </c>
      <c r="L21" s="51">
        <v>46</v>
      </c>
      <c r="M21" s="52">
        <v>107</v>
      </c>
      <c r="N21" s="52">
        <v>112</v>
      </c>
      <c r="O21" s="52">
        <v>282</v>
      </c>
      <c r="P21" s="52">
        <v>181</v>
      </c>
      <c r="Q21" s="52">
        <v>200</v>
      </c>
      <c r="R21" s="52">
        <v>175</v>
      </c>
      <c r="S21" s="53">
        <f>SUM(E21:R21)</f>
        <v>2405</v>
      </c>
    </row>
    <row r="22" spans="2:19" ht="29.1" customHeight="1" thickTop="1" thickBot="1">
      <c r="B22" s="176"/>
      <c r="C22" s="178" t="s">
        <v>38</v>
      </c>
      <c r="D22" s="179"/>
      <c r="E22" s="61">
        <f t="shared" ref="E22:S22" si="6">E21/E6*100</f>
        <v>22.101167315175097</v>
      </c>
      <c r="F22" s="61">
        <f t="shared" si="6"/>
        <v>19.024390243902438</v>
      </c>
      <c r="G22" s="61">
        <f t="shared" si="6"/>
        <v>14.818652849740932</v>
      </c>
      <c r="H22" s="61">
        <f t="shared" si="6"/>
        <v>19.341216216216218</v>
      </c>
      <c r="I22" s="61">
        <f t="shared" si="6"/>
        <v>16.680361544782251</v>
      </c>
      <c r="J22" s="61">
        <f t="shared" si="6"/>
        <v>20</v>
      </c>
      <c r="K22" s="61">
        <f t="shared" si="6"/>
        <v>15.801186943620177</v>
      </c>
      <c r="L22" s="61">
        <f t="shared" si="6"/>
        <v>11.165048543689322</v>
      </c>
      <c r="M22" s="61">
        <f t="shared" si="6"/>
        <v>15.805022156573118</v>
      </c>
      <c r="N22" s="61">
        <f t="shared" si="6"/>
        <v>13.160987074030553</v>
      </c>
      <c r="O22" s="61">
        <f t="shared" si="6"/>
        <v>14.588722193481635</v>
      </c>
      <c r="P22" s="61">
        <f t="shared" si="6"/>
        <v>10.319270239452679</v>
      </c>
      <c r="Q22" s="61">
        <f t="shared" si="6"/>
        <v>18.214936247723131</v>
      </c>
      <c r="R22" s="62">
        <f t="shared" si="6"/>
        <v>12.411347517730496</v>
      </c>
      <c r="S22" s="63">
        <f t="shared" si="6"/>
        <v>15.694335682589402</v>
      </c>
    </row>
    <row r="23" spans="2:19" s="4" customFormat="1" ht="29.1" customHeight="1" thickTop="1" thickBot="1">
      <c r="B23" s="196" t="s">
        <v>31</v>
      </c>
      <c r="C23" s="199" t="s">
        <v>41</v>
      </c>
      <c r="D23" s="200"/>
      <c r="E23" s="50">
        <v>56</v>
      </c>
      <c r="F23" s="51">
        <v>44</v>
      </c>
      <c r="G23" s="51">
        <v>51</v>
      </c>
      <c r="H23" s="51">
        <v>58</v>
      </c>
      <c r="I23" s="51">
        <v>66</v>
      </c>
      <c r="J23" s="51">
        <v>25</v>
      </c>
      <c r="K23" s="51">
        <v>56</v>
      </c>
      <c r="L23" s="51">
        <v>5</v>
      </c>
      <c r="M23" s="52">
        <v>48</v>
      </c>
      <c r="N23" s="52">
        <v>30</v>
      </c>
      <c r="O23" s="52">
        <v>68</v>
      </c>
      <c r="P23" s="52">
        <v>73</v>
      </c>
      <c r="Q23" s="52">
        <v>72</v>
      </c>
      <c r="R23" s="52">
        <v>50</v>
      </c>
      <c r="S23" s="53">
        <f>SUM(E23:R23)</f>
        <v>702</v>
      </c>
    </row>
    <row r="24" spans="2:19" ht="29.1" customHeight="1" thickTop="1" thickBot="1">
      <c r="B24" s="176"/>
      <c r="C24" s="178" t="s">
        <v>38</v>
      </c>
      <c r="D24" s="179"/>
      <c r="E24" s="61">
        <f t="shared" ref="E24:S24" si="7">E23/E6*100</f>
        <v>4.3579766536964977</v>
      </c>
      <c r="F24" s="61">
        <f t="shared" si="7"/>
        <v>5.3658536585365857</v>
      </c>
      <c r="G24" s="61">
        <f t="shared" si="7"/>
        <v>5.2849740932642488</v>
      </c>
      <c r="H24" s="61">
        <f t="shared" si="7"/>
        <v>4.8986486486486482</v>
      </c>
      <c r="I24" s="61">
        <f t="shared" si="7"/>
        <v>5.4231717337715697</v>
      </c>
      <c r="J24" s="61">
        <f t="shared" si="7"/>
        <v>6.756756756756757</v>
      </c>
      <c r="K24" s="61">
        <f t="shared" si="7"/>
        <v>4.154302670623145</v>
      </c>
      <c r="L24" s="61">
        <f t="shared" si="7"/>
        <v>1.2135922330097086</v>
      </c>
      <c r="M24" s="61">
        <f t="shared" si="7"/>
        <v>7.0901033973412115</v>
      </c>
      <c r="N24" s="61">
        <f t="shared" si="7"/>
        <v>3.5252643948296121</v>
      </c>
      <c r="O24" s="61">
        <f t="shared" si="7"/>
        <v>3.5178479048111742</v>
      </c>
      <c r="P24" s="61">
        <f t="shared" si="7"/>
        <v>4.1619156214367159</v>
      </c>
      <c r="Q24" s="61">
        <f t="shared" si="7"/>
        <v>6.557377049180328</v>
      </c>
      <c r="R24" s="62">
        <f t="shared" si="7"/>
        <v>3.5460992907801421</v>
      </c>
      <c r="S24" s="63">
        <f t="shared" si="7"/>
        <v>4.5810493343774468</v>
      </c>
    </row>
    <row r="25" spans="2:19" s="4" customFormat="1" ht="29.1" customHeight="1" thickTop="1" thickBot="1">
      <c r="B25" s="196" t="s">
        <v>42</v>
      </c>
      <c r="C25" s="197" t="s">
        <v>43</v>
      </c>
      <c r="D25" s="198"/>
      <c r="E25" s="65">
        <v>34</v>
      </c>
      <c r="F25" s="52">
        <v>20</v>
      </c>
      <c r="G25" s="52">
        <v>26</v>
      </c>
      <c r="H25" s="52">
        <v>24</v>
      </c>
      <c r="I25" s="52">
        <v>25</v>
      </c>
      <c r="J25" s="52">
        <v>0</v>
      </c>
      <c r="K25" s="52">
        <v>28</v>
      </c>
      <c r="L25" s="52">
        <v>6</v>
      </c>
      <c r="M25" s="52">
        <v>7</v>
      </c>
      <c r="N25" s="52">
        <v>9</v>
      </c>
      <c r="O25" s="52">
        <v>18</v>
      </c>
      <c r="P25" s="52">
        <v>23</v>
      </c>
      <c r="Q25" s="52">
        <v>15</v>
      </c>
      <c r="R25" s="52">
        <v>31</v>
      </c>
      <c r="S25" s="53">
        <f>SUM(E25:R25)</f>
        <v>266</v>
      </c>
    </row>
    <row r="26" spans="2:19" ht="29.1" customHeight="1" thickTop="1" thickBot="1">
      <c r="B26" s="176"/>
      <c r="C26" s="178" t="s">
        <v>38</v>
      </c>
      <c r="D26" s="179"/>
      <c r="E26" s="61">
        <f t="shared" ref="E26:S26" si="8">E25/E6*100</f>
        <v>2.6459143968871595</v>
      </c>
      <c r="F26" s="61">
        <f t="shared" si="8"/>
        <v>2.4390243902439024</v>
      </c>
      <c r="G26" s="61">
        <f t="shared" si="8"/>
        <v>2.6943005181347153</v>
      </c>
      <c r="H26" s="61">
        <f t="shared" si="8"/>
        <v>2.0270270270270272</v>
      </c>
      <c r="I26" s="61">
        <f t="shared" si="8"/>
        <v>2.0542317173377156</v>
      </c>
      <c r="J26" s="61">
        <f t="shared" si="8"/>
        <v>0</v>
      </c>
      <c r="K26" s="61">
        <f t="shared" si="8"/>
        <v>2.0771513353115725</v>
      </c>
      <c r="L26" s="61">
        <f t="shared" si="8"/>
        <v>1.4563106796116505</v>
      </c>
      <c r="M26" s="61">
        <f t="shared" si="8"/>
        <v>1.0339734121122599</v>
      </c>
      <c r="N26" s="61">
        <f t="shared" si="8"/>
        <v>1.0575793184488838</v>
      </c>
      <c r="O26" s="61">
        <f t="shared" si="8"/>
        <v>0.93119503362648726</v>
      </c>
      <c r="P26" s="61">
        <f t="shared" si="8"/>
        <v>1.3112884834663627</v>
      </c>
      <c r="Q26" s="61">
        <f t="shared" si="8"/>
        <v>1.3661202185792349</v>
      </c>
      <c r="R26" s="62">
        <f t="shared" si="8"/>
        <v>2.1985815602836878</v>
      </c>
      <c r="S26" s="63">
        <f t="shared" si="8"/>
        <v>1.7358392064735055</v>
      </c>
    </row>
    <row r="27" spans="2:19" ht="29.1" customHeight="1" thickTop="1" thickBot="1">
      <c r="B27" s="196" t="s">
        <v>44</v>
      </c>
      <c r="C27" s="202" t="s">
        <v>45</v>
      </c>
      <c r="D27" s="203"/>
      <c r="E27" s="65">
        <v>216</v>
      </c>
      <c r="F27" s="52">
        <v>127</v>
      </c>
      <c r="G27" s="52">
        <v>166</v>
      </c>
      <c r="H27" s="52">
        <v>178</v>
      </c>
      <c r="I27" s="52">
        <v>211</v>
      </c>
      <c r="J27" s="52">
        <v>58</v>
      </c>
      <c r="K27" s="52">
        <v>262</v>
      </c>
      <c r="L27" s="52">
        <v>56</v>
      </c>
      <c r="M27" s="52">
        <v>176</v>
      </c>
      <c r="N27" s="52">
        <v>107</v>
      </c>
      <c r="O27" s="52">
        <v>370</v>
      </c>
      <c r="P27" s="52">
        <v>338</v>
      </c>
      <c r="Q27" s="52">
        <v>171</v>
      </c>
      <c r="R27" s="52">
        <v>255</v>
      </c>
      <c r="S27" s="53">
        <f>SUM(E27:R27)</f>
        <v>2691</v>
      </c>
    </row>
    <row r="28" spans="2:19" ht="29.1" customHeight="1" thickTop="1" thickBot="1">
      <c r="B28" s="201"/>
      <c r="C28" s="178" t="s">
        <v>38</v>
      </c>
      <c r="D28" s="179"/>
      <c r="E28" s="61">
        <f>E27/E6*100</f>
        <v>16.809338521400779</v>
      </c>
      <c r="F28" s="61">
        <f t="shared" ref="F28:S28" si="9">F27/F6*100</f>
        <v>15.487804878048781</v>
      </c>
      <c r="G28" s="61">
        <f t="shared" si="9"/>
        <v>17.202072538860101</v>
      </c>
      <c r="H28" s="61">
        <f t="shared" si="9"/>
        <v>15.033783783783782</v>
      </c>
      <c r="I28" s="61">
        <f t="shared" si="9"/>
        <v>17.337715694330321</v>
      </c>
      <c r="J28" s="61">
        <f t="shared" si="9"/>
        <v>15.675675675675677</v>
      </c>
      <c r="K28" s="61">
        <f t="shared" si="9"/>
        <v>19.436201780415431</v>
      </c>
      <c r="L28" s="61">
        <f t="shared" si="9"/>
        <v>13.592233009708737</v>
      </c>
      <c r="M28" s="61">
        <f t="shared" si="9"/>
        <v>25.997045790251107</v>
      </c>
      <c r="N28" s="61">
        <f t="shared" si="9"/>
        <v>12.573443008225619</v>
      </c>
      <c r="O28" s="61">
        <f t="shared" si="9"/>
        <v>19.141231246766687</v>
      </c>
      <c r="P28" s="61">
        <f t="shared" si="9"/>
        <v>19.27023945267959</v>
      </c>
      <c r="Q28" s="61">
        <f t="shared" si="9"/>
        <v>15.573770491803279</v>
      </c>
      <c r="R28" s="61">
        <f t="shared" si="9"/>
        <v>18.085106382978726</v>
      </c>
      <c r="S28" s="61">
        <f t="shared" si="9"/>
        <v>17.560689115113547</v>
      </c>
    </row>
    <row r="29" spans="2:19" ht="29.1" customHeight="1" thickBot="1">
      <c r="B29" s="167" t="s">
        <v>46</v>
      </c>
      <c r="C29" s="167"/>
      <c r="D29" s="167"/>
      <c r="E29" s="167"/>
      <c r="F29" s="167"/>
      <c r="G29" s="167"/>
      <c r="H29" s="167"/>
      <c r="I29" s="167"/>
      <c r="J29" s="167"/>
      <c r="K29" s="167"/>
      <c r="L29" s="167"/>
      <c r="M29" s="167"/>
      <c r="N29" s="167"/>
      <c r="O29" s="167"/>
      <c r="P29" s="167"/>
      <c r="Q29" s="167"/>
      <c r="R29" s="167"/>
      <c r="S29" s="204"/>
    </row>
    <row r="30" spans="2:19" ht="29.1" customHeight="1" thickTop="1" thickBot="1">
      <c r="B30" s="175" t="s">
        <v>20</v>
      </c>
      <c r="C30" s="177" t="s">
        <v>47</v>
      </c>
      <c r="D30" s="163"/>
      <c r="E30" s="50">
        <v>236</v>
      </c>
      <c r="F30" s="51">
        <v>204</v>
      </c>
      <c r="G30" s="51">
        <v>268</v>
      </c>
      <c r="H30" s="51">
        <v>288</v>
      </c>
      <c r="I30" s="51">
        <v>247</v>
      </c>
      <c r="J30" s="51">
        <v>53</v>
      </c>
      <c r="K30" s="51">
        <v>345</v>
      </c>
      <c r="L30" s="51">
        <v>99</v>
      </c>
      <c r="M30" s="52">
        <v>179</v>
      </c>
      <c r="N30" s="52">
        <v>221</v>
      </c>
      <c r="O30" s="52">
        <v>303</v>
      </c>
      <c r="P30" s="52">
        <v>368</v>
      </c>
      <c r="Q30" s="52">
        <v>237</v>
      </c>
      <c r="R30" s="52">
        <v>354</v>
      </c>
      <c r="S30" s="53">
        <f>SUM(E30:R30)</f>
        <v>3402</v>
      </c>
    </row>
    <row r="31" spans="2:19" ht="29.1" customHeight="1" thickTop="1" thickBot="1">
      <c r="B31" s="176"/>
      <c r="C31" s="178" t="s">
        <v>38</v>
      </c>
      <c r="D31" s="179"/>
      <c r="E31" s="61">
        <f t="shared" ref="E31:S31" si="10">E30/E6*100</f>
        <v>18.365758754863815</v>
      </c>
      <c r="F31" s="61">
        <f t="shared" si="10"/>
        <v>24.878048780487806</v>
      </c>
      <c r="G31" s="61">
        <f t="shared" si="10"/>
        <v>27.7720207253886</v>
      </c>
      <c r="H31" s="61">
        <f t="shared" si="10"/>
        <v>24.324324324324326</v>
      </c>
      <c r="I31" s="61">
        <f t="shared" si="10"/>
        <v>20.295809367296631</v>
      </c>
      <c r="J31" s="61">
        <f t="shared" si="10"/>
        <v>14.324324324324325</v>
      </c>
      <c r="K31" s="61">
        <f t="shared" si="10"/>
        <v>25.593471810089021</v>
      </c>
      <c r="L31" s="61">
        <f t="shared" si="10"/>
        <v>24.029126213592235</v>
      </c>
      <c r="M31" s="61">
        <f t="shared" si="10"/>
        <v>26.440177252584935</v>
      </c>
      <c r="N31" s="61">
        <f t="shared" si="10"/>
        <v>25.969447708578141</v>
      </c>
      <c r="O31" s="61">
        <f t="shared" si="10"/>
        <v>15.675116399379203</v>
      </c>
      <c r="P31" s="61">
        <f t="shared" si="10"/>
        <v>20.980615735461804</v>
      </c>
      <c r="Q31" s="61">
        <f t="shared" si="10"/>
        <v>21.584699453551913</v>
      </c>
      <c r="R31" s="62">
        <f t="shared" si="10"/>
        <v>25.106382978723403</v>
      </c>
      <c r="S31" s="63">
        <f t="shared" si="10"/>
        <v>22.200469851213782</v>
      </c>
    </row>
    <row r="32" spans="2:19" ht="29.1" customHeight="1" thickTop="1" thickBot="1">
      <c r="B32" s="196" t="s">
        <v>23</v>
      </c>
      <c r="C32" s="197" t="s">
        <v>48</v>
      </c>
      <c r="D32" s="198"/>
      <c r="E32" s="50">
        <v>375</v>
      </c>
      <c r="F32" s="51">
        <v>234</v>
      </c>
      <c r="G32" s="51">
        <v>228</v>
      </c>
      <c r="H32" s="51">
        <v>330</v>
      </c>
      <c r="I32" s="51">
        <v>373</v>
      </c>
      <c r="J32" s="51">
        <v>132</v>
      </c>
      <c r="K32" s="51">
        <v>365</v>
      </c>
      <c r="L32" s="51">
        <v>130</v>
      </c>
      <c r="M32" s="52">
        <v>135</v>
      </c>
      <c r="N32" s="52">
        <v>237</v>
      </c>
      <c r="O32" s="52">
        <v>536</v>
      </c>
      <c r="P32" s="52">
        <v>473</v>
      </c>
      <c r="Q32" s="52">
        <v>291</v>
      </c>
      <c r="R32" s="52">
        <v>365</v>
      </c>
      <c r="S32" s="53">
        <f>SUM(E32:R32)</f>
        <v>4204</v>
      </c>
    </row>
    <row r="33" spans="2:22" ht="29.1" customHeight="1" thickTop="1" thickBot="1">
      <c r="B33" s="176"/>
      <c r="C33" s="178" t="s">
        <v>38</v>
      </c>
      <c r="D33" s="179"/>
      <c r="E33" s="61">
        <f t="shared" ref="E33:S33" si="11">E32/E6*100</f>
        <v>29.18287937743191</v>
      </c>
      <c r="F33" s="61">
        <f t="shared" si="11"/>
        <v>28.536585365853657</v>
      </c>
      <c r="G33" s="61">
        <f t="shared" si="11"/>
        <v>23.626943005181346</v>
      </c>
      <c r="H33" s="61">
        <f t="shared" si="11"/>
        <v>27.871621621621621</v>
      </c>
      <c r="I33" s="61">
        <f t="shared" si="11"/>
        <v>30.649137222678718</v>
      </c>
      <c r="J33" s="61">
        <f t="shared" si="11"/>
        <v>35.675675675675677</v>
      </c>
      <c r="K33" s="61">
        <f t="shared" si="11"/>
        <v>27.077151335311573</v>
      </c>
      <c r="L33" s="61">
        <f t="shared" si="11"/>
        <v>31.55339805825243</v>
      </c>
      <c r="M33" s="61">
        <f t="shared" si="11"/>
        <v>19.940915805022154</v>
      </c>
      <c r="N33" s="61">
        <f t="shared" si="11"/>
        <v>27.849588719153939</v>
      </c>
      <c r="O33" s="61">
        <f t="shared" si="11"/>
        <v>27.728918779099843</v>
      </c>
      <c r="P33" s="61">
        <f t="shared" si="11"/>
        <v>26.966932725199545</v>
      </c>
      <c r="Q33" s="61">
        <f t="shared" si="11"/>
        <v>26.502732240437162</v>
      </c>
      <c r="R33" s="62">
        <f t="shared" si="11"/>
        <v>25.886524822695034</v>
      </c>
      <c r="S33" s="63">
        <f t="shared" si="11"/>
        <v>27.434090315844429</v>
      </c>
    </row>
    <row r="34" spans="2:22" ht="29.1" customHeight="1" thickTop="1" thickBot="1">
      <c r="B34" s="196" t="s">
        <v>28</v>
      </c>
      <c r="C34" s="197" t="s">
        <v>49</v>
      </c>
      <c r="D34" s="198"/>
      <c r="E34" s="50">
        <v>425</v>
      </c>
      <c r="F34" s="51">
        <v>333</v>
      </c>
      <c r="G34" s="51">
        <v>456</v>
      </c>
      <c r="H34" s="51">
        <v>509</v>
      </c>
      <c r="I34" s="51">
        <v>509</v>
      </c>
      <c r="J34" s="51">
        <v>157</v>
      </c>
      <c r="K34" s="51">
        <v>623</v>
      </c>
      <c r="L34" s="51">
        <v>182</v>
      </c>
      <c r="M34" s="52">
        <v>250</v>
      </c>
      <c r="N34" s="52">
        <v>433</v>
      </c>
      <c r="O34" s="52">
        <v>862</v>
      </c>
      <c r="P34" s="52">
        <v>990</v>
      </c>
      <c r="Q34" s="52">
        <v>420</v>
      </c>
      <c r="R34" s="52">
        <v>651</v>
      </c>
      <c r="S34" s="53">
        <f>SUM(E34:R34)</f>
        <v>6800</v>
      </c>
    </row>
    <row r="35" spans="2:22" ht="29.1" customHeight="1" thickTop="1" thickBot="1">
      <c r="B35" s="176"/>
      <c r="C35" s="178" t="s">
        <v>38</v>
      </c>
      <c r="D35" s="179"/>
      <c r="E35" s="61">
        <f t="shared" ref="E35:S35" si="12">E34/E6*100</f>
        <v>33.07392996108949</v>
      </c>
      <c r="F35" s="61">
        <f t="shared" si="12"/>
        <v>40.609756097560975</v>
      </c>
      <c r="G35" s="61">
        <f t="shared" si="12"/>
        <v>47.253886010362692</v>
      </c>
      <c r="H35" s="61">
        <f t="shared" si="12"/>
        <v>42.989864864864863</v>
      </c>
      <c r="I35" s="61">
        <f t="shared" si="12"/>
        <v>41.824157764995888</v>
      </c>
      <c r="J35" s="61">
        <f t="shared" si="12"/>
        <v>42.432432432432435</v>
      </c>
      <c r="K35" s="61">
        <f t="shared" si="12"/>
        <v>46.216617210682493</v>
      </c>
      <c r="L35" s="61">
        <f t="shared" si="12"/>
        <v>44.174757281553397</v>
      </c>
      <c r="M35" s="61">
        <f t="shared" si="12"/>
        <v>36.92762186115214</v>
      </c>
      <c r="N35" s="61">
        <f t="shared" si="12"/>
        <v>50.881316098707408</v>
      </c>
      <c r="O35" s="61">
        <f t="shared" si="12"/>
        <v>44.593895499224004</v>
      </c>
      <c r="P35" s="61">
        <f t="shared" si="12"/>
        <v>56.442417331812997</v>
      </c>
      <c r="Q35" s="61">
        <f t="shared" si="12"/>
        <v>38.251366120218577</v>
      </c>
      <c r="R35" s="62">
        <f t="shared" si="12"/>
        <v>46.170212765957444</v>
      </c>
      <c r="S35" s="63">
        <f t="shared" si="12"/>
        <v>44.374836857217439</v>
      </c>
    </row>
    <row r="36" spans="2:22" ht="29.1" customHeight="1" thickTop="1" thickBot="1">
      <c r="B36" s="196" t="s">
        <v>31</v>
      </c>
      <c r="C36" s="202" t="s">
        <v>50</v>
      </c>
      <c r="D36" s="203"/>
      <c r="E36" s="65">
        <v>193</v>
      </c>
      <c r="F36" s="52">
        <v>181</v>
      </c>
      <c r="G36" s="52">
        <v>265</v>
      </c>
      <c r="H36" s="52">
        <v>195</v>
      </c>
      <c r="I36" s="52">
        <v>284</v>
      </c>
      <c r="J36" s="52">
        <v>55</v>
      </c>
      <c r="K36" s="52">
        <v>300</v>
      </c>
      <c r="L36" s="52">
        <v>81</v>
      </c>
      <c r="M36" s="52">
        <v>104</v>
      </c>
      <c r="N36" s="52">
        <v>115</v>
      </c>
      <c r="O36" s="52">
        <v>266</v>
      </c>
      <c r="P36" s="52">
        <v>302</v>
      </c>
      <c r="Q36" s="52">
        <v>255</v>
      </c>
      <c r="R36" s="52">
        <v>278</v>
      </c>
      <c r="S36" s="53">
        <f>SUM(E36:R36)</f>
        <v>2874</v>
      </c>
    </row>
    <row r="37" spans="2:22" ht="29.1" customHeight="1" thickTop="1" thickBot="1">
      <c r="B37" s="201"/>
      <c r="C37" s="178" t="s">
        <v>38</v>
      </c>
      <c r="D37" s="179"/>
      <c r="E37" s="61">
        <f t="shared" ref="E37:S37" si="13">E36/E6*100</f>
        <v>15.019455252918288</v>
      </c>
      <c r="F37" s="61">
        <f t="shared" si="13"/>
        <v>22.073170731707318</v>
      </c>
      <c r="G37" s="61">
        <f t="shared" si="13"/>
        <v>27.461139896373055</v>
      </c>
      <c r="H37" s="61">
        <f t="shared" si="13"/>
        <v>16.469594594594593</v>
      </c>
      <c r="I37" s="61">
        <f t="shared" si="13"/>
        <v>23.336072308956453</v>
      </c>
      <c r="J37" s="61">
        <f t="shared" si="13"/>
        <v>14.864864864864865</v>
      </c>
      <c r="K37" s="61">
        <f t="shared" si="13"/>
        <v>22.255192878338278</v>
      </c>
      <c r="L37" s="61">
        <f t="shared" si="13"/>
        <v>19.660194174757279</v>
      </c>
      <c r="M37" s="61">
        <f t="shared" si="13"/>
        <v>15.361890694239291</v>
      </c>
      <c r="N37" s="61">
        <f t="shared" si="13"/>
        <v>13.513513513513514</v>
      </c>
      <c r="O37" s="61">
        <f t="shared" si="13"/>
        <v>13.760993274702535</v>
      </c>
      <c r="P37" s="61">
        <f t="shared" si="13"/>
        <v>17.217787913340935</v>
      </c>
      <c r="Q37" s="61">
        <f t="shared" si="13"/>
        <v>23.224043715846996</v>
      </c>
      <c r="R37" s="62">
        <f t="shared" si="13"/>
        <v>19.716312056737589</v>
      </c>
      <c r="S37" s="63">
        <f t="shared" si="13"/>
        <v>18.754894283476901</v>
      </c>
    </row>
    <row r="38" spans="2:22" s="66" customFormat="1" ht="29.1" customHeight="1" thickTop="1" thickBot="1">
      <c r="B38" s="175" t="s">
        <v>42</v>
      </c>
      <c r="C38" s="208" t="s">
        <v>51</v>
      </c>
      <c r="D38" s="209"/>
      <c r="E38" s="65">
        <v>171</v>
      </c>
      <c r="F38" s="52">
        <v>95</v>
      </c>
      <c r="G38" s="52">
        <v>101</v>
      </c>
      <c r="H38" s="52">
        <v>73</v>
      </c>
      <c r="I38" s="52">
        <v>185</v>
      </c>
      <c r="J38" s="52">
        <v>35</v>
      </c>
      <c r="K38" s="52">
        <v>152</v>
      </c>
      <c r="L38" s="52">
        <v>48</v>
      </c>
      <c r="M38" s="52">
        <v>64</v>
      </c>
      <c r="N38" s="52">
        <v>59</v>
      </c>
      <c r="O38" s="52">
        <v>198</v>
      </c>
      <c r="P38" s="52">
        <v>147</v>
      </c>
      <c r="Q38" s="52">
        <v>117</v>
      </c>
      <c r="R38" s="52">
        <v>107</v>
      </c>
      <c r="S38" s="53">
        <f>SUM(E38:R38)</f>
        <v>1552</v>
      </c>
    </row>
    <row r="39" spans="2:22" s="4" customFormat="1" ht="29.1" customHeight="1" thickTop="1" thickBot="1">
      <c r="B39" s="207"/>
      <c r="C39" s="210" t="s">
        <v>38</v>
      </c>
      <c r="D39" s="211"/>
      <c r="E39" s="67">
        <f t="shared" ref="E39:S39" si="14">E38/E6*100</f>
        <v>13.30739299610895</v>
      </c>
      <c r="F39" s="68">
        <f t="shared" si="14"/>
        <v>11.585365853658537</v>
      </c>
      <c r="G39" s="68">
        <f t="shared" si="14"/>
        <v>10.466321243523316</v>
      </c>
      <c r="H39" s="68">
        <f t="shared" si="14"/>
        <v>6.1655405405405403</v>
      </c>
      <c r="I39" s="68">
        <f t="shared" si="14"/>
        <v>15.201314708299096</v>
      </c>
      <c r="J39" s="68">
        <f t="shared" si="14"/>
        <v>9.4594594594594597</v>
      </c>
      <c r="K39" s="68">
        <f t="shared" si="14"/>
        <v>11.275964391691394</v>
      </c>
      <c r="L39" s="68">
        <f t="shared" si="14"/>
        <v>11.650485436893204</v>
      </c>
      <c r="M39" s="68">
        <f t="shared" si="14"/>
        <v>9.4534711964549487</v>
      </c>
      <c r="N39" s="68">
        <f t="shared" si="14"/>
        <v>6.9330199764982376</v>
      </c>
      <c r="O39" s="67">
        <f t="shared" si="14"/>
        <v>10.24314536989136</v>
      </c>
      <c r="P39" s="68">
        <f t="shared" si="14"/>
        <v>8.3808437856328393</v>
      </c>
      <c r="Q39" s="68">
        <f t="shared" si="14"/>
        <v>10.655737704918032</v>
      </c>
      <c r="R39" s="69">
        <f t="shared" si="14"/>
        <v>7.5886524822695032</v>
      </c>
      <c r="S39" s="63">
        <f t="shared" si="14"/>
        <v>10.127903941529627</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212" t="s">
        <v>52</v>
      </c>
      <c r="C41" s="212"/>
      <c r="D41" s="212"/>
      <c r="E41" s="212"/>
      <c r="F41" s="212"/>
      <c r="G41" s="212"/>
      <c r="H41" s="212"/>
      <c r="I41" s="212"/>
      <c r="J41" s="212"/>
      <c r="K41" s="212"/>
      <c r="L41" s="212"/>
      <c r="M41" s="212"/>
      <c r="N41" s="212"/>
      <c r="O41" s="212"/>
      <c r="P41" s="212"/>
      <c r="Q41" s="212"/>
      <c r="R41" s="212"/>
      <c r="S41" s="212"/>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67" t="s">
        <v>55</v>
      </c>
      <c r="C43" s="213"/>
      <c r="D43" s="213"/>
      <c r="E43" s="213"/>
      <c r="F43" s="213"/>
      <c r="G43" s="213"/>
      <c r="H43" s="213"/>
      <c r="I43" s="213"/>
      <c r="J43" s="213"/>
      <c r="K43" s="213"/>
      <c r="L43" s="213"/>
      <c r="M43" s="213"/>
      <c r="N43" s="213"/>
      <c r="O43" s="213"/>
      <c r="P43" s="213"/>
      <c r="Q43" s="213"/>
      <c r="R43" s="213"/>
      <c r="S43" s="214"/>
    </row>
    <row r="44" spans="2:22" s="4" customFormat="1" ht="42" customHeight="1" thickTop="1" thickBot="1">
      <c r="B44" s="77" t="s">
        <v>20</v>
      </c>
      <c r="C44" s="205" t="s">
        <v>56</v>
      </c>
      <c r="D44" s="206"/>
      <c r="E44" s="58">
        <v>952</v>
      </c>
      <c r="F44" s="58">
        <v>176</v>
      </c>
      <c r="G44" s="58">
        <v>125</v>
      </c>
      <c r="H44" s="58">
        <v>283</v>
      </c>
      <c r="I44" s="58">
        <v>127</v>
      </c>
      <c r="J44" s="58">
        <v>67</v>
      </c>
      <c r="K44" s="58">
        <v>191</v>
      </c>
      <c r="L44" s="58">
        <v>51</v>
      </c>
      <c r="M44" s="58">
        <v>81</v>
      </c>
      <c r="N44" s="58">
        <v>488</v>
      </c>
      <c r="O44" s="58">
        <v>374</v>
      </c>
      <c r="P44" s="58">
        <v>115</v>
      </c>
      <c r="Q44" s="58">
        <v>145</v>
      </c>
      <c r="R44" s="78">
        <v>240</v>
      </c>
      <c r="S44" s="79">
        <f>SUM(E44:R44)</f>
        <v>3415</v>
      </c>
    </row>
    <row r="45" spans="2:22" s="4" customFormat="1" ht="42" customHeight="1" thickTop="1" thickBot="1">
      <c r="B45" s="80"/>
      <c r="C45" s="215" t="s">
        <v>57</v>
      </c>
      <c r="D45" s="216"/>
      <c r="E45" s="81">
        <v>28</v>
      </c>
      <c r="F45" s="51">
        <v>15</v>
      </c>
      <c r="G45" s="51">
        <v>40</v>
      </c>
      <c r="H45" s="51">
        <v>29</v>
      </c>
      <c r="I45" s="51">
        <v>32</v>
      </c>
      <c r="J45" s="51">
        <v>7</v>
      </c>
      <c r="K45" s="51">
        <v>47</v>
      </c>
      <c r="L45" s="51">
        <v>23</v>
      </c>
      <c r="M45" s="52">
        <v>31</v>
      </c>
      <c r="N45" s="52">
        <v>14</v>
      </c>
      <c r="O45" s="52">
        <v>47</v>
      </c>
      <c r="P45" s="52">
        <v>19</v>
      </c>
      <c r="Q45" s="52">
        <v>82</v>
      </c>
      <c r="R45" s="52">
        <v>105</v>
      </c>
      <c r="S45" s="79">
        <f>SUM(E45:R45)</f>
        <v>519</v>
      </c>
    </row>
    <row r="46" spans="2:22" s="4" customFormat="1" ht="42" customHeight="1" thickTop="1" thickBot="1">
      <c r="B46" s="82" t="s">
        <v>23</v>
      </c>
      <c r="C46" s="217" t="s">
        <v>58</v>
      </c>
      <c r="D46" s="218"/>
      <c r="E46" s="83">
        <f>E44+'[1]Stan i struktura VII 22'!E46</f>
        <v>5309</v>
      </c>
      <c r="F46" s="83">
        <f>F44+'[1]Stan i struktura VII 22'!F46</f>
        <v>1488</v>
      </c>
      <c r="G46" s="83">
        <f>G44+'[1]Stan i struktura VII 22'!G46</f>
        <v>1760</v>
      </c>
      <c r="H46" s="83">
        <f>H44+'[1]Stan i struktura VII 22'!H46</f>
        <v>1819</v>
      </c>
      <c r="I46" s="83">
        <f>I44+'[1]Stan i struktura VII 22'!I46</f>
        <v>1223</v>
      </c>
      <c r="J46" s="83">
        <f>J44+'[1]Stan i struktura VII 22'!J46</f>
        <v>630</v>
      </c>
      <c r="K46" s="83">
        <f>K44+'[1]Stan i struktura VII 22'!K46</f>
        <v>1229</v>
      </c>
      <c r="L46" s="83">
        <f>L44+'[1]Stan i struktura VII 22'!L46</f>
        <v>666</v>
      </c>
      <c r="M46" s="83">
        <f>M44+'[1]Stan i struktura VII 22'!M46</f>
        <v>1424</v>
      </c>
      <c r="N46" s="83">
        <f>N44+'[1]Stan i struktura VII 22'!N46</f>
        <v>1669</v>
      </c>
      <c r="O46" s="83">
        <f>O44+'[1]Stan i struktura VII 22'!O46</f>
        <v>4497</v>
      </c>
      <c r="P46" s="83">
        <f>P44+'[1]Stan i struktura VII 22'!P46</f>
        <v>856</v>
      </c>
      <c r="Q46" s="83">
        <f>Q44+'[1]Stan i struktura VII 22'!Q46</f>
        <v>1095</v>
      </c>
      <c r="R46" s="84">
        <f>R44+'[1]Stan i struktura VII 22'!R46</f>
        <v>2220</v>
      </c>
      <c r="S46" s="85">
        <f>S44+'[1]Stan i struktura VII 22'!S46</f>
        <v>25885</v>
      </c>
      <c r="U46" s="4">
        <f>SUM(E46:R46)</f>
        <v>25885</v>
      </c>
      <c r="V46" s="4">
        <f>SUM(E46:R46)</f>
        <v>25885</v>
      </c>
    </row>
    <row r="47" spans="2:22" s="4" customFormat="1" ht="42" customHeight="1" thickBot="1">
      <c r="B47" s="219" t="s">
        <v>59</v>
      </c>
      <c r="C47" s="220"/>
      <c r="D47" s="220"/>
      <c r="E47" s="220"/>
      <c r="F47" s="220"/>
      <c r="G47" s="220"/>
      <c r="H47" s="220"/>
      <c r="I47" s="220"/>
      <c r="J47" s="220"/>
      <c r="K47" s="220"/>
      <c r="L47" s="220"/>
      <c r="M47" s="220"/>
      <c r="N47" s="220"/>
      <c r="O47" s="220"/>
      <c r="P47" s="220"/>
      <c r="Q47" s="220"/>
      <c r="R47" s="220"/>
      <c r="S47" s="214"/>
    </row>
    <row r="48" spans="2:22" s="4" customFormat="1" ht="42" customHeight="1" thickTop="1" thickBot="1">
      <c r="B48" s="221" t="s">
        <v>20</v>
      </c>
      <c r="C48" s="222" t="s">
        <v>60</v>
      </c>
      <c r="D48" s="223"/>
      <c r="E48" s="59">
        <v>5</v>
      </c>
      <c r="F48" s="59">
        <v>3</v>
      </c>
      <c r="G48" s="59">
        <v>6</v>
      </c>
      <c r="H48" s="59">
        <v>2</v>
      </c>
      <c r="I48" s="59">
        <v>4</v>
      </c>
      <c r="J48" s="59">
        <v>0</v>
      </c>
      <c r="K48" s="59">
        <v>5</v>
      </c>
      <c r="L48" s="59">
        <v>5</v>
      </c>
      <c r="M48" s="59">
        <v>1</v>
      </c>
      <c r="N48" s="59">
        <v>3</v>
      </c>
      <c r="O48" s="59">
        <v>2</v>
      </c>
      <c r="P48" s="59">
        <v>0</v>
      </c>
      <c r="Q48" s="59">
        <v>8</v>
      </c>
      <c r="R48" s="60">
        <v>13</v>
      </c>
      <c r="S48" s="86">
        <f>SUM(E48:R48)</f>
        <v>57</v>
      </c>
    </row>
    <row r="49" spans="2:22" ht="42" customHeight="1" thickTop="1" thickBot="1">
      <c r="B49" s="176"/>
      <c r="C49" s="224" t="s">
        <v>61</v>
      </c>
      <c r="D49" s="225"/>
      <c r="E49" s="87">
        <f>E48+'[1]Stan i struktura VII 22'!E49</f>
        <v>54</v>
      </c>
      <c r="F49" s="87">
        <f>F48+'[1]Stan i struktura VII 22'!F49</f>
        <v>31</v>
      </c>
      <c r="G49" s="87">
        <f>G48+'[1]Stan i struktura VII 22'!G49</f>
        <v>48</v>
      </c>
      <c r="H49" s="87">
        <f>H48+'[1]Stan i struktura VII 22'!H49</f>
        <v>46</v>
      </c>
      <c r="I49" s="87">
        <f>I48+'[1]Stan i struktura VII 22'!I49</f>
        <v>66</v>
      </c>
      <c r="J49" s="87">
        <f>J48+'[1]Stan i struktura VII 22'!J49</f>
        <v>11</v>
      </c>
      <c r="K49" s="87">
        <f>K48+'[1]Stan i struktura VII 22'!K49</f>
        <v>46</v>
      </c>
      <c r="L49" s="87">
        <f>L48+'[1]Stan i struktura VII 22'!L49</f>
        <v>37</v>
      </c>
      <c r="M49" s="87">
        <f>M48+'[1]Stan i struktura VII 22'!M49</f>
        <v>7</v>
      </c>
      <c r="N49" s="87">
        <f>N48+'[1]Stan i struktura VII 22'!N49</f>
        <v>32</v>
      </c>
      <c r="O49" s="87">
        <f>O48+'[1]Stan i struktura VII 22'!O49</f>
        <v>66</v>
      </c>
      <c r="P49" s="87">
        <f>P48+'[1]Stan i struktura VII 22'!P49</f>
        <v>25</v>
      </c>
      <c r="Q49" s="87">
        <f>Q48+'[1]Stan i struktura VII 22'!Q49</f>
        <v>143</v>
      </c>
      <c r="R49" s="88">
        <f>R48+'[1]Stan i struktura VII 22'!R49</f>
        <v>106</v>
      </c>
      <c r="S49" s="85">
        <f>S48+'[1]Stan i struktura VII 22'!S49</f>
        <v>718</v>
      </c>
      <c r="U49" s="1">
        <f>SUM(E49:R49)</f>
        <v>718</v>
      </c>
      <c r="V49" s="4">
        <f>SUM(E49:R49)</f>
        <v>718</v>
      </c>
    </row>
    <row r="50" spans="2:22" s="4" customFormat="1" ht="42" customHeight="1" thickTop="1" thickBot="1">
      <c r="B50" s="226" t="s">
        <v>23</v>
      </c>
      <c r="C50" s="227" t="s">
        <v>62</v>
      </c>
      <c r="D50" s="228"/>
      <c r="E50" s="89">
        <v>1</v>
      </c>
      <c r="F50" s="89">
        <v>1</v>
      </c>
      <c r="G50" s="89">
        <v>7</v>
      </c>
      <c r="H50" s="89">
        <v>2</v>
      </c>
      <c r="I50" s="89">
        <v>0</v>
      </c>
      <c r="J50" s="89">
        <v>1</v>
      </c>
      <c r="K50" s="89">
        <v>4</v>
      </c>
      <c r="L50" s="89">
        <v>1</v>
      </c>
      <c r="M50" s="89">
        <v>0</v>
      </c>
      <c r="N50" s="89">
        <v>0</v>
      </c>
      <c r="O50" s="89">
        <v>0</v>
      </c>
      <c r="P50" s="89">
        <v>3</v>
      </c>
      <c r="Q50" s="89">
        <v>19</v>
      </c>
      <c r="R50" s="90">
        <v>4</v>
      </c>
      <c r="S50" s="86">
        <f>SUM(E50:R50)</f>
        <v>43</v>
      </c>
    </row>
    <row r="51" spans="2:22" ht="42" customHeight="1" thickTop="1" thickBot="1">
      <c r="B51" s="176"/>
      <c r="C51" s="224" t="s">
        <v>63</v>
      </c>
      <c r="D51" s="225"/>
      <c r="E51" s="87">
        <f>E50+'[1]Stan i struktura VII 22'!E51</f>
        <v>6</v>
      </c>
      <c r="F51" s="87">
        <f>F50+'[1]Stan i struktura VII 22'!F51</f>
        <v>46</v>
      </c>
      <c r="G51" s="87">
        <f>G50+'[1]Stan i struktura VII 22'!G51</f>
        <v>35</v>
      </c>
      <c r="H51" s="87">
        <f>H50+'[1]Stan i struktura VII 22'!H51</f>
        <v>37</v>
      </c>
      <c r="I51" s="87">
        <f>I50+'[1]Stan i struktura VII 22'!I51</f>
        <v>55</v>
      </c>
      <c r="J51" s="87">
        <f>J50+'[1]Stan i struktura VII 22'!J51</f>
        <v>9</v>
      </c>
      <c r="K51" s="87">
        <f>K50+'[1]Stan i struktura VII 22'!K51</f>
        <v>42</v>
      </c>
      <c r="L51" s="87">
        <f>L50+'[1]Stan i struktura VII 22'!L51</f>
        <v>32</v>
      </c>
      <c r="M51" s="87">
        <f>M50+'[1]Stan i struktura VII 22'!M51</f>
        <v>7</v>
      </c>
      <c r="N51" s="87">
        <f>N50+'[1]Stan i struktura VII 22'!N51</f>
        <v>26</v>
      </c>
      <c r="O51" s="87">
        <f>O50+'[1]Stan i struktura VII 22'!O51</f>
        <v>6</v>
      </c>
      <c r="P51" s="87">
        <f>P50+'[1]Stan i struktura VII 22'!P51</f>
        <v>48</v>
      </c>
      <c r="Q51" s="87">
        <f>Q50+'[1]Stan i struktura VII 22'!Q51</f>
        <v>130</v>
      </c>
      <c r="R51" s="88">
        <f>R50+'[1]Stan i struktura VII 22'!R51</f>
        <v>17</v>
      </c>
      <c r="S51" s="85">
        <f>S50+'[1]Stan i struktura VII 22'!S51</f>
        <v>496</v>
      </c>
      <c r="U51" s="1">
        <f>SUM(E51:R51)</f>
        <v>496</v>
      </c>
      <c r="V51" s="4">
        <f>SUM(E51:R51)</f>
        <v>496</v>
      </c>
    </row>
    <row r="52" spans="2:22" s="4" customFormat="1" ht="42" customHeight="1" thickTop="1" thickBot="1">
      <c r="B52" s="229" t="s">
        <v>28</v>
      </c>
      <c r="C52" s="230" t="s">
        <v>64</v>
      </c>
      <c r="D52" s="231"/>
      <c r="E52" s="50">
        <v>8</v>
      </c>
      <c r="F52" s="51">
        <v>1</v>
      </c>
      <c r="G52" s="51">
        <v>1</v>
      </c>
      <c r="H52" s="51">
        <v>4</v>
      </c>
      <c r="I52" s="52">
        <v>0</v>
      </c>
      <c r="J52" s="51">
        <v>5</v>
      </c>
      <c r="K52" s="52">
        <v>0</v>
      </c>
      <c r="L52" s="51">
        <v>0</v>
      </c>
      <c r="M52" s="52">
        <v>3</v>
      </c>
      <c r="N52" s="52">
        <v>3</v>
      </c>
      <c r="O52" s="52">
        <v>7</v>
      </c>
      <c r="P52" s="51">
        <v>1</v>
      </c>
      <c r="Q52" s="91">
        <v>3</v>
      </c>
      <c r="R52" s="52">
        <v>2</v>
      </c>
      <c r="S52" s="86">
        <f>SUM(E52:R52)</f>
        <v>38</v>
      </c>
    </row>
    <row r="53" spans="2:22" ht="42" customHeight="1" thickTop="1" thickBot="1">
      <c r="B53" s="176"/>
      <c r="C53" s="224" t="s">
        <v>65</v>
      </c>
      <c r="D53" s="225"/>
      <c r="E53" s="87">
        <f>E52+'[1]Stan i struktura VII 22'!E53</f>
        <v>40</v>
      </c>
      <c r="F53" s="87">
        <f>F52+'[1]Stan i struktura VII 22'!F53</f>
        <v>32</v>
      </c>
      <c r="G53" s="87">
        <f>G52+'[1]Stan i struktura VII 22'!G53</f>
        <v>71</v>
      </c>
      <c r="H53" s="87">
        <f>H52+'[1]Stan i struktura VII 22'!H53</f>
        <v>55</v>
      </c>
      <c r="I53" s="87">
        <f>I52+'[1]Stan i struktura VII 22'!I53</f>
        <v>64</v>
      </c>
      <c r="J53" s="87">
        <f>J52+'[1]Stan i struktura VII 22'!J53</f>
        <v>13</v>
      </c>
      <c r="K53" s="87">
        <f>K52+'[1]Stan i struktura VII 22'!K53</f>
        <v>39</v>
      </c>
      <c r="L53" s="87">
        <f>L52+'[1]Stan i struktura VII 22'!L53</f>
        <v>6</v>
      </c>
      <c r="M53" s="87">
        <f>M52+'[1]Stan i struktura VII 22'!M53</f>
        <v>28</v>
      </c>
      <c r="N53" s="87">
        <f>N52+'[1]Stan i struktura VII 22'!N53</f>
        <v>28</v>
      </c>
      <c r="O53" s="87">
        <f>O52+'[1]Stan i struktura VII 22'!O53</f>
        <v>42</v>
      </c>
      <c r="P53" s="87">
        <f>P52+'[1]Stan i struktura VII 22'!P53</f>
        <v>16</v>
      </c>
      <c r="Q53" s="87">
        <f>Q52+'[1]Stan i struktura VII 22'!Q53</f>
        <v>29</v>
      </c>
      <c r="R53" s="88">
        <f>R52+'[1]Stan i struktura VII 22'!R53</f>
        <v>32</v>
      </c>
      <c r="S53" s="85">
        <f>S52+'[1]Stan i struktura VII 22'!S53</f>
        <v>495</v>
      </c>
      <c r="U53" s="1">
        <f>SUM(E53:R53)</f>
        <v>495</v>
      </c>
      <c r="V53" s="4">
        <f>SUM(E53:R53)</f>
        <v>495</v>
      </c>
    </row>
    <row r="54" spans="2:22" s="4" customFormat="1" ht="42" customHeight="1" thickTop="1" thickBot="1">
      <c r="B54" s="229" t="s">
        <v>31</v>
      </c>
      <c r="C54" s="230" t="s">
        <v>66</v>
      </c>
      <c r="D54" s="231"/>
      <c r="E54" s="50">
        <v>4</v>
      </c>
      <c r="F54" s="51">
        <v>2</v>
      </c>
      <c r="G54" s="51">
        <v>0</v>
      </c>
      <c r="H54" s="51">
        <v>3</v>
      </c>
      <c r="I54" s="52">
        <v>11</v>
      </c>
      <c r="J54" s="51">
        <v>0</v>
      </c>
      <c r="K54" s="52">
        <v>2</v>
      </c>
      <c r="L54" s="51">
        <v>5</v>
      </c>
      <c r="M54" s="52">
        <v>1</v>
      </c>
      <c r="N54" s="52">
        <v>3</v>
      </c>
      <c r="O54" s="52">
        <v>11</v>
      </c>
      <c r="P54" s="51">
        <v>2</v>
      </c>
      <c r="Q54" s="91">
        <v>1</v>
      </c>
      <c r="R54" s="52">
        <v>4</v>
      </c>
      <c r="S54" s="86">
        <f>SUM(E54:R54)</f>
        <v>49</v>
      </c>
    </row>
    <row r="55" spans="2:22" s="4" customFormat="1" ht="42" customHeight="1" thickTop="1" thickBot="1">
      <c r="B55" s="176"/>
      <c r="C55" s="232" t="s">
        <v>67</v>
      </c>
      <c r="D55" s="233"/>
      <c r="E55" s="87">
        <f>E54+'[1]Stan i struktura VII 22'!E55</f>
        <v>44</v>
      </c>
      <c r="F55" s="87">
        <f>F54+'[1]Stan i struktura VII 22'!F55</f>
        <v>21</v>
      </c>
      <c r="G55" s="87">
        <f>G54+'[1]Stan i struktura VII 22'!G55</f>
        <v>22</v>
      </c>
      <c r="H55" s="87">
        <f>H54+'[1]Stan i struktura VII 22'!H55</f>
        <v>33</v>
      </c>
      <c r="I55" s="87">
        <f>I54+'[1]Stan i struktura VII 22'!I55</f>
        <v>35</v>
      </c>
      <c r="J55" s="87">
        <f>J54+'[1]Stan i struktura VII 22'!J55</f>
        <v>3</v>
      </c>
      <c r="K55" s="87">
        <f>K54+'[1]Stan i struktura VII 22'!K55</f>
        <v>25</v>
      </c>
      <c r="L55" s="87">
        <f>L54+'[1]Stan i struktura VII 22'!L55</f>
        <v>18</v>
      </c>
      <c r="M55" s="87">
        <f>M54+'[1]Stan i struktura VII 22'!M55</f>
        <v>13</v>
      </c>
      <c r="N55" s="87">
        <f>N54+'[1]Stan i struktura VII 22'!N55</f>
        <v>20</v>
      </c>
      <c r="O55" s="87">
        <f>O54+'[1]Stan i struktura VII 22'!O55</f>
        <v>33</v>
      </c>
      <c r="P55" s="87">
        <f>P54+'[1]Stan i struktura VII 22'!P55</f>
        <v>18</v>
      </c>
      <c r="Q55" s="87">
        <f>Q54+'[1]Stan i struktura VII 22'!Q55</f>
        <v>19</v>
      </c>
      <c r="R55" s="88">
        <f>R54+'[1]Stan i struktura VII 22'!R55</f>
        <v>20</v>
      </c>
      <c r="S55" s="85">
        <f>S54+'[1]Stan i struktura VII 22'!S55</f>
        <v>324</v>
      </c>
      <c r="U55" s="4">
        <f>SUM(E55:R55)</f>
        <v>324</v>
      </c>
      <c r="V55" s="4">
        <f>SUM(E55:R55)</f>
        <v>324</v>
      </c>
    </row>
    <row r="56" spans="2:22" s="4" customFormat="1" ht="42" customHeight="1" thickTop="1" thickBot="1">
      <c r="B56" s="229" t="s">
        <v>42</v>
      </c>
      <c r="C56" s="235" t="s">
        <v>68</v>
      </c>
      <c r="D56" s="236"/>
      <c r="E56" s="92">
        <v>3</v>
      </c>
      <c r="F56" s="92">
        <v>3</v>
      </c>
      <c r="G56" s="92">
        <v>0</v>
      </c>
      <c r="H56" s="92">
        <v>3</v>
      </c>
      <c r="I56" s="92">
        <v>2</v>
      </c>
      <c r="J56" s="92">
        <v>0</v>
      </c>
      <c r="K56" s="92">
        <v>5</v>
      </c>
      <c r="L56" s="92">
        <v>1</v>
      </c>
      <c r="M56" s="92">
        <v>0</v>
      </c>
      <c r="N56" s="92">
        <v>0</v>
      </c>
      <c r="O56" s="92">
        <v>6</v>
      </c>
      <c r="P56" s="92">
        <v>1</v>
      </c>
      <c r="Q56" s="92">
        <v>4</v>
      </c>
      <c r="R56" s="93">
        <v>2</v>
      </c>
      <c r="S56" s="86">
        <f>SUM(E56:R56)</f>
        <v>30</v>
      </c>
    </row>
    <row r="57" spans="2:22" s="4" customFormat="1" ht="42" customHeight="1" thickTop="1" thickBot="1">
      <c r="B57" s="234"/>
      <c r="C57" s="237" t="s">
        <v>69</v>
      </c>
      <c r="D57" s="238"/>
      <c r="E57" s="87">
        <f>E56+'[1]Stan i struktura VII 22'!E57</f>
        <v>34</v>
      </c>
      <c r="F57" s="87">
        <f>F56+'[1]Stan i struktura VII 22'!F57</f>
        <v>48</v>
      </c>
      <c r="G57" s="87">
        <f>G56+'[1]Stan i struktura VII 22'!G57</f>
        <v>17</v>
      </c>
      <c r="H57" s="87">
        <f>H56+'[1]Stan i struktura VII 22'!H57</f>
        <v>42</v>
      </c>
      <c r="I57" s="87">
        <f>I56+'[1]Stan i struktura VII 22'!I57</f>
        <v>18</v>
      </c>
      <c r="J57" s="87">
        <f>J56+'[1]Stan i struktura VII 22'!J57</f>
        <v>0</v>
      </c>
      <c r="K57" s="87">
        <f>K56+'[1]Stan i struktura VII 22'!K57</f>
        <v>58</v>
      </c>
      <c r="L57" s="87">
        <f>L56+'[1]Stan i struktura VII 22'!L57</f>
        <v>6</v>
      </c>
      <c r="M57" s="87">
        <f>M56+'[1]Stan i struktura VII 22'!M57</f>
        <v>13</v>
      </c>
      <c r="N57" s="87">
        <f>N56+'[1]Stan i struktura VII 22'!N57</f>
        <v>8</v>
      </c>
      <c r="O57" s="87">
        <f>O56+'[1]Stan i struktura VII 22'!O57</f>
        <v>31</v>
      </c>
      <c r="P57" s="87">
        <f>P56+'[1]Stan i struktura VII 22'!P57</f>
        <v>12</v>
      </c>
      <c r="Q57" s="87">
        <f>Q56+'[1]Stan i struktura VII 22'!Q57</f>
        <v>36</v>
      </c>
      <c r="R57" s="88">
        <f>R56+'[1]Stan i struktura VII 22'!R57</f>
        <v>16</v>
      </c>
      <c r="S57" s="85">
        <f>S56+'[1]Stan i struktura VII 22'!S57</f>
        <v>339</v>
      </c>
      <c r="U57" s="4">
        <f>SUM(E57:R57)</f>
        <v>339</v>
      </c>
      <c r="V57" s="4">
        <f>SUM(E57:R57)</f>
        <v>339</v>
      </c>
    </row>
    <row r="58" spans="2:22" s="4" customFormat="1" ht="42" customHeight="1" thickTop="1" thickBot="1">
      <c r="B58" s="229" t="s">
        <v>44</v>
      </c>
      <c r="C58" s="235" t="s">
        <v>70</v>
      </c>
      <c r="D58" s="236"/>
      <c r="E58" s="92">
        <v>24</v>
      </c>
      <c r="F58" s="92">
        <v>7</v>
      </c>
      <c r="G58" s="92">
        <v>4</v>
      </c>
      <c r="H58" s="92">
        <v>1</v>
      </c>
      <c r="I58" s="92">
        <v>2</v>
      </c>
      <c r="J58" s="92">
        <v>0</v>
      </c>
      <c r="K58" s="92">
        <v>0</v>
      </c>
      <c r="L58" s="92">
        <v>0</v>
      </c>
      <c r="M58" s="92">
        <v>3</v>
      </c>
      <c r="N58" s="92">
        <v>4</v>
      </c>
      <c r="O58" s="92">
        <v>2</v>
      </c>
      <c r="P58" s="92">
        <v>1</v>
      </c>
      <c r="Q58" s="92">
        <v>0</v>
      </c>
      <c r="R58" s="93">
        <v>0</v>
      </c>
      <c r="S58" s="86">
        <f>SUM(E58:R58)</f>
        <v>48</v>
      </c>
    </row>
    <row r="59" spans="2:22" s="4" customFormat="1" ht="42" customHeight="1" thickTop="1" thickBot="1">
      <c r="B59" s="226"/>
      <c r="C59" s="239" t="s">
        <v>71</v>
      </c>
      <c r="D59" s="240"/>
      <c r="E59" s="87">
        <f>E58+'[1]Stan i struktura VII 22'!E59</f>
        <v>44</v>
      </c>
      <c r="F59" s="87">
        <f>F58+'[1]Stan i struktura VII 22'!F59</f>
        <v>16</v>
      </c>
      <c r="G59" s="87">
        <f>G58+'[1]Stan i struktura VII 22'!G59</f>
        <v>16</v>
      </c>
      <c r="H59" s="87">
        <f>H58+'[1]Stan i struktura VII 22'!H59</f>
        <v>33</v>
      </c>
      <c r="I59" s="87">
        <f>I58+'[1]Stan i struktura VII 22'!I59</f>
        <v>62</v>
      </c>
      <c r="J59" s="87">
        <f>J58+'[1]Stan i struktura VII 22'!J59</f>
        <v>0</v>
      </c>
      <c r="K59" s="87">
        <f>K58+'[1]Stan i struktura VII 22'!K59</f>
        <v>8</v>
      </c>
      <c r="L59" s="87">
        <f>L58+'[1]Stan i struktura VII 22'!L59</f>
        <v>2</v>
      </c>
      <c r="M59" s="87">
        <f>M58+'[1]Stan i struktura VII 22'!M59</f>
        <v>9</v>
      </c>
      <c r="N59" s="87">
        <f>N58+'[1]Stan i struktura VII 22'!N59</f>
        <v>37</v>
      </c>
      <c r="O59" s="87">
        <f>O58+'[1]Stan i struktura VII 22'!O59</f>
        <v>19</v>
      </c>
      <c r="P59" s="87">
        <f>P58+'[1]Stan i struktura VII 22'!P59</f>
        <v>5</v>
      </c>
      <c r="Q59" s="87">
        <f>Q58+'[1]Stan i struktura VII 22'!Q59</f>
        <v>14</v>
      </c>
      <c r="R59" s="88">
        <f>R58+'[1]Stan i struktura VII 22'!R59</f>
        <v>14</v>
      </c>
      <c r="S59" s="85">
        <f>S58+'[1]Stan i struktura VII 22'!S59</f>
        <v>279</v>
      </c>
      <c r="U59" s="4">
        <f>SUM(E59:R59)</f>
        <v>279</v>
      </c>
      <c r="V59" s="4">
        <f>SUM(E59:R59)</f>
        <v>279</v>
      </c>
    </row>
    <row r="60" spans="2:22" s="4" customFormat="1" ht="42" customHeight="1" thickTop="1" thickBot="1">
      <c r="B60" s="241" t="s">
        <v>72</v>
      </c>
      <c r="C60" s="235" t="s">
        <v>73</v>
      </c>
      <c r="D60" s="236"/>
      <c r="E60" s="92">
        <v>10</v>
      </c>
      <c r="F60" s="92">
        <v>14</v>
      </c>
      <c r="G60" s="92">
        <v>20</v>
      </c>
      <c r="H60" s="92">
        <v>20</v>
      </c>
      <c r="I60" s="92">
        <v>18</v>
      </c>
      <c r="J60" s="92">
        <v>1</v>
      </c>
      <c r="K60" s="92">
        <v>42</v>
      </c>
      <c r="L60" s="92">
        <v>8</v>
      </c>
      <c r="M60" s="92">
        <v>17</v>
      </c>
      <c r="N60" s="92">
        <v>5</v>
      </c>
      <c r="O60" s="92">
        <v>28</v>
      </c>
      <c r="P60" s="92">
        <v>10</v>
      </c>
      <c r="Q60" s="92">
        <v>16</v>
      </c>
      <c r="R60" s="93">
        <v>26</v>
      </c>
      <c r="S60" s="86">
        <f>SUM(E60:R60)</f>
        <v>235</v>
      </c>
    </row>
    <row r="61" spans="2:22" s="4" customFormat="1" ht="42" customHeight="1" thickTop="1" thickBot="1">
      <c r="B61" s="241"/>
      <c r="C61" s="242" t="s">
        <v>74</v>
      </c>
      <c r="D61" s="243"/>
      <c r="E61" s="94">
        <f>E60+'[1]Stan i struktura VII 22'!E61</f>
        <v>124</v>
      </c>
      <c r="F61" s="94">
        <f>F60+'[1]Stan i struktura VII 22'!F61</f>
        <v>66</v>
      </c>
      <c r="G61" s="94">
        <f>G60+'[1]Stan i struktura VII 22'!G61</f>
        <v>176</v>
      </c>
      <c r="H61" s="94">
        <f>H60+'[1]Stan i struktura VII 22'!H61</f>
        <v>238</v>
      </c>
      <c r="I61" s="94">
        <f>I60+'[1]Stan i struktura VII 22'!I61</f>
        <v>150</v>
      </c>
      <c r="J61" s="94">
        <f>J60+'[1]Stan i struktura VII 22'!J61</f>
        <v>29</v>
      </c>
      <c r="K61" s="94">
        <f>K60+'[1]Stan i struktura VII 22'!K61</f>
        <v>354</v>
      </c>
      <c r="L61" s="94">
        <f>L60+'[1]Stan i struktura VII 22'!L61</f>
        <v>94</v>
      </c>
      <c r="M61" s="94">
        <f>M60+'[1]Stan i struktura VII 22'!M61</f>
        <v>214</v>
      </c>
      <c r="N61" s="94">
        <f>N60+'[1]Stan i struktura VII 22'!N61</f>
        <v>54</v>
      </c>
      <c r="O61" s="94">
        <f>O60+'[1]Stan i struktura VII 22'!O61</f>
        <v>221</v>
      </c>
      <c r="P61" s="94">
        <f>P60+'[1]Stan i struktura VII 22'!P61</f>
        <v>114</v>
      </c>
      <c r="Q61" s="94">
        <f>Q60+'[1]Stan i struktura VII 22'!Q61</f>
        <v>145</v>
      </c>
      <c r="R61" s="95">
        <f>R60+'[1]Stan i struktura VII 22'!R61</f>
        <v>248</v>
      </c>
      <c r="S61" s="85">
        <f>S60+'[1]Stan i struktura VII 22'!S61</f>
        <v>2227</v>
      </c>
      <c r="U61" s="4">
        <f>SUM(E61:R61)</f>
        <v>2227</v>
      </c>
      <c r="V61" s="4">
        <f>SUM(E61:R61)</f>
        <v>2227</v>
      </c>
    </row>
    <row r="62" spans="2:22" s="4" customFormat="1" ht="42" customHeight="1" thickTop="1" thickBot="1">
      <c r="B62" s="241" t="s">
        <v>75</v>
      </c>
      <c r="C62" s="235" t="s">
        <v>76</v>
      </c>
      <c r="D62" s="236"/>
      <c r="E62" s="92">
        <v>0</v>
      </c>
      <c r="F62" s="92">
        <v>0</v>
      </c>
      <c r="G62" s="92">
        <v>2</v>
      </c>
      <c r="H62" s="92">
        <v>0</v>
      </c>
      <c r="I62" s="92">
        <v>2</v>
      </c>
      <c r="J62" s="92">
        <v>3</v>
      </c>
      <c r="K62" s="92">
        <v>0</v>
      </c>
      <c r="L62" s="92">
        <v>0</v>
      </c>
      <c r="M62" s="92">
        <v>0</v>
      </c>
      <c r="N62" s="92">
        <v>1</v>
      </c>
      <c r="O62" s="92">
        <v>0</v>
      </c>
      <c r="P62" s="92">
        <v>0</v>
      </c>
      <c r="Q62" s="92">
        <v>8</v>
      </c>
      <c r="R62" s="93">
        <v>46</v>
      </c>
      <c r="S62" s="86">
        <f>SUM(E62:R62)</f>
        <v>62</v>
      </c>
    </row>
    <row r="63" spans="2:22" s="4" customFormat="1" ht="42" customHeight="1" thickTop="1" thickBot="1">
      <c r="B63" s="229"/>
      <c r="C63" s="244" t="s">
        <v>77</v>
      </c>
      <c r="D63" s="245"/>
      <c r="E63" s="87">
        <f>E62+'[1]Stan i struktura VII 22'!E63</f>
        <v>0</v>
      </c>
      <c r="F63" s="87">
        <f>F62+'[1]Stan i struktura VII 22'!F63</f>
        <v>20</v>
      </c>
      <c r="G63" s="87">
        <f>G62+'[1]Stan i struktura VII 22'!G63</f>
        <v>25</v>
      </c>
      <c r="H63" s="87">
        <f>H62+'[1]Stan i struktura VII 22'!H63</f>
        <v>2</v>
      </c>
      <c r="I63" s="87">
        <f>I62+'[1]Stan i struktura VII 22'!I63</f>
        <v>30</v>
      </c>
      <c r="J63" s="87">
        <f>J62+'[1]Stan i struktura VII 22'!J63</f>
        <v>28</v>
      </c>
      <c r="K63" s="87">
        <f>K62+'[1]Stan i struktura VII 22'!K63</f>
        <v>61</v>
      </c>
      <c r="L63" s="87">
        <f>L62+'[1]Stan i struktura VII 22'!L63</f>
        <v>5</v>
      </c>
      <c r="M63" s="87">
        <f>M62+'[1]Stan i struktura VII 22'!M63</f>
        <v>16</v>
      </c>
      <c r="N63" s="87">
        <f>N62+'[1]Stan i struktura VII 22'!N63</f>
        <v>40</v>
      </c>
      <c r="O63" s="87">
        <f>O62+'[1]Stan i struktura VII 22'!O63</f>
        <v>21</v>
      </c>
      <c r="P63" s="87">
        <f>P62+'[1]Stan i struktura VII 22'!P63</f>
        <v>10</v>
      </c>
      <c r="Q63" s="87">
        <f>Q62+'[1]Stan i struktura VII 22'!Q63</f>
        <v>36</v>
      </c>
      <c r="R63" s="88">
        <f>R62+'[1]Stan i struktura VII 22'!R63</f>
        <v>297</v>
      </c>
      <c r="S63" s="85">
        <f>S62+'[1]Stan i struktura VII 22'!S63</f>
        <v>591</v>
      </c>
      <c r="U63" s="4">
        <f>SUM(E63:R63)</f>
        <v>591</v>
      </c>
      <c r="V63" s="4">
        <f>SUM(E63:R63)</f>
        <v>591</v>
      </c>
    </row>
    <row r="64" spans="2:22" s="4" customFormat="1" ht="42" customHeight="1" thickTop="1" thickBot="1">
      <c r="B64" s="241" t="s">
        <v>78</v>
      </c>
      <c r="C64" s="235" t="s">
        <v>79</v>
      </c>
      <c r="D64" s="236"/>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6.5" customHeight="1" thickTop="1" thickBot="1">
      <c r="B65" s="246"/>
      <c r="C65" s="247" t="s">
        <v>80</v>
      </c>
      <c r="D65" s="248"/>
      <c r="E65" s="87">
        <f>E64+'[1]Stan i struktura VII 22'!E65</f>
        <v>0</v>
      </c>
      <c r="F65" s="87">
        <f>F64+'[1]Stan i struktura VII 22'!F65</f>
        <v>0</v>
      </c>
      <c r="G65" s="87">
        <f>G64+'[1]Stan i struktura VII 22'!G65</f>
        <v>0</v>
      </c>
      <c r="H65" s="87">
        <f>H64+'[1]Stan i struktura VII 22'!H65</f>
        <v>0</v>
      </c>
      <c r="I65" s="87">
        <f>I64+'[1]Stan i struktura VII 22'!I65</f>
        <v>0</v>
      </c>
      <c r="J65" s="87">
        <f>J64+'[1]Stan i struktura VII 22'!J65</f>
        <v>0</v>
      </c>
      <c r="K65" s="87">
        <f>K64+'[1]Stan i struktura VII 22'!K65</f>
        <v>0</v>
      </c>
      <c r="L65" s="87">
        <f>L64+'[1]Stan i struktura VII 22'!L65</f>
        <v>0</v>
      </c>
      <c r="M65" s="87">
        <f>M64+'[1]Stan i struktura VII 22'!M65</f>
        <v>0</v>
      </c>
      <c r="N65" s="87">
        <f>N64+'[1]Stan i struktura VII 22'!N65</f>
        <v>0</v>
      </c>
      <c r="O65" s="87">
        <f>O64+'[1]Stan i struktura VII 22'!O65</f>
        <v>0</v>
      </c>
      <c r="P65" s="87">
        <f>P64+'[1]Stan i struktura VII 22'!P65</f>
        <v>0</v>
      </c>
      <c r="Q65" s="87">
        <f>Q64+'[1]Stan i struktura VII 22'!Q65</f>
        <v>0</v>
      </c>
      <c r="R65" s="88">
        <f>R64+'[1]Stan i struktura VII 22'!R65</f>
        <v>0</v>
      </c>
      <c r="S65" s="85">
        <f>S64+'[1]Stan i struktura VII 22'!S65</f>
        <v>0</v>
      </c>
      <c r="U65" s="1">
        <f>SUM(E65:R65)</f>
        <v>0</v>
      </c>
      <c r="V65" s="4">
        <f>SUM(E65:R65)</f>
        <v>0</v>
      </c>
    </row>
    <row r="66" spans="2:22" ht="48" customHeight="1" thickTop="1" thickBot="1">
      <c r="B66" s="249" t="s">
        <v>81</v>
      </c>
      <c r="C66" s="251" t="s">
        <v>82</v>
      </c>
      <c r="D66" s="252"/>
      <c r="E66" s="96">
        <f t="shared" ref="E66:R67" si="15">E48+E50+E52+E54+E56+E58+E60+E62+E64</f>
        <v>55</v>
      </c>
      <c r="F66" s="96">
        <f t="shared" si="15"/>
        <v>31</v>
      </c>
      <c r="G66" s="96">
        <f t="shared" si="15"/>
        <v>40</v>
      </c>
      <c r="H66" s="96">
        <f t="shared" si="15"/>
        <v>35</v>
      </c>
      <c r="I66" s="96">
        <f t="shared" si="15"/>
        <v>39</v>
      </c>
      <c r="J66" s="96">
        <f t="shared" si="15"/>
        <v>10</v>
      </c>
      <c r="K66" s="96">
        <f t="shared" si="15"/>
        <v>58</v>
      </c>
      <c r="L66" s="96">
        <f t="shared" si="15"/>
        <v>20</v>
      </c>
      <c r="M66" s="96">
        <f t="shared" si="15"/>
        <v>25</v>
      </c>
      <c r="N66" s="96">
        <f t="shared" si="15"/>
        <v>19</v>
      </c>
      <c r="O66" s="96">
        <f t="shared" si="15"/>
        <v>56</v>
      </c>
      <c r="P66" s="96">
        <f t="shared" si="15"/>
        <v>18</v>
      </c>
      <c r="Q66" s="96">
        <f t="shared" si="15"/>
        <v>59</v>
      </c>
      <c r="R66" s="97">
        <f t="shared" si="15"/>
        <v>97</v>
      </c>
      <c r="S66" s="98">
        <f>SUM(E66:R66)</f>
        <v>562</v>
      </c>
      <c r="V66" s="4"/>
    </row>
    <row r="67" spans="2:22" ht="49.5" customHeight="1" thickTop="1" thickBot="1">
      <c r="B67" s="250"/>
      <c r="C67" s="251" t="s">
        <v>83</v>
      </c>
      <c r="D67" s="252"/>
      <c r="E67" s="99">
        <f t="shared" si="15"/>
        <v>346</v>
      </c>
      <c r="F67" s="99">
        <f>F49+F51+F53+F55+F57+F59+F61+F63+F65</f>
        <v>280</v>
      </c>
      <c r="G67" s="99">
        <f t="shared" si="15"/>
        <v>410</v>
      </c>
      <c r="H67" s="99">
        <f t="shared" si="15"/>
        <v>486</v>
      </c>
      <c r="I67" s="99">
        <f t="shared" si="15"/>
        <v>480</v>
      </c>
      <c r="J67" s="99">
        <f t="shared" si="15"/>
        <v>93</v>
      </c>
      <c r="K67" s="99">
        <f t="shared" si="15"/>
        <v>633</v>
      </c>
      <c r="L67" s="99">
        <f t="shared" si="15"/>
        <v>200</v>
      </c>
      <c r="M67" s="99">
        <f t="shared" si="15"/>
        <v>307</v>
      </c>
      <c r="N67" s="99">
        <f t="shared" si="15"/>
        <v>245</v>
      </c>
      <c r="O67" s="99">
        <f t="shared" si="15"/>
        <v>439</v>
      </c>
      <c r="P67" s="99">
        <f t="shared" si="15"/>
        <v>248</v>
      </c>
      <c r="Q67" s="99">
        <f t="shared" si="15"/>
        <v>552</v>
      </c>
      <c r="R67" s="100">
        <f t="shared" si="15"/>
        <v>750</v>
      </c>
      <c r="S67" s="98">
        <f>SUM(E67:R67)</f>
        <v>5469</v>
      </c>
      <c r="V67" s="4"/>
    </row>
    <row r="68" spans="2:22" ht="14.25" customHeight="1">
      <c r="B68" s="253" t="s">
        <v>84</v>
      </c>
      <c r="C68" s="253"/>
      <c r="D68" s="253"/>
      <c r="E68" s="253"/>
      <c r="F68" s="253"/>
      <c r="G68" s="253"/>
      <c r="H68" s="253"/>
      <c r="I68" s="253"/>
      <c r="J68" s="253"/>
      <c r="K68" s="253"/>
      <c r="L68" s="253"/>
      <c r="M68" s="253"/>
      <c r="N68" s="253"/>
      <c r="O68" s="253"/>
      <c r="P68" s="253"/>
      <c r="Q68" s="253"/>
      <c r="R68" s="253"/>
      <c r="S68" s="253"/>
    </row>
    <row r="69" spans="2:22" ht="14.25" customHeight="1">
      <c r="B69" s="254"/>
      <c r="C69" s="255"/>
      <c r="D69" s="255"/>
      <c r="E69" s="255"/>
      <c r="F69" s="255"/>
      <c r="G69" s="255"/>
      <c r="H69" s="255"/>
      <c r="I69" s="255"/>
      <c r="J69" s="255"/>
      <c r="K69" s="255"/>
      <c r="L69" s="255"/>
      <c r="M69" s="255"/>
      <c r="N69" s="255"/>
      <c r="O69" s="255"/>
      <c r="P69" s="255"/>
      <c r="Q69" s="255"/>
      <c r="R69" s="255"/>
      <c r="S69" s="255"/>
    </row>
    <row r="75" spans="2:22" ht="13.5" thickBot="1"/>
    <row r="76" spans="2:22" ht="26.25" customHeight="1" thickTop="1" thickBot="1">
      <c r="E76" s="101">
        <v>86</v>
      </c>
      <c r="F76" s="101">
        <v>36</v>
      </c>
      <c r="G76" s="101">
        <v>45</v>
      </c>
      <c r="H76" s="101">
        <v>39</v>
      </c>
      <c r="I76" s="101">
        <v>47</v>
      </c>
      <c r="J76" s="101">
        <v>20</v>
      </c>
      <c r="K76" s="101">
        <v>36</v>
      </c>
      <c r="L76" s="101">
        <v>16</v>
      </c>
      <c r="M76" s="101">
        <v>38</v>
      </c>
      <c r="N76" s="101">
        <v>20</v>
      </c>
      <c r="O76" s="101">
        <v>128</v>
      </c>
      <c r="P76" s="101">
        <v>44</v>
      </c>
      <c r="Q76" s="101">
        <v>43</v>
      </c>
      <c r="R76" s="101">
        <v>56</v>
      </c>
      <c r="S76" s="79">
        <f>SUM(E76:R76)</f>
        <v>654</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7" customWidth="1"/>
    <col min="4" max="4" width="14.7109375" customWidth="1"/>
    <col min="5" max="5" width="15.28515625" customWidth="1"/>
    <col min="6" max="6" width="4.7109375" customWidth="1"/>
    <col min="7" max="7" width="8.5703125" customWidth="1"/>
    <col min="8" max="8" width="27.85546875" customWidth="1"/>
    <col min="9" max="9" width="14.8554687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288" t="s">
        <v>85</v>
      </c>
      <c r="C1" s="289"/>
      <c r="D1" s="289"/>
      <c r="E1" s="289"/>
      <c r="F1" s="289"/>
      <c r="G1" s="289"/>
      <c r="H1" s="289"/>
      <c r="I1" s="289"/>
      <c r="J1" s="289"/>
      <c r="K1" s="289"/>
      <c r="L1" s="289"/>
      <c r="M1" s="289"/>
      <c r="N1" s="289"/>
      <c r="O1" s="289"/>
    </row>
    <row r="2" spans="2:15" ht="24.75" customHeight="1">
      <c r="B2" s="288" t="s">
        <v>86</v>
      </c>
      <c r="C2" s="290"/>
      <c r="D2" s="290"/>
      <c r="E2" s="290"/>
      <c r="F2" s="290"/>
      <c r="G2" s="290"/>
      <c r="H2" s="290"/>
      <c r="I2" s="290"/>
      <c r="J2" s="290"/>
      <c r="K2" s="290"/>
      <c r="L2" s="290"/>
      <c r="M2" s="290"/>
      <c r="N2" s="290"/>
      <c r="O2" s="290"/>
    </row>
    <row r="3" spans="2:15" ht="18.75" thickBot="1">
      <c r="B3" s="1"/>
      <c r="C3" s="102"/>
      <c r="D3" s="102"/>
      <c r="E3" s="102"/>
      <c r="F3" s="102"/>
      <c r="G3" s="102"/>
      <c r="H3" s="33"/>
      <c r="I3" s="33"/>
      <c r="J3" s="33"/>
      <c r="K3" s="33"/>
      <c r="L3" s="33"/>
      <c r="M3" s="33"/>
      <c r="N3" s="1"/>
      <c r="O3" s="1"/>
    </row>
    <row r="4" spans="2:15" ht="18.75" customHeight="1" thickBot="1">
      <c r="B4" s="264" t="s">
        <v>87</v>
      </c>
      <c r="C4" s="291" t="s">
        <v>88</v>
      </c>
      <c r="D4" s="268" t="s">
        <v>89</v>
      </c>
      <c r="E4" s="270" t="s">
        <v>90</v>
      </c>
      <c r="F4" s="102"/>
      <c r="G4" s="264" t="s">
        <v>87</v>
      </c>
      <c r="H4" s="266" t="s">
        <v>91</v>
      </c>
      <c r="I4" s="268" t="s">
        <v>89</v>
      </c>
      <c r="J4" s="270" t="s">
        <v>90</v>
      </c>
      <c r="K4" s="33"/>
      <c r="L4" s="264" t="s">
        <v>87</v>
      </c>
      <c r="M4" s="279" t="s">
        <v>88</v>
      </c>
      <c r="N4" s="268" t="s">
        <v>89</v>
      </c>
      <c r="O4" s="282" t="s">
        <v>90</v>
      </c>
    </row>
    <row r="5" spans="2:15" ht="18.75" customHeight="1" thickTop="1" thickBot="1">
      <c r="B5" s="278"/>
      <c r="C5" s="292"/>
      <c r="D5" s="281"/>
      <c r="E5" s="293"/>
      <c r="F5" s="102"/>
      <c r="G5" s="278"/>
      <c r="H5" s="294"/>
      <c r="I5" s="281"/>
      <c r="J5" s="293"/>
      <c r="K5" s="33"/>
      <c r="L5" s="278"/>
      <c r="M5" s="280"/>
      <c r="N5" s="281"/>
      <c r="O5" s="283"/>
    </row>
    <row r="6" spans="2:15" ht="17.100000000000001" customHeight="1" thickTop="1">
      <c r="B6" s="284" t="s">
        <v>92</v>
      </c>
      <c r="C6" s="285"/>
      <c r="D6" s="285"/>
      <c r="E6" s="286">
        <f>SUM(E8+E19+E27+E34+E41)</f>
        <v>5419</v>
      </c>
      <c r="F6" s="102"/>
      <c r="G6" s="103">
        <v>4</v>
      </c>
      <c r="H6" s="104" t="s">
        <v>93</v>
      </c>
      <c r="I6" s="105" t="s">
        <v>94</v>
      </c>
      <c r="J6" s="106">
        <v>180</v>
      </c>
      <c r="K6" s="33"/>
      <c r="L6" s="107" t="s">
        <v>95</v>
      </c>
      <c r="M6" s="108" t="s">
        <v>96</v>
      </c>
      <c r="N6" s="108" t="s">
        <v>97</v>
      </c>
      <c r="O6" s="109">
        <f>SUM(O7:O17)</f>
        <v>3687</v>
      </c>
    </row>
    <row r="7" spans="2:15" ht="17.100000000000001" customHeight="1" thickBot="1">
      <c r="B7" s="274"/>
      <c r="C7" s="275"/>
      <c r="D7" s="275"/>
      <c r="E7" s="287"/>
      <c r="F7" s="1"/>
      <c r="G7" s="110">
        <v>5</v>
      </c>
      <c r="H7" s="111" t="s">
        <v>98</v>
      </c>
      <c r="I7" s="106" t="s">
        <v>94</v>
      </c>
      <c r="J7" s="106">
        <v>103</v>
      </c>
      <c r="K7" s="1"/>
      <c r="L7" s="110">
        <v>1</v>
      </c>
      <c r="M7" s="111" t="s">
        <v>99</v>
      </c>
      <c r="N7" s="106" t="s">
        <v>94</v>
      </c>
      <c r="O7" s="112">
        <v>110</v>
      </c>
    </row>
    <row r="8" spans="2:15" ht="17.100000000000001" customHeight="1" thickTop="1" thickBot="1">
      <c r="B8" s="107" t="s">
        <v>100</v>
      </c>
      <c r="C8" s="108" t="s">
        <v>101</v>
      </c>
      <c r="D8" s="113" t="s">
        <v>97</v>
      </c>
      <c r="E8" s="109">
        <f>SUM(E9:E17)</f>
        <v>2105</v>
      </c>
      <c r="F8" s="1"/>
      <c r="G8" s="114"/>
      <c r="H8" s="115"/>
      <c r="I8" s="116"/>
      <c r="J8" s="117"/>
      <c r="K8" s="1"/>
      <c r="L8" s="110">
        <v>2</v>
      </c>
      <c r="M8" s="111" t="s">
        <v>102</v>
      </c>
      <c r="N8" s="106" t="s">
        <v>103</v>
      </c>
      <c r="O8" s="106">
        <v>96</v>
      </c>
    </row>
    <row r="9" spans="2:15" ht="17.100000000000001" customHeight="1" thickBot="1">
      <c r="B9" s="110">
        <v>1</v>
      </c>
      <c r="C9" s="111" t="s">
        <v>104</v>
      </c>
      <c r="D9" s="106" t="s">
        <v>103</v>
      </c>
      <c r="E9" s="118">
        <v>76</v>
      </c>
      <c r="F9" s="1"/>
      <c r="G9" s="119"/>
      <c r="H9" s="120"/>
      <c r="I9" s="121"/>
      <c r="J9" s="121"/>
      <c r="K9" s="1"/>
      <c r="L9" s="110">
        <v>3</v>
      </c>
      <c r="M9" s="111" t="s">
        <v>105</v>
      </c>
      <c r="N9" s="106" t="s">
        <v>94</v>
      </c>
      <c r="O9" s="106">
        <v>194</v>
      </c>
    </row>
    <row r="10" spans="2:15" ht="17.100000000000001" customHeight="1">
      <c r="B10" s="110">
        <v>2</v>
      </c>
      <c r="C10" s="111" t="s">
        <v>106</v>
      </c>
      <c r="D10" s="106" t="s">
        <v>103</v>
      </c>
      <c r="E10" s="118">
        <v>107</v>
      </c>
      <c r="F10" s="1"/>
      <c r="G10" s="264" t="s">
        <v>87</v>
      </c>
      <c r="H10" s="266" t="s">
        <v>91</v>
      </c>
      <c r="I10" s="268" t="s">
        <v>89</v>
      </c>
      <c r="J10" s="270" t="s">
        <v>90</v>
      </c>
      <c r="K10" s="1"/>
      <c r="L10" s="110">
        <v>4</v>
      </c>
      <c r="M10" s="111" t="s">
        <v>107</v>
      </c>
      <c r="N10" s="106" t="s">
        <v>94</v>
      </c>
      <c r="O10" s="106">
        <v>157</v>
      </c>
    </row>
    <row r="11" spans="2:15" ht="17.100000000000001" customHeight="1" thickBot="1">
      <c r="B11" s="110">
        <v>3</v>
      </c>
      <c r="C11" s="111" t="s">
        <v>108</v>
      </c>
      <c r="D11" s="106" t="s">
        <v>103</v>
      </c>
      <c r="E11" s="118">
        <v>71</v>
      </c>
      <c r="F11" s="1"/>
      <c r="G11" s="265"/>
      <c r="H11" s="267"/>
      <c r="I11" s="269"/>
      <c r="J11" s="271"/>
      <c r="K11" s="1"/>
      <c r="L11" s="110">
        <v>5</v>
      </c>
      <c r="M11" s="111" t="s">
        <v>109</v>
      </c>
      <c r="N11" s="106" t="s">
        <v>94</v>
      </c>
      <c r="O11" s="106">
        <v>203</v>
      </c>
    </row>
    <row r="12" spans="2:15" ht="17.100000000000001" customHeight="1">
      <c r="B12" s="110">
        <v>4</v>
      </c>
      <c r="C12" s="111" t="s">
        <v>110</v>
      </c>
      <c r="D12" s="106" t="s">
        <v>111</v>
      </c>
      <c r="E12" s="118">
        <v>127</v>
      </c>
      <c r="F12" s="1"/>
      <c r="G12" s="272" t="s">
        <v>112</v>
      </c>
      <c r="H12" s="273"/>
      <c r="I12" s="273"/>
      <c r="J12" s="276">
        <f>SUM(J14+J23+J33+J41+O6+O19+O30)</f>
        <v>9905</v>
      </c>
      <c r="K12" s="1"/>
      <c r="L12" s="110" t="s">
        <v>44</v>
      </c>
      <c r="M12" s="111" t="s">
        <v>113</v>
      </c>
      <c r="N12" s="106" t="s">
        <v>94</v>
      </c>
      <c r="O12" s="106">
        <v>709</v>
      </c>
    </row>
    <row r="13" spans="2:15" ht="17.100000000000001" customHeight="1" thickBot="1">
      <c r="B13" s="110">
        <v>5</v>
      </c>
      <c r="C13" s="111" t="s">
        <v>114</v>
      </c>
      <c r="D13" s="106" t="s">
        <v>103</v>
      </c>
      <c r="E13" s="118">
        <v>106</v>
      </c>
      <c r="F13" s="122"/>
      <c r="G13" s="274"/>
      <c r="H13" s="275"/>
      <c r="I13" s="275"/>
      <c r="J13" s="277"/>
      <c r="K13" s="122"/>
      <c r="L13" s="110">
        <v>7</v>
      </c>
      <c r="M13" s="111" t="s">
        <v>115</v>
      </c>
      <c r="N13" s="106" t="s">
        <v>103</v>
      </c>
      <c r="O13" s="106">
        <v>85</v>
      </c>
    </row>
    <row r="14" spans="2:15" ht="17.100000000000001" customHeight="1" thickTop="1">
      <c r="B14" s="110">
        <v>6</v>
      </c>
      <c r="C14" s="111" t="s">
        <v>116</v>
      </c>
      <c r="D14" s="106" t="s">
        <v>103</v>
      </c>
      <c r="E14" s="118">
        <v>96</v>
      </c>
      <c r="F14" s="123"/>
      <c r="G14" s="107" t="s">
        <v>100</v>
      </c>
      <c r="H14" s="108" t="s">
        <v>117</v>
      </c>
      <c r="I14" s="124" t="s">
        <v>97</v>
      </c>
      <c r="J14" s="125">
        <f>SUM(J15:J21)</f>
        <v>965</v>
      </c>
      <c r="K14" s="1"/>
      <c r="L14" s="110">
        <v>8</v>
      </c>
      <c r="M14" s="111" t="s">
        <v>118</v>
      </c>
      <c r="N14" s="106" t="s">
        <v>103</v>
      </c>
      <c r="O14" s="106">
        <v>127</v>
      </c>
    </row>
    <row r="15" spans="2:15" ht="17.100000000000001" customHeight="1">
      <c r="B15" s="110">
        <v>7</v>
      </c>
      <c r="C15" s="111" t="s">
        <v>119</v>
      </c>
      <c r="D15" s="106" t="s">
        <v>94</v>
      </c>
      <c r="E15" s="118">
        <v>237</v>
      </c>
      <c r="F15" s="123"/>
      <c r="G15" s="110">
        <v>1</v>
      </c>
      <c r="H15" s="111" t="s">
        <v>120</v>
      </c>
      <c r="I15" s="106" t="s">
        <v>103</v>
      </c>
      <c r="J15" s="118">
        <v>43</v>
      </c>
      <c r="K15" s="1"/>
      <c r="L15" s="110">
        <v>9</v>
      </c>
      <c r="M15" s="111" t="s">
        <v>121</v>
      </c>
      <c r="N15" s="106" t="s">
        <v>103</v>
      </c>
      <c r="O15" s="106">
        <v>73</v>
      </c>
    </row>
    <row r="16" spans="2:15" ht="17.100000000000001" customHeight="1" thickBot="1">
      <c r="B16" s="126"/>
      <c r="C16" s="127"/>
      <c r="D16" s="128"/>
      <c r="E16" s="129"/>
      <c r="F16" s="123"/>
      <c r="G16" s="110">
        <v>2</v>
      </c>
      <c r="H16" s="111" t="s">
        <v>122</v>
      </c>
      <c r="I16" s="106" t="s">
        <v>103</v>
      </c>
      <c r="J16" s="118">
        <v>24</v>
      </c>
      <c r="K16" s="1"/>
      <c r="L16" s="126"/>
      <c r="M16" s="127"/>
      <c r="N16" s="128"/>
      <c r="O16" s="129"/>
    </row>
    <row r="17" spans="2:15" ht="17.100000000000001" customHeight="1" thickTop="1" thickBot="1">
      <c r="B17" s="130">
        <v>8</v>
      </c>
      <c r="C17" s="131" t="s">
        <v>123</v>
      </c>
      <c r="D17" s="132" t="s">
        <v>124</v>
      </c>
      <c r="E17" s="133">
        <v>1285</v>
      </c>
      <c r="F17" s="123"/>
      <c r="G17" s="110">
        <v>3</v>
      </c>
      <c r="H17" s="111" t="s">
        <v>125</v>
      </c>
      <c r="I17" s="106" t="s">
        <v>103</v>
      </c>
      <c r="J17" s="118">
        <v>87</v>
      </c>
      <c r="K17" s="1"/>
      <c r="L17" s="130">
        <v>10</v>
      </c>
      <c r="M17" s="131" t="s">
        <v>126</v>
      </c>
      <c r="N17" s="132" t="s">
        <v>124</v>
      </c>
      <c r="O17" s="134">
        <v>1933</v>
      </c>
    </row>
    <row r="18" spans="2:15" ht="17.100000000000001" customHeight="1" thickTop="1">
      <c r="B18" s="103"/>
      <c r="C18" s="104"/>
      <c r="D18" s="105"/>
      <c r="E18" s="135" t="s">
        <v>22</v>
      </c>
      <c r="F18" s="136"/>
      <c r="G18" s="110">
        <v>4</v>
      </c>
      <c r="H18" s="111" t="s">
        <v>127</v>
      </c>
      <c r="I18" s="106" t="s">
        <v>103</v>
      </c>
      <c r="J18" s="118">
        <v>204</v>
      </c>
      <c r="K18" s="1"/>
      <c r="L18" s="103"/>
      <c r="M18" s="104"/>
      <c r="N18" s="105"/>
      <c r="O18" s="135" t="s">
        <v>22</v>
      </c>
    </row>
    <row r="19" spans="2:15" ht="17.100000000000001" customHeight="1">
      <c r="B19" s="137" t="s">
        <v>128</v>
      </c>
      <c r="C19" s="138" t="s">
        <v>7</v>
      </c>
      <c r="D19" s="139" t="s">
        <v>97</v>
      </c>
      <c r="E19" s="140">
        <f>SUM(E20:E25)</f>
        <v>1184</v>
      </c>
      <c r="F19" s="123"/>
      <c r="G19" s="110">
        <v>5</v>
      </c>
      <c r="H19" s="111" t="s">
        <v>127</v>
      </c>
      <c r="I19" s="106" t="s">
        <v>111</v>
      </c>
      <c r="J19" s="118">
        <v>334</v>
      </c>
      <c r="K19" s="1"/>
      <c r="L19" s="137" t="s">
        <v>129</v>
      </c>
      <c r="M19" s="138" t="s">
        <v>16</v>
      </c>
      <c r="N19" s="139" t="s">
        <v>97</v>
      </c>
      <c r="O19" s="141">
        <f>SUM(O20:O28)</f>
        <v>1098</v>
      </c>
    </row>
    <row r="20" spans="2:15" ht="17.100000000000001" customHeight="1">
      <c r="B20" s="110">
        <v>1</v>
      </c>
      <c r="C20" s="111" t="s">
        <v>130</v>
      </c>
      <c r="D20" s="142" t="s">
        <v>103</v>
      </c>
      <c r="E20" s="118">
        <v>105</v>
      </c>
      <c r="F20" s="123"/>
      <c r="G20" s="110">
        <v>6</v>
      </c>
      <c r="H20" s="111" t="s">
        <v>131</v>
      </c>
      <c r="I20" s="106" t="s">
        <v>94</v>
      </c>
      <c r="J20" s="118">
        <v>232</v>
      </c>
      <c r="K20" s="1"/>
      <c r="L20" s="110">
        <v>1</v>
      </c>
      <c r="M20" s="111" t="s">
        <v>132</v>
      </c>
      <c r="N20" s="106" t="s">
        <v>103</v>
      </c>
      <c r="O20" s="106">
        <v>59</v>
      </c>
    </row>
    <row r="21" spans="2:15" ht="17.100000000000001" customHeight="1">
      <c r="B21" s="110">
        <v>2</v>
      </c>
      <c r="C21" s="111" t="s">
        <v>133</v>
      </c>
      <c r="D21" s="142" t="s">
        <v>94</v>
      </c>
      <c r="E21" s="118">
        <v>444</v>
      </c>
      <c r="F21" s="123"/>
      <c r="G21" s="110">
        <v>7</v>
      </c>
      <c r="H21" s="111" t="s">
        <v>134</v>
      </c>
      <c r="I21" s="106" t="s">
        <v>103</v>
      </c>
      <c r="J21" s="118">
        <v>41</v>
      </c>
      <c r="K21" s="1"/>
      <c r="L21" s="110">
        <v>2</v>
      </c>
      <c r="M21" s="111" t="s">
        <v>135</v>
      </c>
      <c r="N21" s="106" t="s">
        <v>111</v>
      </c>
      <c r="O21" s="106">
        <v>21</v>
      </c>
    </row>
    <row r="22" spans="2:15" ht="17.100000000000001" customHeight="1">
      <c r="B22" s="110">
        <v>3</v>
      </c>
      <c r="C22" s="111" t="s">
        <v>136</v>
      </c>
      <c r="D22" s="142" t="s">
        <v>103</v>
      </c>
      <c r="E22" s="118">
        <v>121</v>
      </c>
      <c r="F22" s="123"/>
      <c r="G22" s="110"/>
      <c r="H22" s="111"/>
      <c r="I22" s="106"/>
      <c r="J22" s="118" t="s">
        <v>137</v>
      </c>
      <c r="K22" s="1"/>
      <c r="L22" s="110">
        <v>3</v>
      </c>
      <c r="M22" s="111" t="s">
        <v>138</v>
      </c>
      <c r="N22" s="106" t="s">
        <v>94</v>
      </c>
      <c r="O22" s="106">
        <v>72</v>
      </c>
    </row>
    <row r="23" spans="2:15" ht="17.100000000000001" customHeight="1">
      <c r="B23" s="110">
        <v>4</v>
      </c>
      <c r="C23" s="111" t="s">
        <v>139</v>
      </c>
      <c r="D23" s="142" t="s">
        <v>103</v>
      </c>
      <c r="E23" s="118">
        <v>73</v>
      </c>
      <c r="F23" s="123"/>
      <c r="G23" s="137" t="s">
        <v>128</v>
      </c>
      <c r="H23" s="138" t="s">
        <v>140</v>
      </c>
      <c r="I23" s="139" t="s">
        <v>97</v>
      </c>
      <c r="J23" s="141">
        <f>SUM(J24:J31)</f>
        <v>1217</v>
      </c>
      <c r="K23" s="1"/>
      <c r="L23" s="110">
        <v>4</v>
      </c>
      <c r="M23" s="111" t="s">
        <v>141</v>
      </c>
      <c r="N23" s="106" t="s">
        <v>94</v>
      </c>
      <c r="O23" s="106">
        <v>96</v>
      </c>
    </row>
    <row r="24" spans="2:15" ht="17.100000000000001" customHeight="1">
      <c r="B24" s="110">
        <v>5</v>
      </c>
      <c r="C24" s="111" t="s">
        <v>142</v>
      </c>
      <c r="D24" s="142" t="s">
        <v>94</v>
      </c>
      <c r="E24" s="118">
        <v>341</v>
      </c>
      <c r="F24" s="123"/>
      <c r="G24" s="110">
        <v>1</v>
      </c>
      <c r="H24" s="111" t="s">
        <v>143</v>
      </c>
      <c r="I24" s="106" t="s">
        <v>94</v>
      </c>
      <c r="J24" s="118">
        <v>65</v>
      </c>
      <c r="K24" s="1"/>
      <c r="L24" s="110">
        <v>5</v>
      </c>
      <c r="M24" s="111" t="s">
        <v>144</v>
      </c>
      <c r="N24" s="106" t="s">
        <v>103</v>
      </c>
      <c r="O24" s="106">
        <v>108</v>
      </c>
    </row>
    <row r="25" spans="2:15" ht="17.100000000000001" customHeight="1">
      <c r="B25" s="110">
        <v>6</v>
      </c>
      <c r="C25" s="111" t="s">
        <v>145</v>
      </c>
      <c r="D25" s="142" t="s">
        <v>94</v>
      </c>
      <c r="E25" s="118">
        <v>100</v>
      </c>
      <c r="F25" s="123"/>
      <c r="G25" s="110">
        <v>2</v>
      </c>
      <c r="H25" s="111" t="s">
        <v>146</v>
      </c>
      <c r="I25" s="106" t="s">
        <v>103</v>
      </c>
      <c r="J25" s="118">
        <v>66</v>
      </c>
      <c r="K25" s="1"/>
      <c r="L25" s="110">
        <v>6</v>
      </c>
      <c r="M25" s="111" t="s">
        <v>147</v>
      </c>
      <c r="N25" s="106" t="s">
        <v>94</v>
      </c>
      <c r="O25" s="106">
        <v>362</v>
      </c>
    </row>
    <row r="26" spans="2:15" ht="17.100000000000001" customHeight="1">
      <c r="B26" s="110"/>
      <c r="C26" s="111"/>
      <c r="D26" s="106"/>
      <c r="E26" s="135"/>
      <c r="F26" s="136"/>
      <c r="G26" s="110">
        <v>3</v>
      </c>
      <c r="H26" s="111" t="s">
        <v>148</v>
      </c>
      <c r="I26" s="106" t="s">
        <v>94</v>
      </c>
      <c r="J26" s="118">
        <v>243</v>
      </c>
      <c r="K26" s="1"/>
      <c r="L26" s="110">
        <v>7</v>
      </c>
      <c r="M26" s="111" t="s">
        <v>149</v>
      </c>
      <c r="N26" s="106" t="s">
        <v>103</v>
      </c>
      <c r="O26" s="106">
        <v>34</v>
      </c>
    </row>
    <row r="27" spans="2:15" ht="17.100000000000001" customHeight="1">
      <c r="B27" s="137" t="s">
        <v>150</v>
      </c>
      <c r="C27" s="138" t="s">
        <v>9</v>
      </c>
      <c r="D27" s="139" t="s">
        <v>97</v>
      </c>
      <c r="E27" s="141">
        <f>SUM(E28:E32)</f>
        <v>370</v>
      </c>
      <c r="F27" s="123"/>
      <c r="G27" s="110">
        <v>4</v>
      </c>
      <c r="H27" s="111" t="s">
        <v>151</v>
      </c>
      <c r="I27" s="106" t="s">
        <v>103</v>
      </c>
      <c r="J27" s="118">
        <v>123</v>
      </c>
      <c r="K27" s="1"/>
      <c r="L27" s="110">
        <v>8</v>
      </c>
      <c r="M27" s="111" t="s">
        <v>152</v>
      </c>
      <c r="N27" s="106" t="s">
        <v>103</v>
      </c>
      <c r="O27" s="106">
        <v>95</v>
      </c>
    </row>
    <row r="28" spans="2:15" ht="17.100000000000001" customHeight="1">
      <c r="B28" s="110">
        <v>1</v>
      </c>
      <c r="C28" s="111" t="s">
        <v>153</v>
      </c>
      <c r="D28" s="106" t="s">
        <v>94</v>
      </c>
      <c r="E28" s="118">
        <v>98</v>
      </c>
      <c r="F28" s="123"/>
      <c r="G28" s="110">
        <v>5</v>
      </c>
      <c r="H28" s="111" t="s">
        <v>151</v>
      </c>
      <c r="I28" s="106" t="s">
        <v>111</v>
      </c>
      <c r="J28" s="118">
        <v>480</v>
      </c>
      <c r="K28" s="1"/>
      <c r="L28" s="110">
        <v>9</v>
      </c>
      <c r="M28" s="111" t="s">
        <v>152</v>
      </c>
      <c r="N28" s="106" t="s">
        <v>111</v>
      </c>
      <c r="O28" s="106">
        <v>251</v>
      </c>
    </row>
    <row r="29" spans="2:15" ht="17.100000000000001" customHeight="1">
      <c r="B29" s="110">
        <v>2</v>
      </c>
      <c r="C29" s="111" t="s">
        <v>154</v>
      </c>
      <c r="D29" s="106" t="s">
        <v>103</v>
      </c>
      <c r="E29" s="118">
        <v>33</v>
      </c>
      <c r="F29" s="123"/>
      <c r="G29" s="110">
        <v>6</v>
      </c>
      <c r="H29" s="111" t="s">
        <v>155</v>
      </c>
      <c r="I29" s="106" t="s">
        <v>94</v>
      </c>
      <c r="J29" s="118">
        <v>93</v>
      </c>
      <c r="K29" s="1"/>
      <c r="L29" s="110"/>
      <c r="M29" s="111"/>
      <c r="N29" s="106"/>
      <c r="O29" s="118"/>
    </row>
    <row r="30" spans="2:15" ht="17.100000000000001" customHeight="1">
      <c r="B30" s="110">
        <v>3</v>
      </c>
      <c r="C30" s="111" t="s">
        <v>156</v>
      </c>
      <c r="D30" s="106" t="s">
        <v>94</v>
      </c>
      <c r="E30" s="118">
        <v>53</v>
      </c>
      <c r="F30" s="123"/>
      <c r="G30" s="110">
        <v>7</v>
      </c>
      <c r="H30" s="111" t="s">
        <v>157</v>
      </c>
      <c r="I30" s="106" t="s">
        <v>94</v>
      </c>
      <c r="J30" s="118">
        <v>104</v>
      </c>
      <c r="K30" s="1"/>
      <c r="L30" s="137" t="s">
        <v>158</v>
      </c>
      <c r="M30" s="138" t="s">
        <v>17</v>
      </c>
      <c r="N30" s="139" t="s">
        <v>97</v>
      </c>
      <c r="O30" s="141">
        <f>SUM(O31:O40)</f>
        <v>1410</v>
      </c>
    </row>
    <row r="31" spans="2:15" ht="17.100000000000001" customHeight="1">
      <c r="B31" s="110">
        <v>4</v>
      </c>
      <c r="C31" s="111" t="s">
        <v>159</v>
      </c>
      <c r="D31" s="106" t="s">
        <v>94</v>
      </c>
      <c r="E31" s="118">
        <v>68</v>
      </c>
      <c r="F31" s="123"/>
      <c r="G31" s="110">
        <v>8</v>
      </c>
      <c r="H31" s="111" t="s">
        <v>160</v>
      </c>
      <c r="I31" s="106" t="s">
        <v>103</v>
      </c>
      <c r="J31" s="118">
        <v>43</v>
      </c>
      <c r="K31" s="1"/>
      <c r="L31" s="110">
        <v>1</v>
      </c>
      <c r="M31" s="111" t="s">
        <v>161</v>
      </c>
      <c r="N31" s="106" t="s">
        <v>103</v>
      </c>
      <c r="O31" s="106">
        <v>99</v>
      </c>
    </row>
    <row r="32" spans="2:15" ht="17.100000000000001" customHeight="1">
      <c r="B32" s="110">
        <v>5</v>
      </c>
      <c r="C32" s="111" t="s">
        <v>162</v>
      </c>
      <c r="D32" s="106" t="s">
        <v>94</v>
      </c>
      <c r="E32" s="118">
        <v>118</v>
      </c>
      <c r="F32" s="136"/>
      <c r="G32" s="110"/>
      <c r="H32" s="111"/>
      <c r="I32" s="106"/>
      <c r="J32" s="118"/>
      <c r="K32" s="1"/>
      <c r="L32" s="110">
        <v>2</v>
      </c>
      <c r="M32" s="111" t="s">
        <v>163</v>
      </c>
      <c r="N32" s="106" t="s">
        <v>94</v>
      </c>
      <c r="O32" s="106">
        <v>174</v>
      </c>
    </row>
    <row r="33" spans="2:15" ht="17.100000000000001" customHeight="1">
      <c r="B33" s="110"/>
      <c r="C33" s="111"/>
      <c r="D33" s="106"/>
      <c r="E33" s="118"/>
      <c r="F33" s="123"/>
      <c r="G33" s="137" t="s">
        <v>150</v>
      </c>
      <c r="H33" s="138" t="s">
        <v>12</v>
      </c>
      <c r="I33" s="139" t="s">
        <v>97</v>
      </c>
      <c r="J33" s="141">
        <f>SUM(J34:J39)</f>
        <v>677</v>
      </c>
      <c r="K33" s="1"/>
      <c r="L33" s="110">
        <v>3</v>
      </c>
      <c r="M33" s="111" t="s">
        <v>164</v>
      </c>
      <c r="N33" s="106" t="s">
        <v>103</v>
      </c>
      <c r="O33" s="106">
        <v>44</v>
      </c>
    </row>
    <row r="34" spans="2:15" ht="17.100000000000001" customHeight="1">
      <c r="B34" s="137" t="s">
        <v>165</v>
      </c>
      <c r="C34" s="138" t="s">
        <v>166</v>
      </c>
      <c r="D34" s="139" t="s">
        <v>97</v>
      </c>
      <c r="E34" s="141">
        <f>SUM(E35:E39)</f>
        <v>1348</v>
      </c>
      <c r="F34" s="123"/>
      <c r="G34" s="110">
        <v>1</v>
      </c>
      <c r="H34" s="111" t="s">
        <v>167</v>
      </c>
      <c r="I34" s="106" t="s">
        <v>103</v>
      </c>
      <c r="J34" s="118">
        <v>51</v>
      </c>
      <c r="K34" s="1"/>
      <c r="L34" s="110">
        <v>4</v>
      </c>
      <c r="M34" s="111" t="s">
        <v>168</v>
      </c>
      <c r="N34" s="106" t="s">
        <v>94</v>
      </c>
      <c r="O34" s="106">
        <v>429</v>
      </c>
    </row>
    <row r="35" spans="2:15" ht="17.100000000000001" customHeight="1">
      <c r="B35" s="110">
        <v>1</v>
      </c>
      <c r="C35" s="111" t="s">
        <v>169</v>
      </c>
      <c r="D35" s="106" t="s">
        <v>94</v>
      </c>
      <c r="E35" s="118">
        <v>238</v>
      </c>
      <c r="F35" s="123"/>
      <c r="G35" s="110">
        <v>2</v>
      </c>
      <c r="H35" s="111" t="s">
        <v>170</v>
      </c>
      <c r="I35" s="106" t="s">
        <v>103</v>
      </c>
      <c r="J35" s="118">
        <v>71</v>
      </c>
      <c r="K35" s="1"/>
      <c r="L35" s="110">
        <v>5</v>
      </c>
      <c r="M35" s="111" t="s">
        <v>171</v>
      </c>
      <c r="N35" s="106" t="s">
        <v>111</v>
      </c>
      <c r="O35" s="106">
        <v>14</v>
      </c>
    </row>
    <row r="36" spans="2:15" ht="17.100000000000001" customHeight="1">
      <c r="B36" s="110">
        <v>2</v>
      </c>
      <c r="C36" s="111" t="s">
        <v>172</v>
      </c>
      <c r="D36" s="106" t="s">
        <v>94</v>
      </c>
      <c r="E36" s="118">
        <v>490</v>
      </c>
      <c r="F36" s="123"/>
      <c r="G36" s="110">
        <v>3</v>
      </c>
      <c r="H36" s="111" t="s">
        <v>173</v>
      </c>
      <c r="I36" s="106" t="s">
        <v>103</v>
      </c>
      <c r="J36" s="118">
        <v>78</v>
      </c>
      <c r="K36" s="1"/>
      <c r="L36" s="110">
        <v>6</v>
      </c>
      <c r="M36" s="111" t="s">
        <v>174</v>
      </c>
      <c r="N36" s="106" t="s">
        <v>103</v>
      </c>
      <c r="O36" s="106">
        <v>45</v>
      </c>
    </row>
    <row r="37" spans="2:15" ht="17.100000000000001" customHeight="1">
      <c r="B37" s="110">
        <v>3</v>
      </c>
      <c r="C37" s="111" t="s">
        <v>175</v>
      </c>
      <c r="D37" s="106" t="s">
        <v>103</v>
      </c>
      <c r="E37" s="118">
        <v>113</v>
      </c>
      <c r="F37" s="123"/>
      <c r="G37" s="110">
        <v>4</v>
      </c>
      <c r="H37" s="111" t="s">
        <v>176</v>
      </c>
      <c r="I37" s="106" t="s">
        <v>103</v>
      </c>
      <c r="J37" s="118">
        <v>50</v>
      </c>
      <c r="K37" s="1"/>
      <c r="L37" s="110">
        <v>7</v>
      </c>
      <c r="M37" s="111" t="s">
        <v>177</v>
      </c>
      <c r="N37" s="106" t="s">
        <v>103</v>
      </c>
      <c r="O37" s="106">
        <v>71</v>
      </c>
    </row>
    <row r="38" spans="2:15" ht="17.100000000000001" customHeight="1">
      <c r="B38" s="110">
        <v>4</v>
      </c>
      <c r="C38" s="111" t="s">
        <v>178</v>
      </c>
      <c r="D38" s="106" t="s">
        <v>94</v>
      </c>
      <c r="E38" s="118">
        <v>410</v>
      </c>
      <c r="F38" s="123"/>
      <c r="G38" s="110">
        <v>5</v>
      </c>
      <c r="H38" s="111" t="s">
        <v>179</v>
      </c>
      <c r="I38" s="106" t="s">
        <v>94</v>
      </c>
      <c r="J38" s="118">
        <v>370</v>
      </c>
      <c r="K38" s="1"/>
      <c r="L38" s="110">
        <v>8</v>
      </c>
      <c r="M38" s="111" t="s">
        <v>180</v>
      </c>
      <c r="N38" s="106" t="s">
        <v>103</v>
      </c>
      <c r="O38" s="106">
        <v>67</v>
      </c>
    </row>
    <row r="39" spans="2:15" ht="17.100000000000001" customHeight="1">
      <c r="B39" s="110">
        <v>5</v>
      </c>
      <c r="C39" s="111" t="s">
        <v>181</v>
      </c>
      <c r="D39" s="106" t="s">
        <v>103</v>
      </c>
      <c r="E39" s="118">
        <v>97</v>
      </c>
      <c r="F39" s="123"/>
      <c r="G39" s="110">
        <v>6</v>
      </c>
      <c r="H39" s="111" t="s">
        <v>182</v>
      </c>
      <c r="I39" s="106" t="s">
        <v>94</v>
      </c>
      <c r="J39" s="118">
        <v>57</v>
      </c>
      <c r="K39" s="1"/>
      <c r="L39" s="110">
        <v>9</v>
      </c>
      <c r="M39" s="111" t="s">
        <v>183</v>
      </c>
      <c r="N39" s="106" t="s">
        <v>103</v>
      </c>
      <c r="O39" s="106">
        <v>133</v>
      </c>
    </row>
    <row r="40" spans="2:15" ht="17.100000000000001" customHeight="1">
      <c r="B40" s="110"/>
      <c r="C40" s="111"/>
      <c r="D40" s="106"/>
      <c r="E40" s="118"/>
      <c r="F40" s="123"/>
      <c r="G40" s="110"/>
      <c r="H40" s="111"/>
      <c r="I40" s="106"/>
      <c r="J40" s="118"/>
      <c r="K40" s="1"/>
      <c r="L40" s="143">
        <v>10</v>
      </c>
      <c r="M40" s="128" t="s">
        <v>183</v>
      </c>
      <c r="N40" s="144" t="s">
        <v>111</v>
      </c>
      <c r="O40" s="106">
        <v>334</v>
      </c>
    </row>
    <row r="41" spans="2:15" ht="17.100000000000001" customHeight="1" thickBot="1">
      <c r="B41" s="137" t="s">
        <v>95</v>
      </c>
      <c r="C41" s="138" t="s">
        <v>11</v>
      </c>
      <c r="D41" s="139" t="s">
        <v>97</v>
      </c>
      <c r="E41" s="141">
        <f>SUM(E42+E43+E44+J6+J7)</f>
        <v>412</v>
      </c>
      <c r="F41" s="123"/>
      <c r="G41" s="107" t="s">
        <v>165</v>
      </c>
      <c r="H41" s="108" t="s">
        <v>13</v>
      </c>
      <c r="I41" s="124" t="s">
        <v>97</v>
      </c>
      <c r="J41" s="141">
        <f>SUM(J42:J44)</f>
        <v>851</v>
      </c>
      <c r="K41" s="1"/>
      <c r="L41" s="145"/>
      <c r="M41" s="146"/>
      <c r="N41" s="147"/>
      <c r="O41" s="148"/>
    </row>
    <row r="42" spans="2:15" ht="17.100000000000001" customHeight="1" thickTop="1" thickBot="1">
      <c r="B42" s="110">
        <v>1</v>
      </c>
      <c r="C42" s="111" t="s">
        <v>184</v>
      </c>
      <c r="D42" s="106" t="s">
        <v>103</v>
      </c>
      <c r="E42" s="118">
        <v>55</v>
      </c>
      <c r="F42" s="123"/>
      <c r="G42" s="110">
        <v>1</v>
      </c>
      <c r="H42" s="111" t="s">
        <v>185</v>
      </c>
      <c r="I42" s="106" t="s">
        <v>94</v>
      </c>
      <c r="J42" s="118">
        <v>230</v>
      </c>
      <c r="K42" s="1"/>
      <c r="L42" s="256" t="s">
        <v>186</v>
      </c>
      <c r="M42" s="257"/>
      <c r="N42" s="260" t="s">
        <v>187</v>
      </c>
      <c r="O42" s="262">
        <f>SUM(E8+E19+E27+E34+E41+J14+J23+J33+J41+O6+O19+O30)</f>
        <v>15324</v>
      </c>
    </row>
    <row r="43" spans="2:15" ht="17.100000000000001" customHeight="1" thickTop="1" thickBot="1">
      <c r="B43" s="110">
        <v>2</v>
      </c>
      <c r="C43" s="111" t="s">
        <v>188</v>
      </c>
      <c r="D43" s="106" t="s">
        <v>94</v>
      </c>
      <c r="E43" s="118">
        <v>47</v>
      </c>
      <c r="F43" s="123"/>
      <c r="G43" s="110">
        <v>2</v>
      </c>
      <c r="H43" s="111" t="s">
        <v>189</v>
      </c>
      <c r="I43" s="106" t="s">
        <v>94</v>
      </c>
      <c r="J43" s="118">
        <v>120</v>
      </c>
      <c r="K43" s="1"/>
      <c r="L43" s="258"/>
      <c r="M43" s="259"/>
      <c r="N43" s="261"/>
      <c r="O43" s="263"/>
    </row>
    <row r="44" spans="2:15" ht="17.100000000000001" customHeight="1" thickBot="1">
      <c r="B44" s="114">
        <v>3</v>
      </c>
      <c r="C44" s="115" t="s">
        <v>190</v>
      </c>
      <c r="D44" s="116" t="s">
        <v>103</v>
      </c>
      <c r="E44" s="117">
        <v>27</v>
      </c>
      <c r="F44" s="123"/>
      <c r="G44" s="149">
        <v>3</v>
      </c>
      <c r="H44" s="150" t="s">
        <v>191</v>
      </c>
      <c r="I44" s="151" t="s">
        <v>94</v>
      </c>
      <c r="J44" s="117">
        <v>501</v>
      </c>
      <c r="K44" s="1"/>
      <c r="L44" s="152"/>
      <c r="M44" s="152"/>
      <c r="N44" s="152"/>
      <c r="O44" s="152"/>
    </row>
    <row r="45" spans="2:15" ht="15" customHeight="1">
      <c r="B45" s="123"/>
      <c r="C45" s="153"/>
      <c r="D45" s="154"/>
      <c r="E45" s="155"/>
      <c r="F45" s="156"/>
      <c r="G45" s="153"/>
      <c r="H45" s="156"/>
      <c r="I45" s="157"/>
      <c r="J45" s="1"/>
      <c r="K45" s="1"/>
      <c r="L45" s="1"/>
      <c r="M45" s="1"/>
      <c r="N45" s="1"/>
      <c r="O45" s="1"/>
    </row>
    <row r="46" spans="2:15" ht="15" customHeight="1">
      <c r="B46" s="123"/>
      <c r="C46" s="153" t="s">
        <v>192</v>
      </c>
      <c r="D46" s="154"/>
      <c r="E46" s="155"/>
      <c r="F46" s="156"/>
      <c r="G46" s="153"/>
      <c r="H46" s="156"/>
      <c r="I46" s="3"/>
      <c r="J46" s="3"/>
      <c r="K46" s="1"/>
    </row>
    <row r="47" spans="2:15" ht="15" customHeight="1"/>
    <row r="48" spans="2:15" ht="15" customHeight="1"/>
    <row r="49" spans="2:15" ht="15" customHeight="1">
      <c r="L49" s="158"/>
      <c r="M49" s="159"/>
      <c r="N49" s="160"/>
      <c r="O49" s="160"/>
    </row>
    <row r="50" spans="2:15" ht="15" customHeight="1">
      <c r="B50" s="161"/>
      <c r="C50" s="161"/>
      <c r="D50" s="161"/>
      <c r="E50" s="161"/>
      <c r="F50" s="161"/>
      <c r="G50" s="161"/>
      <c r="H50" s="161"/>
      <c r="I50" s="161"/>
      <c r="J50" s="161"/>
      <c r="K50" s="161"/>
      <c r="L50" s="158"/>
      <c r="M50" s="159"/>
      <c r="N50" s="160"/>
      <c r="O50" s="160"/>
    </row>
    <row r="51" spans="2:15" ht="15" customHeight="1">
      <c r="B51" s="161"/>
      <c r="C51" s="161"/>
      <c r="D51" s="161"/>
      <c r="E51" s="161"/>
      <c r="F51" s="161"/>
      <c r="G51" s="161"/>
      <c r="H51" s="161"/>
      <c r="I51" s="161"/>
      <c r="J51" s="161"/>
      <c r="K51" s="161"/>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5" customWidth="1"/>
    <col min="2" max="3" width="9.140625" style="295" customWidth="1"/>
    <col min="4" max="4" width="4.85546875" style="295" customWidth="1"/>
    <col min="5" max="6" width="9.140625" style="295" customWidth="1"/>
    <col min="7" max="7" width="7.140625" style="295" customWidth="1"/>
    <col min="8" max="8" width="28.85546875" style="295" customWidth="1"/>
    <col min="9" max="9" width="7.5703125" style="295" customWidth="1"/>
    <col min="10" max="10" width="6.5703125" style="295" customWidth="1"/>
    <col min="11" max="11" width="8.7109375" style="295" customWidth="1"/>
    <col min="12" max="12" width="11.5703125" style="295" customWidth="1"/>
    <col min="13" max="28" width="9.140625" style="295" customWidth="1"/>
    <col min="29" max="16384" width="9.140625" style="312"/>
  </cols>
  <sheetData>
    <row r="1" spans="1:32" s="297" customFormat="1" ht="12.75">
      <c r="A1" s="295"/>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6"/>
    </row>
    <row r="2" spans="1:32" s="297" customFormat="1" ht="12.75">
      <c r="A2" s="295"/>
      <c r="B2" s="295" t="s">
        <v>193</v>
      </c>
      <c r="C2" s="295" t="s">
        <v>194</v>
      </c>
      <c r="D2" s="295"/>
      <c r="E2" s="295"/>
      <c r="F2" s="295"/>
      <c r="G2" s="295"/>
      <c r="H2" s="295"/>
      <c r="I2" s="295"/>
      <c r="J2" s="295"/>
      <c r="K2" s="295"/>
      <c r="L2" s="295"/>
      <c r="M2" s="295"/>
      <c r="N2" s="295"/>
      <c r="O2" s="295"/>
      <c r="P2" s="295"/>
      <c r="Q2" s="295"/>
      <c r="R2" s="295"/>
      <c r="S2" s="295"/>
      <c r="T2" s="295"/>
      <c r="U2" s="295"/>
      <c r="V2" s="295"/>
      <c r="W2" s="295"/>
      <c r="X2" s="295"/>
      <c r="Y2" s="295"/>
      <c r="Z2" s="295"/>
      <c r="AA2" s="295"/>
      <c r="AB2" s="295"/>
    </row>
    <row r="3" spans="1:32" s="297" customFormat="1" ht="12.75">
      <c r="A3" s="295"/>
      <c r="B3" s="295" t="s">
        <v>195</v>
      </c>
      <c r="C3" s="295">
        <v>20381</v>
      </c>
      <c r="D3" s="295"/>
      <c r="F3" s="295"/>
      <c r="G3" s="295"/>
      <c r="H3" s="295"/>
      <c r="I3" s="295"/>
      <c r="J3" s="295"/>
      <c r="K3" s="295"/>
      <c r="L3" s="295"/>
      <c r="M3" s="295"/>
      <c r="N3" s="295"/>
      <c r="O3" s="295"/>
      <c r="P3" s="295"/>
      <c r="Q3" s="295"/>
      <c r="R3" s="295"/>
      <c r="S3" s="295"/>
      <c r="T3" s="295"/>
      <c r="U3" s="295"/>
      <c r="V3" s="295"/>
      <c r="W3" s="295"/>
      <c r="X3" s="295"/>
      <c r="Y3" s="295"/>
      <c r="Z3" s="295"/>
      <c r="AA3" s="295"/>
      <c r="AB3" s="295"/>
    </row>
    <row r="4" spans="1:32" s="297" customFormat="1" ht="12.75">
      <c r="A4" s="295"/>
      <c r="B4" s="295" t="s">
        <v>196</v>
      </c>
      <c r="C4" s="295">
        <v>19226</v>
      </c>
      <c r="D4" s="295"/>
      <c r="H4" s="295" t="s">
        <v>197</v>
      </c>
      <c r="I4" s="297">
        <v>104</v>
      </c>
      <c r="J4" s="297">
        <f t="shared" ref="J4:J9" si="0">K4+K10</f>
        <v>104</v>
      </c>
      <c r="K4" s="295">
        <v>11</v>
      </c>
      <c r="L4" s="295"/>
      <c r="M4" s="295"/>
      <c r="N4" s="295"/>
      <c r="O4" s="295"/>
      <c r="P4" s="295"/>
      <c r="Q4" s="295"/>
      <c r="R4" s="295"/>
      <c r="S4" s="295"/>
      <c r="T4" s="295"/>
      <c r="U4" s="295"/>
      <c r="V4" s="295"/>
      <c r="W4" s="295"/>
      <c r="X4" s="295"/>
      <c r="Y4" s="295"/>
      <c r="Z4" s="295"/>
      <c r="AA4" s="295"/>
      <c r="AB4" s="295"/>
    </row>
    <row r="5" spans="1:32" s="297" customFormat="1" ht="12.75">
      <c r="A5" s="295"/>
      <c r="B5" s="295" t="s">
        <v>198</v>
      </c>
      <c r="C5" s="295">
        <v>18515</v>
      </c>
      <c r="D5" s="295"/>
      <c r="E5" s="295"/>
      <c r="F5" s="295" t="s">
        <v>199</v>
      </c>
      <c r="H5" s="295" t="s">
        <v>200</v>
      </c>
      <c r="I5" s="297">
        <v>0</v>
      </c>
      <c r="J5" s="297">
        <f t="shared" si="0"/>
        <v>0</v>
      </c>
      <c r="K5" s="295">
        <v>0</v>
      </c>
      <c r="L5" s="295"/>
      <c r="M5" s="295"/>
      <c r="N5" s="295"/>
      <c r="O5" s="295"/>
      <c r="P5" s="295"/>
      <c r="Q5" s="295"/>
      <c r="R5" s="295"/>
      <c r="S5" s="295"/>
      <c r="T5" s="295"/>
      <c r="U5" s="295"/>
      <c r="V5" s="295"/>
      <c r="W5" s="295"/>
      <c r="X5" s="295"/>
      <c r="Y5" s="295"/>
      <c r="Z5" s="295"/>
      <c r="AA5" s="295"/>
      <c r="AB5" s="295"/>
    </row>
    <row r="6" spans="1:32" s="297" customFormat="1" ht="12.75">
      <c r="A6" s="295"/>
      <c r="B6" s="295" t="s">
        <v>201</v>
      </c>
      <c r="C6" s="295">
        <v>18037</v>
      </c>
      <c r="D6" s="295"/>
      <c r="E6" s="295" t="s">
        <v>202</v>
      </c>
      <c r="F6" s="295">
        <v>3420</v>
      </c>
      <c r="H6" s="297" t="s">
        <v>203</v>
      </c>
      <c r="I6" s="297">
        <v>0</v>
      </c>
      <c r="J6" s="297">
        <f t="shared" si="0"/>
        <v>0</v>
      </c>
      <c r="K6" s="297">
        <v>0</v>
      </c>
      <c r="L6" s="295"/>
      <c r="M6" s="295"/>
      <c r="N6" s="295"/>
      <c r="O6" s="295"/>
      <c r="P6" s="295"/>
      <c r="Q6" s="295"/>
      <c r="R6" s="295"/>
      <c r="S6" s="295"/>
      <c r="T6" s="295"/>
      <c r="U6" s="295"/>
      <c r="V6" s="295"/>
      <c r="W6" s="295"/>
      <c r="X6" s="295"/>
      <c r="Y6" s="295"/>
      <c r="Z6" s="295"/>
      <c r="AA6" s="295"/>
      <c r="AB6" s="295"/>
    </row>
    <row r="7" spans="1:32" s="297" customFormat="1" ht="12.75">
      <c r="A7" s="295"/>
      <c r="B7" s="295" t="s">
        <v>204</v>
      </c>
      <c r="C7" s="295">
        <v>18158</v>
      </c>
      <c r="D7" s="295"/>
      <c r="E7" s="295" t="s">
        <v>205</v>
      </c>
      <c r="F7" s="295">
        <v>4602</v>
      </c>
      <c r="H7" s="298" t="s">
        <v>206</v>
      </c>
      <c r="I7" s="297">
        <v>27</v>
      </c>
      <c r="J7" s="297">
        <f t="shared" si="0"/>
        <v>27</v>
      </c>
      <c r="K7" s="295">
        <v>1</v>
      </c>
      <c r="L7" s="295"/>
      <c r="M7" s="295"/>
      <c r="N7" s="295"/>
      <c r="O7" s="295"/>
      <c r="P7" s="295"/>
      <c r="Q7" s="295"/>
      <c r="R7" s="295"/>
      <c r="S7" s="295"/>
      <c r="T7" s="295"/>
      <c r="U7" s="295"/>
      <c r="V7" s="295"/>
      <c r="W7" s="295"/>
      <c r="X7" s="295"/>
      <c r="Y7" s="295"/>
      <c r="Z7" s="295"/>
      <c r="AA7" s="295"/>
      <c r="AB7" s="295"/>
    </row>
    <row r="8" spans="1:32" s="297" customFormat="1" ht="12.75">
      <c r="A8" s="295"/>
      <c r="B8" s="295" t="s">
        <v>207</v>
      </c>
      <c r="C8" s="295">
        <v>18834</v>
      </c>
      <c r="D8" s="295"/>
      <c r="E8" s="295" t="s">
        <v>208</v>
      </c>
      <c r="F8" s="295">
        <v>3896</v>
      </c>
      <c r="H8" s="297" t="s">
        <v>209</v>
      </c>
      <c r="I8" s="297">
        <v>29</v>
      </c>
      <c r="J8" s="297">
        <f t="shared" si="0"/>
        <v>29</v>
      </c>
      <c r="K8" s="295">
        <v>3</v>
      </c>
      <c r="L8" s="295"/>
      <c r="M8" s="295"/>
      <c r="N8" s="295"/>
      <c r="O8" s="295"/>
      <c r="P8" s="295"/>
      <c r="Q8" s="295"/>
      <c r="R8" s="295"/>
      <c r="S8" s="295"/>
      <c r="T8" s="295"/>
      <c r="U8" s="295"/>
      <c r="V8" s="295"/>
      <c r="W8" s="295"/>
      <c r="X8" s="295"/>
      <c r="Y8" s="295"/>
      <c r="Z8" s="295"/>
      <c r="AA8" s="295"/>
      <c r="AB8" s="295"/>
    </row>
    <row r="9" spans="1:32" s="297" customFormat="1" ht="12.75">
      <c r="A9" s="295"/>
      <c r="B9" s="295" t="s">
        <v>210</v>
      </c>
      <c r="C9" s="295">
        <v>18509</v>
      </c>
      <c r="D9" s="295"/>
      <c r="E9" s="295" t="s">
        <v>211</v>
      </c>
      <c r="F9" s="295">
        <v>3670</v>
      </c>
      <c r="H9" s="297" t="s">
        <v>212</v>
      </c>
      <c r="I9" s="297">
        <v>1</v>
      </c>
      <c r="J9" s="297">
        <f t="shared" si="0"/>
        <v>1</v>
      </c>
      <c r="K9" s="295">
        <v>0</v>
      </c>
      <c r="M9" s="295"/>
      <c r="N9" s="295"/>
      <c r="O9" s="295"/>
      <c r="P9" s="295"/>
      <c r="Q9" s="295"/>
      <c r="R9" s="295"/>
      <c r="S9" s="295"/>
      <c r="T9" s="295"/>
      <c r="U9" s="295"/>
      <c r="V9" s="295"/>
      <c r="W9" s="295"/>
      <c r="X9" s="295"/>
      <c r="Y9" s="295"/>
      <c r="Z9" s="295"/>
      <c r="AA9" s="295"/>
      <c r="AB9" s="295"/>
    </row>
    <row r="10" spans="1:32" s="297" customFormat="1" ht="12.75">
      <c r="A10" s="295"/>
      <c r="B10" s="295" t="s">
        <v>213</v>
      </c>
      <c r="C10" s="295">
        <v>17914</v>
      </c>
      <c r="D10" s="295"/>
      <c r="E10" s="295" t="s">
        <v>214</v>
      </c>
      <c r="F10" s="295">
        <v>4597</v>
      </c>
      <c r="K10" s="297">
        <v>93</v>
      </c>
      <c r="M10" s="295"/>
      <c r="N10" s="295"/>
      <c r="O10" s="295"/>
      <c r="P10" s="295"/>
      <c r="Q10" s="295"/>
      <c r="R10" s="295"/>
      <c r="S10" s="295"/>
      <c r="T10" s="295"/>
      <c r="U10" s="295"/>
      <c r="V10" s="295"/>
      <c r="W10" s="295"/>
      <c r="X10" s="295"/>
      <c r="Y10" s="295"/>
      <c r="Z10" s="295"/>
      <c r="AA10" s="295"/>
      <c r="AB10" s="295"/>
    </row>
    <row r="11" spans="1:32" s="297" customFormat="1" ht="12.75">
      <c r="A11" s="295"/>
      <c r="B11" s="295" t="s">
        <v>215</v>
      </c>
      <c r="C11" s="295">
        <v>17308</v>
      </c>
      <c r="D11" s="295"/>
      <c r="E11" s="295" t="s">
        <v>195</v>
      </c>
      <c r="F11" s="295">
        <v>3973</v>
      </c>
      <c r="K11" s="297">
        <v>0</v>
      </c>
      <c r="M11" s="295"/>
      <c r="N11" s="295"/>
      <c r="O11" s="295"/>
      <c r="P11" s="295"/>
      <c r="Q11" s="295"/>
      <c r="R11" s="295"/>
      <c r="S11" s="295"/>
      <c r="T11" s="295"/>
      <c r="U11" s="295"/>
      <c r="V11" s="295"/>
      <c r="W11" s="295"/>
      <c r="X11" s="295"/>
      <c r="Y11" s="295"/>
      <c r="Z11" s="295"/>
      <c r="AA11" s="295"/>
      <c r="AB11" s="295"/>
    </row>
    <row r="12" spans="1:32" s="297" customFormat="1" ht="12.75">
      <c r="A12" s="295"/>
      <c r="B12" s="295" t="s">
        <v>216</v>
      </c>
      <c r="C12" s="295">
        <v>16610</v>
      </c>
      <c r="D12" s="295"/>
      <c r="E12" s="295"/>
      <c r="F12" s="295"/>
      <c r="K12" s="297">
        <v>0</v>
      </c>
      <c r="M12" s="295"/>
      <c r="N12" s="295"/>
      <c r="O12" s="295"/>
      <c r="P12" s="295"/>
      <c r="Q12" s="295"/>
      <c r="R12" s="295"/>
      <c r="S12" s="295"/>
      <c r="T12" s="295"/>
      <c r="U12" s="295"/>
      <c r="V12" s="295"/>
      <c r="W12" s="295"/>
      <c r="X12" s="295"/>
      <c r="Y12" s="295"/>
      <c r="Z12" s="295"/>
      <c r="AA12" s="295"/>
      <c r="AB12" s="295"/>
    </row>
    <row r="13" spans="1:32" s="297" customFormat="1" ht="12.75">
      <c r="A13" s="295"/>
      <c r="B13" s="295" t="s">
        <v>217</v>
      </c>
      <c r="C13" s="295">
        <v>15789</v>
      </c>
      <c r="D13" s="295"/>
      <c r="E13" s="295" t="s">
        <v>213</v>
      </c>
      <c r="F13" s="295">
        <v>5225</v>
      </c>
      <c r="K13" s="297">
        <v>26</v>
      </c>
      <c r="M13" s="295"/>
      <c r="N13" s="295"/>
      <c r="O13" s="295"/>
      <c r="P13" s="295"/>
      <c r="Q13" s="295"/>
      <c r="R13" s="295"/>
      <c r="S13" s="295"/>
      <c r="T13" s="295"/>
      <c r="U13" s="295"/>
      <c r="V13" s="295"/>
      <c r="W13" s="295"/>
      <c r="X13" s="295"/>
      <c r="Y13" s="295"/>
      <c r="Z13" s="295"/>
      <c r="AA13" s="295"/>
      <c r="AB13" s="295"/>
    </row>
    <row r="14" spans="1:32" s="297" customFormat="1" ht="12.75">
      <c r="A14" s="295"/>
      <c r="B14" s="295" t="s">
        <v>218</v>
      </c>
      <c r="C14" s="295">
        <v>15459</v>
      </c>
      <c r="D14" s="295"/>
      <c r="E14" s="295" t="s">
        <v>215</v>
      </c>
      <c r="F14" s="295">
        <v>2474</v>
      </c>
      <c r="K14" s="297">
        <v>26</v>
      </c>
      <c r="M14" s="295"/>
      <c r="N14" s="295"/>
      <c r="O14" s="295"/>
      <c r="P14" s="295"/>
      <c r="Q14" s="295"/>
      <c r="R14" s="295"/>
      <c r="S14" s="295"/>
      <c r="T14" s="295"/>
      <c r="U14" s="295"/>
      <c r="V14" s="295"/>
      <c r="W14" s="295"/>
      <c r="X14" s="295"/>
      <c r="Y14" s="295"/>
      <c r="Z14" s="295"/>
      <c r="AA14" s="295"/>
      <c r="AB14" s="295"/>
    </row>
    <row r="15" spans="1:32" s="297" customFormat="1" ht="12.75">
      <c r="A15" s="295"/>
      <c r="B15" s="295" t="s">
        <v>219</v>
      </c>
      <c r="C15" s="295">
        <v>15324</v>
      </c>
      <c r="D15" s="295"/>
      <c r="E15" s="295" t="s">
        <v>216</v>
      </c>
      <c r="F15" s="295">
        <v>2413</v>
      </c>
      <c r="J15" s="295"/>
      <c r="K15" s="297">
        <v>1</v>
      </c>
      <c r="M15" s="295"/>
      <c r="N15" s="295"/>
      <c r="O15" s="295"/>
      <c r="P15" s="295"/>
      <c r="Q15" s="295"/>
      <c r="R15" s="295"/>
      <c r="S15" s="295"/>
      <c r="T15" s="295"/>
      <c r="U15" s="295"/>
      <c r="V15" s="295"/>
      <c r="W15" s="295"/>
      <c r="X15" s="295"/>
      <c r="Y15" s="295"/>
      <c r="Z15" s="295"/>
      <c r="AA15" s="295"/>
      <c r="AB15" s="295"/>
    </row>
    <row r="16" spans="1:32" s="297" customFormat="1" ht="12.75">
      <c r="A16" s="295"/>
      <c r="B16" s="295"/>
      <c r="E16" s="295" t="s">
        <v>217</v>
      </c>
      <c r="F16" s="295">
        <v>2345</v>
      </c>
      <c r="H16" s="295"/>
      <c r="I16" s="295"/>
      <c r="J16" s="295"/>
      <c r="M16" s="295"/>
      <c r="N16" s="295"/>
      <c r="O16" s="295"/>
      <c r="P16" s="295"/>
      <c r="Q16" s="295"/>
      <c r="R16" s="295"/>
      <c r="S16" s="295"/>
      <c r="T16" s="295"/>
      <c r="U16" s="295"/>
      <c r="V16" s="295"/>
      <c r="W16" s="295"/>
      <c r="X16" s="295"/>
      <c r="Y16" s="295"/>
      <c r="Z16" s="295"/>
      <c r="AA16" s="295"/>
      <c r="AB16" s="295"/>
      <c r="AF16" s="299"/>
    </row>
    <row r="17" spans="1:32" s="297" customFormat="1" ht="12.75">
      <c r="A17" s="295"/>
      <c r="B17" s="295"/>
      <c r="C17" s="295"/>
      <c r="D17" s="295"/>
      <c r="E17" s="295" t="s">
        <v>218</v>
      </c>
      <c r="F17" s="295">
        <v>2096</v>
      </c>
      <c r="H17" s="295"/>
      <c r="I17" s="295"/>
      <c r="J17" s="295"/>
      <c r="M17" s="295"/>
      <c r="N17" s="295"/>
      <c r="O17" s="295"/>
      <c r="P17" s="295"/>
      <c r="Q17" s="295"/>
      <c r="R17" s="295"/>
      <c r="S17" s="295"/>
      <c r="T17" s="295"/>
      <c r="U17" s="295"/>
      <c r="V17" s="295"/>
      <c r="W17" s="295"/>
      <c r="X17" s="295"/>
      <c r="Y17" s="295"/>
      <c r="Z17" s="295"/>
      <c r="AA17" s="295"/>
      <c r="AB17" s="295"/>
      <c r="AF17" s="299"/>
    </row>
    <row r="18" spans="1:32" s="297" customFormat="1" ht="12.75">
      <c r="A18" s="295"/>
      <c r="B18" s="295"/>
      <c r="C18" s="295"/>
      <c r="D18" s="295"/>
      <c r="E18" s="295" t="s">
        <v>219</v>
      </c>
      <c r="F18" s="295">
        <v>3415</v>
      </c>
      <c r="H18" s="295"/>
      <c r="I18" s="300"/>
      <c r="J18" s="295"/>
      <c r="M18" s="295"/>
      <c r="N18" s="295"/>
      <c r="O18" s="295"/>
      <c r="P18" s="295"/>
      <c r="Q18" s="295"/>
      <c r="R18" s="295"/>
      <c r="S18" s="295"/>
      <c r="T18" s="295"/>
      <c r="U18" s="295"/>
      <c r="V18" s="295"/>
      <c r="W18" s="295"/>
      <c r="X18" s="295"/>
      <c r="Y18" s="295"/>
      <c r="Z18" s="295"/>
      <c r="AA18" s="295"/>
      <c r="AB18" s="295"/>
      <c r="AF18" s="299"/>
    </row>
    <row r="19" spans="1:32" s="297" customFormat="1" ht="12.75">
      <c r="A19" s="295"/>
      <c r="B19" s="295"/>
      <c r="C19" s="295"/>
      <c r="D19" s="295"/>
      <c r="G19" s="295"/>
      <c r="H19" s="295"/>
      <c r="I19" s="295"/>
      <c r="J19" s="295"/>
      <c r="K19" s="301">
        <f>K22+K23+K24+K25+K26+K27+K28+K29+K30+K31+K32+K33+K34</f>
        <v>1.0000510138397167</v>
      </c>
      <c r="M19" s="295"/>
      <c r="N19" s="295"/>
      <c r="O19" s="295"/>
      <c r="P19" s="295"/>
      <c r="Q19" s="295"/>
      <c r="R19" s="295"/>
      <c r="S19" s="295"/>
      <c r="T19" s="295"/>
      <c r="U19" s="295"/>
      <c r="V19" s="295"/>
      <c r="W19" s="295"/>
      <c r="X19" s="295"/>
      <c r="Y19" s="295"/>
      <c r="Z19" s="295"/>
      <c r="AA19" s="295"/>
      <c r="AB19" s="295"/>
      <c r="AF19" s="299"/>
    </row>
    <row r="20" spans="1:32" s="297" customFormat="1" ht="12.75">
      <c r="A20" s="295"/>
      <c r="B20" s="295"/>
      <c r="C20" s="295"/>
      <c r="D20" s="295"/>
      <c r="G20" s="295"/>
      <c r="H20" s="295"/>
      <c r="I20" s="295"/>
      <c r="J20" s="295"/>
      <c r="K20" s="295"/>
      <c r="L20" s="295"/>
      <c r="M20" s="295"/>
      <c r="N20" s="295"/>
      <c r="O20" s="295"/>
      <c r="P20" s="295"/>
      <c r="Q20" s="295"/>
      <c r="R20" s="295"/>
      <c r="S20" s="295"/>
      <c r="T20" s="295"/>
      <c r="U20" s="295"/>
      <c r="V20" s="295"/>
      <c r="W20" s="295"/>
      <c r="X20" s="295"/>
      <c r="Y20" s="295"/>
      <c r="Z20" s="295"/>
      <c r="AA20" s="295"/>
      <c r="AB20" s="295"/>
      <c r="AF20" s="299"/>
    </row>
    <row r="21" spans="1:32" s="297" customFormat="1" ht="12.75">
      <c r="A21" s="295"/>
      <c r="B21" s="295"/>
      <c r="C21" s="295"/>
      <c r="D21" s="295"/>
      <c r="G21" s="295"/>
      <c r="H21" s="295"/>
      <c r="I21" s="295"/>
      <c r="J21" s="295"/>
      <c r="K21" s="295"/>
      <c r="L21" s="295"/>
      <c r="M21" s="295"/>
      <c r="N21" s="295"/>
      <c r="O21" s="295"/>
      <c r="P21" s="295"/>
      <c r="Q21" s="295"/>
      <c r="R21" s="295"/>
      <c r="S21" s="295"/>
      <c r="T21" s="295"/>
      <c r="U21" s="295"/>
      <c r="V21" s="295"/>
      <c r="W21" s="295"/>
      <c r="X21" s="295"/>
      <c r="Y21" s="295"/>
      <c r="Z21" s="295"/>
      <c r="AA21" s="295"/>
      <c r="AB21" s="295"/>
      <c r="AF21" s="299"/>
    </row>
    <row r="22" spans="1:32" s="297" customFormat="1" ht="12.75">
      <c r="A22" s="295"/>
      <c r="B22" s="295">
        <v>1037</v>
      </c>
      <c r="C22" s="295"/>
      <c r="D22" s="295"/>
      <c r="E22" s="295"/>
      <c r="F22" s="295"/>
      <c r="G22" s="295"/>
      <c r="H22" s="295"/>
      <c r="I22" s="295"/>
      <c r="J22" s="302" t="s">
        <v>220</v>
      </c>
      <c r="K22" s="299">
        <f t="shared" ref="K22:K34" si="1">B22/B$36</f>
        <v>0.33376247183778562</v>
      </c>
      <c r="L22" s="303">
        <f t="shared" ref="L22:L34" si="2">B22/B$36</f>
        <v>0.33376247183778562</v>
      </c>
      <c r="M22" s="295"/>
      <c r="N22" s="295"/>
      <c r="O22" s="295"/>
      <c r="P22" s="295"/>
      <c r="Q22" s="295"/>
      <c r="R22" s="295"/>
      <c r="S22" s="295"/>
      <c r="T22" s="295"/>
      <c r="U22" s="295"/>
      <c r="V22" s="295"/>
      <c r="W22" s="295"/>
      <c r="X22" s="295"/>
      <c r="Y22" s="295"/>
      <c r="Z22" s="295"/>
      <c r="AA22" s="295"/>
      <c r="AB22" s="295"/>
      <c r="AF22" s="299"/>
    </row>
    <row r="23" spans="1:32" s="297" customFormat="1" ht="12.75">
      <c r="A23" s="295"/>
      <c r="B23" s="295">
        <v>68</v>
      </c>
      <c r="C23" s="295"/>
      <c r="D23" s="295"/>
      <c r="E23" s="295"/>
      <c r="F23" s="295"/>
      <c r="G23" s="295"/>
      <c r="H23" s="295"/>
      <c r="I23" s="295"/>
      <c r="J23" s="302" t="s">
        <v>221</v>
      </c>
      <c r="K23" s="299">
        <f t="shared" si="1"/>
        <v>2.188606372706791E-2</v>
      </c>
      <c r="L23" s="304">
        <f t="shared" si="2"/>
        <v>2.188606372706791E-2</v>
      </c>
      <c r="M23" s="295"/>
      <c r="N23" s="295"/>
      <c r="O23" s="295"/>
      <c r="P23" s="295"/>
      <c r="Q23" s="295"/>
      <c r="R23" s="295"/>
      <c r="S23" s="295"/>
      <c r="T23" s="295"/>
      <c r="U23" s="295"/>
      <c r="V23" s="295"/>
      <c r="W23" s="295"/>
      <c r="X23" s="295"/>
      <c r="Y23" s="295"/>
      <c r="Z23" s="295"/>
      <c r="AA23" s="295"/>
      <c r="AB23" s="295"/>
      <c r="AF23" s="299"/>
    </row>
    <row r="24" spans="1:32" s="297" customFormat="1" ht="12.75">
      <c r="A24" s="295"/>
      <c r="B24" s="295">
        <v>49</v>
      </c>
      <c r="C24" s="295"/>
      <c r="D24" s="295"/>
      <c r="E24" s="295"/>
      <c r="F24" s="295"/>
      <c r="G24" s="295"/>
      <c r="H24" s="295"/>
      <c r="I24" s="295"/>
      <c r="J24" s="302" t="s">
        <v>222</v>
      </c>
      <c r="K24" s="299">
        <f t="shared" si="1"/>
        <v>1.5770840038622464E-2</v>
      </c>
      <c r="L24" s="304">
        <f t="shared" si="2"/>
        <v>1.5770840038622464E-2</v>
      </c>
      <c r="M24" s="295"/>
      <c r="N24" s="295"/>
      <c r="O24" s="295"/>
      <c r="P24" s="295"/>
      <c r="Q24" s="295"/>
      <c r="R24" s="295"/>
      <c r="S24" s="295"/>
      <c r="T24" s="295"/>
      <c r="U24" s="295"/>
      <c r="V24" s="295"/>
      <c r="W24" s="295"/>
      <c r="X24" s="295"/>
      <c r="Y24" s="295"/>
      <c r="Z24" s="295"/>
      <c r="AA24" s="295"/>
      <c r="AB24" s="295"/>
      <c r="AF24" s="299"/>
    </row>
    <row r="25" spans="1:32" s="297" customFormat="1" ht="12.75" customHeight="1">
      <c r="A25" s="295"/>
      <c r="B25" s="295">
        <v>57</v>
      </c>
      <c r="C25" s="295"/>
      <c r="D25" s="295"/>
      <c r="E25" s="295"/>
      <c r="F25" s="295"/>
      <c r="G25" s="295"/>
      <c r="H25" s="295"/>
      <c r="J25" s="305" t="s">
        <v>223</v>
      </c>
      <c r="K25" s="299">
        <f t="shared" si="1"/>
        <v>1.8345671065336338E-2</v>
      </c>
      <c r="L25" s="304">
        <f t="shared" si="2"/>
        <v>1.8345671065336338E-2</v>
      </c>
      <c r="M25" s="295"/>
      <c r="N25" s="295"/>
      <c r="O25" s="295"/>
      <c r="P25" s="295"/>
      <c r="Q25" s="295"/>
      <c r="R25" s="295"/>
      <c r="S25" s="295"/>
      <c r="T25" s="295"/>
      <c r="U25" s="295"/>
      <c r="V25" s="295"/>
      <c r="W25" s="295"/>
      <c r="X25" s="295"/>
      <c r="Y25" s="295"/>
      <c r="Z25" s="295"/>
      <c r="AA25" s="295"/>
      <c r="AB25" s="295"/>
      <c r="AF25" s="299"/>
    </row>
    <row r="26" spans="1:32" s="297" customFormat="1" ht="12.75" customHeight="1">
      <c r="A26" s="295"/>
      <c r="B26" s="295">
        <v>43</v>
      </c>
      <c r="C26" s="295"/>
      <c r="D26" s="295"/>
      <c r="E26" s="295"/>
      <c r="F26" s="295"/>
      <c r="G26" s="295"/>
      <c r="H26" s="295"/>
      <c r="I26" s="295"/>
      <c r="J26" s="302" t="s">
        <v>224</v>
      </c>
      <c r="K26" s="299">
        <f t="shared" si="1"/>
        <v>1.3839716768587062E-2</v>
      </c>
      <c r="L26" s="303">
        <f t="shared" si="2"/>
        <v>1.3839716768587062E-2</v>
      </c>
      <c r="M26" s="295"/>
      <c r="N26" s="295"/>
      <c r="O26" s="295"/>
      <c r="P26" s="295"/>
      <c r="Q26" s="295"/>
      <c r="R26" s="295"/>
      <c r="S26" s="295"/>
      <c r="T26" s="295"/>
      <c r="U26" s="295"/>
      <c r="V26" s="295"/>
      <c r="W26" s="295"/>
      <c r="X26" s="295"/>
      <c r="Y26" s="295"/>
      <c r="Z26" s="295"/>
      <c r="AA26" s="295"/>
      <c r="AB26" s="295"/>
      <c r="AF26" s="299"/>
    </row>
    <row r="27" spans="1:32" s="297" customFormat="1" ht="12.75">
      <c r="A27" s="295"/>
      <c r="B27" s="295">
        <v>48</v>
      </c>
      <c r="C27" s="295"/>
      <c r="D27" s="295"/>
      <c r="E27" s="295"/>
      <c r="F27" s="295"/>
      <c r="G27" s="295"/>
      <c r="H27" s="295"/>
      <c r="I27" s="295"/>
      <c r="J27" s="305" t="s">
        <v>225</v>
      </c>
      <c r="K27" s="306">
        <v>1.55E-2</v>
      </c>
      <c r="L27" s="303">
        <f t="shared" si="2"/>
        <v>1.5448986160283231E-2</v>
      </c>
      <c r="M27" s="295"/>
      <c r="N27" s="295"/>
      <c r="O27" s="295"/>
      <c r="P27" s="295"/>
      <c r="Q27" s="295"/>
      <c r="R27" s="295"/>
      <c r="S27" s="295"/>
      <c r="T27" s="295"/>
      <c r="U27" s="295"/>
      <c r="V27" s="295"/>
      <c r="W27" s="295"/>
      <c r="X27" s="295"/>
      <c r="Y27" s="295"/>
      <c r="Z27" s="295"/>
      <c r="AA27" s="295"/>
      <c r="AB27" s="295"/>
      <c r="AF27" s="299"/>
    </row>
    <row r="28" spans="1:32" s="297" customFormat="1" ht="12.75">
      <c r="A28" s="295"/>
      <c r="B28" s="295">
        <v>235</v>
      </c>
      <c r="C28" s="295"/>
      <c r="D28" s="295"/>
      <c r="E28" s="295"/>
      <c r="F28" s="295"/>
      <c r="G28" s="295"/>
      <c r="H28" s="295"/>
      <c r="I28" s="295"/>
      <c r="J28" s="305" t="s">
        <v>226</v>
      </c>
      <c r="K28" s="299">
        <f t="shared" si="1"/>
        <v>7.5635661409719987E-2</v>
      </c>
      <c r="L28" s="304">
        <f t="shared" si="2"/>
        <v>7.5635661409719987E-2</v>
      </c>
      <c r="M28" s="295"/>
      <c r="N28" s="295"/>
      <c r="O28" s="295"/>
      <c r="P28" s="295"/>
      <c r="Q28" s="295"/>
      <c r="R28" s="295"/>
      <c r="S28" s="295"/>
      <c r="T28" s="295"/>
      <c r="U28" s="295"/>
      <c r="V28" s="295"/>
      <c r="W28" s="295"/>
      <c r="X28" s="295"/>
      <c r="Y28" s="295"/>
      <c r="Z28" s="295"/>
      <c r="AA28" s="295"/>
      <c r="AB28" s="295"/>
      <c r="AF28" s="299"/>
    </row>
    <row r="29" spans="1:32" s="297" customFormat="1" ht="12.75">
      <c r="A29" s="295"/>
      <c r="B29" s="295">
        <v>62</v>
      </c>
      <c r="C29" s="295"/>
      <c r="D29" s="295"/>
      <c r="E29" s="295"/>
      <c r="F29" s="295"/>
      <c r="G29" s="295"/>
      <c r="H29" s="295"/>
      <c r="I29" s="295"/>
      <c r="J29" s="305" t="s">
        <v>227</v>
      </c>
      <c r="K29" s="299">
        <f t="shared" si="1"/>
        <v>1.9954940457032506E-2</v>
      </c>
      <c r="L29" s="304">
        <f t="shared" si="2"/>
        <v>1.9954940457032506E-2</v>
      </c>
      <c r="M29" s="295"/>
      <c r="N29" s="295"/>
      <c r="O29" s="295"/>
      <c r="P29" s="295"/>
      <c r="Q29" s="295"/>
      <c r="R29" s="295"/>
      <c r="S29" s="295"/>
      <c r="T29" s="295"/>
      <c r="U29" s="295"/>
      <c r="V29" s="295"/>
      <c r="W29" s="295"/>
      <c r="X29" s="295"/>
      <c r="Y29" s="295"/>
      <c r="Z29" s="295"/>
      <c r="AA29" s="295"/>
      <c r="AB29" s="295"/>
      <c r="AF29" s="307"/>
    </row>
    <row r="30" spans="1:32" s="297" customFormat="1" ht="12.75">
      <c r="A30" s="295"/>
      <c r="B30" s="295">
        <v>83</v>
      </c>
      <c r="C30" s="295"/>
      <c r="D30" s="295"/>
      <c r="E30" s="295"/>
      <c r="F30" s="295"/>
      <c r="G30" s="295"/>
      <c r="H30" s="295"/>
      <c r="I30" s="295"/>
      <c r="J30" s="305" t="s">
        <v>228</v>
      </c>
      <c r="K30" s="299">
        <f t="shared" si="1"/>
        <v>2.6713871902156423E-2</v>
      </c>
      <c r="L30" s="304">
        <f t="shared" si="2"/>
        <v>2.6713871902156423E-2</v>
      </c>
      <c r="M30" s="295"/>
      <c r="N30" s="295"/>
      <c r="O30" s="295"/>
      <c r="P30" s="295"/>
      <c r="Q30" s="295"/>
      <c r="R30" s="295"/>
      <c r="S30" s="295"/>
      <c r="T30" s="295"/>
      <c r="U30" s="295"/>
      <c r="V30" s="295"/>
      <c r="W30" s="295"/>
      <c r="X30" s="295"/>
      <c r="Y30" s="295"/>
      <c r="Z30" s="295"/>
      <c r="AA30" s="295"/>
      <c r="AB30" s="295"/>
    </row>
    <row r="31" spans="1:32" s="297" customFormat="1" ht="12.75">
      <c r="A31" s="295"/>
      <c r="B31" s="295">
        <v>837</v>
      </c>
      <c r="C31" s="295"/>
      <c r="D31" s="295"/>
      <c r="E31" s="295"/>
      <c r="F31" s="295"/>
      <c r="G31" s="295"/>
      <c r="H31" s="295"/>
      <c r="I31" s="295"/>
      <c r="J31" s="305" t="s">
        <v>229</v>
      </c>
      <c r="K31" s="299">
        <f t="shared" si="1"/>
        <v>0.26939169616993885</v>
      </c>
      <c r="L31" s="304">
        <f t="shared" si="2"/>
        <v>0.26939169616993885</v>
      </c>
      <c r="M31" s="295"/>
      <c r="N31" s="295"/>
      <c r="O31" s="295"/>
      <c r="P31" s="295"/>
      <c r="Q31" s="295"/>
      <c r="R31" s="295"/>
      <c r="S31" s="295"/>
      <c r="T31" s="295"/>
      <c r="U31" s="295"/>
      <c r="V31" s="295"/>
      <c r="W31" s="295"/>
      <c r="X31" s="295"/>
      <c r="Y31" s="295"/>
      <c r="Z31" s="295"/>
      <c r="AA31" s="295"/>
      <c r="AB31" s="295"/>
    </row>
    <row r="32" spans="1:32" s="297" customFormat="1" ht="12.75">
      <c r="A32" s="295"/>
      <c r="B32" s="295">
        <v>296</v>
      </c>
      <c r="C32" s="295"/>
      <c r="D32" s="295"/>
      <c r="E32" s="295"/>
      <c r="F32" s="295"/>
      <c r="G32" s="295"/>
      <c r="H32" s="295"/>
      <c r="I32" s="295"/>
      <c r="J32" s="305" t="s">
        <v>230</v>
      </c>
      <c r="K32" s="299">
        <f t="shared" si="1"/>
        <v>9.5268747988413255E-2</v>
      </c>
      <c r="L32" s="304">
        <f t="shared" si="2"/>
        <v>9.5268747988413255E-2</v>
      </c>
      <c r="M32" s="295"/>
      <c r="N32" s="295"/>
      <c r="O32" s="295"/>
      <c r="P32" s="295"/>
      <c r="Q32" s="295"/>
      <c r="R32" s="295"/>
      <c r="S32" s="295"/>
      <c r="T32" s="295"/>
      <c r="U32" s="295"/>
      <c r="V32" s="295"/>
      <c r="W32" s="295"/>
      <c r="X32" s="295"/>
      <c r="Y32" s="295"/>
      <c r="Z32" s="295"/>
      <c r="AA32" s="295"/>
      <c r="AB32" s="295"/>
    </row>
    <row r="33" spans="1:28" s="297" customFormat="1" ht="12.75">
      <c r="A33" s="295"/>
      <c r="B33" s="295">
        <v>11</v>
      </c>
      <c r="C33" s="295"/>
      <c r="D33" s="295"/>
      <c r="E33" s="295"/>
      <c r="F33" s="295"/>
      <c r="G33" s="295"/>
      <c r="H33" s="295"/>
      <c r="I33" s="295"/>
      <c r="J33" s="305" t="s">
        <v>231</v>
      </c>
      <c r="K33" s="299">
        <f t="shared" si="1"/>
        <v>3.5403926617315739E-3</v>
      </c>
      <c r="L33" s="303">
        <f t="shared" si="2"/>
        <v>3.5403926617315739E-3</v>
      </c>
      <c r="M33" s="295"/>
      <c r="N33" s="295"/>
      <c r="O33" s="295"/>
      <c r="P33" s="295"/>
      <c r="Q33" s="295"/>
      <c r="R33" s="295"/>
      <c r="S33" s="295"/>
      <c r="T33" s="295"/>
      <c r="U33" s="295"/>
      <c r="V33" s="295"/>
      <c r="W33" s="295"/>
      <c r="X33" s="295"/>
      <c r="Y33" s="295"/>
      <c r="Z33" s="295"/>
      <c r="AA33" s="295"/>
      <c r="AB33" s="295"/>
    </row>
    <row r="34" spans="1:28" s="297" customFormat="1" ht="12.75">
      <c r="A34" s="295"/>
      <c r="B34" s="295">
        <v>281</v>
      </c>
      <c r="C34" s="295"/>
      <c r="D34" s="295"/>
      <c r="E34" s="295"/>
      <c r="F34" s="295"/>
      <c r="G34" s="295"/>
      <c r="H34" s="295"/>
      <c r="I34" s="295"/>
      <c r="J34" s="305" t="s">
        <v>232</v>
      </c>
      <c r="K34" s="299">
        <f t="shared" si="1"/>
        <v>9.0440939813324753E-2</v>
      </c>
      <c r="L34" s="303">
        <f t="shared" si="2"/>
        <v>9.0440939813324753E-2</v>
      </c>
      <c r="M34" s="295"/>
      <c r="N34" s="295"/>
      <c r="O34" s="295"/>
      <c r="P34" s="295"/>
      <c r="Q34" s="295"/>
      <c r="R34" s="295"/>
      <c r="S34" s="295"/>
      <c r="T34" s="295"/>
      <c r="U34" s="295"/>
      <c r="V34" s="295"/>
      <c r="W34" s="295"/>
      <c r="X34" s="295"/>
      <c r="Y34" s="295"/>
      <c r="Z34" s="295"/>
      <c r="AA34" s="295"/>
      <c r="AB34" s="295"/>
    </row>
    <row r="35" spans="1:28" s="297" customFormat="1" ht="12.75">
      <c r="A35" s="295"/>
      <c r="C35" s="295"/>
      <c r="D35" s="295"/>
      <c r="E35" s="295"/>
      <c r="F35" s="295"/>
      <c r="G35" s="295"/>
      <c r="H35" s="295"/>
      <c r="I35" s="295"/>
      <c r="J35" s="305"/>
      <c r="M35" s="295"/>
      <c r="N35" s="295"/>
      <c r="O35" s="295"/>
      <c r="P35" s="295"/>
      <c r="Q35" s="295"/>
      <c r="R35" s="295"/>
      <c r="S35" s="295"/>
      <c r="T35" s="295"/>
      <c r="U35" s="295"/>
      <c r="V35" s="295"/>
      <c r="W35" s="295"/>
      <c r="X35" s="295"/>
      <c r="Y35" s="295"/>
      <c r="Z35" s="295"/>
      <c r="AA35" s="295"/>
      <c r="AB35" s="295"/>
    </row>
    <row r="36" spans="1:28" s="297" customFormat="1" ht="12.75">
      <c r="A36" s="295"/>
      <c r="B36" s="295">
        <v>3107</v>
      </c>
      <c r="C36" s="295"/>
      <c r="D36" s="295"/>
      <c r="E36" s="295"/>
      <c r="F36" s="295"/>
      <c r="G36" s="295"/>
      <c r="H36" s="295"/>
      <c r="I36" s="295"/>
      <c r="J36" s="305"/>
      <c r="K36" s="299">
        <v>1</v>
      </c>
      <c r="L36" s="304">
        <f>B36/B$36</f>
        <v>1</v>
      </c>
      <c r="M36" s="295"/>
      <c r="N36" s="295"/>
      <c r="O36" s="295"/>
      <c r="P36" s="295"/>
      <c r="Q36" s="295"/>
      <c r="R36" s="295"/>
      <c r="S36" s="295"/>
      <c r="T36" s="295"/>
      <c r="U36" s="295"/>
      <c r="V36" s="295"/>
      <c r="W36" s="295"/>
      <c r="X36" s="295"/>
      <c r="Y36" s="295"/>
      <c r="Z36" s="295"/>
      <c r="AA36" s="295"/>
      <c r="AB36" s="295"/>
    </row>
    <row r="37" spans="1:28" s="297" customFormat="1" ht="12.75">
      <c r="A37" s="295"/>
      <c r="C37" s="295"/>
      <c r="D37" s="295"/>
      <c r="E37" s="295"/>
      <c r="F37" s="295"/>
      <c r="G37" s="295"/>
      <c r="H37" s="295"/>
      <c r="I37" s="295"/>
      <c r="J37" s="295"/>
      <c r="K37" s="308"/>
      <c r="L37" s="308"/>
      <c r="M37" s="295"/>
      <c r="N37" s="295"/>
      <c r="O37" s="295"/>
      <c r="P37" s="295"/>
      <c r="Q37" s="295"/>
      <c r="R37" s="295"/>
      <c r="S37" s="295"/>
      <c r="T37" s="295"/>
      <c r="U37" s="295"/>
      <c r="V37" s="295"/>
      <c r="W37" s="295"/>
      <c r="X37" s="295"/>
      <c r="Y37" s="295"/>
      <c r="Z37" s="295"/>
      <c r="AA37" s="295"/>
      <c r="AB37" s="295"/>
    </row>
    <row r="38" spans="1:28" s="297" customFormat="1" ht="12.75">
      <c r="A38" s="295"/>
      <c r="B38" s="295">
        <f>SUM(B22:B34)</f>
        <v>3107</v>
      </c>
      <c r="C38" s="295"/>
      <c r="D38" s="295"/>
      <c r="E38" s="295"/>
      <c r="F38" s="295"/>
      <c r="G38" s="295"/>
      <c r="H38" s="295"/>
      <c r="I38" s="295"/>
      <c r="J38" s="295"/>
      <c r="K38" s="295"/>
      <c r="L38" s="295"/>
      <c r="M38" s="299"/>
      <c r="N38" s="295"/>
      <c r="O38" s="295"/>
      <c r="P38" s="295"/>
      <c r="Q38" s="295"/>
      <c r="R38" s="295"/>
      <c r="S38" s="295"/>
      <c r="T38" s="295"/>
      <c r="U38" s="295"/>
      <c r="V38" s="295"/>
      <c r="W38" s="295"/>
      <c r="X38" s="295"/>
      <c r="Y38" s="295"/>
      <c r="Z38" s="295"/>
      <c r="AA38" s="295"/>
      <c r="AB38" s="295"/>
    </row>
    <row r="39" spans="1:28" s="297" customFormat="1" ht="12.75">
      <c r="A39" s="295"/>
      <c r="B39" s="295"/>
      <c r="C39" s="295"/>
      <c r="D39" s="295"/>
      <c r="E39" s="295"/>
      <c r="F39" s="295"/>
      <c r="G39" s="295"/>
      <c r="H39" s="295"/>
      <c r="I39" s="295"/>
      <c r="J39" s="295"/>
      <c r="K39" s="295"/>
      <c r="L39" s="295"/>
      <c r="M39" s="299"/>
      <c r="N39" s="295"/>
      <c r="O39" s="295"/>
      <c r="P39" s="295"/>
      <c r="Q39" s="295"/>
      <c r="R39" s="295"/>
      <c r="S39" s="295"/>
      <c r="T39" s="295"/>
      <c r="U39" s="295"/>
      <c r="V39" s="295"/>
      <c r="W39" s="295"/>
      <c r="X39" s="295"/>
      <c r="Y39" s="295"/>
      <c r="Z39" s="295"/>
      <c r="AA39" s="295"/>
      <c r="AB39" s="295"/>
    </row>
    <row r="40" spans="1:28" s="297" customFormat="1" ht="12.75" customHeight="1">
      <c r="A40" s="295"/>
      <c r="B40" s="295"/>
      <c r="C40" s="295"/>
      <c r="D40" s="295"/>
      <c r="E40" s="295"/>
      <c r="F40" s="295"/>
      <c r="G40" s="295"/>
      <c r="H40" s="295"/>
      <c r="I40" s="295"/>
      <c r="J40" s="295"/>
      <c r="K40" s="295"/>
      <c r="L40" s="295"/>
      <c r="M40" s="299"/>
      <c r="N40" s="309" t="s">
        <v>233</v>
      </c>
      <c r="O40" s="310"/>
      <c r="P40" s="310"/>
      <c r="Q40" s="310"/>
      <c r="R40" s="310"/>
      <c r="S40" s="310"/>
      <c r="T40" s="310"/>
      <c r="U40" s="310"/>
      <c r="V40" s="310"/>
      <c r="W40" s="310"/>
      <c r="X40" s="310"/>
      <c r="Y40" s="310"/>
      <c r="Z40" s="310"/>
      <c r="AA40" s="310"/>
      <c r="AB40" s="310"/>
    </row>
    <row r="41" spans="1:28" s="297" customFormat="1" ht="12.75" customHeight="1">
      <c r="M41" s="299"/>
      <c r="N41" s="310"/>
      <c r="O41" s="310"/>
      <c r="P41" s="310"/>
      <c r="Q41" s="310"/>
      <c r="R41" s="310"/>
      <c r="S41" s="310"/>
      <c r="T41" s="310"/>
      <c r="U41" s="310"/>
      <c r="V41" s="310"/>
      <c r="W41" s="310"/>
      <c r="X41" s="310"/>
      <c r="Y41" s="310"/>
      <c r="Z41" s="310"/>
      <c r="AA41" s="310"/>
      <c r="AB41" s="310"/>
    </row>
    <row r="42" spans="1:28" s="297" customFormat="1" ht="12.75">
      <c r="M42" s="299"/>
      <c r="N42" s="295"/>
      <c r="O42" s="295"/>
      <c r="P42" s="295"/>
      <c r="Q42" s="295"/>
      <c r="R42" s="295"/>
      <c r="S42" s="295"/>
      <c r="T42" s="295"/>
      <c r="U42" s="295"/>
      <c r="V42" s="295"/>
      <c r="W42" s="295"/>
      <c r="X42" s="295"/>
      <c r="Y42" s="295"/>
      <c r="Z42" s="295"/>
      <c r="AA42" s="295"/>
      <c r="AB42" s="295"/>
    </row>
    <row r="43" spans="1:28" s="297" customFormat="1" ht="12.75">
      <c r="M43" s="299"/>
      <c r="N43" s="295"/>
      <c r="O43" s="295"/>
      <c r="P43" s="295"/>
      <c r="Q43" s="295"/>
      <c r="R43" s="295"/>
      <c r="S43" s="295"/>
      <c r="T43" s="295"/>
      <c r="U43" s="295"/>
      <c r="V43" s="295"/>
      <c r="W43" s="295"/>
      <c r="X43" s="295"/>
      <c r="Y43" s="295"/>
      <c r="Z43" s="295"/>
      <c r="AA43" s="295"/>
      <c r="AB43" s="295"/>
    </row>
    <row r="44" spans="1:28" s="297" customFormat="1" ht="12.75">
      <c r="M44" s="299"/>
      <c r="N44" s="295"/>
      <c r="O44" s="295"/>
      <c r="P44" s="295"/>
      <c r="Q44" s="295"/>
      <c r="R44" s="295"/>
      <c r="S44" s="295"/>
      <c r="T44" s="295"/>
      <c r="U44" s="295"/>
      <c r="V44" s="295"/>
      <c r="W44" s="295"/>
      <c r="X44" s="295"/>
      <c r="Y44" s="295"/>
      <c r="Z44" s="295"/>
      <c r="AA44" s="295"/>
      <c r="AB44" s="295"/>
    </row>
    <row r="45" spans="1:28" s="297" customFormat="1" ht="12.75">
      <c r="M45" s="299"/>
      <c r="N45" s="295"/>
      <c r="O45" s="295"/>
      <c r="P45" s="295"/>
      <c r="Q45" s="295"/>
      <c r="R45" s="295"/>
      <c r="S45" s="295"/>
      <c r="T45" s="295"/>
      <c r="U45" s="295"/>
      <c r="V45" s="295"/>
      <c r="W45" s="295"/>
      <c r="X45" s="295"/>
      <c r="Y45" s="295"/>
      <c r="Z45" s="295"/>
      <c r="AA45" s="295"/>
      <c r="AB45" s="295"/>
    </row>
    <row r="46" spans="1:28" s="297" customFormat="1" ht="12.75">
      <c r="M46" s="299"/>
      <c r="N46" s="295"/>
      <c r="O46" s="295"/>
      <c r="P46" s="295"/>
      <c r="Q46" s="295"/>
      <c r="R46" s="295"/>
      <c r="S46" s="295"/>
      <c r="T46" s="295"/>
      <c r="U46" s="295"/>
      <c r="V46" s="295"/>
      <c r="W46" s="295"/>
      <c r="X46" s="295"/>
      <c r="Y46" s="295"/>
      <c r="Z46" s="295"/>
      <c r="AA46" s="295"/>
      <c r="AB46" s="295"/>
    </row>
    <row r="47" spans="1:28" s="297" customFormat="1" ht="12.75">
      <c r="M47" s="299"/>
      <c r="N47" s="295"/>
      <c r="O47" s="295"/>
      <c r="P47" s="295"/>
      <c r="Q47" s="295"/>
      <c r="R47" s="295"/>
      <c r="S47" s="295"/>
      <c r="T47" s="295"/>
      <c r="U47" s="295"/>
      <c r="V47" s="295"/>
      <c r="W47" s="295"/>
      <c r="X47" s="295"/>
      <c r="Y47" s="295"/>
      <c r="Z47" s="295"/>
      <c r="AA47" s="295"/>
      <c r="AB47" s="295"/>
    </row>
    <row r="48" spans="1:28" s="297" customFormat="1" ht="12.75">
      <c r="M48" s="299"/>
      <c r="N48" s="295"/>
      <c r="O48" s="295"/>
      <c r="P48" s="295"/>
      <c r="Q48" s="295"/>
      <c r="R48" s="295"/>
      <c r="S48" s="295"/>
      <c r="T48" s="295"/>
      <c r="U48" s="295"/>
      <c r="V48" s="295"/>
      <c r="W48" s="295"/>
      <c r="X48" s="295"/>
      <c r="Y48" s="295"/>
      <c r="Z48" s="295"/>
      <c r="AA48" s="295"/>
      <c r="AB48" s="295"/>
    </row>
    <row r="49" spans="1:28" s="297" customFormat="1" ht="12.75">
      <c r="M49" s="299"/>
      <c r="N49" s="295"/>
      <c r="O49" s="295"/>
      <c r="P49" s="295"/>
      <c r="Q49" s="295"/>
      <c r="R49" s="295"/>
      <c r="S49" s="295"/>
      <c r="T49" s="295"/>
      <c r="U49" s="295"/>
      <c r="V49" s="295"/>
      <c r="W49" s="295"/>
      <c r="X49" s="295"/>
      <c r="Y49" s="295"/>
      <c r="Z49" s="295"/>
      <c r="AA49" s="295"/>
      <c r="AB49" s="295"/>
    </row>
    <row r="50" spans="1:28" s="297" customFormat="1" ht="12.75">
      <c r="M50" s="299"/>
      <c r="N50" s="295"/>
      <c r="O50" s="295"/>
      <c r="P50" s="295"/>
      <c r="Q50" s="295"/>
      <c r="R50" s="295"/>
      <c r="S50" s="295"/>
      <c r="T50" s="295"/>
      <c r="U50" s="295"/>
      <c r="V50" s="295"/>
      <c r="W50" s="295"/>
      <c r="X50" s="295"/>
      <c r="Y50" s="295"/>
      <c r="Z50" s="295"/>
      <c r="AA50" s="295"/>
      <c r="AB50" s="295"/>
    </row>
    <row r="51" spans="1:28" s="297" customFormat="1" ht="12.75">
      <c r="M51" s="299"/>
      <c r="N51" s="295"/>
      <c r="O51" s="295"/>
      <c r="P51" s="295"/>
      <c r="Q51" s="295"/>
      <c r="R51" s="295"/>
      <c r="S51" s="295"/>
      <c r="T51" s="295"/>
      <c r="U51" s="295"/>
      <c r="V51" s="295"/>
      <c r="W51" s="295"/>
      <c r="X51" s="295"/>
      <c r="Y51" s="295"/>
      <c r="Z51" s="295"/>
      <c r="AA51" s="295"/>
      <c r="AB51" s="295"/>
    </row>
    <row r="52" spans="1:28" s="297" customFormat="1" ht="12.75">
      <c r="M52" s="299"/>
      <c r="N52" s="295"/>
      <c r="O52" s="295"/>
      <c r="P52" s="295"/>
      <c r="Q52" s="295"/>
      <c r="R52" s="295"/>
      <c r="S52" s="295"/>
      <c r="T52" s="295"/>
      <c r="U52" s="295"/>
      <c r="V52" s="295"/>
      <c r="W52" s="295"/>
      <c r="X52" s="295"/>
      <c r="Y52" s="295"/>
      <c r="Z52" s="295"/>
      <c r="AA52" s="295"/>
      <c r="AB52" s="295"/>
    </row>
    <row r="53" spans="1:28" s="297" customFormat="1" ht="12.75">
      <c r="M53" s="308"/>
      <c r="N53" s="295"/>
      <c r="O53" s="295"/>
      <c r="P53" s="295"/>
      <c r="Q53" s="295"/>
      <c r="R53" s="295"/>
      <c r="S53" s="295"/>
      <c r="T53" s="295"/>
      <c r="U53" s="295"/>
      <c r="V53" s="295"/>
      <c r="W53" s="295"/>
      <c r="X53" s="295"/>
      <c r="Y53" s="295"/>
      <c r="Z53" s="295"/>
      <c r="AA53" s="295"/>
      <c r="AB53" s="295"/>
    </row>
    <row r="54" spans="1:28" s="297" customFormat="1" ht="12.75">
      <c r="M54" s="295"/>
      <c r="N54" s="295"/>
      <c r="O54" s="295"/>
      <c r="P54" s="295"/>
      <c r="Q54" s="295"/>
      <c r="R54" s="295"/>
      <c r="S54" s="295"/>
      <c r="T54" s="295"/>
      <c r="U54" s="295"/>
      <c r="V54" s="295"/>
      <c r="W54" s="295"/>
      <c r="X54" s="295"/>
      <c r="Y54" s="295"/>
      <c r="Z54" s="295"/>
      <c r="AA54" s="295"/>
      <c r="AB54" s="295"/>
    </row>
    <row r="55" spans="1:28" s="297" customFormat="1" ht="12.75">
      <c r="M55" s="295"/>
      <c r="N55" s="295"/>
      <c r="O55" s="295"/>
      <c r="P55" s="304"/>
      <c r="Q55" s="295"/>
      <c r="R55" s="295"/>
      <c r="S55" s="295"/>
      <c r="T55" s="295"/>
      <c r="U55" s="295"/>
      <c r="V55" s="295"/>
      <c r="W55" s="295"/>
      <c r="X55" s="295"/>
      <c r="Y55" s="295"/>
      <c r="Z55" s="295"/>
      <c r="AA55" s="295"/>
      <c r="AB55" s="295"/>
    </row>
    <row r="56" spans="1:28" s="297" customFormat="1" ht="12.75">
      <c r="M56" s="295"/>
      <c r="N56" s="295"/>
      <c r="O56" s="295"/>
      <c r="P56" s="311"/>
      <c r="Q56" s="295"/>
      <c r="R56" s="295"/>
      <c r="S56" s="295"/>
      <c r="T56" s="295"/>
      <c r="U56" s="295"/>
      <c r="V56" s="295"/>
      <c r="W56" s="295"/>
      <c r="X56" s="295"/>
      <c r="Y56" s="295"/>
      <c r="Z56" s="295"/>
      <c r="AA56" s="295"/>
      <c r="AB56" s="295"/>
    </row>
    <row r="57" spans="1:28" s="297" customFormat="1" ht="12.75">
      <c r="A57" s="295"/>
      <c r="B57" s="295"/>
      <c r="C57" s="295"/>
      <c r="D57" s="295"/>
      <c r="E57" s="295"/>
      <c r="F57" s="295"/>
      <c r="G57" s="295"/>
      <c r="H57" s="295"/>
      <c r="I57" s="295"/>
      <c r="J57" s="295"/>
      <c r="K57" s="295"/>
      <c r="L57" s="295"/>
      <c r="M57" s="295"/>
      <c r="N57" s="295"/>
      <c r="O57" s="295"/>
      <c r="P57" s="304"/>
      <c r="Q57" s="295"/>
      <c r="R57" s="295"/>
      <c r="S57" s="295"/>
      <c r="T57" s="295"/>
      <c r="U57" s="295"/>
      <c r="V57" s="295"/>
      <c r="W57" s="295"/>
      <c r="X57" s="295"/>
      <c r="Y57" s="295"/>
      <c r="Z57" s="295"/>
      <c r="AA57" s="295"/>
      <c r="AB57" s="295"/>
    </row>
    <row r="58" spans="1:28" s="297" customFormat="1" ht="12.75">
      <c r="A58" s="295"/>
      <c r="B58" s="295"/>
      <c r="C58" s="295"/>
      <c r="D58" s="295"/>
      <c r="E58" s="295"/>
      <c r="F58" s="295"/>
      <c r="G58" s="295"/>
      <c r="H58" s="295"/>
      <c r="I58" s="295"/>
      <c r="J58" s="295"/>
      <c r="K58" s="295"/>
      <c r="L58" s="295"/>
      <c r="M58" s="295"/>
      <c r="N58" s="295"/>
      <c r="O58" s="295"/>
      <c r="P58" s="304"/>
      <c r="Q58" s="295"/>
      <c r="R58" s="295"/>
      <c r="S58" s="295"/>
      <c r="T58" s="295"/>
      <c r="U58" s="295"/>
      <c r="V58" s="295"/>
      <c r="W58" s="295"/>
      <c r="X58" s="295"/>
      <c r="Y58" s="295"/>
      <c r="Z58" s="295"/>
      <c r="AA58" s="295"/>
      <c r="AB58" s="295"/>
    </row>
    <row r="59" spans="1:28" s="297" customFormat="1" ht="12.75">
      <c r="A59" s="295"/>
      <c r="B59" s="295"/>
      <c r="C59" s="295"/>
      <c r="D59" s="295"/>
      <c r="E59" s="295"/>
      <c r="F59" s="295"/>
      <c r="G59" s="295"/>
      <c r="H59" s="295"/>
      <c r="I59" s="295"/>
      <c r="J59" s="295"/>
      <c r="K59" s="295"/>
      <c r="L59" s="295"/>
      <c r="M59" s="295"/>
      <c r="N59" s="295"/>
      <c r="O59" s="295"/>
      <c r="P59" s="311"/>
      <c r="Q59" s="295"/>
      <c r="R59" s="295"/>
      <c r="S59" s="295"/>
      <c r="T59" s="295"/>
      <c r="U59" s="295"/>
      <c r="V59" s="295"/>
      <c r="W59" s="295"/>
      <c r="X59" s="295"/>
      <c r="Y59" s="295"/>
      <c r="Z59" s="295"/>
      <c r="AA59" s="295"/>
      <c r="AB59" s="295"/>
    </row>
    <row r="60" spans="1:28" s="297" customFormat="1" ht="12.75">
      <c r="A60" s="295"/>
      <c r="B60" s="295"/>
      <c r="C60" s="295"/>
      <c r="D60" s="295"/>
      <c r="E60" s="295"/>
      <c r="F60" s="295"/>
      <c r="G60" s="295"/>
      <c r="H60" s="295"/>
      <c r="I60" s="295"/>
      <c r="J60" s="295"/>
      <c r="K60" s="295"/>
      <c r="L60" s="295"/>
      <c r="M60" s="295"/>
      <c r="N60" s="295"/>
      <c r="O60" s="295"/>
      <c r="P60" s="303"/>
      <c r="Q60" s="295"/>
      <c r="R60" s="295"/>
      <c r="S60" s="295"/>
      <c r="T60" s="295"/>
      <c r="U60" s="295"/>
      <c r="V60" s="295"/>
      <c r="W60" s="295"/>
      <c r="X60" s="295"/>
      <c r="Y60" s="295"/>
      <c r="Z60" s="295"/>
      <c r="AA60" s="295"/>
      <c r="AB60" s="295"/>
    </row>
    <row r="61" spans="1:28" s="297" customFormat="1" ht="12.75">
      <c r="A61" s="295"/>
      <c r="B61" s="295"/>
      <c r="C61" s="295"/>
      <c r="D61" s="295"/>
      <c r="E61" s="295"/>
      <c r="F61" s="295"/>
      <c r="G61" s="295"/>
      <c r="H61" s="295"/>
      <c r="I61" s="295"/>
      <c r="J61" s="295"/>
      <c r="K61" s="295"/>
      <c r="L61" s="295"/>
      <c r="M61" s="295"/>
      <c r="N61" s="295"/>
      <c r="O61" s="295"/>
      <c r="P61" s="304"/>
      <c r="Q61" s="295"/>
      <c r="R61" s="295"/>
      <c r="S61" s="295"/>
      <c r="T61" s="295"/>
      <c r="U61" s="295"/>
      <c r="V61" s="295"/>
      <c r="W61" s="295"/>
      <c r="X61" s="295"/>
      <c r="Y61" s="295"/>
      <c r="Z61" s="295"/>
      <c r="AA61" s="295"/>
      <c r="AB61" s="295"/>
    </row>
    <row r="62" spans="1:28">
      <c r="P62" s="304"/>
    </row>
    <row r="63" spans="1:28">
      <c r="P63" s="304"/>
    </row>
    <row r="64" spans="1:28">
      <c r="P64" s="304"/>
    </row>
    <row r="65" spans="16:16">
      <c r="P65" s="304"/>
    </row>
    <row r="66" spans="16:16">
      <c r="P66" s="311"/>
    </row>
    <row r="67" spans="16:16">
      <c r="P67" s="304"/>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VIII 22</vt:lpstr>
      <vt:lpstr>Gminy VIII.22</vt:lpstr>
      <vt:lpstr>Wykresy VIII 22</vt:lpstr>
      <vt:lpstr>'Gminy VIII.22'!Obszar_wydruku</vt:lpstr>
      <vt:lpstr>'Stan i struktura VIII 22'!Obszar_wydruku</vt:lpstr>
      <vt:lpstr>'Wykresy VIII 22'!Obszar_wydruku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2022-09-08T04:59:56Z</dcterms:created>
  <dcterms:modified xsi:type="dcterms:W3CDTF">2022-09-08T06:00:45Z</dcterms:modified>
</cp:coreProperties>
</file>