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2r\"/>
    </mc:Choice>
  </mc:AlternateContent>
  <bookViews>
    <workbookView xWindow="0" yWindow="0" windowWidth="25170" windowHeight="11910"/>
  </bookViews>
  <sheets>
    <sheet name="Stan i struktura IV 22 " sheetId="1" r:id="rId1"/>
    <sheet name="Gminy IV.22" sheetId="2" r:id="rId2"/>
    <sheet name="Wykresy III 22" sheetId="3" r:id="rId3"/>
  </sheets>
  <externalReferences>
    <externalReference r:id="rId4"/>
    <externalReference r:id="rId5"/>
  </externalReferences>
  <definedNames>
    <definedName name="_xlnm.Print_Area" localSheetId="1">'Gminy IV.22'!$B$1:$O$46</definedName>
    <definedName name="_xlnm.Print_Area" localSheetId="0">'Stan i struktura IV 22 '!$B$2:$S$68</definedName>
    <definedName name="_xlnm.Print_Area" localSheetId="2">'Wykresy III 22'!$N$1:$AB$41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3" l="1"/>
  <c r="L36" i="3"/>
  <c r="L34" i="3"/>
  <c r="K34" i="3"/>
  <c r="L33" i="3"/>
  <c r="K33" i="3"/>
  <c r="L32" i="3"/>
  <c r="L31" i="3"/>
  <c r="K31" i="3"/>
  <c r="L30" i="3"/>
  <c r="K30" i="3"/>
  <c r="L29" i="3"/>
  <c r="K29" i="3"/>
  <c r="L28" i="3"/>
  <c r="K28" i="3"/>
  <c r="L27" i="3"/>
  <c r="K27" i="3"/>
  <c r="L26" i="3"/>
  <c r="K26" i="3"/>
  <c r="L25" i="3"/>
  <c r="K25" i="3"/>
  <c r="L24" i="3"/>
  <c r="K24" i="3"/>
  <c r="L23" i="3"/>
  <c r="K23" i="3"/>
  <c r="K19" i="3" s="1"/>
  <c r="L22" i="3"/>
  <c r="K22" i="3"/>
  <c r="J9" i="3"/>
  <c r="J8" i="3"/>
  <c r="J7" i="3"/>
  <c r="J6" i="3"/>
  <c r="J5" i="3"/>
  <c r="J4" i="3"/>
  <c r="J41" i="2" l="1"/>
  <c r="E41" i="2"/>
  <c r="E34" i="2"/>
  <c r="J33" i="2"/>
  <c r="O30" i="2"/>
  <c r="E27" i="2"/>
  <c r="J23" i="2"/>
  <c r="O19" i="2"/>
  <c r="E19" i="2"/>
  <c r="E6" i="2" s="1"/>
  <c r="J14" i="2"/>
  <c r="E8" i="2"/>
  <c r="O42" i="2" s="1"/>
  <c r="O6" i="2"/>
  <c r="J12" i="2" s="1"/>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V65" i="1" s="1"/>
  <c r="S64" i="1"/>
  <c r="S65" i="1" s="1"/>
  <c r="R63" i="1"/>
  <c r="Q63" i="1"/>
  <c r="P63" i="1"/>
  <c r="O63" i="1"/>
  <c r="N63" i="1"/>
  <c r="M63" i="1"/>
  <c r="L63" i="1"/>
  <c r="K63" i="1"/>
  <c r="J63" i="1"/>
  <c r="I63" i="1"/>
  <c r="H63" i="1"/>
  <c r="G63" i="1"/>
  <c r="F63" i="1"/>
  <c r="U63" i="1" s="1"/>
  <c r="E63" i="1"/>
  <c r="V63" i="1" s="1"/>
  <c r="S62" i="1"/>
  <c r="S63" i="1" s="1"/>
  <c r="R61" i="1"/>
  <c r="Q61" i="1"/>
  <c r="P61" i="1"/>
  <c r="O61" i="1"/>
  <c r="N61" i="1"/>
  <c r="M61" i="1"/>
  <c r="L61" i="1"/>
  <c r="K61" i="1"/>
  <c r="J61" i="1"/>
  <c r="I61" i="1"/>
  <c r="H61" i="1"/>
  <c r="G61" i="1"/>
  <c r="F61" i="1"/>
  <c r="U61" i="1" s="1"/>
  <c r="E61" i="1"/>
  <c r="V61" i="1" s="1"/>
  <c r="S60" i="1"/>
  <c r="S61" i="1" s="1"/>
  <c r="R59" i="1"/>
  <c r="Q59" i="1"/>
  <c r="P59" i="1"/>
  <c r="O59" i="1"/>
  <c r="N59" i="1"/>
  <c r="M59" i="1"/>
  <c r="L59" i="1"/>
  <c r="K59" i="1"/>
  <c r="J59" i="1"/>
  <c r="I59" i="1"/>
  <c r="H59" i="1"/>
  <c r="G59" i="1"/>
  <c r="F59" i="1"/>
  <c r="U59" i="1" s="1"/>
  <c r="E59" i="1"/>
  <c r="V59" i="1" s="1"/>
  <c r="S58" i="1"/>
  <c r="S59" i="1" s="1"/>
  <c r="R57" i="1"/>
  <c r="Q57" i="1"/>
  <c r="P57" i="1"/>
  <c r="O57" i="1"/>
  <c r="N57" i="1"/>
  <c r="M57" i="1"/>
  <c r="L57" i="1"/>
  <c r="K57" i="1"/>
  <c r="J57" i="1"/>
  <c r="I57" i="1"/>
  <c r="H57" i="1"/>
  <c r="G57" i="1"/>
  <c r="F57" i="1"/>
  <c r="U57" i="1" s="1"/>
  <c r="E57" i="1"/>
  <c r="V57" i="1" s="1"/>
  <c r="S56" i="1"/>
  <c r="S57" i="1" s="1"/>
  <c r="R55" i="1"/>
  <c r="Q55" i="1"/>
  <c r="P55" i="1"/>
  <c r="O55" i="1"/>
  <c r="N55" i="1"/>
  <c r="M55" i="1"/>
  <c r="L55" i="1"/>
  <c r="K55" i="1"/>
  <c r="J55" i="1"/>
  <c r="I55" i="1"/>
  <c r="H55" i="1"/>
  <c r="G55" i="1"/>
  <c r="F55" i="1"/>
  <c r="U55" i="1" s="1"/>
  <c r="E55" i="1"/>
  <c r="V55" i="1" s="1"/>
  <c r="S54" i="1"/>
  <c r="S55" i="1" s="1"/>
  <c r="R53" i="1"/>
  <c r="Q53" i="1"/>
  <c r="P53" i="1"/>
  <c r="O53" i="1"/>
  <c r="N53" i="1"/>
  <c r="M53" i="1"/>
  <c r="L53" i="1"/>
  <c r="K53" i="1"/>
  <c r="J53" i="1"/>
  <c r="I53" i="1"/>
  <c r="H53" i="1"/>
  <c r="G53" i="1"/>
  <c r="F53" i="1"/>
  <c r="U53" i="1" s="1"/>
  <c r="E53" i="1"/>
  <c r="V53" i="1" s="1"/>
  <c r="S52" i="1"/>
  <c r="S53" i="1" s="1"/>
  <c r="R51" i="1"/>
  <c r="Q51" i="1"/>
  <c r="P51" i="1"/>
  <c r="O51" i="1"/>
  <c r="N51" i="1"/>
  <c r="M51" i="1"/>
  <c r="L51" i="1"/>
  <c r="K51" i="1"/>
  <c r="J51" i="1"/>
  <c r="I51" i="1"/>
  <c r="H51" i="1"/>
  <c r="G51" i="1"/>
  <c r="F51" i="1"/>
  <c r="U51" i="1" s="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U49" i="1" s="1"/>
  <c r="E49" i="1"/>
  <c r="E67" i="1" s="1"/>
  <c r="S48" i="1"/>
  <c r="S49" i="1" s="1"/>
  <c r="R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S39" i="1" s="1"/>
  <c r="R37" i="1"/>
  <c r="Q37" i="1"/>
  <c r="P37" i="1"/>
  <c r="O37" i="1"/>
  <c r="N37" i="1"/>
  <c r="M37" i="1"/>
  <c r="L37" i="1"/>
  <c r="K37" i="1"/>
  <c r="J37" i="1"/>
  <c r="I37" i="1"/>
  <c r="H37" i="1"/>
  <c r="G37" i="1"/>
  <c r="F37" i="1"/>
  <c r="E37" i="1"/>
  <c r="S36" i="1"/>
  <c r="S37" i="1" s="1"/>
  <c r="R35" i="1"/>
  <c r="Q35" i="1"/>
  <c r="P35" i="1"/>
  <c r="O35" i="1"/>
  <c r="N35" i="1"/>
  <c r="M35" i="1"/>
  <c r="L35" i="1"/>
  <c r="K35" i="1"/>
  <c r="J35" i="1"/>
  <c r="I35" i="1"/>
  <c r="H35" i="1"/>
  <c r="G35" i="1"/>
  <c r="F35" i="1"/>
  <c r="E35" i="1"/>
  <c r="S34" i="1"/>
  <c r="S35" i="1" s="1"/>
  <c r="R33" i="1"/>
  <c r="Q33" i="1"/>
  <c r="P33" i="1"/>
  <c r="O33" i="1"/>
  <c r="N33" i="1"/>
  <c r="M33" i="1"/>
  <c r="L33" i="1"/>
  <c r="K33" i="1"/>
  <c r="J33" i="1"/>
  <c r="I33" i="1"/>
  <c r="H33" i="1"/>
  <c r="G33" i="1"/>
  <c r="F33" i="1"/>
  <c r="E33" i="1"/>
  <c r="S32" i="1"/>
  <c r="S33" i="1" s="1"/>
  <c r="R31" i="1"/>
  <c r="Q31" i="1"/>
  <c r="P31" i="1"/>
  <c r="O31" i="1"/>
  <c r="N31" i="1"/>
  <c r="M31" i="1"/>
  <c r="L31" i="1"/>
  <c r="K31" i="1"/>
  <c r="J31" i="1"/>
  <c r="I31" i="1"/>
  <c r="H31" i="1"/>
  <c r="G31" i="1"/>
  <c r="F31" i="1"/>
  <c r="E31" i="1"/>
  <c r="S30" i="1"/>
  <c r="S31" i="1" s="1"/>
  <c r="R28" i="1"/>
  <c r="Q28" i="1"/>
  <c r="P28" i="1"/>
  <c r="O28" i="1"/>
  <c r="N28" i="1"/>
  <c r="M28" i="1"/>
  <c r="L28" i="1"/>
  <c r="K28" i="1"/>
  <c r="J28" i="1"/>
  <c r="I28" i="1"/>
  <c r="H28" i="1"/>
  <c r="G28" i="1"/>
  <c r="F28" i="1"/>
  <c r="E28" i="1"/>
  <c r="S27" i="1"/>
  <c r="S28" i="1" s="1"/>
  <c r="R26" i="1"/>
  <c r="Q26" i="1"/>
  <c r="P26" i="1"/>
  <c r="O26" i="1"/>
  <c r="N26" i="1"/>
  <c r="M26" i="1"/>
  <c r="L26" i="1"/>
  <c r="K26" i="1"/>
  <c r="J26" i="1"/>
  <c r="I26" i="1"/>
  <c r="H26" i="1"/>
  <c r="G26" i="1"/>
  <c r="F26" i="1"/>
  <c r="E26" i="1"/>
  <c r="S25" i="1"/>
  <c r="S26" i="1" s="1"/>
  <c r="R24" i="1"/>
  <c r="Q24" i="1"/>
  <c r="P24" i="1"/>
  <c r="O24" i="1"/>
  <c r="N24" i="1"/>
  <c r="M24" i="1"/>
  <c r="L24" i="1"/>
  <c r="K24" i="1"/>
  <c r="J24" i="1"/>
  <c r="I24" i="1"/>
  <c r="H24" i="1"/>
  <c r="G24" i="1"/>
  <c r="F24" i="1"/>
  <c r="E24" i="1"/>
  <c r="S23" i="1"/>
  <c r="S24" i="1" s="1"/>
  <c r="R22" i="1"/>
  <c r="Q22" i="1"/>
  <c r="P22" i="1"/>
  <c r="O22" i="1"/>
  <c r="N22" i="1"/>
  <c r="M22" i="1"/>
  <c r="L22" i="1"/>
  <c r="K22" i="1"/>
  <c r="J22" i="1"/>
  <c r="I22" i="1"/>
  <c r="H22" i="1"/>
  <c r="G22" i="1"/>
  <c r="F22" i="1"/>
  <c r="E22" i="1"/>
  <c r="S21" i="1"/>
  <c r="S22" i="1" s="1"/>
  <c r="R20" i="1"/>
  <c r="Q20" i="1"/>
  <c r="P20" i="1"/>
  <c r="O20" i="1"/>
  <c r="N20" i="1"/>
  <c r="M20" i="1"/>
  <c r="L20" i="1"/>
  <c r="K20" i="1"/>
  <c r="J20" i="1"/>
  <c r="I20" i="1"/>
  <c r="H20" i="1"/>
  <c r="G20" i="1"/>
  <c r="F20" i="1"/>
  <c r="E20" i="1"/>
  <c r="S19" i="1"/>
  <c r="S20" i="1" s="1"/>
  <c r="R18" i="1"/>
  <c r="Q18" i="1"/>
  <c r="P18" i="1"/>
  <c r="O18" i="1"/>
  <c r="N18" i="1"/>
  <c r="M18" i="1"/>
  <c r="L18" i="1"/>
  <c r="K18" i="1"/>
  <c r="J18" i="1"/>
  <c r="I18" i="1"/>
  <c r="H18" i="1"/>
  <c r="G18" i="1"/>
  <c r="F18" i="1"/>
  <c r="E18" i="1"/>
  <c r="S17" i="1"/>
  <c r="S18" i="1" s="1"/>
  <c r="S15" i="1"/>
  <c r="S14" i="1"/>
  <c r="S13" i="1"/>
  <c r="S12" i="1"/>
  <c r="R11" i="1"/>
  <c r="Q11" i="1"/>
  <c r="P11" i="1"/>
  <c r="O11" i="1"/>
  <c r="N11" i="1"/>
  <c r="M11" i="1"/>
  <c r="L11" i="1"/>
  <c r="K11" i="1"/>
  <c r="J11" i="1"/>
  <c r="I11" i="1"/>
  <c r="H11" i="1"/>
  <c r="G11" i="1"/>
  <c r="F11" i="1"/>
  <c r="E11" i="1"/>
  <c r="S10" i="1"/>
  <c r="S11" i="1" s="1"/>
  <c r="R9" i="1"/>
  <c r="P9" i="1"/>
  <c r="N9" i="1"/>
  <c r="L9" i="1"/>
  <c r="J9" i="1"/>
  <c r="H9" i="1"/>
  <c r="F9" i="1"/>
  <c r="S7" i="1"/>
  <c r="S8" i="1" s="1"/>
  <c r="R7" i="1"/>
  <c r="R8" i="1" s="1"/>
  <c r="Q7" i="1"/>
  <c r="Q8" i="1" s="1"/>
  <c r="P7" i="1"/>
  <c r="P8" i="1" s="1"/>
  <c r="O7" i="1"/>
  <c r="O8" i="1" s="1"/>
  <c r="N7" i="1"/>
  <c r="N8" i="1" s="1"/>
  <c r="M7" i="1"/>
  <c r="M9" i="1" s="1"/>
  <c r="L7" i="1"/>
  <c r="L8" i="1" s="1"/>
  <c r="K7" i="1"/>
  <c r="K9" i="1" s="1"/>
  <c r="J7" i="1"/>
  <c r="J8" i="1" s="1"/>
  <c r="I7" i="1"/>
  <c r="I8" i="1" s="1"/>
  <c r="H7" i="1"/>
  <c r="H8" i="1" s="1"/>
  <c r="G7" i="1"/>
  <c r="G8" i="1" s="1"/>
  <c r="F7" i="1"/>
  <c r="F8" i="1" s="1"/>
  <c r="E7" i="1"/>
  <c r="E9" i="1" s="1"/>
  <c r="S6" i="1"/>
  <c r="S9" i="1" s="1"/>
  <c r="K8" i="1" l="1"/>
  <c r="E8" i="1"/>
  <c r="M8" i="1"/>
  <c r="G9" i="1"/>
  <c r="O9" i="1"/>
  <c r="V49" i="1"/>
  <c r="U46" i="1"/>
  <c r="F67" i="1"/>
  <c r="S67" i="1" s="1"/>
  <c r="V7" i="1"/>
  <c r="I9" i="1"/>
  <c r="Q9" i="1"/>
</calcChain>
</file>

<file path=xl/sharedStrings.xml><?xml version="1.0" encoding="utf-8"?>
<sst xmlns="http://schemas.openxmlformats.org/spreadsheetml/2006/main" count="406" uniqueCount="234">
  <si>
    <t xml:space="preserve">INFORMACJA O STANIE I STRUKTURZE BEZROBOCIA W WOJ. LUBUSKIM W KWIETNIU 2022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</si>
  <si>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</si>
  <si>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</si>
  <si>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</si>
  <si>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</si>
  <si>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</si>
  <si>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</si>
  <si>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</si>
  <si>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</si>
  <si>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</si>
  <si>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</si>
  <si>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</si>
  <si>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</si>
  <si>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</si>
  <si>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</si>
  <si>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</si>
  <si>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</si>
  <si>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</si>
  <si>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</si>
  <si>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</si>
  <si>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</si>
  <si>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marzec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</si>
  <si>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</si>
  <si>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</si>
  <si>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</si>
  <si>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</si>
  <si>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</si>
  <si>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</si>
  <si>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</si>
  <si>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</si>
  <si>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</si>
  <si>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</si>
  <si>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</si>
  <si>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</si>
  <si>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</si>
  <si>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</si>
  <si>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</si>
  <si>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</si>
  <si>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</si>
  <si>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</si>
  <si>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</si>
  <si>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</si>
  <si>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</si>
  <si>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</si>
  <si>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</si>
  <si>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</si>
  <si>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</si>
  <si>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</si>
  <si>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</si>
  <si>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</si>
  <si>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</si>
  <si>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</si>
  <si>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</si>
  <si>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</si>
  <si>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</si>
  <si>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</si>
  <si>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</si>
  <si>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</si>
  <si>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</si>
  <si>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</si>
  <si>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</si>
  <si>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</si>
  <si>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</si>
  <si>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</si>
  <si>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</si>
  <si>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</si>
  <si>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</si>
  <si>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</si>
  <si>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</si>
  <si>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</si>
  <si>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</si>
  <si>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</si>
  <si>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</si>
  <si>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</si>
  <si>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</si>
  <si>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</si>
  <si>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</si>
  <si>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</si>
  <si>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</si>
  <si>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</si>
  <si>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</si>
  <si>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</si>
  <si>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</si>
  <si>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</si>
  <si>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kwiecień 2022 r. jest podawany przez GUS z miesięcznym opóżnieniem</t>
  </si>
  <si>
    <t>Liczba  bezrobotnych w układzie powiatowych urzędów pracy i gmin woj. lubuskiego zarejestrowanych</t>
  </si>
  <si>
    <t>na koniec kwietnia 2022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</si>
  <si>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</si>
  <si>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</si>
  <si>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</si>
  <si>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</si>
  <si>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</si>
  <si>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</si>
  <si>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</si>
  <si>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</si>
  <si>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</si>
  <si>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</si>
  <si>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</si>
  <si>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</si>
  <si>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</si>
  <si>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</si>
  <si>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</si>
  <si>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</si>
  <si>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</si>
  <si>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</si>
  <si>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</si>
  <si>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</si>
  <si>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</si>
  <si>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</si>
  <si>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</si>
  <si>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</si>
  <si>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</si>
  <si>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</si>
  <si>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</si>
  <si>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</si>
  <si>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</si>
  <si>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</si>
  <si>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</si>
  <si>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</si>
  <si>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</si>
  <si>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</si>
  <si>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</si>
  <si>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</si>
  <si>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</si>
  <si>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</si>
  <si>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</si>
  <si>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</si>
  <si>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</si>
  <si>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</si>
  <si>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</si>
  <si>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</si>
  <si>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</si>
  <si>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</si>
  <si>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</si>
  <si>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</si>
  <si>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</si>
  <si>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</si>
  <si>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</si>
  <si>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</si>
  <si>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</si>
  <si>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</si>
  <si>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</si>
  <si>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</si>
  <si>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</si>
  <si>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</si>
  <si>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</si>
  <si>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</si>
  <si>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</si>
  <si>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</si>
  <si>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</si>
  <si>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</si>
  <si>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</si>
  <si>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</si>
  <si>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</si>
  <si>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</si>
  <si>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</si>
  <si>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</si>
  <si>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</si>
  <si>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</si>
  <si>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</si>
  <si>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</si>
  <si>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</si>
  <si>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</si>
  <si>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</si>
  <si>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</si>
  <si>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</si>
  <si>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</si>
  <si>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</si>
  <si>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</si>
  <si>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</si>
  <si>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</si>
  <si>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</si>
  <si>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</si>
  <si>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</si>
  <si>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</si>
  <si>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</si>
  <si>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</si>
  <si>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</si>
  <si>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</si>
  <si>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</si>
  <si>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</si>
  <si>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</si>
  <si>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</si>
  <si>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</si>
  <si>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</si>
  <si>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</si>
  <si>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</si>
  <si>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</si>
  <si>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</si>
  <si>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</si>
  <si>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</si>
  <si>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</si>
  <si>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</si>
  <si>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</si>
  <si>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</si>
  <si>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IV 2021r.</t>
  </si>
  <si>
    <t>V 2021r.</t>
  </si>
  <si>
    <t>Podjęcia pracy poza miejscem zamieszkania w ramach bonu na zasiedlenie</t>
  </si>
  <si>
    <t>VI 2021r.</t>
  </si>
  <si>
    <t>oferty pracy</t>
  </si>
  <si>
    <t>Podjęcia pracy w ramach bonu zatrudnieniowego</t>
  </si>
  <si>
    <t>VII 2021r.</t>
  </si>
  <si>
    <t>XI 2020r.</t>
  </si>
  <si>
    <t>Podjęcie pracy w ramach refundacji składek na ubezpieczenie społeczne</t>
  </si>
  <si>
    <t>VIII 2021r.</t>
  </si>
  <si>
    <t>XII 2020r.</t>
  </si>
  <si>
    <t>Podjęcia pracy w ramach dofinansowania wynagrodzenia za zatrudnienie skierowanego 
bezrobotnego powyżej 50 r. życia</t>
  </si>
  <si>
    <t>IX 2021r.</t>
  </si>
  <si>
    <t>I 2021r.</t>
  </si>
  <si>
    <t>Rozpoczęcie szkolenia w ramach bonu szkoleniowego</t>
  </si>
  <si>
    <t>X 2021r.</t>
  </si>
  <si>
    <t>II 2021r.</t>
  </si>
  <si>
    <t>Rozpoczęcie stażu w ramach bonu stażowego</t>
  </si>
  <si>
    <t>XI 2021r.</t>
  </si>
  <si>
    <t>III 2021r.</t>
  </si>
  <si>
    <t>XII 2021r.</t>
  </si>
  <si>
    <t>I 2022r.</t>
  </si>
  <si>
    <t>II 2022r.</t>
  </si>
  <si>
    <t>III 2022r.</t>
  </si>
  <si>
    <t>IV 2022r.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</si>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</sst>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sz val="10"/>
      <color rgb="FFFF000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4">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8" xfId="0" applyFont="1" applyBorder="1" applyAlignment="1">
      <alignment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5" xfId="0" applyFont="1" applyBorder="1" applyAlignment="1">
      <alignment wrapText="1"/>
    </xf>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43"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0" borderId="0" xfId="1" applyAlignment="1"/>
    <xf numFmtId="166" fontId="43" fillId="0" borderId="0" xfId="2" applyNumberFormat="1" applyFont="1" applyBorder="1" applyAlignment="1">
      <alignment horizontal="right"/>
    </xf>
    <xf numFmtId="0" fontId="36" fillId="0" borderId="0" xfId="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IV 2021r. do IV 2022r.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III 22'!$B$3:$B$15</c:f>
              <c:strCache>
                <c:ptCount val="13"/>
                <c:pt idx="0">
                  <c:v>IV 2021r.</c:v>
                </c:pt>
                <c:pt idx="1">
                  <c:v>V 2021r.</c:v>
                </c:pt>
                <c:pt idx="2">
                  <c:v>VI 2021r.</c:v>
                </c:pt>
                <c:pt idx="3">
                  <c:v>VII 2021r.</c:v>
                </c:pt>
                <c:pt idx="4">
                  <c:v>VIII 2021r.</c:v>
                </c:pt>
                <c:pt idx="5">
                  <c:v>IX 2021r.</c:v>
                </c:pt>
                <c:pt idx="6">
                  <c:v>X 2021r.</c:v>
                </c:pt>
                <c:pt idx="7">
                  <c:v>XI 2021r.</c:v>
                </c:pt>
                <c:pt idx="8">
                  <c:v>XII 2021r.</c:v>
                </c:pt>
                <c:pt idx="9">
                  <c:v>I 2022r.</c:v>
                </c:pt>
                <c:pt idx="10">
                  <c:v>II 2022r.</c:v>
                </c:pt>
                <c:pt idx="11">
                  <c:v>III 2022r.</c:v>
                </c:pt>
                <c:pt idx="12">
                  <c:v>IV 2022r.</c:v>
                </c:pt>
              </c:strCache>
            </c:strRef>
          </c:cat>
          <c:val>
            <c:numRef>
              <c:f>'Wykresy III 22'!$C$3:$C$15</c:f>
              <c:numCache>
                <c:formatCode>General</c:formatCode>
                <c:ptCount val="13"/>
                <c:pt idx="0">
                  <c:v>23087</c:v>
                </c:pt>
                <c:pt idx="1">
                  <c:v>22194</c:v>
                </c:pt>
                <c:pt idx="2">
                  <c:v>21626</c:v>
                </c:pt>
                <c:pt idx="3">
                  <c:v>21012</c:v>
                </c:pt>
                <c:pt idx="4">
                  <c:v>20381</c:v>
                </c:pt>
                <c:pt idx="5">
                  <c:v>19226</c:v>
                </c:pt>
                <c:pt idx="6">
                  <c:v>18515</c:v>
                </c:pt>
                <c:pt idx="7">
                  <c:v>18037</c:v>
                </c:pt>
                <c:pt idx="8">
                  <c:v>18158</c:v>
                </c:pt>
                <c:pt idx="9">
                  <c:v>18834</c:v>
                </c:pt>
                <c:pt idx="10">
                  <c:v>18509</c:v>
                </c:pt>
                <c:pt idx="11">
                  <c:v>17914</c:v>
                </c:pt>
                <c:pt idx="12">
                  <c:v>17308</c:v>
                </c:pt>
              </c:numCache>
            </c:numRef>
          </c:val>
        </c:ser>
        <c:dLbls>
          <c:showLegendKey val="0"/>
          <c:showVal val="0"/>
          <c:showCatName val="0"/>
          <c:showSerName val="0"/>
          <c:showPercent val="0"/>
          <c:showBubbleSize val="0"/>
        </c:dLbls>
        <c:gapWidth val="89"/>
        <c:axId val="349472368"/>
        <c:axId val="349471584"/>
      </c:barChart>
      <c:catAx>
        <c:axId val="349472368"/>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9471584"/>
        <c:crossesAt val="16000"/>
        <c:auto val="1"/>
        <c:lblAlgn val="ctr"/>
        <c:lblOffset val="100"/>
        <c:noMultiLvlLbl val="0"/>
      </c:catAx>
      <c:valAx>
        <c:axId val="349471584"/>
        <c:scaling>
          <c:orientation val="minMax"/>
          <c:max val="24000"/>
          <c:min val="16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349472368"/>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III 22'!$J$3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III 22'!$H$4:$H$9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III 22'!$I$4:$I$9</c:f>
              <c:numCache>
                <c:formatCode>General</c:formatCode>
                <c:ptCount val="6"/>
                <c:pt idx="0">
                  <c:v>52</c:v>
                </c:pt>
                <c:pt idx="1">
                  <c:v>0</c:v>
                </c:pt>
                <c:pt idx="2">
                  <c:v>0</c:v>
                </c:pt>
                <c:pt idx="3">
                  <c:v>14</c:v>
                </c:pt>
                <c:pt idx="4">
                  <c:v>8</c:v>
                </c:pt>
                <c:pt idx="5">
                  <c:v>1</c:v>
                </c:pt>
              </c:numCache>
            </c:numRef>
          </c:val>
        </c:ser>
        <c:dLbls>
          <c:showLegendKey val="0"/>
          <c:showVal val="0"/>
          <c:showCatName val="0"/>
          <c:showSerName val="0"/>
          <c:showPercent val="0"/>
          <c:showBubbleSize val="0"/>
        </c:dLbls>
        <c:gapWidth val="100"/>
        <c:axId val="349471976"/>
        <c:axId val="349465312"/>
      </c:barChart>
      <c:catAx>
        <c:axId val="349471976"/>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49465312"/>
        <c:crosses val="autoZero"/>
        <c:auto val="1"/>
        <c:lblAlgn val="ctr"/>
        <c:lblOffset val="100"/>
        <c:noMultiLvlLbl val="0"/>
      </c:catAx>
      <c:valAx>
        <c:axId val="349465312"/>
        <c:scaling>
          <c:orientation val="minMax"/>
        </c:scaling>
        <c:delete val="1"/>
        <c:axPos val="b"/>
        <c:numFmt formatCode="General" sourceLinked="1"/>
        <c:majorTickMark val="out"/>
        <c:minorTickMark val="none"/>
        <c:tickLblPos val="nextTo"/>
        <c:crossAx val="349471976"/>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XI 2020r. do IV 2021r. oraz od XI 2021r. do IV 2022r.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III 22'!$E$6:$E$18</c:f>
              <c:strCache>
                <c:ptCount val="13"/>
                <c:pt idx="0">
                  <c:v>XI 2020r.</c:v>
                </c:pt>
                <c:pt idx="1">
                  <c:v>XII 2020r.</c:v>
                </c:pt>
                <c:pt idx="2">
                  <c:v>I 2021r.</c:v>
                </c:pt>
                <c:pt idx="3">
                  <c:v>II 2021r.</c:v>
                </c:pt>
                <c:pt idx="4">
                  <c:v>III 2021r.</c:v>
                </c:pt>
                <c:pt idx="5">
                  <c:v>IV 2021r.</c:v>
                </c:pt>
                <c:pt idx="7">
                  <c:v>XI 2021r.</c:v>
                </c:pt>
                <c:pt idx="8">
                  <c:v>XII 2021r.</c:v>
                </c:pt>
                <c:pt idx="9">
                  <c:v>I 2022r.</c:v>
                </c:pt>
                <c:pt idx="10">
                  <c:v>II 2022r.</c:v>
                </c:pt>
                <c:pt idx="11">
                  <c:v>III 2022r.</c:v>
                </c:pt>
                <c:pt idx="12">
                  <c:v>IV 2022r.</c:v>
                </c:pt>
              </c:strCache>
            </c:strRef>
          </c:cat>
          <c:val>
            <c:numRef>
              <c:f>'Wykresy III 22'!$F$6:$F$18</c:f>
              <c:numCache>
                <c:formatCode>General</c:formatCode>
                <c:ptCount val="13"/>
                <c:pt idx="0">
                  <c:v>2520</c:v>
                </c:pt>
                <c:pt idx="1">
                  <c:v>4178</c:v>
                </c:pt>
                <c:pt idx="2">
                  <c:v>3078</c:v>
                </c:pt>
                <c:pt idx="3">
                  <c:v>4509</c:v>
                </c:pt>
                <c:pt idx="4">
                  <c:v>3420</c:v>
                </c:pt>
                <c:pt idx="5">
                  <c:v>4602</c:v>
                </c:pt>
                <c:pt idx="7">
                  <c:v>4311</c:v>
                </c:pt>
                <c:pt idx="8">
                  <c:v>4710</c:v>
                </c:pt>
                <c:pt idx="9">
                  <c:v>4225</c:v>
                </c:pt>
                <c:pt idx="10">
                  <c:v>3692</c:v>
                </c:pt>
                <c:pt idx="11">
                  <c:v>5225</c:v>
                </c:pt>
                <c:pt idx="12">
                  <c:v>2474</c:v>
                </c:pt>
              </c:numCache>
            </c:numRef>
          </c:val>
        </c:ser>
        <c:dLbls>
          <c:showLegendKey val="0"/>
          <c:showVal val="0"/>
          <c:showCatName val="0"/>
          <c:showSerName val="0"/>
          <c:showPercent val="0"/>
          <c:showBubbleSize val="0"/>
        </c:dLbls>
        <c:gapWidth val="99"/>
        <c:shape val="box"/>
        <c:axId val="349470016"/>
        <c:axId val="349466096"/>
        <c:axId val="0"/>
      </c:bar3DChart>
      <c:catAx>
        <c:axId val="34947001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9466096"/>
        <c:crosses val="autoZero"/>
        <c:auto val="1"/>
        <c:lblAlgn val="ctr"/>
        <c:lblOffset val="100"/>
        <c:noMultiLvlLbl val="0"/>
      </c:catAx>
      <c:valAx>
        <c:axId val="349466096"/>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349470016"/>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kwietniu 2022r.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5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4420373735334361"/>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2912836215985812"/>
                  <c:y val="-0.1194422572178477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8.4056127599434691E-2"/>
                  <c:y val="1.688746719160097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0.10535376988132894"/>
                  <c:y val="0.1502127624671914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1.3466137245664804E-2"/>
                  <c:y val="0.1230154199475064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8.3688224869327227E-2"/>
                  <c:y val="0.1210022965879265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5.9208784799336035E-2"/>
                  <c:y val="0.1163143044619421"/>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2.1355631828072773E-2"/>
                  <c:y val="7.7239173228346461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1849821656908271"/>
                  <c:y val="-2.083349737532808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5.2787648338829443E-2"/>
                  <c:y val="-9.487319553805774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5.5668954842183198E-2"/>
                  <c:y val="-5.905479002624671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8.3311797563766068E-2"/>
                  <c:y val="-0.1042575459317585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5222356820782018"/>
                  <c:y val="-9.0773622047244096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III 22'!$J$22:$J$34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III 22'!$K$22:$K$34</c:f>
              <c:numCache>
                <c:formatCode>0.00%</c:formatCode>
                <c:ptCount val="13"/>
                <c:pt idx="0">
                  <c:v>0.32788868723532971</c:v>
                </c:pt>
                <c:pt idx="1">
                  <c:v>4.26497277676951E-2</c:v>
                </c:pt>
                <c:pt idx="2">
                  <c:v>1.6938898971566849E-2</c:v>
                </c:pt>
                <c:pt idx="3">
                  <c:v>3.1457955232909861E-2</c:v>
                </c:pt>
                <c:pt idx="4">
                  <c:v>4.1439806412583186E-2</c:v>
                </c:pt>
                <c:pt idx="5">
                  <c:v>1.0889292196007259E-2</c:v>
                </c:pt>
                <c:pt idx="6">
                  <c:v>0.11857229280096794</c:v>
                </c:pt>
                <c:pt idx="7">
                  <c:v>3.2062915910465818E-2</c:v>
                </c:pt>
                <c:pt idx="8">
                  <c:v>3.2365396249243797E-2</c:v>
                </c:pt>
                <c:pt idx="9">
                  <c:v>0.18148820326678766</c:v>
                </c:pt>
                <c:pt idx="10">
                  <c:v>8.0100000000000005E-2</c:v>
                </c:pt>
                <c:pt idx="11">
                  <c:v>3.0248033877797943E-3</c:v>
                </c:pt>
                <c:pt idx="12">
                  <c:v>8.1064730792498485E-2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kwietnia 2021 roku do kwietnia 2022roku. Największą liczbę bezrobotnych  23087 osób odnotowano w kwietniu 2021 roku, najmniejszą zaś 17308 osób bezrobotnych w kwietniu 2022 roku. " title="Liczba zarejestrowanych bezrobotnych w województwie lubuskim od kwietnia 2021 roku do kwietni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y osób bezrobotnych z województwa lubuskiego, narastająco od początku bieżącego roku, skierowanych na wybrane nowe formy aktywizacji. Największym zainteresowaniem, 52 osoby, cieszą się podjęcia pracy poza miejscem zamieszkania w ramach bonu na zasiedlenie. Ponadto odnotowano również  14 osób w podjęciach pracy w ramach dofinansowania wynagrodzenia za zatrudnienie skierowanego bezrobotnego powyżej 50 roku życia, 8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0, 2021oraz 2022. w okresie od listopada 2020 roku do kwietnia 2021 roku liczba napływu wachała się od 2520 ofert w listopadzie 2020 roku do 4602 ofert w kwietniu 2021 roku.  Natomiast w analogicznym okresie 2021 i 2022 roku napływ ofert wachał się od 2474 oferty w kwietniu 2022 roku roku do 5252 w marcu 2022 roku." title="Wolne miejsca pracy i miejsca aktywizacji zawodowej zgłoszone do powiatowych urzędów pracy w województwie lubuskim w okresach od listopada 2020 roku do kwietnia 2021 roku oraz od listopada 2021roku do kwietni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114300</xdr:rowOff>
    </xdr:from>
    <xdr:to>
      <xdr:col>27</xdr:col>
      <xdr:colOff>590551</xdr:colOff>
      <xdr:row>38</xdr:row>
      <xdr:rowOff>85725</xdr:rowOff>
    </xdr:to>
    <xdr:graphicFrame macro="">
      <xdr:nvGraphicFramePr>
        <xdr:cNvPr id="5" name="Wykres 4" descr="Wykres przedstawia udział procentowy form wyrejestrowania z ewidencji osób bezrobotnych w ogólnej liczbie wyrejestrowań w kwietniu 2022 roku w województwie lubuskim. Największy odsetek osób bezrobotnych wyrejestrowano w ramach: podjęcia pracy niesubsydiowanej 32,79 procent, niepotwierdzenia gotowości do pracy 18,15 procent, rozpoczęcia stażu 11,86 procent, innych form wyrejestrowania 8,11 procent oraz dobrowolnej rezygnacj ze statusu bezrobotnego 8,01 procent.     Następne formy wrejestrowania osób bezrobotnych to: podjęcie działalności gospodarczej i inna praca 4,26 procent, roboty publiczne 4,14 procent, odmowa bez uzasadnionej przyczyny przyjęcia propozycji pracy lub innej formy pomocy 3,24 procent,  podjęcie prac społecznie użytecznych 3,21 procent, prace interwencyjne 3,15 procent, podjęcia pracy w ramach refundacji kosztów zatrudnienia bezrobotnego 1,69 procent, szkolenia 1,09 procent oraz nabycie praw emerytalnych lub rentowych 0,30 procent " title="Struktura odpływu z ewidencji bezrobotnych w kwietni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2r/Wykresy%20IV%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 val="Stan i struktura IV 22 "/>
    </sheetNames>
    <sheetDataSet>
      <sheetData sheetId="0"/>
      <sheetData sheetId="1"/>
      <sheetData sheetId="2">
        <row r="6">
          <cell r="E6">
            <v>1404</v>
          </cell>
          <cell r="F6">
            <v>922</v>
          </cell>
          <cell r="G6">
            <v>1137</v>
          </cell>
          <cell r="H6">
            <v>1358</v>
          </cell>
          <cell r="I6">
            <v>1405</v>
          </cell>
          <cell r="J6">
            <v>424</v>
          </cell>
          <cell r="K6">
            <v>1565</v>
          </cell>
          <cell r="L6">
            <v>489</v>
          </cell>
          <cell r="M6">
            <v>708</v>
          </cell>
          <cell r="N6">
            <v>1050</v>
          </cell>
          <cell r="O6">
            <v>2526</v>
          </cell>
          <cell r="P6">
            <v>1981</v>
          </cell>
          <cell r="Q6">
            <v>1359</v>
          </cell>
          <cell r="R6">
            <v>1586</v>
          </cell>
          <cell r="S6">
            <v>17914</v>
          </cell>
        </row>
        <row r="46">
          <cell r="E46">
            <v>2806</v>
          </cell>
          <cell r="F46">
            <v>587</v>
          </cell>
          <cell r="G46">
            <v>602</v>
          </cell>
          <cell r="H46">
            <v>692</v>
          </cell>
          <cell r="I46">
            <v>658</v>
          </cell>
          <cell r="J46">
            <v>293</v>
          </cell>
          <cell r="K46">
            <v>651</v>
          </cell>
          <cell r="L46">
            <v>286</v>
          </cell>
          <cell r="M46">
            <v>925</v>
          </cell>
          <cell r="N46">
            <v>732</v>
          </cell>
          <cell r="O46">
            <v>3027</v>
          </cell>
          <cell r="P46">
            <v>393</v>
          </cell>
          <cell r="R46">
            <v>1044</v>
          </cell>
          <cell r="S46">
            <v>13142</v>
          </cell>
        </row>
        <row r="49">
          <cell r="E49">
            <v>18</v>
          </cell>
          <cell r="F49">
            <v>14</v>
          </cell>
          <cell r="G49">
            <v>11</v>
          </cell>
          <cell r="H49">
            <v>18</v>
          </cell>
          <cell r="I49">
            <v>22</v>
          </cell>
          <cell r="J49">
            <v>5</v>
          </cell>
          <cell r="K49">
            <v>21</v>
          </cell>
          <cell r="L49">
            <v>16</v>
          </cell>
          <cell r="M49">
            <v>2</v>
          </cell>
          <cell r="N49">
            <v>15</v>
          </cell>
          <cell r="O49">
            <v>5</v>
          </cell>
          <cell r="P49">
            <v>7</v>
          </cell>
          <cell r="Q49">
            <v>62</v>
          </cell>
          <cell r="R49">
            <v>46</v>
          </cell>
          <cell r="S49">
            <v>262</v>
          </cell>
        </row>
        <row r="51">
          <cell r="E51">
            <v>1</v>
          </cell>
          <cell r="F51">
            <v>26</v>
          </cell>
          <cell r="G51">
            <v>11</v>
          </cell>
          <cell r="H51">
            <v>5</v>
          </cell>
          <cell r="I51">
            <v>3</v>
          </cell>
          <cell r="J51">
            <v>3</v>
          </cell>
          <cell r="K51">
            <v>9</v>
          </cell>
          <cell r="L51">
            <v>8</v>
          </cell>
          <cell r="M51">
            <v>4</v>
          </cell>
          <cell r="N51">
            <v>12</v>
          </cell>
          <cell r="O51">
            <v>2</v>
          </cell>
          <cell r="P51">
            <v>33</v>
          </cell>
          <cell r="Q51">
            <v>63</v>
          </cell>
          <cell r="R51">
            <v>3</v>
          </cell>
          <cell r="S51">
            <v>183</v>
          </cell>
        </row>
        <row r="53">
          <cell r="E53">
            <v>13</v>
          </cell>
          <cell r="F53">
            <v>14</v>
          </cell>
          <cell r="G53">
            <v>14</v>
          </cell>
          <cell r="H53">
            <v>24</v>
          </cell>
          <cell r="I53">
            <v>13</v>
          </cell>
          <cell r="J53">
            <v>1</v>
          </cell>
          <cell r="K53">
            <v>0</v>
          </cell>
          <cell r="L53">
            <v>1</v>
          </cell>
          <cell r="M53">
            <v>18</v>
          </cell>
          <cell r="N53">
            <v>13</v>
          </cell>
          <cell r="O53">
            <v>4</v>
          </cell>
          <cell r="P53">
            <v>2</v>
          </cell>
          <cell r="Q53">
            <v>3</v>
          </cell>
          <cell r="R53">
            <v>8</v>
          </cell>
          <cell r="S53">
            <v>128</v>
          </cell>
        </row>
        <row r="55">
          <cell r="E55">
            <v>11</v>
          </cell>
          <cell r="F55">
            <v>5</v>
          </cell>
          <cell r="G55">
            <v>3</v>
          </cell>
          <cell r="H55">
            <v>6</v>
          </cell>
          <cell r="I55">
            <v>5</v>
          </cell>
          <cell r="J55">
            <v>0</v>
          </cell>
          <cell r="K55">
            <v>1</v>
          </cell>
          <cell r="L55">
            <v>3</v>
          </cell>
          <cell r="M55">
            <v>2</v>
          </cell>
          <cell r="N55">
            <v>0</v>
          </cell>
          <cell r="O55">
            <v>1</v>
          </cell>
          <cell r="P55">
            <v>4</v>
          </cell>
          <cell r="Q55">
            <v>8</v>
          </cell>
          <cell r="R55">
            <v>1</v>
          </cell>
          <cell r="S55">
            <v>50</v>
          </cell>
        </row>
        <row r="57">
          <cell r="E57">
            <v>15</v>
          </cell>
          <cell r="F57">
            <v>23</v>
          </cell>
          <cell r="G57">
            <v>6</v>
          </cell>
          <cell r="H57">
            <v>7</v>
          </cell>
          <cell r="I57">
            <v>10</v>
          </cell>
          <cell r="J57">
            <v>0</v>
          </cell>
          <cell r="K57">
            <v>18</v>
          </cell>
          <cell r="L57">
            <v>3</v>
          </cell>
          <cell r="M57">
            <v>4</v>
          </cell>
          <cell r="N57">
            <v>3</v>
          </cell>
          <cell r="O57">
            <v>8</v>
          </cell>
          <cell r="P57">
            <v>4</v>
          </cell>
          <cell r="Q57">
            <v>18</v>
          </cell>
          <cell r="R57">
            <v>3</v>
          </cell>
          <cell r="S57">
            <v>122</v>
          </cell>
        </row>
        <row r="59">
          <cell r="E59">
            <v>2</v>
          </cell>
          <cell r="F59">
            <v>1</v>
          </cell>
          <cell r="G59">
            <v>5</v>
          </cell>
          <cell r="H59">
            <v>16</v>
          </cell>
          <cell r="I59">
            <v>5</v>
          </cell>
          <cell r="J59">
            <v>0</v>
          </cell>
          <cell r="K59">
            <v>1</v>
          </cell>
          <cell r="L59">
            <v>0</v>
          </cell>
          <cell r="M59">
            <v>2</v>
          </cell>
          <cell r="N59">
            <v>14</v>
          </cell>
          <cell r="O59">
            <v>3</v>
          </cell>
          <cell r="P59">
            <v>1</v>
          </cell>
          <cell r="Q59">
            <v>2</v>
          </cell>
          <cell r="R59">
            <v>7</v>
          </cell>
          <cell r="S59">
            <v>59</v>
          </cell>
        </row>
        <row r="61">
          <cell r="E61">
            <v>40</v>
          </cell>
          <cell r="F61">
            <v>29</v>
          </cell>
          <cell r="G61">
            <v>50</v>
          </cell>
          <cell r="H61">
            <v>71</v>
          </cell>
          <cell r="I61">
            <v>53</v>
          </cell>
          <cell r="J61">
            <v>14</v>
          </cell>
          <cell r="K61">
            <v>159</v>
          </cell>
          <cell r="L61">
            <v>24</v>
          </cell>
          <cell r="M61">
            <v>92</v>
          </cell>
          <cell r="N61">
            <v>14</v>
          </cell>
          <cell r="O61">
            <v>71</v>
          </cell>
          <cell r="P61">
            <v>48</v>
          </cell>
          <cell r="Q61">
            <v>46</v>
          </cell>
          <cell r="R61">
            <v>76</v>
          </cell>
          <cell r="S61">
            <v>787</v>
          </cell>
        </row>
        <row r="63">
          <cell r="E63">
            <v>0</v>
          </cell>
          <cell r="F63">
            <v>11</v>
          </cell>
          <cell r="G63">
            <v>0</v>
          </cell>
          <cell r="H63">
            <v>0</v>
          </cell>
          <cell r="I63">
            <v>16</v>
          </cell>
          <cell r="J63">
            <v>22</v>
          </cell>
          <cell r="K63">
            <v>12</v>
          </cell>
          <cell r="L63">
            <v>0</v>
          </cell>
          <cell r="M63">
            <v>16</v>
          </cell>
          <cell r="N63">
            <v>35</v>
          </cell>
          <cell r="O63">
            <v>10</v>
          </cell>
          <cell r="P63">
            <v>5</v>
          </cell>
          <cell r="Q63">
            <v>23</v>
          </cell>
          <cell r="R63">
            <v>88</v>
          </cell>
          <cell r="S63">
            <v>238</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III 22"/>
    </sheetNames>
    <sheetDataSet>
      <sheetData sheetId="0">
        <row r="3">
          <cell r="B3" t="str">
            <v>IV 2021r.</v>
          </cell>
          <cell r="C3">
            <v>23087</v>
          </cell>
        </row>
        <row r="4">
          <cell r="B4" t="str">
            <v>V 2021r.</v>
          </cell>
          <cell r="C4">
            <v>22194</v>
          </cell>
          <cell r="H4" t="str">
            <v>Podjęcia pracy poza miejscem zamieszkania w ramach bonu na zasiedlenie</v>
          </cell>
          <cell r="I4">
            <v>52</v>
          </cell>
        </row>
        <row r="5">
          <cell r="B5" t="str">
            <v>VI 2021r.</v>
          </cell>
          <cell r="C5">
            <v>21626</v>
          </cell>
          <cell r="H5" t="str">
            <v>Podjęcia pracy w ramach bonu zatrudnieniowego</v>
          </cell>
          <cell r="I5">
            <v>0</v>
          </cell>
        </row>
        <row r="6">
          <cell r="B6" t="str">
            <v>VII 2021r.</v>
          </cell>
          <cell r="C6">
            <v>21012</v>
          </cell>
          <cell r="E6" t="str">
            <v>XI 2020r.</v>
          </cell>
          <cell r="F6">
            <v>2520</v>
          </cell>
          <cell r="H6" t="str">
            <v>Podjęcie pracy w ramach refundacji składek na ubezpieczenie społeczne</v>
          </cell>
          <cell r="I6">
            <v>0</v>
          </cell>
        </row>
        <row r="7">
          <cell r="B7" t="str">
            <v>VIII 2021r.</v>
          </cell>
          <cell r="C7">
            <v>20381</v>
          </cell>
          <cell r="E7" t="str">
            <v>XII 2020r.</v>
          </cell>
          <cell r="F7">
            <v>4178</v>
          </cell>
          <cell r="H7" t="str">
            <v>Podjęcia pracy w ramach dofinansowania wynagrodzenia za zatrudnienie skierowanego 
bezrobotnego powyżej 50 r. życia</v>
          </cell>
          <cell r="I7">
            <v>14</v>
          </cell>
        </row>
        <row r="8">
          <cell r="B8" t="str">
            <v>IX 2021r.</v>
          </cell>
          <cell r="C8">
            <v>19226</v>
          </cell>
          <cell r="E8" t="str">
            <v>I 2021r.</v>
          </cell>
          <cell r="F8">
            <v>3078</v>
          </cell>
          <cell r="H8" t="str">
            <v>Rozpoczęcie szkolenia w ramach bonu szkoleniowego</v>
          </cell>
          <cell r="I8">
            <v>8</v>
          </cell>
        </row>
        <row r="9">
          <cell r="B9" t="str">
            <v>X 2021r.</v>
          </cell>
          <cell r="C9">
            <v>18515</v>
          </cell>
          <cell r="E9" t="str">
            <v>II 2021r.</v>
          </cell>
          <cell r="F9">
            <v>4509</v>
          </cell>
          <cell r="H9" t="str">
            <v>Rozpoczęcie stażu w ramach bonu stażowego</v>
          </cell>
          <cell r="I9">
            <v>1</v>
          </cell>
        </row>
        <row r="10">
          <cell r="B10" t="str">
            <v>XI 2021r.</v>
          </cell>
          <cell r="C10">
            <v>18037</v>
          </cell>
          <cell r="E10" t="str">
            <v>III 2021r.</v>
          </cell>
          <cell r="F10">
            <v>3420</v>
          </cell>
        </row>
        <row r="11">
          <cell r="B11" t="str">
            <v>XII 2021r.</v>
          </cell>
          <cell r="C11">
            <v>18158</v>
          </cell>
          <cell r="E11" t="str">
            <v>IV 2021r.</v>
          </cell>
          <cell r="F11">
            <v>4602</v>
          </cell>
        </row>
        <row r="12">
          <cell r="B12" t="str">
            <v>I 2022r.</v>
          </cell>
          <cell r="C12">
            <v>18834</v>
          </cell>
        </row>
        <row r="13">
          <cell r="B13" t="str">
            <v>II 2022r.</v>
          </cell>
          <cell r="C13">
            <v>18509</v>
          </cell>
          <cell r="E13" t="str">
            <v>XI 2021r.</v>
          </cell>
          <cell r="F13">
            <v>4311</v>
          </cell>
        </row>
        <row r="14">
          <cell r="B14" t="str">
            <v>III 2022r.</v>
          </cell>
          <cell r="C14">
            <v>17914</v>
          </cell>
          <cell r="E14" t="str">
            <v>XII 2021r.</v>
          </cell>
          <cell r="F14">
            <v>4710</v>
          </cell>
        </row>
        <row r="15">
          <cell r="B15" t="str">
            <v>IV 2022r.</v>
          </cell>
          <cell r="C15">
            <v>17308</v>
          </cell>
          <cell r="E15" t="str">
            <v>I 2022r.</v>
          </cell>
          <cell r="F15">
            <v>4225</v>
          </cell>
        </row>
        <row r="16">
          <cell r="E16" t="str">
            <v>II 2022r.</v>
          </cell>
          <cell r="F16">
            <v>3692</v>
          </cell>
        </row>
        <row r="17">
          <cell r="E17" t="str">
            <v>III 2022r.</v>
          </cell>
          <cell r="F17">
            <v>5225</v>
          </cell>
        </row>
        <row r="18">
          <cell r="E18" t="str">
            <v>IV 2022r.</v>
          </cell>
          <cell r="F18">
            <v>2474</v>
          </cell>
        </row>
        <row r="22">
          <cell r="J22" t="str">
            <v>Praca niesubsydiowana</v>
          </cell>
          <cell r="K22">
            <v>0.32788868723532971</v>
          </cell>
        </row>
        <row r="23">
          <cell r="J23" t="str">
            <v>Podjęcie działalności gospodarczej 
i inna praca</v>
          </cell>
          <cell r="K23">
            <v>4.26497277676951E-2</v>
          </cell>
        </row>
        <row r="24">
          <cell r="J24" t="str">
            <v>Podjęcie pracy w ramach refund. kosztów zatrud. bezrobotnego</v>
          </cell>
          <cell r="K24">
            <v>1.6938898971566849E-2</v>
          </cell>
        </row>
        <row r="25">
          <cell r="J25" t="str">
            <v>Prace 
interwencyjne</v>
          </cell>
          <cell r="K25">
            <v>3.1457955232909861E-2</v>
          </cell>
        </row>
        <row r="26">
          <cell r="J26" t="str">
            <v>Roboty 
publiczne</v>
          </cell>
          <cell r="K26">
            <v>4.1439806412583186E-2</v>
          </cell>
        </row>
        <row r="27">
          <cell r="J27" t="str">
            <v>Szkolenia</v>
          </cell>
          <cell r="K27">
            <v>1.0889292196007259E-2</v>
          </cell>
        </row>
        <row r="28">
          <cell r="J28" t="str">
            <v>Staże</v>
          </cell>
          <cell r="K28">
            <v>0.11857229280096794</v>
          </cell>
        </row>
        <row r="29">
          <cell r="J29" t="str">
            <v>Praca 
społecznie 
użyteczna</v>
          </cell>
          <cell r="K29">
            <v>3.2062915910465818E-2</v>
          </cell>
        </row>
        <row r="30">
          <cell r="J30" t="str">
            <v>Odmowa bez uzasadnionej przyczyny przyjęcia propozycji odpowiedniej pracy lub innej formy pomocy, w tym w ramach PAI</v>
          </cell>
          <cell r="K30">
            <v>3.2365396249243797E-2</v>
          </cell>
        </row>
        <row r="31">
          <cell r="J31" t="str">
            <v>Niepotwierdzenie gotowości do pracy</v>
          </cell>
          <cell r="K31">
            <v>0.18148820326678766</v>
          </cell>
        </row>
        <row r="32">
          <cell r="J32" t="str">
            <v>Dobrowolna 
rezygnacja ze statusu bezrobotnego</v>
          </cell>
          <cell r="K32">
            <v>8.0100000000000005E-2</v>
          </cell>
        </row>
        <row r="33">
          <cell r="J33" t="str">
            <v>Nabycie praw emerytalnych lub rentowych</v>
          </cell>
          <cell r="K33">
            <v>3.0248033877797943E-3</v>
          </cell>
        </row>
        <row r="34">
          <cell r="J34" t="str">
            <v>Inne</v>
          </cell>
          <cell r="K34">
            <v>8.1064730792498485E-2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65" t="s">
        <v>0</v>
      </c>
      <c r="C2" s="166"/>
      <c r="D2" s="166"/>
      <c r="E2" s="166"/>
      <c r="F2" s="166"/>
      <c r="G2" s="166"/>
      <c r="H2" s="166"/>
      <c r="I2" s="166"/>
      <c r="J2" s="166"/>
      <c r="K2" s="166"/>
      <c r="L2" s="166"/>
      <c r="M2" s="166"/>
      <c r="N2" s="166"/>
      <c r="O2" s="166"/>
      <c r="P2" s="166"/>
      <c r="Q2" s="166"/>
      <c r="R2" s="166"/>
      <c r="S2" s="167"/>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68" t="s">
        <v>19</v>
      </c>
      <c r="C4" s="169"/>
      <c r="D4" s="169"/>
      <c r="E4" s="169"/>
      <c r="F4" s="169"/>
      <c r="G4" s="169"/>
      <c r="H4" s="169"/>
      <c r="I4" s="169"/>
      <c r="J4" s="169"/>
      <c r="K4" s="169"/>
      <c r="L4" s="169"/>
      <c r="M4" s="169"/>
      <c r="N4" s="169"/>
      <c r="O4" s="169"/>
      <c r="P4" s="169"/>
      <c r="Q4" s="169"/>
      <c r="R4" s="169"/>
      <c r="S4" s="170"/>
    </row>
    <row r="5" spans="2:27" ht="29.1" customHeight="1" thickTop="1" thickBot="1">
      <c r="B5" s="14" t="s">
        <v>20</v>
      </c>
      <c r="C5" s="171" t="s">
        <v>21</v>
      </c>
      <c r="D5" s="172"/>
      <c r="E5" s="15">
        <v>2.5</v>
      </c>
      <c r="F5" s="15">
        <v>3.5</v>
      </c>
      <c r="G5" s="15">
        <v>6.5</v>
      </c>
      <c r="H5" s="15">
        <v>7.2</v>
      </c>
      <c r="I5" s="15">
        <v>5.2</v>
      </c>
      <c r="J5" s="15">
        <v>2.4</v>
      </c>
      <c r="K5" s="15">
        <v>9.3000000000000007</v>
      </c>
      <c r="L5" s="15">
        <v>4.3</v>
      </c>
      <c r="M5" s="15">
        <v>2.8</v>
      </c>
      <c r="N5" s="15">
        <v>7.9</v>
      </c>
      <c r="O5" s="15">
        <v>3.7</v>
      </c>
      <c r="P5" s="15">
        <v>7.8</v>
      </c>
      <c r="Q5" s="15">
        <v>6.8</v>
      </c>
      <c r="R5" s="16">
        <v>5.0999999999999996</v>
      </c>
      <c r="S5" s="17">
        <v>4.8</v>
      </c>
      <c r="T5" s="1" t="s">
        <v>22</v>
      </c>
    </row>
    <row r="6" spans="2:27" s="4" customFormat="1" ht="28.5" customHeight="1" thickTop="1" thickBot="1">
      <c r="B6" s="18" t="s">
        <v>23</v>
      </c>
      <c r="C6" s="173" t="s">
        <v>24</v>
      </c>
      <c r="D6" s="174"/>
      <c r="E6" s="19">
        <v>1341</v>
      </c>
      <c r="F6" s="20">
        <v>874</v>
      </c>
      <c r="G6" s="20">
        <v>1057</v>
      </c>
      <c r="H6" s="20">
        <v>1312</v>
      </c>
      <c r="I6" s="20">
        <v>1384</v>
      </c>
      <c r="J6" s="20">
        <v>407</v>
      </c>
      <c r="K6" s="20">
        <v>1450</v>
      </c>
      <c r="L6" s="20">
        <v>464</v>
      </c>
      <c r="M6" s="20">
        <v>707</v>
      </c>
      <c r="N6" s="20">
        <v>1024</v>
      </c>
      <c r="O6" s="20">
        <v>2513</v>
      </c>
      <c r="P6" s="20">
        <v>1950</v>
      </c>
      <c r="Q6" s="20">
        <v>1320</v>
      </c>
      <c r="R6" s="21">
        <v>1505</v>
      </c>
      <c r="S6" s="22">
        <f>SUM(E6:R6)</f>
        <v>17308</v>
      </c>
    </row>
    <row r="7" spans="2:27" s="4" customFormat="1" ht="29.1" customHeight="1" thickTop="1" thickBot="1">
      <c r="B7" s="23"/>
      <c r="C7" s="175" t="s">
        <v>25</v>
      </c>
      <c r="D7" s="175"/>
      <c r="E7" s="24">
        <f>'[1]Stan i struktura III 22'!E6</f>
        <v>1404</v>
      </c>
      <c r="F7" s="25">
        <f>'[1]Stan i struktura III 22'!F6</f>
        <v>922</v>
      </c>
      <c r="G7" s="25">
        <f>'[1]Stan i struktura III 22'!G6</f>
        <v>1137</v>
      </c>
      <c r="H7" s="25">
        <f>'[1]Stan i struktura III 22'!H6</f>
        <v>1358</v>
      </c>
      <c r="I7" s="25">
        <f>'[1]Stan i struktura III 22'!I6</f>
        <v>1405</v>
      </c>
      <c r="J7" s="25">
        <f>'[1]Stan i struktura III 22'!J6</f>
        <v>424</v>
      </c>
      <c r="K7" s="25">
        <f>'[1]Stan i struktura III 22'!K6</f>
        <v>1565</v>
      </c>
      <c r="L7" s="25">
        <f>'[1]Stan i struktura III 22'!L6</f>
        <v>489</v>
      </c>
      <c r="M7" s="25">
        <f>'[1]Stan i struktura III 22'!M6</f>
        <v>708</v>
      </c>
      <c r="N7" s="25">
        <f>'[1]Stan i struktura III 22'!N6</f>
        <v>1050</v>
      </c>
      <c r="O7" s="25">
        <f>'[1]Stan i struktura III 22'!O6</f>
        <v>2526</v>
      </c>
      <c r="P7" s="25">
        <f>'[1]Stan i struktura III 22'!P6</f>
        <v>1981</v>
      </c>
      <c r="Q7" s="25">
        <f>'[1]Stan i struktura III 22'!Q6</f>
        <v>1359</v>
      </c>
      <c r="R7" s="26">
        <f>'[1]Stan i struktura III 22'!R6</f>
        <v>1586</v>
      </c>
      <c r="S7" s="27">
        <f>'[1]Stan i struktura III 22'!S6</f>
        <v>17914</v>
      </c>
      <c r="T7" s="28"/>
      <c r="V7" s="29">
        <f>SUM(E7:R7)</f>
        <v>17914</v>
      </c>
    </row>
    <row r="8" spans="2:27" ht="29.1" customHeight="1" thickTop="1" thickBot="1">
      <c r="B8" s="30"/>
      <c r="C8" s="163" t="s">
        <v>26</v>
      </c>
      <c r="D8" s="164"/>
      <c r="E8" s="31">
        <f t="shared" ref="E8:S8" si="0">E6-E7</f>
        <v>-63</v>
      </c>
      <c r="F8" s="31">
        <f t="shared" si="0"/>
        <v>-48</v>
      </c>
      <c r="G8" s="31">
        <f t="shared" si="0"/>
        <v>-80</v>
      </c>
      <c r="H8" s="31">
        <f t="shared" si="0"/>
        <v>-46</v>
      </c>
      <c r="I8" s="31">
        <f t="shared" si="0"/>
        <v>-21</v>
      </c>
      <c r="J8" s="31">
        <f t="shared" si="0"/>
        <v>-17</v>
      </c>
      <c r="K8" s="31">
        <f t="shared" si="0"/>
        <v>-115</v>
      </c>
      <c r="L8" s="31">
        <f t="shared" si="0"/>
        <v>-25</v>
      </c>
      <c r="M8" s="31">
        <f t="shared" si="0"/>
        <v>-1</v>
      </c>
      <c r="N8" s="31">
        <f t="shared" si="0"/>
        <v>-26</v>
      </c>
      <c r="O8" s="31">
        <f t="shared" si="0"/>
        <v>-13</v>
      </c>
      <c r="P8" s="31">
        <f t="shared" si="0"/>
        <v>-31</v>
      </c>
      <c r="Q8" s="31">
        <f t="shared" si="0"/>
        <v>-39</v>
      </c>
      <c r="R8" s="32">
        <f t="shared" si="0"/>
        <v>-81</v>
      </c>
      <c r="S8" s="33">
        <f t="shared" si="0"/>
        <v>-606</v>
      </c>
      <c r="T8" s="34"/>
    </row>
    <row r="9" spans="2:27" ht="29.1" customHeight="1" thickTop="1" thickBot="1">
      <c r="B9" s="35"/>
      <c r="C9" s="181" t="s">
        <v>27</v>
      </c>
      <c r="D9" s="182"/>
      <c r="E9" s="36">
        <f t="shared" ref="E9:S9" si="1">E6/E7*100</f>
        <v>95.512820512820511</v>
      </c>
      <c r="F9" s="36">
        <f t="shared" si="1"/>
        <v>94.79392624728851</v>
      </c>
      <c r="G9" s="36">
        <f t="shared" si="1"/>
        <v>92.963940193491652</v>
      </c>
      <c r="H9" s="36">
        <f t="shared" si="1"/>
        <v>96.612665684830631</v>
      </c>
      <c r="I9" s="36">
        <f t="shared" si="1"/>
        <v>98.505338078291814</v>
      </c>
      <c r="J9" s="36">
        <f t="shared" si="1"/>
        <v>95.990566037735846</v>
      </c>
      <c r="K9" s="36">
        <f t="shared" si="1"/>
        <v>92.651757188498408</v>
      </c>
      <c r="L9" s="36">
        <f t="shared" si="1"/>
        <v>94.88752556237219</v>
      </c>
      <c r="M9" s="36">
        <f t="shared" si="1"/>
        <v>99.858757062146893</v>
      </c>
      <c r="N9" s="36">
        <f t="shared" si="1"/>
        <v>97.523809523809518</v>
      </c>
      <c r="O9" s="36">
        <f t="shared" si="1"/>
        <v>99.485352335708626</v>
      </c>
      <c r="P9" s="36">
        <f t="shared" si="1"/>
        <v>98.435133770822816</v>
      </c>
      <c r="Q9" s="36">
        <f t="shared" si="1"/>
        <v>97.130242825607056</v>
      </c>
      <c r="R9" s="37">
        <f t="shared" si="1"/>
        <v>94.892812105926865</v>
      </c>
      <c r="S9" s="38">
        <f t="shared" si="1"/>
        <v>96.617170927765997</v>
      </c>
      <c r="T9" s="34"/>
      <c r="AA9" s="39"/>
    </row>
    <row r="10" spans="2:27" s="4" customFormat="1" ht="29.1" customHeight="1" thickTop="1" thickBot="1">
      <c r="B10" s="40" t="s">
        <v>28</v>
      </c>
      <c r="C10" s="183" t="s">
        <v>29</v>
      </c>
      <c r="D10" s="184"/>
      <c r="E10" s="41">
        <v>239</v>
      </c>
      <c r="F10" s="42">
        <v>139</v>
      </c>
      <c r="G10" s="43">
        <v>184</v>
      </c>
      <c r="H10" s="43">
        <v>212</v>
      </c>
      <c r="I10" s="43">
        <v>311</v>
      </c>
      <c r="J10" s="43">
        <v>65</v>
      </c>
      <c r="K10" s="43">
        <v>213</v>
      </c>
      <c r="L10" s="43">
        <v>85</v>
      </c>
      <c r="M10" s="44">
        <v>148</v>
      </c>
      <c r="N10" s="44">
        <v>120</v>
      </c>
      <c r="O10" s="44">
        <v>286</v>
      </c>
      <c r="P10" s="44">
        <v>172</v>
      </c>
      <c r="Q10" s="44">
        <v>248</v>
      </c>
      <c r="R10" s="44">
        <v>278</v>
      </c>
      <c r="S10" s="45">
        <f>SUM(E10:R10)</f>
        <v>2700</v>
      </c>
      <c r="T10" s="28"/>
    </row>
    <row r="11" spans="2:27" ht="29.1" customHeight="1" thickTop="1" thickBot="1">
      <c r="B11" s="46"/>
      <c r="C11" s="163" t="s">
        <v>30</v>
      </c>
      <c r="D11" s="164"/>
      <c r="E11" s="47">
        <f t="shared" ref="E11:S11" si="2">E76/E10*100</f>
        <v>24.267782426778243</v>
      </c>
      <c r="F11" s="47">
        <f t="shared" si="2"/>
        <v>28.776978417266186</v>
      </c>
      <c r="G11" s="47">
        <f t="shared" si="2"/>
        <v>38.04347826086957</v>
      </c>
      <c r="H11" s="47">
        <f t="shared" si="2"/>
        <v>30.660377358490564</v>
      </c>
      <c r="I11" s="47">
        <f t="shared" si="2"/>
        <v>17.684887459807076</v>
      </c>
      <c r="J11" s="47">
        <f t="shared" si="2"/>
        <v>32.307692307692307</v>
      </c>
      <c r="K11" s="47">
        <f t="shared" si="2"/>
        <v>16.901408450704224</v>
      </c>
      <c r="L11" s="47">
        <f t="shared" si="2"/>
        <v>23.52941176470588</v>
      </c>
      <c r="M11" s="47">
        <f t="shared" si="2"/>
        <v>34.45945945945946</v>
      </c>
      <c r="N11" s="47">
        <f t="shared" si="2"/>
        <v>19.166666666666668</v>
      </c>
      <c r="O11" s="47">
        <f t="shared" si="2"/>
        <v>35.664335664335667</v>
      </c>
      <c r="P11" s="47">
        <f t="shared" si="2"/>
        <v>18.023255813953487</v>
      </c>
      <c r="Q11" s="47">
        <f t="shared" si="2"/>
        <v>20.56451612903226</v>
      </c>
      <c r="R11" s="48">
        <f t="shared" si="2"/>
        <v>20.863309352517987</v>
      </c>
      <c r="S11" s="49">
        <f t="shared" si="2"/>
        <v>25.222222222222225</v>
      </c>
      <c r="T11" s="34"/>
    </row>
    <row r="12" spans="2:27" ht="29.1" customHeight="1" thickTop="1" thickBot="1">
      <c r="B12" s="50" t="s">
        <v>31</v>
      </c>
      <c r="C12" s="185" t="s">
        <v>32</v>
      </c>
      <c r="D12" s="186"/>
      <c r="E12" s="41">
        <v>302</v>
      </c>
      <c r="F12" s="43">
        <v>187</v>
      </c>
      <c r="G12" s="43">
        <v>264</v>
      </c>
      <c r="H12" s="43">
        <v>258</v>
      </c>
      <c r="I12" s="43">
        <v>332</v>
      </c>
      <c r="J12" s="43">
        <v>82</v>
      </c>
      <c r="K12" s="43">
        <v>328</v>
      </c>
      <c r="L12" s="43">
        <v>110</v>
      </c>
      <c r="M12" s="44">
        <v>149</v>
      </c>
      <c r="N12" s="44">
        <v>146</v>
      </c>
      <c r="O12" s="44">
        <v>299</v>
      </c>
      <c r="P12" s="44">
        <v>203</v>
      </c>
      <c r="Q12" s="44">
        <v>287</v>
      </c>
      <c r="R12" s="44">
        <v>359</v>
      </c>
      <c r="S12" s="45">
        <f>SUM(E12:R12)</f>
        <v>3306</v>
      </c>
      <c r="T12" s="34"/>
    </row>
    <row r="13" spans="2:27" ht="29.1" customHeight="1" thickTop="1" thickBot="1">
      <c r="B13" s="46" t="s">
        <v>22</v>
      </c>
      <c r="C13" s="187" t="s">
        <v>33</v>
      </c>
      <c r="D13" s="188"/>
      <c r="E13" s="51">
        <v>131</v>
      </c>
      <c r="F13" s="52">
        <v>82</v>
      </c>
      <c r="G13" s="52">
        <v>143</v>
      </c>
      <c r="H13" s="52">
        <v>127</v>
      </c>
      <c r="I13" s="52">
        <v>178</v>
      </c>
      <c r="J13" s="52">
        <v>33</v>
      </c>
      <c r="K13" s="52">
        <v>131</v>
      </c>
      <c r="L13" s="52">
        <v>40</v>
      </c>
      <c r="M13" s="53">
        <v>62</v>
      </c>
      <c r="N13" s="53">
        <v>71</v>
      </c>
      <c r="O13" s="53">
        <v>162</v>
      </c>
      <c r="P13" s="53">
        <v>108</v>
      </c>
      <c r="Q13" s="53">
        <v>133</v>
      </c>
      <c r="R13" s="53">
        <v>121</v>
      </c>
      <c r="S13" s="54">
        <f t="shared" ref="S13:S15" si="3">SUM(E13:R13)</f>
        <v>1522</v>
      </c>
      <c r="T13" s="34"/>
    </row>
    <row r="14" spans="2:27" s="4" customFormat="1" ht="29.1" customHeight="1" thickTop="1" thickBot="1">
      <c r="B14" s="18" t="s">
        <v>22</v>
      </c>
      <c r="C14" s="189" t="s">
        <v>34</v>
      </c>
      <c r="D14" s="190"/>
      <c r="E14" s="51">
        <v>98</v>
      </c>
      <c r="F14" s="52">
        <v>55</v>
      </c>
      <c r="G14" s="52">
        <v>85</v>
      </c>
      <c r="H14" s="52">
        <v>83</v>
      </c>
      <c r="I14" s="52">
        <v>110</v>
      </c>
      <c r="J14" s="52">
        <v>31</v>
      </c>
      <c r="K14" s="52">
        <v>82</v>
      </c>
      <c r="L14" s="52">
        <v>25</v>
      </c>
      <c r="M14" s="53">
        <v>48</v>
      </c>
      <c r="N14" s="53">
        <v>50</v>
      </c>
      <c r="O14" s="53">
        <v>145</v>
      </c>
      <c r="P14" s="53">
        <v>95</v>
      </c>
      <c r="Q14" s="53">
        <v>86</v>
      </c>
      <c r="R14" s="53">
        <v>91</v>
      </c>
      <c r="S14" s="54">
        <f t="shared" si="3"/>
        <v>1084</v>
      </c>
      <c r="T14" s="28"/>
    </row>
    <row r="15" spans="2:27" s="4" customFormat="1" ht="29.1" customHeight="1" thickTop="1" thickBot="1">
      <c r="B15" s="55" t="s">
        <v>22</v>
      </c>
      <c r="C15" s="191" t="s">
        <v>35</v>
      </c>
      <c r="D15" s="192"/>
      <c r="E15" s="56">
        <v>80</v>
      </c>
      <c r="F15" s="57">
        <v>51</v>
      </c>
      <c r="G15" s="57">
        <v>29</v>
      </c>
      <c r="H15" s="57">
        <v>34</v>
      </c>
      <c r="I15" s="57">
        <v>63</v>
      </c>
      <c r="J15" s="57">
        <v>22</v>
      </c>
      <c r="K15" s="57">
        <v>68</v>
      </c>
      <c r="L15" s="57">
        <v>20</v>
      </c>
      <c r="M15" s="58">
        <v>22</v>
      </c>
      <c r="N15" s="58">
        <v>33</v>
      </c>
      <c r="O15" s="58">
        <v>40</v>
      </c>
      <c r="P15" s="58">
        <v>34</v>
      </c>
      <c r="Q15" s="58">
        <v>46</v>
      </c>
      <c r="R15" s="58">
        <v>58</v>
      </c>
      <c r="S15" s="54">
        <f t="shared" si="3"/>
        <v>600</v>
      </c>
      <c r="T15" s="28"/>
    </row>
    <row r="16" spans="2:27" ht="29.1" customHeight="1" thickBot="1">
      <c r="B16" s="168" t="s">
        <v>36</v>
      </c>
      <c r="C16" s="169"/>
      <c r="D16" s="169"/>
      <c r="E16" s="169"/>
      <c r="F16" s="169"/>
      <c r="G16" s="169"/>
      <c r="H16" s="169"/>
      <c r="I16" s="169"/>
      <c r="J16" s="169"/>
      <c r="K16" s="169"/>
      <c r="L16" s="169"/>
      <c r="M16" s="169"/>
      <c r="N16" s="169"/>
      <c r="O16" s="169"/>
      <c r="P16" s="169"/>
      <c r="Q16" s="169"/>
      <c r="R16" s="169"/>
      <c r="S16" s="193"/>
    </row>
    <row r="17" spans="2:19" ht="29.1" customHeight="1" thickTop="1" thickBot="1">
      <c r="B17" s="194" t="s">
        <v>20</v>
      </c>
      <c r="C17" s="195" t="s">
        <v>37</v>
      </c>
      <c r="D17" s="196"/>
      <c r="E17" s="59">
        <v>775</v>
      </c>
      <c r="F17" s="60">
        <v>550</v>
      </c>
      <c r="G17" s="60">
        <v>637</v>
      </c>
      <c r="H17" s="60">
        <v>725</v>
      </c>
      <c r="I17" s="60">
        <v>816</v>
      </c>
      <c r="J17" s="60">
        <v>221</v>
      </c>
      <c r="K17" s="60">
        <v>880</v>
      </c>
      <c r="L17" s="60">
        <v>244</v>
      </c>
      <c r="M17" s="61">
        <v>393</v>
      </c>
      <c r="N17" s="61">
        <v>649</v>
      </c>
      <c r="O17" s="61">
        <v>1312</v>
      </c>
      <c r="P17" s="61">
        <v>1047</v>
      </c>
      <c r="Q17" s="61">
        <v>793</v>
      </c>
      <c r="R17" s="61">
        <v>867</v>
      </c>
      <c r="S17" s="54">
        <f>SUM(E17:R17)</f>
        <v>9909</v>
      </c>
    </row>
    <row r="18" spans="2:19" ht="29.1" customHeight="1" thickTop="1" thickBot="1">
      <c r="B18" s="177"/>
      <c r="C18" s="179" t="s">
        <v>38</v>
      </c>
      <c r="D18" s="180"/>
      <c r="E18" s="62">
        <f t="shared" ref="E18:S18" si="4">E17/E6*100</f>
        <v>57.79269202087994</v>
      </c>
      <c r="F18" s="62">
        <f t="shared" si="4"/>
        <v>62.929061784897023</v>
      </c>
      <c r="G18" s="62">
        <f t="shared" si="4"/>
        <v>60.264900662251655</v>
      </c>
      <c r="H18" s="62">
        <f t="shared" si="4"/>
        <v>55.259146341463413</v>
      </c>
      <c r="I18" s="62">
        <f t="shared" si="4"/>
        <v>58.959537572254341</v>
      </c>
      <c r="J18" s="62">
        <f t="shared" si="4"/>
        <v>54.299754299754298</v>
      </c>
      <c r="K18" s="62">
        <f t="shared" si="4"/>
        <v>60.689655172413794</v>
      </c>
      <c r="L18" s="62">
        <f t="shared" si="4"/>
        <v>52.586206896551722</v>
      </c>
      <c r="M18" s="62">
        <f t="shared" si="4"/>
        <v>55.586987270155589</v>
      </c>
      <c r="N18" s="62">
        <f t="shared" si="4"/>
        <v>63.37890625</v>
      </c>
      <c r="O18" s="62">
        <f t="shared" si="4"/>
        <v>52.208515718265026</v>
      </c>
      <c r="P18" s="62">
        <f t="shared" si="4"/>
        <v>53.692307692307693</v>
      </c>
      <c r="Q18" s="62">
        <f t="shared" si="4"/>
        <v>60.075757575757571</v>
      </c>
      <c r="R18" s="63">
        <f t="shared" si="4"/>
        <v>57.607973421926907</v>
      </c>
      <c r="S18" s="64">
        <f t="shared" si="4"/>
        <v>57.250982204760803</v>
      </c>
    </row>
    <row r="19" spans="2:19" ht="29.1" customHeight="1" thickTop="1" thickBot="1">
      <c r="B19" s="176" t="s">
        <v>23</v>
      </c>
      <c r="C19" s="178" t="s">
        <v>39</v>
      </c>
      <c r="D19" s="164"/>
      <c r="E19" s="51">
        <v>0</v>
      </c>
      <c r="F19" s="52">
        <v>595</v>
      </c>
      <c r="G19" s="52">
        <v>530</v>
      </c>
      <c r="H19" s="52">
        <v>686</v>
      </c>
      <c r="I19" s="52">
        <v>593</v>
      </c>
      <c r="J19" s="52">
        <v>199</v>
      </c>
      <c r="K19" s="52">
        <v>797</v>
      </c>
      <c r="L19" s="52">
        <v>269</v>
      </c>
      <c r="M19" s="53">
        <v>440</v>
      </c>
      <c r="N19" s="53">
        <v>481</v>
      </c>
      <c r="O19" s="53">
        <v>0</v>
      </c>
      <c r="P19" s="53">
        <v>1204</v>
      </c>
      <c r="Q19" s="53">
        <v>669</v>
      </c>
      <c r="R19" s="53">
        <v>720</v>
      </c>
      <c r="S19" s="65">
        <f>SUM(E19:R19)</f>
        <v>7183</v>
      </c>
    </row>
    <row r="20" spans="2:19" ht="29.1" customHeight="1" thickTop="1" thickBot="1">
      <c r="B20" s="177"/>
      <c r="C20" s="179" t="s">
        <v>38</v>
      </c>
      <c r="D20" s="180"/>
      <c r="E20" s="62">
        <f t="shared" ref="E20:S20" si="5">E19/E6*100</f>
        <v>0</v>
      </c>
      <c r="F20" s="62">
        <f t="shared" si="5"/>
        <v>68.077803203661318</v>
      </c>
      <c r="G20" s="62">
        <f t="shared" si="5"/>
        <v>50.141911069063383</v>
      </c>
      <c r="H20" s="62">
        <f t="shared" si="5"/>
        <v>52.286585365853654</v>
      </c>
      <c r="I20" s="62">
        <f t="shared" si="5"/>
        <v>42.846820809248555</v>
      </c>
      <c r="J20" s="62">
        <f t="shared" si="5"/>
        <v>48.894348894348894</v>
      </c>
      <c r="K20" s="62">
        <f t="shared" si="5"/>
        <v>54.965517241379317</v>
      </c>
      <c r="L20" s="62">
        <f t="shared" si="5"/>
        <v>57.974137931034484</v>
      </c>
      <c r="M20" s="62">
        <f t="shared" si="5"/>
        <v>62.234794908062227</v>
      </c>
      <c r="N20" s="62">
        <f t="shared" si="5"/>
        <v>46.97265625</v>
      </c>
      <c r="O20" s="62">
        <f t="shared" si="5"/>
        <v>0</v>
      </c>
      <c r="P20" s="62">
        <f t="shared" si="5"/>
        <v>61.743589743589745</v>
      </c>
      <c r="Q20" s="62">
        <f t="shared" si="5"/>
        <v>50.681818181818187</v>
      </c>
      <c r="R20" s="63">
        <f t="shared" si="5"/>
        <v>47.840531561461795</v>
      </c>
      <c r="S20" s="64">
        <f t="shared" si="5"/>
        <v>41.50103998151144</v>
      </c>
    </row>
    <row r="21" spans="2:19" s="4" customFormat="1" ht="29.1" customHeight="1" thickTop="1" thickBot="1">
      <c r="B21" s="197" t="s">
        <v>28</v>
      </c>
      <c r="C21" s="198" t="s">
        <v>40</v>
      </c>
      <c r="D21" s="199"/>
      <c r="E21" s="51">
        <v>252</v>
      </c>
      <c r="F21" s="52">
        <v>144</v>
      </c>
      <c r="G21" s="52">
        <v>187</v>
      </c>
      <c r="H21" s="52">
        <v>281</v>
      </c>
      <c r="I21" s="52">
        <v>253</v>
      </c>
      <c r="J21" s="52">
        <v>49</v>
      </c>
      <c r="K21" s="52">
        <v>268</v>
      </c>
      <c r="L21" s="52">
        <v>68</v>
      </c>
      <c r="M21" s="53">
        <v>95</v>
      </c>
      <c r="N21" s="53">
        <v>121</v>
      </c>
      <c r="O21" s="53">
        <v>287</v>
      </c>
      <c r="P21" s="53">
        <v>202</v>
      </c>
      <c r="Q21" s="53">
        <v>252</v>
      </c>
      <c r="R21" s="53">
        <v>186</v>
      </c>
      <c r="S21" s="54">
        <f>SUM(E21:R21)</f>
        <v>2645</v>
      </c>
    </row>
    <row r="22" spans="2:19" ht="29.1" customHeight="1" thickTop="1" thickBot="1">
      <c r="B22" s="177"/>
      <c r="C22" s="179" t="s">
        <v>38</v>
      </c>
      <c r="D22" s="180"/>
      <c r="E22" s="62">
        <f t="shared" ref="E22:S22" si="6">E21/E6*100</f>
        <v>18.791946308724832</v>
      </c>
      <c r="F22" s="62">
        <f t="shared" si="6"/>
        <v>16.475972540045767</v>
      </c>
      <c r="G22" s="62">
        <f t="shared" si="6"/>
        <v>17.69157994323557</v>
      </c>
      <c r="H22" s="62">
        <f t="shared" si="6"/>
        <v>21.417682926829269</v>
      </c>
      <c r="I22" s="62">
        <f t="shared" si="6"/>
        <v>18.28034682080925</v>
      </c>
      <c r="J22" s="62">
        <f t="shared" si="6"/>
        <v>12.039312039312039</v>
      </c>
      <c r="K22" s="62">
        <f t="shared" si="6"/>
        <v>18.482758620689655</v>
      </c>
      <c r="L22" s="62">
        <f t="shared" si="6"/>
        <v>14.655172413793101</v>
      </c>
      <c r="M22" s="62">
        <f t="shared" si="6"/>
        <v>13.437057991513438</v>
      </c>
      <c r="N22" s="62">
        <f t="shared" si="6"/>
        <v>11.81640625</v>
      </c>
      <c r="O22" s="62">
        <f t="shared" si="6"/>
        <v>11.420612813370473</v>
      </c>
      <c r="P22" s="62">
        <f t="shared" si="6"/>
        <v>10.358974358974358</v>
      </c>
      <c r="Q22" s="62">
        <f t="shared" si="6"/>
        <v>19.090909090909093</v>
      </c>
      <c r="R22" s="63">
        <f t="shared" si="6"/>
        <v>12.358803986710964</v>
      </c>
      <c r="S22" s="64">
        <f t="shared" si="6"/>
        <v>15.281950543101456</v>
      </c>
    </row>
    <row r="23" spans="2:19" s="4" customFormat="1" ht="29.1" customHeight="1" thickTop="1" thickBot="1">
      <c r="B23" s="197" t="s">
        <v>31</v>
      </c>
      <c r="C23" s="200" t="s">
        <v>41</v>
      </c>
      <c r="D23" s="201"/>
      <c r="E23" s="51">
        <v>51</v>
      </c>
      <c r="F23" s="52">
        <v>57</v>
      </c>
      <c r="G23" s="52">
        <v>54</v>
      </c>
      <c r="H23" s="52">
        <v>72</v>
      </c>
      <c r="I23" s="52">
        <v>81</v>
      </c>
      <c r="J23" s="52">
        <v>13</v>
      </c>
      <c r="K23" s="52">
        <v>57</v>
      </c>
      <c r="L23" s="52">
        <v>6</v>
      </c>
      <c r="M23" s="53">
        <v>52</v>
      </c>
      <c r="N23" s="53">
        <v>29</v>
      </c>
      <c r="O23" s="53">
        <v>81</v>
      </c>
      <c r="P23" s="53">
        <v>79</v>
      </c>
      <c r="Q23" s="53">
        <v>73</v>
      </c>
      <c r="R23" s="53">
        <v>47</v>
      </c>
      <c r="S23" s="54">
        <f>SUM(E23:R23)</f>
        <v>752</v>
      </c>
    </row>
    <row r="24" spans="2:19" ht="29.1" customHeight="1" thickTop="1" thickBot="1">
      <c r="B24" s="177"/>
      <c r="C24" s="179" t="s">
        <v>38</v>
      </c>
      <c r="D24" s="180"/>
      <c r="E24" s="62">
        <f t="shared" ref="E24:S24" si="7">E23/E6*100</f>
        <v>3.8031319910514538</v>
      </c>
      <c r="F24" s="62">
        <f t="shared" si="7"/>
        <v>6.5217391304347823</v>
      </c>
      <c r="G24" s="62">
        <f t="shared" si="7"/>
        <v>5.1087984862819296</v>
      </c>
      <c r="H24" s="62">
        <f t="shared" si="7"/>
        <v>5.4878048780487809</v>
      </c>
      <c r="I24" s="62">
        <f t="shared" si="7"/>
        <v>5.8526011560693636</v>
      </c>
      <c r="J24" s="62">
        <f t="shared" si="7"/>
        <v>3.1941031941031941</v>
      </c>
      <c r="K24" s="62">
        <f t="shared" si="7"/>
        <v>3.9310344827586206</v>
      </c>
      <c r="L24" s="62">
        <f t="shared" si="7"/>
        <v>1.2931034482758621</v>
      </c>
      <c r="M24" s="62">
        <f t="shared" si="7"/>
        <v>7.355021216407355</v>
      </c>
      <c r="N24" s="62">
        <f t="shared" si="7"/>
        <v>2.83203125</v>
      </c>
      <c r="O24" s="62">
        <f t="shared" si="7"/>
        <v>3.2232391563867888</v>
      </c>
      <c r="P24" s="62">
        <f t="shared" si="7"/>
        <v>4.0512820512820511</v>
      </c>
      <c r="Q24" s="62">
        <f t="shared" si="7"/>
        <v>5.5303030303030303</v>
      </c>
      <c r="R24" s="63">
        <f t="shared" si="7"/>
        <v>3.1229235880398671</v>
      </c>
      <c r="S24" s="64">
        <f t="shared" si="7"/>
        <v>4.3448116477929277</v>
      </c>
    </row>
    <row r="25" spans="2:19" s="4" customFormat="1" ht="29.1" customHeight="1" thickTop="1" thickBot="1">
      <c r="B25" s="197" t="s">
        <v>42</v>
      </c>
      <c r="C25" s="198" t="s">
        <v>43</v>
      </c>
      <c r="D25" s="199"/>
      <c r="E25" s="66">
        <v>20</v>
      </c>
      <c r="F25" s="53">
        <v>15</v>
      </c>
      <c r="G25" s="53">
        <v>22</v>
      </c>
      <c r="H25" s="53">
        <v>25</v>
      </c>
      <c r="I25" s="53">
        <v>32</v>
      </c>
      <c r="J25" s="53">
        <v>4</v>
      </c>
      <c r="K25" s="53">
        <v>43</v>
      </c>
      <c r="L25" s="53">
        <v>14</v>
      </c>
      <c r="M25" s="53">
        <v>14</v>
      </c>
      <c r="N25" s="53">
        <v>37</v>
      </c>
      <c r="O25" s="53">
        <v>51</v>
      </c>
      <c r="P25" s="53">
        <v>42</v>
      </c>
      <c r="Q25" s="53">
        <v>33</v>
      </c>
      <c r="R25" s="53">
        <v>42</v>
      </c>
      <c r="S25" s="54">
        <f>SUM(E25:R25)</f>
        <v>394</v>
      </c>
    </row>
    <row r="26" spans="2:19" ht="29.1" customHeight="1" thickTop="1" thickBot="1">
      <c r="B26" s="177"/>
      <c r="C26" s="179" t="s">
        <v>38</v>
      </c>
      <c r="D26" s="180"/>
      <c r="E26" s="62">
        <f t="shared" ref="E26:S26" si="8">E25/E6*100</f>
        <v>1.4914243102162565</v>
      </c>
      <c r="F26" s="62">
        <f t="shared" si="8"/>
        <v>1.7162471395881007</v>
      </c>
      <c r="G26" s="62">
        <f t="shared" si="8"/>
        <v>2.0813623462630089</v>
      </c>
      <c r="H26" s="62">
        <f t="shared" si="8"/>
        <v>1.9054878048780488</v>
      </c>
      <c r="I26" s="62">
        <f t="shared" si="8"/>
        <v>2.3121387283236992</v>
      </c>
      <c r="J26" s="62">
        <f t="shared" si="8"/>
        <v>0.98280098280098283</v>
      </c>
      <c r="K26" s="62">
        <f t="shared" si="8"/>
        <v>2.9655172413793105</v>
      </c>
      <c r="L26" s="62">
        <f t="shared" si="8"/>
        <v>3.0172413793103448</v>
      </c>
      <c r="M26" s="62">
        <f t="shared" si="8"/>
        <v>1.9801980198019802</v>
      </c>
      <c r="N26" s="62">
        <f t="shared" si="8"/>
        <v>3.61328125</v>
      </c>
      <c r="O26" s="62">
        <f t="shared" si="8"/>
        <v>2.0294468762435338</v>
      </c>
      <c r="P26" s="62">
        <f t="shared" si="8"/>
        <v>2.1538461538461537</v>
      </c>
      <c r="Q26" s="62">
        <f t="shared" si="8"/>
        <v>2.5</v>
      </c>
      <c r="R26" s="63">
        <f t="shared" si="8"/>
        <v>2.7906976744186047</v>
      </c>
      <c r="S26" s="64">
        <f t="shared" si="8"/>
        <v>2.2764039750404437</v>
      </c>
    </row>
    <row r="27" spans="2:19" ht="29.1" customHeight="1" thickTop="1" thickBot="1">
      <c r="B27" s="197" t="s">
        <v>44</v>
      </c>
      <c r="C27" s="203" t="s">
        <v>45</v>
      </c>
      <c r="D27" s="204"/>
      <c r="E27" s="66">
        <v>203</v>
      </c>
      <c r="F27" s="53">
        <v>136</v>
      </c>
      <c r="G27" s="53">
        <v>195</v>
      </c>
      <c r="H27" s="53">
        <v>231</v>
      </c>
      <c r="I27" s="53">
        <v>228</v>
      </c>
      <c r="J27" s="53">
        <v>74</v>
      </c>
      <c r="K27" s="53">
        <v>283</v>
      </c>
      <c r="L27" s="53">
        <v>63</v>
      </c>
      <c r="M27" s="53">
        <v>181</v>
      </c>
      <c r="N27" s="53">
        <v>133</v>
      </c>
      <c r="O27" s="53">
        <v>447</v>
      </c>
      <c r="P27" s="53">
        <v>388</v>
      </c>
      <c r="Q27" s="53">
        <v>233</v>
      </c>
      <c r="R27" s="53">
        <v>276</v>
      </c>
      <c r="S27" s="54">
        <f>SUM(E27:R27)</f>
        <v>3071</v>
      </c>
    </row>
    <row r="28" spans="2:19" ht="29.1" customHeight="1" thickTop="1" thickBot="1">
      <c r="B28" s="202"/>
      <c r="C28" s="179" t="s">
        <v>38</v>
      </c>
      <c r="D28" s="180"/>
      <c r="E28" s="62">
        <f>E27/E6*100</f>
        <v>15.137956748695004</v>
      </c>
      <c r="F28" s="62">
        <f t="shared" ref="F28:S28" si="9">F27/F6*100</f>
        <v>15.560640732265446</v>
      </c>
      <c r="G28" s="62">
        <f t="shared" si="9"/>
        <v>18.448438978240304</v>
      </c>
      <c r="H28" s="62">
        <f t="shared" si="9"/>
        <v>17.60670731707317</v>
      </c>
      <c r="I28" s="62">
        <f t="shared" si="9"/>
        <v>16.473988439306357</v>
      </c>
      <c r="J28" s="62">
        <f t="shared" si="9"/>
        <v>18.181818181818183</v>
      </c>
      <c r="K28" s="62">
        <f t="shared" si="9"/>
        <v>19.517241379310345</v>
      </c>
      <c r="L28" s="62">
        <f t="shared" si="9"/>
        <v>13.577586206896552</v>
      </c>
      <c r="M28" s="62">
        <f t="shared" si="9"/>
        <v>25.601131541725604</v>
      </c>
      <c r="N28" s="62">
        <f t="shared" si="9"/>
        <v>12.98828125</v>
      </c>
      <c r="O28" s="62">
        <f t="shared" si="9"/>
        <v>17.787504974134499</v>
      </c>
      <c r="P28" s="62">
        <f t="shared" si="9"/>
        <v>19.897435897435898</v>
      </c>
      <c r="Q28" s="62">
        <f t="shared" si="9"/>
        <v>17.651515151515152</v>
      </c>
      <c r="R28" s="62">
        <f t="shared" si="9"/>
        <v>18.338870431893689</v>
      </c>
      <c r="S28" s="62">
        <f t="shared" si="9"/>
        <v>17.743240120175642</v>
      </c>
    </row>
    <row r="29" spans="2:19" ht="29.1" customHeight="1" thickBot="1">
      <c r="B29" s="168" t="s">
        <v>46</v>
      </c>
      <c r="C29" s="168"/>
      <c r="D29" s="168"/>
      <c r="E29" s="168"/>
      <c r="F29" s="168"/>
      <c r="G29" s="168"/>
      <c r="H29" s="168"/>
      <c r="I29" s="168"/>
      <c r="J29" s="168"/>
      <c r="K29" s="168"/>
      <c r="L29" s="168"/>
      <c r="M29" s="168"/>
      <c r="N29" s="168"/>
      <c r="O29" s="168"/>
      <c r="P29" s="168"/>
      <c r="Q29" s="168"/>
      <c r="R29" s="168"/>
      <c r="S29" s="205"/>
    </row>
    <row r="30" spans="2:19" ht="29.1" customHeight="1" thickTop="1" thickBot="1">
      <c r="B30" s="176" t="s">
        <v>20</v>
      </c>
      <c r="C30" s="178" t="s">
        <v>47</v>
      </c>
      <c r="D30" s="164"/>
      <c r="E30" s="51">
        <v>220</v>
      </c>
      <c r="F30" s="52">
        <v>196</v>
      </c>
      <c r="G30" s="52">
        <v>277</v>
      </c>
      <c r="H30" s="52">
        <v>293</v>
      </c>
      <c r="I30" s="52">
        <v>288</v>
      </c>
      <c r="J30" s="52">
        <v>80</v>
      </c>
      <c r="K30" s="52">
        <v>365</v>
      </c>
      <c r="L30" s="52">
        <v>108</v>
      </c>
      <c r="M30" s="53">
        <v>172</v>
      </c>
      <c r="N30" s="53">
        <v>266</v>
      </c>
      <c r="O30" s="53">
        <v>417</v>
      </c>
      <c r="P30" s="53">
        <v>464</v>
      </c>
      <c r="Q30" s="53">
        <v>281</v>
      </c>
      <c r="R30" s="53">
        <v>364</v>
      </c>
      <c r="S30" s="54">
        <f>SUM(E30:R30)</f>
        <v>3791</v>
      </c>
    </row>
    <row r="31" spans="2:19" ht="29.1" customHeight="1" thickTop="1" thickBot="1">
      <c r="B31" s="177"/>
      <c r="C31" s="179" t="s">
        <v>38</v>
      </c>
      <c r="D31" s="180"/>
      <c r="E31" s="62">
        <f t="shared" ref="E31:S31" si="10">E30/E6*100</f>
        <v>16.405667412378822</v>
      </c>
      <c r="F31" s="62">
        <f t="shared" si="10"/>
        <v>22.425629290617849</v>
      </c>
      <c r="G31" s="62">
        <f t="shared" si="10"/>
        <v>26.206244087038787</v>
      </c>
      <c r="H31" s="62">
        <f t="shared" si="10"/>
        <v>22.332317073170731</v>
      </c>
      <c r="I31" s="62">
        <f t="shared" si="10"/>
        <v>20.809248554913296</v>
      </c>
      <c r="J31" s="62">
        <f t="shared" si="10"/>
        <v>19.656019656019655</v>
      </c>
      <c r="K31" s="62">
        <f t="shared" si="10"/>
        <v>25.172413793103448</v>
      </c>
      <c r="L31" s="62">
        <f t="shared" si="10"/>
        <v>23.275862068965516</v>
      </c>
      <c r="M31" s="62">
        <f t="shared" si="10"/>
        <v>24.328147100424328</v>
      </c>
      <c r="N31" s="62">
        <f t="shared" si="10"/>
        <v>25.9765625</v>
      </c>
      <c r="O31" s="62">
        <f t="shared" si="10"/>
        <v>16.593712693991243</v>
      </c>
      <c r="P31" s="62">
        <f t="shared" si="10"/>
        <v>23.794871794871796</v>
      </c>
      <c r="Q31" s="62">
        <f t="shared" si="10"/>
        <v>21.287878787878789</v>
      </c>
      <c r="R31" s="63">
        <f t="shared" si="10"/>
        <v>24.186046511627907</v>
      </c>
      <c r="S31" s="64">
        <f t="shared" si="10"/>
        <v>21.903166165934827</v>
      </c>
    </row>
    <row r="32" spans="2:19" ht="29.1" customHeight="1" thickTop="1" thickBot="1">
      <c r="B32" s="197" t="s">
        <v>23</v>
      </c>
      <c r="C32" s="198" t="s">
        <v>48</v>
      </c>
      <c r="D32" s="199"/>
      <c r="E32" s="51">
        <v>408</v>
      </c>
      <c r="F32" s="52">
        <v>254</v>
      </c>
      <c r="G32" s="52">
        <v>299</v>
      </c>
      <c r="H32" s="52">
        <v>357</v>
      </c>
      <c r="I32" s="52">
        <v>404</v>
      </c>
      <c r="J32" s="52">
        <v>137</v>
      </c>
      <c r="K32" s="52">
        <v>392</v>
      </c>
      <c r="L32" s="52">
        <v>146</v>
      </c>
      <c r="M32" s="53">
        <v>175</v>
      </c>
      <c r="N32" s="53">
        <v>261</v>
      </c>
      <c r="O32" s="53">
        <v>649</v>
      </c>
      <c r="P32" s="53">
        <v>496</v>
      </c>
      <c r="Q32" s="53">
        <v>361</v>
      </c>
      <c r="R32" s="53">
        <v>422</v>
      </c>
      <c r="S32" s="54">
        <f>SUM(E32:R32)</f>
        <v>4761</v>
      </c>
    </row>
    <row r="33" spans="2:22" ht="29.1" customHeight="1" thickTop="1" thickBot="1">
      <c r="B33" s="177"/>
      <c r="C33" s="179" t="s">
        <v>38</v>
      </c>
      <c r="D33" s="180"/>
      <c r="E33" s="62">
        <f t="shared" ref="E33:S33" si="11">E32/E6*100</f>
        <v>30.425055928411631</v>
      </c>
      <c r="F33" s="62">
        <f t="shared" si="11"/>
        <v>29.061784897025174</v>
      </c>
      <c r="G33" s="62">
        <f t="shared" si="11"/>
        <v>28.2876064333018</v>
      </c>
      <c r="H33" s="62">
        <f t="shared" si="11"/>
        <v>27.210365853658537</v>
      </c>
      <c r="I33" s="62">
        <f t="shared" si="11"/>
        <v>29.190751445086704</v>
      </c>
      <c r="J33" s="62">
        <f t="shared" si="11"/>
        <v>33.660933660933665</v>
      </c>
      <c r="K33" s="62">
        <f t="shared" si="11"/>
        <v>27.034482758620687</v>
      </c>
      <c r="L33" s="62">
        <f t="shared" si="11"/>
        <v>31.46551724137931</v>
      </c>
      <c r="M33" s="62">
        <f t="shared" si="11"/>
        <v>24.752475247524753</v>
      </c>
      <c r="N33" s="62">
        <f t="shared" si="11"/>
        <v>25.48828125</v>
      </c>
      <c r="O33" s="62">
        <f t="shared" si="11"/>
        <v>25.825706327099084</v>
      </c>
      <c r="P33" s="62">
        <f t="shared" si="11"/>
        <v>25.435897435897438</v>
      </c>
      <c r="Q33" s="62">
        <f t="shared" si="11"/>
        <v>27.348484848484851</v>
      </c>
      <c r="R33" s="63">
        <f t="shared" si="11"/>
        <v>28.039867109634553</v>
      </c>
      <c r="S33" s="64">
        <f t="shared" si="11"/>
        <v>27.507510977582623</v>
      </c>
    </row>
    <row r="34" spans="2:22" ht="29.1" customHeight="1" thickTop="1" thickBot="1">
      <c r="B34" s="197" t="s">
        <v>28</v>
      </c>
      <c r="C34" s="198" t="s">
        <v>49</v>
      </c>
      <c r="D34" s="199"/>
      <c r="E34" s="51">
        <v>492</v>
      </c>
      <c r="F34" s="52">
        <v>384</v>
      </c>
      <c r="G34" s="52">
        <v>517</v>
      </c>
      <c r="H34" s="52">
        <v>620</v>
      </c>
      <c r="I34" s="52">
        <v>574</v>
      </c>
      <c r="J34" s="52">
        <v>182</v>
      </c>
      <c r="K34" s="52">
        <v>681</v>
      </c>
      <c r="L34" s="52">
        <v>196</v>
      </c>
      <c r="M34" s="53">
        <v>317</v>
      </c>
      <c r="N34" s="53">
        <v>533</v>
      </c>
      <c r="O34" s="53">
        <v>1236</v>
      </c>
      <c r="P34" s="53">
        <v>1101</v>
      </c>
      <c r="Q34" s="53">
        <v>548</v>
      </c>
      <c r="R34" s="53">
        <v>738</v>
      </c>
      <c r="S34" s="54">
        <f>SUM(E34:R34)</f>
        <v>8119</v>
      </c>
    </row>
    <row r="35" spans="2:22" ht="29.1" customHeight="1" thickTop="1" thickBot="1">
      <c r="B35" s="177"/>
      <c r="C35" s="179" t="s">
        <v>38</v>
      </c>
      <c r="D35" s="180"/>
      <c r="E35" s="62">
        <f t="shared" ref="E35:S35" si="12">E34/E6*100</f>
        <v>36.68903803131991</v>
      </c>
      <c r="F35" s="62">
        <f t="shared" si="12"/>
        <v>43.935926773455378</v>
      </c>
      <c r="G35" s="62">
        <f t="shared" si="12"/>
        <v>48.912015137180695</v>
      </c>
      <c r="H35" s="62">
        <f t="shared" si="12"/>
        <v>47.256097560975604</v>
      </c>
      <c r="I35" s="62">
        <f t="shared" si="12"/>
        <v>41.47398843930636</v>
      </c>
      <c r="J35" s="62">
        <f t="shared" si="12"/>
        <v>44.717444717444714</v>
      </c>
      <c r="K35" s="62">
        <f t="shared" si="12"/>
        <v>46.96551724137931</v>
      </c>
      <c r="L35" s="62">
        <f t="shared" si="12"/>
        <v>42.241379310344826</v>
      </c>
      <c r="M35" s="62">
        <f t="shared" si="12"/>
        <v>44.837340876944836</v>
      </c>
      <c r="N35" s="62">
        <f t="shared" si="12"/>
        <v>52.05078125</v>
      </c>
      <c r="O35" s="62">
        <f t="shared" si="12"/>
        <v>49.184241941902108</v>
      </c>
      <c r="P35" s="62">
        <f t="shared" si="12"/>
        <v>56.46153846153846</v>
      </c>
      <c r="Q35" s="62">
        <f t="shared" si="12"/>
        <v>41.515151515151516</v>
      </c>
      <c r="R35" s="63">
        <f t="shared" si="12"/>
        <v>49.036544850498338</v>
      </c>
      <c r="S35" s="64">
        <f t="shared" si="12"/>
        <v>46.908943840998383</v>
      </c>
    </row>
    <row r="36" spans="2:22" ht="29.1" customHeight="1" thickTop="1" thickBot="1">
      <c r="B36" s="197" t="s">
        <v>31</v>
      </c>
      <c r="C36" s="203" t="s">
        <v>50</v>
      </c>
      <c r="D36" s="204"/>
      <c r="E36" s="66">
        <v>205</v>
      </c>
      <c r="F36" s="53">
        <v>192</v>
      </c>
      <c r="G36" s="53">
        <v>279</v>
      </c>
      <c r="H36" s="53">
        <v>233</v>
      </c>
      <c r="I36" s="53">
        <v>320</v>
      </c>
      <c r="J36" s="53">
        <v>63</v>
      </c>
      <c r="K36" s="53">
        <v>322</v>
      </c>
      <c r="L36" s="53">
        <v>86</v>
      </c>
      <c r="M36" s="53">
        <v>98</v>
      </c>
      <c r="N36" s="53">
        <v>146</v>
      </c>
      <c r="O36" s="53">
        <v>327</v>
      </c>
      <c r="P36" s="53">
        <v>324</v>
      </c>
      <c r="Q36" s="53">
        <v>323</v>
      </c>
      <c r="R36" s="53">
        <v>280</v>
      </c>
      <c r="S36" s="54">
        <f>SUM(E36:R36)</f>
        <v>3198</v>
      </c>
    </row>
    <row r="37" spans="2:22" ht="29.1" customHeight="1" thickTop="1" thickBot="1">
      <c r="B37" s="202"/>
      <c r="C37" s="179" t="s">
        <v>38</v>
      </c>
      <c r="D37" s="180"/>
      <c r="E37" s="62">
        <f t="shared" ref="E37:S37" si="13">E36/E6*100</f>
        <v>15.287099179716629</v>
      </c>
      <c r="F37" s="62">
        <f t="shared" si="13"/>
        <v>21.967963386727689</v>
      </c>
      <c r="G37" s="62">
        <f t="shared" si="13"/>
        <v>26.395458845789971</v>
      </c>
      <c r="H37" s="62">
        <f t="shared" si="13"/>
        <v>17.759146341463413</v>
      </c>
      <c r="I37" s="62">
        <f t="shared" si="13"/>
        <v>23.121387283236995</v>
      </c>
      <c r="J37" s="62">
        <f t="shared" si="13"/>
        <v>15.47911547911548</v>
      </c>
      <c r="K37" s="62">
        <f t="shared" si="13"/>
        <v>22.206896551724135</v>
      </c>
      <c r="L37" s="62">
        <f t="shared" si="13"/>
        <v>18.53448275862069</v>
      </c>
      <c r="M37" s="62">
        <f t="shared" si="13"/>
        <v>13.861386138613863</v>
      </c>
      <c r="N37" s="62">
        <f t="shared" si="13"/>
        <v>14.2578125</v>
      </c>
      <c r="O37" s="62">
        <f t="shared" si="13"/>
        <v>13.012335853561479</v>
      </c>
      <c r="P37" s="62">
        <f t="shared" si="13"/>
        <v>16.615384615384617</v>
      </c>
      <c r="Q37" s="62">
        <f t="shared" si="13"/>
        <v>24.469696969696969</v>
      </c>
      <c r="R37" s="63">
        <f t="shared" si="13"/>
        <v>18.604651162790699</v>
      </c>
      <c r="S37" s="64">
        <f t="shared" si="13"/>
        <v>18.477004853247053</v>
      </c>
    </row>
    <row r="38" spans="2:22" s="67" customFormat="1" ht="29.1" customHeight="1" thickTop="1" thickBot="1">
      <c r="B38" s="176" t="s">
        <v>42</v>
      </c>
      <c r="C38" s="209" t="s">
        <v>51</v>
      </c>
      <c r="D38" s="210"/>
      <c r="E38" s="66">
        <v>169</v>
      </c>
      <c r="F38" s="53">
        <v>103</v>
      </c>
      <c r="G38" s="53">
        <v>120</v>
      </c>
      <c r="H38" s="53">
        <v>65</v>
      </c>
      <c r="I38" s="53">
        <v>208</v>
      </c>
      <c r="J38" s="53">
        <v>33</v>
      </c>
      <c r="K38" s="53">
        <v>165</v>
      </c>
      <c r="L38" s="53">
        <v>52</v>
      </c>
      <c r="M38" s="53">
        <v>74</v>
      </c>
      <c r="N38" s="53">
        <v>74</v>
      </c>
      <c r="O38" s="53">
        <v>214</v>
      </c>
      <c r="P38" s="53">
        <v>166</v>
      </c>
      <c r="Q38" s="53">
        <v>136</v>
      </c>
      <c r="R38" s="53">
        <v>108</v>
      </c>
      <c r="S38" s="54">
        <f>SUM(E38:R38)</f>
        <v>1687</v>
      </c>
    </row>
    <row r="39" spans="2:22" s="4" customFormat="1" ht="29.1" customHeight="1" thickTop="1" thickBot="1">
      <c r="B39" s="208"/>
      <c r="C39" s="211" t="s">
        <v>38</v>
      </c>
      <c r="D39" s="212"/>
      <c r="E39" s="68">
        <f t="shared" ref="E39:S39" si="14">E38/E6*100</f>
        <v>12.602535421327369</v>
      </c>
      <c r="F39" s="69">
        <f t="shared" si="14"/>
        <v>11.784897025171624</v>
      </c>
      <c r="G39" s="69">
        <f t="shared" si="14"/>
        <v>11.352885525070956</v>
      </c>
      <c r="H39" s="69">
        <f t="shared" si="14"/>
        <v>4.9542682926829267</v>
      </c>
      <c r="I39" s="69">
        <f t="shared" si="14"/>
        <v>15.028901734104046</v>
      </c>
      <c r="J39" s="69">
        <f t="shared" si="14"/>
        <v>8.1081081081081088</v>
      </c>
      <c r="K39" s="69">
        <f t="shared" si="14"/>
        <v>11.379310344827587</v>
      </c>
      <c r="L39" s="69">
        <f t="shared" si="14"/>
        <v>11.206896551724139</v>
      </c>
      <c r="M39" s="69">
        <f t="shared" si="14"/>
        <v>10.466760961810467</v>
      </c>
      <c r="N39" s="69">
        <f t="shared" si="14"/>
        <v>7.2265625</v>
      </c>
      <c r="O39" s="68">
        <f t="shared" si="14"/>
        <v>8.5157182650218868</v>
      </c>
      <c r="P39" s="69">
        <f t="shared" si="14"/>
        <v>8.5128205128205128</v>
      </c>
      <c r="Q39" s="69">
        <f t="shared" si="14"/>
        <v>10.303030303030303</v>
      </c>
      <c r="R39" s="70">
        <f t="shared" si="14"/>
        <v>7.176079734219269</v>
      </c>
      <c r="S39" s="64">
        <f t="shared" si="14"/>
        <v>9.7469378322163163</v>
      </c>
    </row>
    <row r="40" spans="2:22" s="4" customFormat="1" ht="24" customHeight="1">
      <c r="B40" s="71"/>
      <c r="C40" s="72"/>
      <c r="D40" s="72"/>
      <c r="E40" s="73"/>
      <c r="F40" s="73"/>
      <c r="G40" s="73"/>
      <c r="H40" s="73"/>
      <c r="I40" s="73"/>
      <c r="J40" s="73"/>
      <c r="K40" s="73"/>
      <c r="L40" s="73"/>
      <c r="M40" s="73"/>
      <c r="N40" s="73"/>
      <c r="O40" s="73"/>
      <c r="P40" s="73"/>
      <c r="Q40" s="73"/>
      <c r="R40" s="73"/>
      <c r="S40" s="74"/>
    </row>
    <row r="41" spans="2:22" s="4" customFormat="1" ht="48.75" customHeight="1" thickBot="1">
      <c r="B41" s="213" t="s">
        <v>52</v>
      </c>
      <c r="C41" s="213"/>
      <c r="D41" s="213"/>
      <c r="E41" s="213"/>
      <c r="F41" s="213"/>
      <c r="G41" s="213"/>
      <c r="H41" s="213"/>
      <c r="I41" s="213"/>
      <c r="J41" s="213"/>
      <c r="K41" s="213"/>
      <c r="L41" s="213"/>
      <c r="M41" s="213"/>
      <c r="N41" s="213"/>
      <c r="O41" s="213"/>
      <c r="P41" s="213"/>
      <c r="Q41" s="213"/>
      <c r="R41" s="213"/>
      <c r="S41" s="213"/>
    </row>
    <row r="42" spans="2:22" s="4" customFormat="1" ht="42" customHeight="1" thickTop="1" thickBot="1">
      <c r="B42" s="6" t="s">
        <v>1</v>
      </c>
      <c r="C42" s="75" t="s">
        <v>2</v>
      </c>
      <c r="D42" s="76" t="s">
        <v>3</v>
      </c>
      <c r="E42" s="77"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68" t="s">
        <v>55</v>
      </c>
      <c r="C43" s="214"/>
      <c r="D43" s="214"/>
      <c r="E43" s="214"/>
      <c r="F43" s="214"/>
      <c r="G43" s="214"/>
      <c r="H43" s="214"/>
      <c r="I43" s="214"/>
      <c r="J43" s="214"/>
      <c r="K43" s="214"/>
      <c r="L43" s="214"/>
      <c r="M43" s="214"/>
      <c r="N43" s="214"/>
      <c r="O43" s="214"/>
      <c r="P43" s="214"/>
      <c r="Q43" s="214"/>
      <c r="R43" s="214"/>
      <c r="S43" s="215"/>
    </row>
    <row r="44" spans="2:22" s="4" customFormat="1" ht="42" customHeight="1" thickTop="1" thickBot="1">
      <c r="B44" s="78" t="s">
        <v>20</v>
      </c>
      <c r="C44" s="206" t="s">
        <v>56</v>
      </c>
      <c r="D44" s="207"/>
      <c r="E44" s="59">
        <v>396</v>
      </c>
      <c r="F44" s="59">
        <v>216</v>
      </c>
      <c r="G44" s="59">
        <v>294</v>
      </c>
      <c r="H44" s="59">
        <v>224</v>
      </c>
      <c r="I44" s="59">
        <v>133</v>
      </c>
      <c r="J44" s="59">
        <v>92</v>
      </c>
      <c r="K44" s="59">
        <v>93</v>
      </c>
      <c r="L44" s="59">
        <v>76</v>
      </c>
      <c r="M44" s="59">
        <v>64</v>
      </c>
      <c r="N44" s="59">
        <v>94</v>
      </c>
      <c r="O44" s="59">
        <v>348</v>
      </c>
      <c r="P44" s="59">
        <v>63</v>
      </c>
      <c r="Q44" s="59">
        <v>111</v>
      </c>
      <c r="R44" s="79">
        <v>270</v>
      </c>
      <c r="S44" s="80">
        <f>SUM(E44:R44)</f>
        <v>2474</v>
      </c>
    </row>
    <row r="45" spans="2:22" s="4" customFormat="1" ht="42" customHeight="1" thickTop="1" thickBot="1">
      <c r="B45" s="81"/>
      <c r="C45" s="216" t="s">
        <v>57</v>
      </c>
      <c r="D45" s="217"/>
      <c r="E45" s="82">
        <v>47</v>
      </c>
      <c r="F45" s="52">
        <v>32</v>
      </c>
      <c r="G45" s="52">
        <v>78</v>
      </c>
      <c r="H45" s="52">
        <v>62</v>
      </c>
      <c r="I45" s="52">
        <v>33</v>
      </c>
      <c r="J45" s="52">
        <v>8</v>
      </c>
      <c r="K45" s="52">
        <v>52</v>
      </c>
      <c r="L45" s="52">
        <v>58</v>
      </c>
      <c r="M45" s="53">
        <v>38</v>
      </c>
      <c r="N45" s="53">
        <v>14</v>
      </c>
      <c r="O45" s="53">
        <v>30</v>
      </c>
      <c r="P45" s="53">
        <v>12</v>
      </c>
      <c r="Q45" s="53">
        <v>53</v>
      </c>
      <c r="R45" s="53">
        <v>107</v>
      </c>
      <c r="S45" s="80">
        <f>SUM(E45:R45)</f>
        <v>624</v>
      </c>
    </row>
    <row r="46" spans="2:22" s="4" customFormat="1" ht="42" customHeight="1" thickTop="1" thickBot="1">
      <c r="B46" s="83" t="s">
        <v>23</v>
      </c>
      <c r="C46" s="218" t="s">
        <v>58</v>
      </c>
      <c r="D46" s="219"/>
      <c r="E46" s="84">
        <f>E44+'[1]Stan i struktura III 22'!E46</f>
        <v>3202</v>
      </c>
      <c r="F46" s="84">
        <f>F44+'[1]Stan i struktura III 22'!F46</f>
        <v>803</v>
      </c>
      <c r="G46" s="84">
        <f>G44+'[1]Stan i struktura III 22'!G46</f>
        <v>896</v>
      </c>
      <c r="H46" s="84">
        <f>H44+'[1]Stan i struktura III 22'!H46</f>
        <v>916</v>
      </c>
      <c r="I46" s="84">
        <f>I44+'[1]Stan i struktura III 22'!I46</f>
        <v>791</v>
      </c>
      <c r="J46" s="84">
        <f>J44+'[1]Stan i struktura III 22'!J46</f>
        <v>385</v>
      </c>
      <c r="K46" s="84">
        <f>K44+'[1]Stan i struktura III 22'!K46</f>
        <v>744</v>
      </c>
      <c r="L46" s="84">
        <f>L44+'[1]Stan i struktura III 22'!L46</f>
        <v>362</v>
      </c>
      <c r="M46" s="84">
        <f>M44+'[1]Stan i struktura III 22'!M46</f>
        <v>989</v>
      </c>
      <c r="N46" s="84">
        <f>N44+'[1]Stan i struktura III 22'!N46</f>
        <v>826</v>
      </c>
      <c r="O46" s="84">
        <f>O44+'[1]Stan i struktura III 22'!O46</f>
        <v>3375</v>
      </c>
      <c r="P46" s="84">
        <f>P44+'[1]Stan i struktura III 22'!P46</f>
        <v>456</v>
      </c>
      <c r="Q46" s="84">
        <v>18</v>
      </c>
      <c r="R46" s="85">
        <f>R44+'[1]Stan i struktura III 22'!R46</f>
        <v>1314</v>
      </c>
      <c r="S46" s="86">
        <f>S44+'[1]Stan i struktura III 22'!S46</f>
        <v>15616</v>
      </c>
      <c r="U46" s="4">
        <f>SUM(E46:R46)</f>
        <v>15077</v>
      </c>
      <c r="V46" s="4">
        <f>SUM(E46:R46)</f>
        <v>15077</v>
      </c>
    </row>
    <row r="47" spans="2:22" s="4" customFormat="1" ht="42" customHeight="1" thickBot="1">
      <c r="B47" s="220" t="s">
        <v>59</v>
      </c>
      <c r="C47" s="221"/>
      <c r="D47" s="221"/>
      <c r="E47" s="221"/>
      <c r="F47" s="221"/>
      <c r="G47" s="221"/>
      <c r="H47" s="221"/>
      <c r="I47" s="221"/>
      <c r="J47" s="221"/>
      <c r="K47" s="221"/>
      <c r="L47" s="221"/>
      <c r="M47" s="221"/>
      <c r="N47" s="221"/>
      <c r="O47" s="221"/>
      <c r="P47" s="221"/>
      <c r="Q47" s="221"/>
      <c r="R47" s="221"/>
      <c r="S47" s="215"/>
    </row>
    <row r="48" spans="2:22" s="4" customFormat="1" ht="42" customHeight="1" thickTop="1" thickBot="1">
      <c r="B48" s="222" t="s">
        <v>20</v>
      </c>
      <c r="C48" s="223" t="s">
        <v>60</v>
      </c>
      <c r="D48" s="224"/>
      <c r="E48" s="60">
        <v>12</v>
      </c>
      <c r="F48" s="60">
        <v>2</v>
      </c>
      <c r="G48" s="60">
        <v>8</v>
      </c>
      <c r="H48" s="60">
        <v>3</v>
      </c>
      <c r="I48" s="60">
        <v>12</v>
      </c>
      <c r="J48" s="60">
        <v>2</v>
      </c>
      <c r="K48" s="60">
        <v>7</v>
      </c>
      <c r="L48" s="60">
        <v>4</v>
      </c>
      <c r="M48" s="60">
        <v>2</v>
      </c>
      <c r="N48" s="60">
        <v>5</v>
      </c>
      <c r="O48" s="60">
        <v>6</v>
      </c>
      <c r="P48" s="60">
        <v>4</v>
      </c>
      <c r="Q48" s="60">
        <v>23</v>
      </c>
      <c r="R48" s="61">
        <v>14</v>
      </c>
      <c r="S48" s="87">
        <f>SUM(E48:R48)</f>
        <v>104</v>
      </c>
    </row>
    <row r="49" spans="2:22" ht="42" customHeight="1" thickTop="1" thickBot="1">
      <c r="B49" s="177"/>
      <c r="C49" s="225" t="s">
        <v>61</v>
      </c>
      <c r="D49" s="226"/>
      <c r="E49" s="88">
        <f>E48+'[1]Stan i struktura III 22'!E49</f>
        <v>30</v>
      </c>
      <c r="F49" s="88">
        <f>F48+'[1]Stan i struktura III 22'!F49</f>
        <v>16</v>
      </c>
      <c r="G49" s="88">
        <f>G48+'[1]Stan i struktura III 22'!G49</f>
        <v>19</v>
      </c>
      <c r="H49" s="88">
        <f>H48+'[1]Stan i struktura III 22'!H49</f>
        <v>21</v>
      </c>
      <c r="I49" s="88">
        <f>I48+'[1]Stan i struktura III 22'!I49</f>
        <v>34</v>
      </c>
      <c r="J49" s="88">
        <f>J48+'[1]Stan i struktura III 22'!J49</f>
        <v>7</v>
      </c>
      <c r="K49" s="88">
        <f>K48+'[1]Stan i struktura III 22'!K49</f>
        <v>28</v>
      </c>
      <c r="L49" s="88">
        <f>L48+'[1]Stan i struktura III 22'!L49</f>
        <v>20</v>
      </c>
      <c r="M49" s="88">
        <f>M48+'[1]Stan i struktura III 22'!M49</f>
        <v>4</v>
      </c>
      <c r="N49" s="88">
        <f>N48+'[1]Stan i struktura III 22'!N49</f>
        <v>20</v>
      </c>
      <c r="O49" s="88">
        <f>O48+'[1]Stan i struktura III 22'!O49</f>
        <v>11</v>
      </c>
      <c r="P49" s="88">
        <f>P48+'[1]Stan i struktura III 22'!P49</f>
        <v>11</v>
      </c>
      <c r="Q49" s="88">
        <f>Q48+'[1]Stan i struktura III 22'!Q49</f>
        <v>85</v>
      </c>
      <c r="R49" s="89">
        <f>R48+'[1]Stan i struktura III 22'!R49</f>
        <v>60</v>
      </c>
      <c r="S49" s="86">
        <f>S48+'[1]Stan i struktura III 22'!S49</f>
        <v>366</v>
      </c>
      <c r="U49" s="1">
        <f>SUM(E49:R49)</f>
        <v>366</v>
      </c>
      <c r="V49" s="4">
        <f>SUM(E49:R49)</f>
        <v>366</v>
      </c>
    </row>
    <row r="50" spans="2:22" s="4" customFormat="1" ht="42" customHeight="1" thickTop="1" thickBot="1">
      <c r="B50" s="227" t="s">
        <v>23</v>
      </c>
      <c r="C50" s="228" t="s">
        <v>62</v>
      </c>
      <c r="D50" s="229"/>
      <c r="E50" s="90">
        <v>0</v>
      </c>
      <c r="F50" s="90">
        <v>4</v>
      </c>
      <c r="G50" s="90">
        <v>4</v>
      </c>
      <c r="H50" s="90">
        <v>19</v>
      </c>
      <c r="I50" s="90">
        <v>47</v>
      </c>
      <c r="J50" s="90">
        <v>0</v>
      </c>
      <c r="K50" s="90">
        <v>20</v>
      </c>
      <c r="L50" s="90">
        <v>8</v>
      </c>
      <c r="M50" s="90">
        <v>2</v>
      </c>
      <c r="N50" s="90">
        <v>9</v>
      </c>
      <c r="O50" s="90">
        <v>0</v>
      </c>
      <c r="P50" s="90">
        <v>3</v>
      </c>
      <c r="Q50" s="90">
        <v>18</v>
      </c>
      <c r="R50" s="91">
        <v>3</v>
      </c>
      <c r="S50" s="87">
        <f>SUM(E50:R50)</f>
        <v>137</v>
      </c>
    </row>
    <row r="51" spans="2:22" ht="42" customHeight="1" thickTop="1" thickBot="1">
      <c r="B51" s="177"/>
      <c r="C51" s="225" t="s">
        <v>63</v>
      </c>
      <c r="D51" s="226"/>
      <c r="E51" s="88">
        <f>E50+'[1]Stan i struktura III 22'!E51</f>
        <v>1</v>
      </c>
      <c r="F51" s="88">
        <f>F50+'[1]Stan i struktura III 22'!F51</f>
        <v>30</v>
      </c>
      <c r="G51" s="88">
        <f>G50+'[1]Stan i struktura III 22'!G51</f>
        <v>15</v>
      </c>
      <c r="H51" s="88">
        <f>H50+'[1]Stan i struktura III 22'!H51</f>
        <v>24</v>
      </c>
      <c r="I51" s="88">
        <f>I50+'[1]Stan i struktura III 22'!I51</f>
        <v>50</v>
      </c>
      <c r="J51" s="88">
        <f>J50+'[1]Stan i struktura III 22'!J51</f>
        <v>3</v>
      </c>
      <c r="K51" s="88">
        <f>K50+'[1]Stan i struktura III 22'!K51</f>
        <v>29</v>
      </c>
      <c r="L51" s="88">
        <f>L50+'[1]Stan i struktura III 22'!L51</f>
        <v>16</v>
      </c>
      <c r="M51" s="88">
        <f>M50+'[1]Stan i struktura III 22'!M51</f>
        <v>6</v>
      </c>
      <c r="N51" s="88">
        <f>N50+'[1]Stan i struktura III 22'!N51</f>
        <v>21</v>
      </c>
      <c r="O51" s="88">
        <f>O50+'[1]Stan i struktura III 22'!O51</f>
        <v>2</v>
      </c>
      <c r="P51" s="88">
        <f>P50+'[1]Stan i struktura III 22'!P51</f>
        <v>36</v>
      </c>
      <c r="Q51" s="88">
        <f>Q50+'[1]Stan i struktura III 22'!Q51</f>
        <v>81</v>
      </c>
      <c r="R51" s="89">
        <f>R50+'[1]Stan i struktura III 22'!R51</f>
        <v>6</v>
      </c>
      <c r="S51" s="86">
        <f>S50+'[1]Stan i struktura III 22'!S51</f>
        <v>320</v>
      </c>
      <c r="U51" s="1">
        <f>SUM(E51:R51)</f>
        <v>320</v>
      </c>
      <c r="V51" s="4">
        <f>SUM(E51:R51)</f>
        <v>320</v>
      </c>
    </row>
    <row r="52" spans="2:22" s="4" customFormat="1" ht="42" customHeight="1" thickTop="1" thickBot="1">
      <c r="B52" s="230" t="s">
        <v>28</v>
      </c>
      <c r="C52" s="231" t="s">
        <v>64</v>
      </c>
      <c r="D52" s="232"/>
      <c r="E52" s="51">
        <v>3</v>
      </c>
      <c r="F52" s="52">
        <v>5</v>
      </c>
      <c r="G52" s="52">
        <v>34</v>
      </c>
      <c r="H52" s="52">
        <v>6</v>
      </c>
      <c r="I52" s="53">
        <v>3</v>
      </c>
      <c r="J52" s="52">
        <v>0</v>
      </c>
      <c r="K52" s="53">
        <v>0</v>
      </c>
      <c r="L52" s="52">
        <v>1</v>
      </c>
      <c r="M52" s="53">
        <v>1</v>
      </c>
      <c r="N52" s="53">
        <v>1</v>
      </c>
      <c r="O52" s="53">
        <v>6</v>
      </c>
      <c r="P52" s="52">
        <v>1</v>
      </c>
      <c r="Q52" s="92">
        <v>4</v>
      </c>
      <c r="R52" s="53">
        <v>8</v>
      </c>
      <c r="S52" s="87">
        <f>SUM(E52:R52)</f>
        <v>73</v>
      </c>
    </row>
    <row r="53" spans="2:22" ht="42" customHeight="1" thickTop="1" thickBot="1">
      <c r="B53" s="177"/>
      <c r="C53" s="225" t="s">
        <v>65</v>
      </c>
      <c r="D53" s="226"/>
      <c r="E53" s="88">
        <f>E52+'[1]Stan i struktura III 22'!E53</f>
        <v>16</v>
      </c>
      <c r="F53" s="88">
        <f>F52+'[1]Stan i struktura III 22'!F53</f>
        <v>19</v>
      </c>
      <c r="G53" s="88">
        <f>G52+'[1]Stan i struktura III 22'!G53</f>
        <v>48</v>
      </c>
      <c r="H53" s="88">
        <f>H52+'[1]Stan i struktura III 22'!H53</f>
        <v>30</v>
      </c>
      <c r="I53" s="88">
        <f>I52+'[1]Stan i struktura III 22'!I53</f>
        <v>16</v>
      </c>
      <c r="J53" s="88">
        <f>J52+'[1]Stan i struktura III 22'!J53</f>
        <v>1</v>
      </c>
      <c r="K53" s="88">
        <f>K52+'[1]Stan i struktura III 22'!K53</f>
        <v>0</v>
      </c>
      <c r="L53" s="88">
        <f>L52+'[1]Stan i struktura III 22'!L53</f>
        <v>2</v>
      </c>
      <c r="M53" s="88">
        <f>M52+'[1]Stan i struktura III 22'!M53</f>
        <v>19</v>
      </c>
      <c r="N53" s="88">
        <f>N52+'[1]Stan i struktura III 22'!N53</f>
        <v>14</v>
      </c>
      <c r="O53" s="88">
        <f>O52+'[1]Stan i struktura III 22'!O53</f>
        <v>10</v>
      </c>
      <c r="P53" s="88">
        <f>P52+'[1]Stan i struktura III 22'!P53</f>
        <v>3</v>
      </c>
      <c r="Q53" s="88">
        <f>Q52+'[1]Stan i struktura III 22'!Q53</f>
        <v>7</v>
      </c>
      <c r="R53" s="89">
        <f>R52+'[1]Stan i struktura III 22'!R53</f>
        <v>16</v>
      </c>
      <c r="S53" s="86">
        <f>S52+'[1]Stan i struktura III 22'!S53</f>
        <v>201</v>
      </c>
      <c r="U53" s="1">
        <f>SUM(E53:R53)</f>
        <v>201</v>
      </c>
      <c r="V53" s="4">
        <f>SUM(E53:R53)</f>
        <v>201</v>
      </c>
    </row>
    <row r="54" spans="2:22" s="4" customFormat="1" ht="42" customHeight="1" thickTop="1" thickBot="1">
      <c r="B54" s="230" t="s">
        <v>31</v>
      </c>
      <c r="C54" s="231" t="s">
        <v>66</v>
      </c>
      <c r="D54" s="232"/>
      <c r="E54" s="51">
        <v>12</v>
      </c>
      <c r="F54" s="52">
        <v>6</v>
      </c>
      <c r="G54" s="52">
        <v>4</v>
      </c>
      <c r="H54" s="52">
        <v>6</v>
      </c>
      <c r="I54" s="53">
        <v>4</v>
      </c>
      <c r="J54" s="52">
        <v>0</v>
      </c>
      <c r="K54" s="53">
        <v>6</v>
      </c>
      <c r="L54" s="52">
        <v>1</v>
      </c>
      <c r="M54" s="53">
        <v>3</v>
      </c>
      <c r="N54" s="53">
        <v>5</v>
      </c>
      <c r="O54" s="53">
        <v>3</v>
      </c>
      <c r="P54" s="52">
        <v>3</v>
      </c>
      <c r="Q54" s="92">
        <v>0</v>
      </c>
      <c r="R54" s="53">
        <v>3</v>
      </c>
      <c r="S54" s="87">
        <f>SUM(E54:R54)</f>
        <v>56</v>
      </c>
    </row>
    <row r="55" spans="2:22" s="4" customFormat="1" ht="42" customHeight="1" thickTop="1" thickBot="1">
      <c r="B55" s="177"/>
      <c r="C55" s="233" t="s">
        <v>67</v>
      </c>
      <c r="D55" s="234"/>
      <c r="E55" s="88">
        <f>E54+'[1]Stan i struktura III 22'!E55</f>
        <v>23</v>
      </c>
      <c r="F55" s="88">
        <f>F54+'[1]Stan i struktura III 22'!F55</f>
        <v>11</v>
      </c>
      <c r="G55" s="88">
        <f>G54+'[1]Stan i struktura III 22'!G55</f>
        <v>7</v>
      </c>
      <c r="H55" s="88">
        <f>H54+'[1]Stan i struktura III 22'!H55</f>
        <v>12</v>
      </c>
      <c r="I55" s="88">
        <f>I54+'[1]Stan i struktura III 22'!I55</f>
        <v>9</v>
      </c>
      <c r="J55" s="88">
        <f>J54+'[1]Stan i struktura III 22'!J55</f>
        <v>0</v>
      </c>
      <c r="K55" s="88">
        <f>K54+'[1]Stan i struktura III 22'!K55</f>
        <v>7</v>
      </c>
      <c r="L55" s="88">
        <f>L54+'[1]Stan i struktura III 22'!L55</f>
        <v>4</v>
      </c>
      <c r="M55" s="88">
        <f>M54+'[1]Stan i struktura III 22'!M55</f>
        <v>5</v>
      </c>
      <c r="N55" s="88">
        <f>N54+'[1]Stan i struktura III 22'!N55</f>
        <v>5</v>
      </c>
      <c r="O55" s="88">
        <f>O54+'[1]Stan i struktura III 22'!O55</f>
        <v>4</v>
      </c>
      <c r="P55" s="88">
        <f>P54+'[1]Stan i struktura III 22'!P55</f>
        <v>7</v>
      </c>
      <c r="Q55" s="88">
        <f>Q54+'[1]Stan i struktura III 22'!Q55</f>
        <v>8</v>
      </c>
      <c r="R55" s="89">
        <f>R54+'[1]Stan i struktura III 22'!R55</f>
        <v>4</v>
      </c>
      <c r="S55" s="86">
        <f>S54+'[1]Stan i struktura III 22'!S55</f>
        <v>106</v>
      </c>
      <c r="U55" s="4">
        <f>SUM(E55:R55)</f>
        <v>106</v>
      </c>
      <c r="V55" s="4">
        <f>SUM(E55:R55)</f>
        <v>106</v>
      </c>
    </row>
    <row r="56" spans="2:22" s="4" customFormat="1" ht="42" customHeight="1" thickTop="1" thickBot="1">
      <c r="B56" s="230" t="s">
        <v>42</v>
      </c>
      <c r="C56" s="236" t="s">
        <v>68</v>
      </c>
      <c r="D56" s="237"/>
      <c r="E56" s="93">
        <v>6</v>
      </c>
      <c r="F56" s="93">
        <v>10</v>
      </c>
      <c r="G56" s="93">
        <v>8</v>
      </c>
      <c r="H56" s="93">
        <v>10</v>
      </c>
      <c r="I56" s="93">
        <v>2</v>
      </c>
      <c r="J56" s="93">
        <v>0</v>
      </c>
      <c r="K56" s="93">
        <v>16</v>
      </c>
      <c r="L56" s="93">
        <v>1</v>
      </c>
      <c r="M56" s="93">
        <v>6</v>
      </c>
      <c r="N56" s="93">
        <v>1</v>
      </c>
      <c r="O56" s="93">
        <v>2</v>
      </c>
      <c r="P56" s="93">
        <v>2</v>
      </c>
      <c r="Q56" s="93">
        <v>2</v>
      </c>
      <c r="R56" s="94">
        <v>2</v>
      </c>
      <c r="S56" s="87">
        <f>SUM(E56:R56)</f>
        <v>68</v>
      </c>
    </row>
    <row r="57" spans="2:22" s="4" customFormat="1" ht="42" customHeight="1" thickTop="1" thickBot="1">
      <c r="B57" s="235"/>
      <c r="C57" s="238" t="s">
        <v>69</v>
      </c>
      <c r="D57" s="239"/>
      <c r="E57" s="88">
        <f>E56+'[1]Stan i struktura III 22'!E57</f>
        <v>21</v>
      </c>
      <c r="F57" s="88">
        <f>F56+'[1]Stan i struktura III 22'!F57</f>
        <v>33</v>
      </c>
      <c r="G57" s="88">
        <f>G56+'[1]Stan i struktura III 22'!G57</f>
        <v>14</v>
      </c>
      <c r="H57" s="88">
        <f>H56+'[1]Stan i struktura III 22'!H57</f>
        <v>17</v>
      </c>
      <c r="I57" s="88">
        <f>I56+'[1]Stan i struktura III 22'!I57</f>
        <v>12</v>
      </c>
      <c r="J57" s="88">
        <f>J56+'[1]Stan i struktura III 22'!J57</f>
        <v>0</v>
      </c>
      <c r="K57" s="88">
        <f>K56+'[1]Stan i struktura III 22'!K57</f>
        <v>34</v>
      </c>
      <c r="L57" s="88">
        <f>L56+'[1]Stan i struktura III 22'!L57</f>
        <v>4</v>
      </c>
      <c r="M57" s="88">
        <f>M56+'[1]Stan i struktura III 22'!M57</f>
        <v>10</v>
      </c>
      <c r="N57" s="88">
        <f>N56+'[1]Stan i struktura III 22'!N57</f>
        <v>4</v>
      </c>
      <c r="O57" s="88">
        <f>O56+'[1]Stan i struktura III 22'!O57</f>
        <v>10</v>
      </c>
      <c r="P57" s="88">
        <f>P56+'[1]Stan i struktura III 22'!P57</f>
        <v>6</v>
      </c>
      <c r="Q57" s="88">
        <f>Q56+'[1]Stan i struktura III 22'!Q57</f>
        <v>20</v>
      </c>
      <c r="R57" s="89">
        <f>R56+'[1]Stan i struktura III 22'!R57</f>
        <v>5</v>
      </c>
      <c r="S57" s="86">
        <f>S56+'[1]Stan i struktura III 22'!S57</f>
        <v>190</v>
      </c>
      <c r="U57" s="4">
        <f>SUM(E57:R57)</f>
        <v>190</v>
      </c>
      <c r="V57" s="4">
        <f>SUM(E57:R57)</f>
        <v>190</v>
      </c>
    </row>
    <row r="58" spans="2:22" s="4" customFormat="1" ht="42" customHeight="1" thickTop="1" thickBot="1">
      <c r="B58" s="230" t="s">
        <v>44</v>
      </c>
      <c r="C58" s="236" t="s">
        <v>70</v>
      </c>
      <c r="D58" s="237"/>
      <c r="E58" s="93">
        <v>0</v>
      </c>
      <c r="F58" s="93">
        <v>0</v>
      </c>
      <c r="G58" s="93">
        <v>0</v>
      </c>
      <c r="H58" s="93">
        <v>11</v>
      </c>
      <c r="I58" s="93">
        <v>5</v>
      </c>
      <c r="J58" s="93">
        <v>0</v>
      </c>
      <c r="K58" s="93">
        <v>3</v>
      </c>
      <c r="L58" s="93">
        <v>0</v>
      </c>
      <c r="M58" s="93">
        <v>1</v>
      </c>
      <c r="N58" s="93">
        <v>2</v>
      </c>
      <c r="O58" s="93">
        <v>1</v>
      </c>
      <c r="P58" s="93">
        <v>1</v>
      </c>
      <c r="Q58" s="93">
        <v>11</v>
      </c>
      <c r="R58" s="94">
        <v>1</v>
      </c>
      <c r="S58" s="87">
        <f>SUM(E58:R58)</f>
        <v>36</v>
      </c>
    </row>
    <row r="59" spans="2:22" s="4" customFormat="1" ht="42" customHeight="1" thickTop="1" thickBot="1">
      <c r="B59" s="227"/>
      <c r="C59" s="240" t="s">
        <v>71</v>
      </c>
      <c r="D59" s="241"/>
      <c r="E59" s="88">
        <f>E58+'[1]Stan i struktura III 22'!E59</f>
        <v>2</v>
      </c>
      <c r="F59" s="88">
        <f>F58+'[1]Stan i struktura III 22'!F59</f>
        <v>1</v>
      </c>
      <c r="G59" s="88">
        <f>G58+'[1]Stan i struktura III 22'!G59</f>
        <v>5</v>
      </c>
      <c r="H59" s="88">
        <f>H58+'[1]Stan i struktura III 22'!H59</f>
        <v>27</v>
      </c>
      <c r="I59" s="88">
        <f>I58+'[1]Stan i struktura III 22'!I59</f>
        <v>10</v>
      </c>
      <c r="J59" s="88">
        <f>J58+'[1]Stan i struktura III 22'!J59</f>
        <v>0</v>
      </c>
      <c r="K59" s="88">
        <f>K58+'[1]Stan i struktura III 22'!K59</f>
        <v>4</v>
      </c>
      <c r="L59" s="88">
        <f>L58+'[1]Stan i struktura III 22'!L59</f>
        <v>0</v>
      </c>
      <c r="M59" s="88">
        <f>M58+'[1]Stan i struktura III 22'!M59</f>
        <v>3</v>
      </c>
      <c r="N59" s="88">
        <f>N58+'[1]Stan i struktura III 22'!N59</f>
        <v>16</v>
      </c>
      <c r="O59" s="88">
        <f>O58+'[1]Stan i struktura III 22'!O59</f>
        <v>4</v>
      </c>
      <c r="P59" s="88">
        <f>P58+'[1]Stan i struktura III 22'!P59</f>
        <v>2</v>
      </c>
      <c r="Q59" s="88">
        <f>Q58+'[1]Stan i struktura III 22'!Q59</f>
        <v>13</v>
      </c>
      <c r="R59" s="89">
        <f>R58+'[1]Stan i struktura III 22'!R59</f>
        <v>8</v>
      </c>
      <c r="S59" s="86">
        <f>S58+'[1]Stan i struktura III 22'!S59</f>
        <v>95</v>
      </c>
      <c r="U59" s="4">
        <f>SUM(E59:R59)</f>
        <v>95</v>
      </c>
      <c r="V59" s="4">
        <f>SUM(E59:R59)</f>
        <v>95</v>
      </c>
    </row>
    <row r="60" spans="2:22" s="4" customFormat="1" ht="42" customHeight="1" thickTop="1" thickBot="1">
      <c r="B60" s="242" t="s">
        <v>72</v>
      </c>
      <c r="C60" s="236" t="s">
        <v>73</v>
      </c>
      <c r="D60" s="237"/>
      <c r="E60" s="93">
        <v>25</v>
      </c>
      <c r="F60" s="93">
        <v>3</v>
      </c>
      <c r="G60" s="93">
        <v>49</v>
      </c>
      <c r="H60" s="93">
        <v>41</v>
      </c>
      <c r="I60" s="93">
        <v>27</v>
      </c>
      <c r="J60" s="93">
        <v>4</v>
      </c>
      <c r="K60" s="93">
        <v>45</v>
      </c>
      <c r="L60" s="93">
        <v>24</v>
      </c>
      <c r="M60" s="93">
        <v>40</v>
      </c>
      <c r="N60" s="93">
        <v>13</v>
      </c>
      <c r="O60" s="93">
        <v>27</v>
      </c>
      <c r="P60" s="93">
        <v>12</v>
      </c>
      <c r="Q60" s="93">
        <v>29</v>
      </c>
      <c r="R60" s="94">
        <v>53</v>
      </c>
      <c r="S60" s="87">
        <f>SUM(E60:R60)</f>
        <v>392</v>
      </c>
    </row>
    <row r="61" spans="2:22" s="4" customFormat="1" ht="42" customHeight="1" thickTop="1" thickBot="1">
      <c r="B61" s="242"/>
      <c r="C61" s="243" t="s">
        <v>74</v>
      </c>
      <c r="D61" s="244"/>
      <c r="E61" s="95">
        <f>E60+'[1]Stan i struktura III 22'!E61</f>
        <v>65</v>
      </c>
      <c r="F61" s="95">
        <f>F60+'[1]Stan i struktura III 22'!F61</f>
        <v>32</v>
      </c>
      <c r="G61" s="95">
        <f>G60+'[1]Stan i struktura III 22'!G61</f>
        <v>99</v>
      </c>
      <c r="H61" s="95">
        <f>H60+'[1]Stan i struktura III 22'!H61</f>
        <v>112</v>
      </c>
      <c r="I61" s="95">
        <f>I60+'[1]Stan i struktura III 22'!I61</f>
        <v>80</v>
      </c>
      <c r="J61" s="95">
        <f>J60+'[1]Stan i struktura III 22'!J61</f>
        <v>18</v>
      </c>
      <c r="K61" s="95">
        <f>K60+'[1]Stan i struktura III 22'!K61</f>
        <v>204</v>
      </c>
      <c r="L61" s="95">
        <f>L60+'[1]Stan i struktura III 22'!L61</f>
        <v>48</v>
      </c>
      <c r="M61" s="95">
        <f>M60+'[1]Stan i struktura III 22'!M61</f>
        <v>132</v>
      </c>
      <c r="N61" s="95">
        <f>N60+'[1]Stan i struktura III 22'!N61</f>
        <v>27</v>
      </c>
      <c r="O61" s="95">
        <f>O60+'[1]Stan i struktura III 22'!O61</f>
        <v>98</v>
      </c>
      <c r="P61" s="95">
        <f>P60+'[1]Stan i struktura III 22'!P61</f>
        <v>60</v>
      </c>
      <c r="Q61" s="95">
        <f>Q60+'[1]Stan i struktura III 22'!Q61</f>
        <v>75</v>
      </c>
      <c r="R61" s="96">
        <f>R60+'[1]Stan i struktura III 22'!R61</f>
        <v>129</v>
      </c>
      <c r="S61" s="86">
        <f>S60+'[1]Stan i struktura III 22'!S61</f>
        <v>1179</v>
      </c>
      <c r="U61" s="4">
        <f>SUM(E61:R61)</f>
        <v>1179</v>
      </c>
      <c r="V61" s="4">
        <f>SUM(E61:R61)</f>
        <v>1179</v>
      </c>
    </row>
    <row r="62" spans="2:22" s="4" customFormat="1" ht="42" customHeight="1" thickTop="1" thickBot="1">
      <c r="B62" s="242" t="s">
        <v>75</v>
      </c>
      <c r="C62" s="236" t="s">
        <v>76</v>
      </c>
      <c r="D62" s="237"/>
      <c r="E62" s="93">
        <v>0</v>
      </c>
      <c r="F62" s="93">
        <v>3</v>
      </c>
      <c r="G62" s="93">
        <v>1</v>
      </c>
      <c r="H62" s="93">
        <v>0</v>
      </c>
      <c r="I62" s="93">
        <v>9</v>
      </c>
      <c r="J62" s="93">
        <v>1</v>
      </c>
      <c r="K62" s="93">
        <v>34</v>
      </c>
      <c r="L62" s="93">
        <v>5</v>
      </c>
      <c r="M62" s="93">
        <v>0</v>
      </c>
      <c r="N62" s="93">
        <v>1</v>
      </c>
      <c r="O62" s="93">
        <v>1</v>
      </c>
      <c r="P62" s="93">
        <v>0</v>
      </c>
      <c r="Q62" s="93">
        <v>0</v>
      </c>
      <c r="R62" s="94">
        <v>51</v>
      </c>
      <c r="S62" s="87">
        <f>SUM(E62:R62)</f>
        <v>106</v>
      </c>
    </row>
    <row r="63" spans="2:22" s="4" customFormat="1" ht="42" customHeight="1" thickTop="1" thickBot="1">
      <c r="B63" s="230"/>
      <c r="C63" s="245" t="s">
        <v>77</v>
      </c>
      <c r="D63" s="246"/>
      <c r="E63" s="88">
        <f>E62+'[1]Stan i struktura III 22'!E63</f>
        <v>0</v>
      </c>
      <c r="F63" s="88">
        <f>F62+'[1]Stan i struktura III 22'!F63</f>
        <v>14</v>
      </c>
      <c r="G63" s="88">
        <f>G62+'[1]Stan i struktura III 22'!G63</f>
        <v>1</v>
      </c>
      <c r="H63" s="88">
        <f>H62+'[1]Stan i struktura III 22'!H63</f>
        <v>0</v>
      </c>
      <c r="I63" s="88">
        <f>I62+'[1]Stan i struktura III 22'!I63</f>
        <v>25</v>
      </c>
      <c r="J63" s="88">
        <f>J62+'[1]Stan i struktura III 22'!J63</f>
        <v>23</v>
      </c>
      <c r="K63" s="88">
        <f>K62+'[1]Stan i struktura III 22'!K63</f>
        <v>46</v>
      </c>
      <c r="L63" s="88">
        <f>L62+'[1]Stan i struktura III 22'!L63</f>
        <v>5</v>
      </c>
      <c r="M63" s="88">
        <f>M62+'[1]Stan i struktura III 22'!M63</f>
        <v>16</v>
      </c>
      <c r="N63" s="88">
        <f>N62+'[1]Stan i struktura III 22'!N63</f>
        <v>36</v>
      </c>
      <c r="O63" s="88">
        <f>O62+'[1]Stan i struktura III 22'!O63</f>
        <v>11</v>
      </c>
      <c r="P63" s="88">
        <f>P62+'[1]Stan i struktura III 22'!P63</f>
        <v>5</v>
      </c>
      <c r="Q63" s="88">
        <f>Q62+'[1]Stan i struktura III 22'!Q63</f>
        <v>23</v>
      </c>
      <c r="R63" s="89">
        <f>R62+'[1]Stan i struktura III 22'!R63</f>
        <v>139</v>
      </c>
      <c r="S63" s="86">
        <f>S62+'[1]Stan i struktura III 22'!S63</f>
        <v>344</v>
      </c>
      <c r="U63" s="4">
        <f>SUM(E63:R63)</f>
        <v>344</v>
      </c>
      <c r="V63" s="4">
        <f>SUM(E63:R63)</f>
        <v>344</v>
      </c>
    </row>
    <row r="64" spans="2:22" s="4" customFormat="1" ht="42" customHeight="1" thickTop="1" thickBot="1">
      <c r="B64" s="242" t="s">
        <v>78</v>
      </c>
      <c r="C64" s="236" t="s">
        <v>79</v>
      </c>
      <c r="D64" s="237"/>
      <c r="E64" s="93">
        <v>0</v>
      </c>
      <c r="F64" s="93">
        <v>0</v>
      </c>
      <c r="G64" s="93">
        <v>0</v>
      </c>
      <c r="H64" s="93">
        <v>0</v>
      </c>
      <c r="I64" s="93">
        <v>0</v>
      </c>
      <c r="J64" s="93">
        <v>0</v>
      </c>
      <c r="K64" s="93">
        <v>0</v>
      </c>
      <c r="L64" s="93">
        <v>0</v>
      </c>
      <c r="M64" s="93">
        <v>0</v>
      </c>
      <c r="N64" s="93">
        <v>0</v>
      </c>
      <c r="O64" s="93">
        <v>0</v>
      </c>
      <c r="P64" s="93">
        <v>0</v>
      </c>
      <c r="Q64" s="93">
        <v>0</v>
      </c>
      <c r="R64" s="94">
        <v>0</v>
      </c>
      <c r="S64" s="87">
        <f>SUM(E64:R64)</f>
        <v>0</v>
      </c>
    </row>
    <row r="65" spans="2:22" ht="42" customHeight="1" thickTop="1" thickBot="1">
      <c r="B65" s="247"/>
      <c r="C65" s="248" t="s">
        <v>80</v>
      </c>
      <c r="D65" s="249"/>
      <c r="E65" s="88">
        <f>E64+'[1]Stan i struktura III 22'!E65</f>
        <v>0</v>
      </c>
      <c r="F65" s="88">
        <f>F64+'[1]Stan i struktura III 22'!F65</f>
        <v>0</v>
      </c>
      <c r="G65" s="88">
        <f>G64+'[1]Stan i struktura III 22'!G65</f>
        <v>0</v>
      </c>
      <c r="H65" s="88">
        <f>H64+'[1]Stan i struktura III 22'!H65</f>
        <v>0</v>
      </c>
      <c r="I65" s="88">
        <f>I64+'[1]Stan i struktura III 22'!I65</f>
        <v>0</v>
      </c>
      <c r="J65" s="88">
        <f>J64+'[1]Stan i struktura III 22'!J65</f>
        <v>0</v>
      </c>
      <c r="K65" s="88">
        <f>K64+'[1]Stan i struktura III 22'!K65</f>
        <v>0</v>
      </c>
      <c r="L65" s="88">
        <f>L64+'[1]Stan i struktura III 22'!L65</f>
        <v>0</v>
      </c>
      <c r="M65" s="88">
        <f>M64+'[1]Stan i struktura III 22'!M65</f>
        <v>0</v>
      </c>
      <c r="N65" s="88">
        <f>N64+'[1]Stan i struktura III 22'!N65</f>
        <v>0</v>
      </c>
      <c r="O65" s="88">
        <f>O64+'[1]Stan i struktura III 22'!O65</f>
        <v>0</v>
      </c>
      <c r="P65" s="88">
        <f>P64+'[1]Stan i struktura III 22'!P65</f>
        <v>0</v>
      </c>
      <c r="Q65" s="88">
        <f>Q64+'[1]Stan i struktura III 22'!Q65</f>
        <v>0</v>
      </c>
      <c r="R65" s="89">
        <f>R64+'[1]Stan i struktura III 22'!R65</f>
        <v>0</v>
      </c>
      <c r="S65" s="86">
        <f>S64+'[1]Stan i struktura III 22'!S65</f>
        <v>0</v>
      </c>
      <c r="U65" s="1">
        <f>SUM(E65:R65)</f>
        <v>0</v>
      </c>
      <c r="V65" s="4">
        <f>SUM(E65:R65)</f>
        <v>0</v>
      </c>
    </row>
    <row r="66" spans="2:22" ht="45" customHeight="1" thickTop="1" thickBot="1">
      <c r="B66" s="250" t="s">
        <v>81</v>
      </c>
      <c r="C66" s="252" t="s">
        <v>82</v>
      </c>
      <c r="D66" s="253"/>
      <c r="E66" s="97">
        <f t="shared" ref="E66:R67" si="15">E48+E50+E52+E54+E56+E58+E60+E62+E64</f>
        <v>58</v>
      </c>
      <c r="F66" s="97">
        <f t="shared" si="15"/>
        <v>33</v>
      </c>
      <c r="G66" s="97">
        <f t="shared" si="15"/>
        <v>108</v>
      </c>
      <c r="H66" s="97">
        <f t="shared" si="15"/>
        <v>96</v>
      </c>
      <c r="I66" s="97">
        <f t="shared" si="15"/>
        <v>109</v>
      </c>
      <c r="J66" s="97">
        <f t="shared" si="15"/>
        <v>7</v>
      </c>
      <c r="K66" s="97">
        <f t="shared" si="15"/>
        <v>131</v>
      </c>
      <c r="L66" s="97">
        <f t="shared" si="15"/>
        <v>44</v>
      </c>
      <c r="M66" s="97">
        <f t="shared" si="15"/>
        <v>55</v>
      </c>
      <c r="N66" s="97">
        <f t="shared" si="15"/>
        <v>37</v>
      </c>
      <c r="O66" s="97">
        <f t="shared" si="15"/>
        <v>46</v>
      </c>
      <c r="P66" s="97">
        <f t="shared" si="15"/>
        <v>26</v>
      </c>
      <c r="Q66" s="97">
        <f t="shared" si="15"/>
        <v>87</v>
      </c>
      <c r="R66" s="98">
        <f t="shared" si="15"/>
        <v>135</v>
      </c>
      <c r="S66" s="99">
        <f>SUM(E66:R66)</f>
        <v>972</v>
      </c>
      <c r="V66" s="4"/>
    </row>
    <row r="67" spans="2:22" ht="45" customHeight="1" thickTop="1" thickBot="1">
      <c r="B67" s="251"/>
      <c r="C67" s="252" t="s">
        <v>83</v>
      </c>
      <c r="D67" s="253"/>
      <c r="E67" s="100">
        <f t="shared" si="15"/>
        <v>158</v>
      </c>
      <c r="F67" s="100">
        <f>F49+F51+F53+F55+F57+F59+F61+F63+F65</f>
        <v>156</v>
      </c>
      <c r="G67" s="100">
        <f t="shared" si="15"/>
        <v>208</v>
      </c>
      <c r="H67" s="100">
        <f t="shared" si="15"/>
        <v>243</v>
      </c>
      <c r="I67" s="100">
        <f t="shared" si="15"/>
        <v>236</v>
      </c>
      <c r="J67" s="100">
        <f t="shared" si="15"/>
        <v>52</v>
      </c>
      <c r="K67" s="100">
        <f t="shared" si="15"/>
        <v>352</v>
      </c>
      <c r="L67" s="100">
        <f t="shared" si="15"/>
        <v>99</v>
      </c>
      <c r="M67" s="100">
        <f t="shared" si="15"/>
        <v>195</v>
      </c>
      <c r="N67" s="100">
        <f t="shared" si="15"/>
        <v>143</v>
      </c>
      <c r="O67" s="100">
        <f t="shared" si="15"/>
        <v>150</v>
      </c>
      <c r="P67" s="100">
        <f t="shared" si="15"/>
        <v>130</v>
      </c>
      <c r="Q67" s="100">
        <f t="shared" si="15"/>
        <v>312</v>
      </c>
      <c r="R67" s="101">
        <f t="shared" si="15"/>
        <v>367</v>
      </c>
      <c r="S67" s="99">
        <f>SUM(E67:R67)</f>
        <v>2801</v>
      </c>
      <c r="V67" s="4"/>
    </row>
    <row r="68" spans="2:22" ht="14.25" customHeight="1">
      <c r="B68" s="254" t="s">
        <v>84</v>
      </c>
      <c r="C68" s="254"/>
      <c r="D68" s="254"/>
      <c r="E68" s="254"/>
      <c r="F68" s="254"/>
      <c r="G68" s="254"/>
      <c r="H68" s="254"/>
      <c r="I68" s="254"/>
      <c r="J68" s="254"/>
      <c r="K68" s="254"/>
      <c r="L68" s="254"/>
      <c r="M68" s="254"/>
      <c r="N68" s="254"/>
      <c r="O68" s="254"/>
      <c r="P68" s="254"/>
      <c r="Q68" s="254"/>
      <c r="R68" s="254"/>
      <c r="S68" s="254"/>
    </row>
    <row r="69" spans="2:22" ht="14.25" customHeight="1">
      <c r="B69" s="255"/>
      <c r="C69" s="256"/>
      <c r="D69" s="256"/>
      <c r="E69" s="256"/>
      <c r="F69" s="256"/>
      <c r="G69" s="256"/>
      <c r="H69" s="256"/>
      <c r="I69" s="256"/>
      <c r="J69" s="256"/>
      <c r="K69" s="256"/>
      <c r="L69" s="256"/>
      <c r="M69" s="256"/>
      <c r="N69" s="256"/>
      <c r="O69" s="256"/>
      <c r="P69" s="256"/>
      <c r="Q69" s="256"/>
      <c r="R69" s="256"/>
      <c r="S69" s="256"/>
    </row>
    <row r="75" spans="2:22" ht="13.5" thickBot="1"/>
    <row r="76" spans="2:22" ht="26.25" customHeight="1" thickTop="1" thickBot="1">
      <c r="E76" s="102">
        <v>58</v>
      </c>
      <c r="F76" s="102">
        <v>40</v>
      </c>
      <c r="G76" s="102">
        <v>70</v>
      </c>
      <c r="H76" s="102">
        <v>65</v>
      </c>
      <c r="I76" s="102">
        <v>55</v>
      </c>
      <c r="J76" s="102">
        <v>21</v>
      </c>
      <c r="K76" s="102">
        <v>36</v>
      </c>
      <c r="L76" s="102">
        <v>20</v>
      </c>
      <c r="M76" s="102">
        <v>51</v>
      </c>
      <c r="N76" s="102">
        <v>23</v>
      </c>
      <c r="O76" s="102">
        <v>102</v>
      </c>
      <c r="P76" s="102">
        <v>31</v>
      </c>
      <c r="Q76" s="102">
        <v>51</v>
      </c>
      <c r="R76" s="102">
        <v>58</v>
      </c>
      <c r="S76" s="80">
        <f>SUM(E76:R76)</f>
        <v>681</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6.7109375" customWidth="1"/>
    <col min="4" max="4" width="14.7109375" customWidth="1"/>
    <col min="5" max="5" width="15.28515625" customWidth="1"/>
    <col min="6" max="6" width="4.7109375" customWidth="1"/>
    <col min="7" max="7" width="8.5703125" customWidth="1"/>
    <col min="8" max="8" width="27.85546875" customWidth="1"/>
    <col min="9" max="9" width="15.4257812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89" t="s">
        <v>85</v>
      </c>
      <c r="C1" s="290"/>
      <c r="D1" s="290"/>
      <c r="E1" s="290"/>
      <c r="F1" s="290"/>
      <c r="G1" s="290"/>
      <c r="H1" s="290"/>
      <c r="I1" s="290"/>
      <c r="J1" s="290"/>
      <c r="K1" s="290"/>
      <c r="L1" s="290"/>
      <c r="M1" s="290"/>
      <c r="N1" s="290"/>
      <c r="O1" s="290"/>
    </row>
    <row r="2" spans="2:15" ht="24.75" customHeight="1">
      <c r="B2" s="289" t="s">
        <v>86</v>
      </c>
      <c r="C2" s="291"/>
      <c r="D2" s="291"/>
      <c r="E2" s="291"/>
      <c r="F2" s="291"/>
      <c r="G2" s="291"/>
      <c r="H2" s="291"/>
      <c r="I2" s="291"/>
      <c r="J2" s="291"/>
      <c r="K2" s="291"/>
      <c r="L2" s="291"/>
      <c r="M2" s="291"/>
      <c r="N2" s="291"/>
      <c r="O2" s="291"/>
    </row>
    <row r="3" spans="2:15" ht="18.75" thickBot="1">
      <c r="B3" s="1"/>
      <c r="C3" s="103"/>
      <c r="D3" s="103"/>
      <c r="E3" s="103"/>
      <c r="F3" s="103"/>
      <c r="G3" s="103"/>
      <c r="H3" s="34"/>
      <c r="I3" s="34"/>
      <c r="J3" s="34"/>
      <c r="K3" s="34"/>
      <c r="L3" s="34"/>
      <c r="M3" s="34"/>
      <c r="N3" s="1"/>
      <c r="O3" s="1"/>
    </row>
    <row r="4" spans="2:15" ht="18.75" customHeight="1" thickBot="1">
      <c r="B4" s="265" t="s">
        <v>87</v>
      </c>
      <c r="C4" s="292" t="s">
        <v>88</v>
      </c>
      <c r="D4" s="269" t="s">
        <v>89</v>
      </c>
      <c r="E4" s="271" t="s">
        <v>90</v>
      </c>
      <c r="F4" s="103"/>
      <c r="G4" s="265" t="s">
        <v>87</v>
      </c>
      <c r="H4" s="267" t="s">
        <v>91</v>
      </c>
      <c r="I4" s="269" t="s">
        <v>89</v>
      </c>
      <c r="J4" s="271" t="s">
        <v>90</v>
      </c>
      <c r="K4" s="34"/>
      <c r="L4" s="265" t="s">
        <v>87</v>
      </c>
      <c r="M4" s="280" t="s">
        <v>88</v>
      </c>
      <c r="N4" s="269" t="s">
        <v>89</v>
      </c>
      <c r="O4" s="283" t="s">
        <v>90</v>
      </c>
    </row>
    <row r="5" spans="2:15" ht="18.75" customHeight="1" thickTop="1" thickBot="1">
      <c r="B5" s="279"/>
      <c r="C5" s="293"/>
      <c r="D5" s="282"/>
      <c r="E5" s="294"/>
      <c r="F5" s="103"/>
      <c r="G5" s="279"/>
      <c r="H5" s="295"/>
      <c r="I5" s="282"/>
      <c r="J5" s="294"/>
      <c r="K5" s="34"/>
      <c r="L5" s="279"/>
      <c r="M5" s="281"/>
      <c r="N5" s="282"/>
      <c r="O5" s="284"/>
    </row>
    <row r="6" spans="2:15" ht="17.100000000000001" customHeight="1" thickTop="1">
      <c r="B6" s="285" t="s">
        <v>92</v>
      </c>
      <c r="C6" s="286"/>
      <c r="D6" s="286"/>
      <c r="E6" s="287">
        <f>SUM(E8+E19+E27+E34+E41)</f>
        <v>5848</v>
      </c>
      <c r="F6" s="103"/>
      <c r="G6" s="104">
        <v>4</v>
      </c>
      <c r="H6" s="105" t="s">
        <v>93</v>
      </c>
      <c r="I6" s="106" t="s">
        <v>94</v>
      </c>
      <c r="J6" s="107">
        <v>210</v>
      </c>
      <c r="K6" s="34"/>
      <c r="L6" s="108" t="s">
        <v>95</v>
      </c>
      <c r="M6" s="109" t="s">
        <v>96</v>
      </c>
      <c r="N6" s="109" t="s">
        <v>97</v>
      </c>
      <c r="O6" s="110">
        <f>SUM(O7:O17)</f>
        <v>4463</v>
      </c>
    </row>
    <row r="7" spans="2:15" ht="17.100000000000001" customHeight="1" thickBot="1">
      <c r="B7" s="275"/>
      <c r="C7" s="276"/>
      <c r="D7" s="276"/>
      <c r="E7" s="288"/>
      <c r="F7" s="1"/>
      <c r="G7" s="111">
        <v>5</v>
      </c>
      <c r="H7" s="112" t="s">
        <v>98</v>
      </c>
      <c r="I7" s="107" t="s">
        <v>94</v>
      </c>
      <c r="J7" s="107">
        <v>104</v>
      </c>
      <c r="K7" s="1"/>
      <c r="L7" s="111">
        <v>1</v>
      </c>
      <c r="M7" s="112" t="s">
        <v>99</v>
      </c>
      <c r="N7" s="107" t="s">
        <v>94</v>
      </c>
      <c r="O7" s="113">
        <v>93</v>
      </c>
    </row>
    <row r="8" spans="2:15" ht="17.100000000000001" customHeight="1" thickTop="1" thickBot="1">
      <c r="B8" s="108" t="s">
        <v>100</v>
      </c>
      <c r="C8" s="109" t="s">
        <v>101</v>
      </c>
      <c r="D8" s="114" t="s">
        <v>97</v>
      </c>
      <c r="E8" s="110">
        <f>SUM(E9:E17)</f>
        <v>2215</v>
      </c>
      <c r="F8" s="1"/>
      <c r="G8" s="115"/>
      <c r="H8" s="116"/>
      <c r="I8" s="117"/>
      <c r="J8" s="118"/>
      <c r="K8" s="1"/>
      <c r="L8" s="111">
        <v>2</v>
      </c>
      <c r="M8" s="112" t="s">
        <v>102</v>
      </c>
      <c r="N8" s="107" t="s">
        <v>103</v>
      </c>
      <c r="O8" s="107">
        <v>101</v>
      </c>
    </row>
    <row r="9" spans="2:15" ht="17.100000000000001" customHeight="1" thickBot="1">
      <c r="B9" s="111">
        <v>1</v>
      </c>
      <c r="C9" s="112" t="s">
        <v>104</v>
      </c>
      <c r="D9" s="107" t="s">
        <v>103</v>
      </c>
      <c r="E9" s="119">
        <v>82</v>
      </c>
      <c r="F9" s="1"/>
      <c r="G9" s="120"/>
      <c r="H9" s="121"/>
      <c r="I9" s="122"/>
      <c r="J9" s="122"/>
      <c r="K9" s="1"/>
      <c r="L9" s="111">
        <v>3</v>
      </c>
      <c r="M9" s="112" t="s">
        <v>105</v>
      </c>
      <c r="N9" s="107" t="s">
        <v>94</v>
      </c>
      <c r="O9" s="107">
        <v>259</v>
      </c>
    </row>
    <row r="10" spans="2:15" ht="17.100000000000001" customHeight="1">
      <c r="B10" s="111">
        <v>2</v>
      </c>
      <c r="C10" s="112" t="s">
        <v>106</v>
      </c>
      <c r="D10" s="107" t="s">
        <v>103</v>
      </c>
      <c r="E10" s="119">
        <v>107</v>
      </c>
      <c r="F10" s="1"/>
      <c r="G10" s="265" t="s">
        <v>87</v>
      </c>
      <c r="H10" s="267" t="s">
        <v>91</v>
      </c>
      <c r="I10" s="269" t="s">
        <v>89</v>
      </c>
      <c r="J10" s="271" t="s">
        <v>90</v>
      </c>
      <c r="K10" s="1"/>
      <c r="L10" s="111">
        <v>4</v>
      </c>
      <c r="M10" s="112" t="s">
        <v>107</v>
      </c>
      <c r="N10" s="107" t="s">
        <v>94</v>
      </c>
      <c r="O10" s="107">
        <v>154</v>
      </c>
    </row>
    <row r="11" spans="2:15" ht="17.100000000000001" customHeight="1" thickBot="1">
      <c r="B11" s="111">
        <v>3</v>
      </c>
      <c r="C11" s="112" t="s">
        <v>108</v>
      </c>
      <c r="D11" s="107" t="s">
        <v>103</v>
      </c>
      <c r="E11" s="119">
        <v>92</v>
      </c>
      <c r="F11" s="1"/>
      <c r="G11" s="266"/>
      <c r="H11" s="268"/>
      <c r="I11" s="270"/>
      <c r="J11" s="272"/>
      <c r="K11" s="1"/>
      <c r="L11" s="111">
        <v>5</v>
      </c>
      <c r="M11" s="112" t="s">
        <v>109</v>
      </c>
      <c r="N11" s="107" t="s">
        <v>94</v>
      </c>
      <c r="O11" s="107">
        <v>243</v>
      </c>
    </row>
    <row r="12" spans="2:15" ht="17.100000000000001" customHeight="1">
      <c r="B12" s="111">
        <v>4</v>
      </c>
      <c r="C12" s="112" t="s">
        <v>110</v>
      </c>
      <c r="D12" s="107" t="s">
        <v>111</v>
      </c>
      <c r="E12" s="119">
        <v>135</v>
      </c>
      <c r="F12" s="1"/>
      <c r="G12" s="273" t="s">
        <v>112</v>
      </c>
      <c r="H12" s="274"/>
      <c r="I12" s="274"/>
      <c r="J12" s="277">
        <f>SUM(J14+J23+J33+J41+O6+O19+O30)</f>
        <v>11460</v>
      </c>
      <c r="K12" s="1"/>
      <c r="L12" s="111" t="s">
        <v>44</v>
      </c>
      <c r="M12" s="112" t="s">
        <v>113</v>
      </c>
      <c r="N12" s="107" t="s">
        <v>94</v>
      </c>
      <c r="O12" s="107">
        <v>760</v>
      </c>
    </row>
    <row r="13" spans="2:15" ht="17.100000000000001" customHeight="1" thickBot="1">
      <c r="B13" s="111">
        <v>5</v>
      </c>
      <c r="C13" s="112" t="s">
        <v>114</v>
      </c>
      <c r="D13" s="107" t="s">
        <v>103</v>
      </c>
      <c r="E13" s="119">
        <v>98</v>
      </c>
      <c r="F13" s="123"/>
      <c r="G13" s="275"/>
      <c r="H13" s="276"/>
      <c r="I13" s="276"/>
      <c r="J13" s="278"/>
      <c r="K13" s="123"/>
      <c r="L13" s="111">
        <v>7</v>
      </c>
      <c r="M13" s="112" t="s">
        <v>115</v>
      </c>
      <c r="N13" s="107" t="s">
        <v>103</v>
      </c>
      <c r="O13" s="107">
        <v>109</v>
      </c>
    </row>
    <row r="14" spans="2:15" ht="17.100000000000001" customHeight="1" thickTop="1">
      <c r="B14" s="111">
        <v>6</v>
      </c>
      <c r="C14" s="112" t="s">
        <v>116</v>
      </c>
      <c r="D14" s="107" t="s">
        <v>103</v>
      </c>
      <c r="E14" s="119">
        <v>131</v>
      </c>
      <c r="F14" s="124"/>
      <c r="G14" s="108" t="s">
        <v>100</v>
      </c>
      <c r="H14" s="109" t="s">
        <v>117</v>
      </c>
      <c r="I14" s="125" t="s">
        <v>97</v>
      </c>
      <c r="J14" s="126">
        <f>SUM(J15:J21)</f>
        <v>1057</v>
      </c>
      <c r="K14" s="1"/>
      <c r="L14" s="111">
        <v>8</v>
      </c>
      <c r="M14" s="112" t="s">
        <v>118</v>
      </c>
      <c r="N14" s="107" t="s">
        <v>103</v>
      </c>
      <c r="O14" s="107">
        <v>124</v>
      </c>
    </row>
    <row r="15" spans="2:15" ht="17.100000000000001" customHeight="1">
      <c r="B15" s="111">
        <v>7</v>
      </c>
      <c r="C15" s="112" t="s">
        <v>119</v>
      </c>
      <c r="D15" s="107" t="s">
        <v>94</v>
      </c>
      <c r="E15" s="119">
        <v>229</v>
      </c>
      <c r="F15" s="124"/>
      <c r="G15" s="111">
        <v>1</v>
      </c>
      <c r="H15" s="112" t="s">
        <v>120</v>
      </c>
      <c r="I15" s="107" t="s">
        <v>103</v>
      </c>
      <c r="J15" s="119">
        <v>56</v>
      </c>
      <c r="K15" s="1"/>
      <c r="L15" s="111">
        <v>9</v>
      </c>
      <c r="M15" s="112" t="s">
        <v>121</v>
      </c>
      <c r="N15" s="107" t="s">
        <v>103</v>
      </c>
      <c r="O15" s="107">
        <v>107</v>
      </c>
    </row>
    <row r="16" spans="2:15" ht="17.100000000000001" customHeight="1" thickBot="1">
      <c r="B16" s="127"/>
      <c r="C16" s="128"/>
      <c r="D16" s="129"/>
      <c r="E16" s="130"/>
      <c r="F16" s="124"/>
      <c r="G16" s="111">
        <v>2</v>
      </c>
      <c r="H16" s="112" t="s">
        <v>122</v>
      </c>
      <c r="I16" s="107" t="s">
        <v>103</v>
      </c>
      <c r="J16" s="119">
        <v>27</v>
      </c>
      <c r="K16" s="1"/>
      <c r="L16" s="127"/>
      <c r="M16" s="128"/>
      <c r="N16" s="129"/>
      <c r="O16" s="130"/>
    </row>
    <row r="17" spans="2:15" ht="17.100000000000001" customHeight="1" thickTop="1" thickBot="1">
      <c r="B17" s="131">
        <v>8</v>
      </c>
      <c r="C17" s="132" t="s">
        <v>123</v>
      </c>
      <c r="D17" s="133" t="s">
        <v>124</v>
      </c>
      <c r="E17" s="134">
        <v>1341</v>
      </c>
      <c r="F17" s="124"/>
      <c r="G17" s="111">
        <v>3</v>
      </c>
      <c r="H17" s="112" t="s">
        <v>125</v>
      </c>
      <c r="I17" s="107" t="s">
        <v>103</v>
      </c>
      <c r="J17" s="119">
        <v>95</v>
      </c>
      <c r="K17" s="1"/>
      <c r="L17" s="131">
        <v>10</v>
      </c>
      <c r="M17" s="132" t="s">
        <v>126</v>
      </c>
      <c r="N17" s="133" t="s">
        <v>124</v>
      </c>
      <c r="O17" s="135">
        <v>2513</v>
      </c>
    </row>
    <row r="18" spans="2:15" ht="17.100000000000001" customHeight="1" thickTop="1">
      <c r="B18" s="104"/>
      <c r="C18" s="105"/>
      <c r="D18" s="106"/>
      <c r="E18" s="136" t="s">
        <v>22</v>
      </c>
      <c r="F18" s="137"/>
      <c r="G18" s="111">
        <v>4</v>
      </c>
      <c r="H18" s="112" t="s">
        <v>127</v>
      </c>
      <c r="I18" s="107" t="s">
        <v>103</v>
      </c>
      <c r="J18" s="119">
        <v>199</v>
      </c>
      <c r="K18" s="1"/>
      <c r="L18" s="104"/>
      <c r="M18" s="105"/>
      <c r="N18" s="106"/>
      <c r="O18" s="136" t="s">
        <v>22</v>
      </c>
    </row>
    <row r="19" spans="2:15" ht="17.100000000000001" customHeight="1">
      <c r="B19" s="138" t="s">
        <v>128</v>
      </c>
      <c r="C19" s="139" t="s">
        <v>7</v>
      </c>
      <c r="D19" s="140" t="s">
        <v>97</v>
      </c>
      <c r="E19" s="141">
        <f>SUM(E20:E25)</f>
        <v>1312</v>
      </c>
      <c r="F19" s="124"/>
      <c r="G19" s="111">
        <v>5</v>
      </c>
      <c r="H19" s="112" t="s">
        <v>127</v>
      </c>
      <c r="I19" s="107" t="s">
        <v>111</v>
      </c>
      <c r="J19" s="119">
        <v>377</v>
      </c>
      <c r="K19" s="1"/>
      <c r="L19" s="138" t="s">
        <v>129</v>
      </c>
      <c r="M19" s="139" t="s">
        <v>16</v>
      </c>
      <c r="N19" s="140" t="s">
        <v>97</v>
      </c>
      <c r="O19" s="142">
        <f>SUM(O20:O28)</f>
        <v>1320</v>
      </c>
    </row>
    <row r="20" spans="2:15" ht="17.100000000000001" customHeight="1">
      <c r="B20" s="111">
        <v>1</v>
      </c>
      <c r="C20" s="112" t="s">
        <v>130</v>
      </c>
      <c r="D20" s="143" t="s">
        <v>103</v>
      </c>
      <c r="E20" s="119">
        <v>114</v>
      </c>
      <c r="F20" s="124"/>
      <c r="G20" s="111">
        <v>6</v>
      </c>
      <c r="H20" s="112" t="s">
        <v>131</v>
      </c>
      <c r="I20" s="107" t="s">
        <v>94</v>
      </c>
      <c r="J20" s="119">
        <v>260</v>
      </c>
      <c r="K20" s="1"/>
      <c r="L20" s="111">
        <v>1</v>
      </c>
      <c r="M20" s="112" t="s">
        <v>132</v>
      </c>
      <c r="N20" s="107" t="s">
        <v>103</v>
      </c>
      <c r="O20" s="107">
        <v>65</v>
      </c>
    </row>
    <row r="21" spans="2:15" ht="17.100000000000001" customHeight="1">
      <c r="B21" s="111">
        <v>2</v>
      </c>
      <c r="C21" s="112" t="s">
        <v>133</v>
      </c>
      <c r="D21" s="143" t="s">
        <v>94</v>
      </c>
      <c r="E21" s="119">
        <v>479</v>
      </c>
      <c r="F21" s="124"/>
      <c r="G21" s="111">
        <v>7</v>
      </c>
      <c r="H21" s="112" t="s">
        <v>134</v>
      </c>
      <c r="I21" s="107" t="s">
        <v>103</v>
      </c>
      <c r="J21" s="119">
        <v>43</v>
      </c>
      <c r="K21" s="1"/>
      <c r="L21" s="111">
        <v>2</v>
      </c>
      <c r="M21" s="112" t="s">
        <v>135</v>
      </c>
      <c r="N21" s="107" t="s">
        <v>111</v>
      </c>
      <c r="O21" s="107">
        <v>27</v>
      </c>
    </row>
    <row r="22" spans="2:15" ht="17.100000000000001" customHeight="1">
      <c r="B22" s="111">
        <v>3</v>
      </c>
      <c r="C22" s="112" t="s">
        <v>136</v>
      </c>
      <c r="D22" s="143" t="s">
        <v>103</v>
      </c>
      <c r="E22" s="119">
        <v>141</v>
      </c>
      <c r="F22" s="124"/>
      <c r="G22" s="111"/>
      <c r="H22" s="112"/>
      <c r="I22" s="107"/>
      <c r="J22" s="119" t="s">
        <v>137</v>
      </c>
      <c r="K22" s="1"/>
      <c r="L22" s="111">
        <v>3</v>
      </c>
      <c r="M22" s="112" t="s">
        <v>138</v>
      </c>
      <c r="N22" s="107" t="s">
        <v>94</v>
      </c>
      <c r="O22" s="107">
        <v>101</v>
      </c>
    </row>
    <row r="23" spans="2:15" ht="17.100000000000001" customHeight="1">
      <c r="B23" s="111">
        <v>4</v>
      </c>
      <c r="C23" s="112" t="s">
        <v>139</v>
      </c>
      <c r="D23" s="143" t="s">
        <v>103</v>
      </c>
      <c r="E23" s="119">
        <v>96</v>
      </c>
      <c r="F23" s="124"/>
      <c r="G23" s="138" t="s">
        <v>128</v>
      </c>
      <c r="H23" s="139" t="s">
        <v>140</v>
      </c>
      <c r="I23" s="140" t="s">
        <v>97</v>
      </c>
      <c r="J23" s="142">
        <f>SUM(J24:J31)</f>
        <v>1384</v>
      </c>
      <c r="K23" s="1"/>
      <c r="L23" s="111">
        <v>4</v>
      </c>
      <c r="M23" s="112" t="s">
        <v>141</v>
      </c>
      <c r="N23" s="107" t="s">
        <v>94</v>
      </c>
      <c r="O23" s="107">
        <v>117</v>
      </c>
    </row>
    <row r="24" spans="2:15" ht="17.100000000000001" customHeight="1">
      <c r="B24" s="111">
        <v>5</v>
      </c>
      <c r="C24" s="112" t="s">
        <v>142</v>
      </c>
      <c r="D24" s="143" t="s">
        <v>94</v>
      </c>
      <c r="E24" s="119">
        <v>369</v>
      </c>
      <c r="F24" s="124"/>
      <c r="G24" s="111">
        <v>1</v>
      </c>
      <c r="H24" s="112" t="s">
        <v>143</v>
      </c>
      <c r="I24" s="107" t="s">
        <v>94</v>
      </c>
      <c r="J24" s="119">
        <v>63</v>
      </c>
      <c r="K24" s="1"/>
      <c r="L24" s="111">
        <v>5</v>
      </c>
      <c r="M24" s="112" t="s">
        <v>144</v>
      </c>
      <c r="N24" s="107" t="s">
        <v>103</v>
      </c>
      <c r="O24" s="107">
        <v>142</v>
      </c>
    </row>
    <row r="25" spans="2:15" ht="17.100000000000001" customHeight="1">
      <c r="B25" s="111">
        <v>6</v>
      </c>
      <c r="C25" s="112" t="s">
        <v>145</v>
      </c>
      <c r="D25" s="143" t="s">
        <v>94</v>
      </c>
      <c r="E25" s="119">
        <v>113</v>
      </c>
      <c r="F25" s="124"/>
      <c r="G25" s="111">
        <v>2</v>
      </c>
      <c r="H25" s="112" t="s">
        <v>146</v>
      </c>
      <c r="I25" s="107" t="s">
        <v>103</v>
      </c>
      <c r="J25" s="119">
        <v>69</v>
      </c>
      <c r="K25" s="1"/>
      <c r="L25" s="111">
        <v>6</v>
      </c>
      <c r="M25" s="112" t="s">
        <v>147</v>
      </c>
      <c r="N25" s="107" t="s">
        <v>94</v>
      </c>
      <c r="O25" s="107">
        <v>425</v>
      </c>
    </row>
    <row r="26" spans="2:15" ht="17.100000000000001" customHeight="1">
      <c r="B26" s="111"/>
      <c r="C26" s="112"/>
      <c r="D26" s="107"/>
      <c r="E26" s="136"/>
      <c r="F26" s="137"/>
      <c r="G26" s="111">
        <v>3</v>
      </c>
      <c r="H26" s="112" t="s">
        <v>148</v>
      </c>
      <c r="I26" s="107" t="s">
        <v>94</v>
      </c>
      <c r="J26" s="119">
        <v>272</v>
      </c>
      <c r="K26" s="1"/>
      <c r="L26" s="111">
        <v>7</v>
      </c>
      <c r="M26" s="112" t="s">
        <v>149</v>
      </c>
      <c r="N26" s="107" t="s">
        <v>103</v>
      </c>
      <c r="O26" s="107">
        <v>40</v>
      </c>
    </row>
    <row r="27" spans="2:15" ht="17.100000000000001" customHeight="1">
      <c r="B27" s="138" t="s">
        <v>150</v>
      </c>
      <c r="C27" s="139" t="s">
        <v>9</v>
      </c>
      <c r="D27" s="140" t="s">
        <v>97</v>
      </c>
      <c r="E27" s="142">
        <f>SUM(E28:E32)</f>
        <v>407</v>
      </c>
      <c r="F27" s="124"/>
      <c r="G27" s="111">
        <v>4</v>
      </c>
      <c r="H27" s="112" t="s">
        <v>151</v>
      </c>
      <c r="I27" s="107" t="s">
        <v>103</v>
      </c>
      <c r="J27" s="119">
        <v>141</v>
      </c>
      <c r="K27" s="1"/>
      <c r="L27" s="111">
        <v>8</v>
      </c>
      <c r="M27" s="112" t="s">
        <v>152</v>
      </c>
      <c r="N27" s="107" t="s">
        <v>103</v>
      </c>
      <c r="O27" s="107">
        <v>112</v>
      </c>
    </row>
    <row r="28" spans="2:15" ht="17.100000000000001" customHeight="1">
      <c r="B28" s="111">
        <v>1</v>
      </c>
      <c r="C28" s="112" t="s">
        <v>153</v>
      </c>
      <c r="D28" s="107" t="s">
        <v>94</v>
      </c>
      <c r="E28" s="119">
        <v>83</v>
      </c>
      <c r="F28" s="124"/>
      <c r="G28" s="111">
        <v>5</v>
      </c>
      <c r="H28" s="112" t="s">
        <v>151</v>
      </c>
      <c r="I28" s="107" t="s">
        <v>111</v>
      </c>
      <c r="J28" s="119">
        <v>550</v>
      </c>
      <c r="K28" s="1"/>
      <c r="L28" s="111">
        <v>9</v>
      </c>
      <c r="M28" s="112" t="s">
        <v>152</v>
      </c>
      <c r="N28" s="107" t="s">
        <v>111</v>
      </c>
      <c r="O28" s="107">
        <v>291</v>
      </c>
    </row>
    <row r="29" spans="2:15" ht="17.100000000000001" customHeight="1">
      <c r="B29" s="111">
        <v>2</v>
      </c>
      <c r="C29" s="112" t="s">
        <v>154</v>
      </c>
      <c r="D29" s="107" t="s">
        <v>103</v>
      </c>
      <c r="E29" s="119">
        <v>43</v>
      </c>
      <c r="F29" s="124"/>
      <c r="G29" s="111">
        <v>6</v>
      </c>
      <c r="H29" s="112" t="s">
        <v>155</v>
      </c>
      <c r="I29" s="107" t="s">
        <v>94</v>
      </c>
      <c r="J29" s="119">
        <v>104</v>
      </c>
      <c r="K29" s="1"/>
      <c r="L29" s="111"/>
      <c r="M29" s="112"/>
      <c r="N29" s="107"/>
      <c r="O29" s="119"/>
    </row>
    <row r="30" spans="2:15" ht="17.100000000000001" customHeight="1">
      <c r="B30" s="111">
        <v>3</v>
      </c>
      <c r="C30" s="112" t="s">
        <v>156</v>
      </c>
      <c r="D30" s="107" t="s">
        <v>94</v>
      </c>
      <c r="E30" s="119">
        <v>63</v>
      </c>
      <c r="F30" s="124"/>
      <c r="G30" s="111">
        <v>7</v>
      </c>
      <c r="H30" s="112" t="s">
        <v>157</v>
      </c>
      <c r="I30" s="107" t="s">
        <v>94</v>
      </c>
      <c r="J30" s="119">
        <v>122</v>
      </c>
      <c r="K30" s="1"/>
      <c r="L30" s="138" t="s">
        <v>158</v>
      </c>
      <c r="M30" s="139" t="s">
        <v>17</v>
      </c>
      <c r="N30" s="140" t="s">
        <v>97</v>
      </c>
      <c r="O30" s="142">
        <f>SUM(O31:O40)</f>
        <v>1505</v>
      </c>
    </row>
    <row r="31" spans="2:15" ht="17.100000000000001" customHeight="1">
      <c r="B31" s="111">
        <v>4</v>
      </c>
      <c r="C31" s="112" t="s">
        <v>159</v>
      </c>
      <c r="D31" s="107" t="s">
        <v>94</v>
      </c>
      <c r="E31" s="119">
        <v>81</v>
      </c>
      <c r="F31" s="124"/>
      <c r="G31" s="111">
        <v>8</v>
      </c>
      <c r="H31" s="112" t="s">
        <v>160</v>
      </c>
      <c r="I31" s="107" t="s">
        <v>103</v>
      </c>
      <c r="J31" s="119">
        <v>63</v>
      </c>
      <c r="K31" s="1"/>
      <c r="L31" s="111">
        <v>1</v>
      </c>
      <c r="M31" s="112" t="s">
        <v>161</v>
      </c>
      <c r="N31" s="107" t="s">
        <v>103</v>
      </c>
      <c r="O31" s="107">
        <v>104</v>
      </c>
    </row>
    <row r="32" spans="2:15" ht="17.100000000000001" customHeight="1">
      <c r="B32" s="111">
        <v>5</v>
      </c>
      <c r="C32" s="112" t="s">
        <v>162</v>
      </c>
      <c r="D32" s="107" t="s">
        <v>94</v>
      </c>
      <c r="E32" s="119">
        <v>137</v>
      </c>
      <c r="F32" s="137"/>
      <c r="G32" s="111"/>
      <c r="H32" s="112"/>
      <c r="I32" s="107"/>
      <c r="J32" s="119"/>
      <c r="K32" s="1"/>
      <c r="L32" s="111">
        <v>2</v>
      </c>
      <c r="M32" s="112" t="s">
        <v>163</v>
      </c>
      <c r="N32" s="107" t="s">
        <v>94</v>
      </c>
      <c r="O32" s="107">
        <v>187</v>
      </c>
    </row>
    <row r="33" spans="2:15" ht="17.100000000000001" customHeight="1">
      <c r="B33" s="111"/>
      <c r="C33" s="112"/>
      <c r="D33" s="107"/>
      <c r="E33" s="119"/>
      <c r="F33" s="124"/>
      <c r="G33" s="138" t="s">
        <v>150</v>
      </c>
      <c r="H33" s="139" t="s">
        <v>12</v>
      </c>
      <c r="I33" s="140" t="s">
        <v>97</v>
      </c>
      <c r="J33" s="142">
        <f>SUM(J34:J39)</f>
        <v>707</v>
      </c>
      <c r="K33" s="1"/>
      <c r="L33" s="111">
        <v>3</v>
      </c>
      <c r="M33" s="112" t="s">
        <v>164</v>
      </c>
      <c r="N33" s="107" t="s">
        <v>103</v>
      </c>
      <c r="O33" s="107">
        <v>48</v>
      </c>
    </row>
    <row r="34" spans="2:15" ht="17.100000000000001" customHeight="1">
      <c r="B34" s="138" t="s">
        <v>165</v>
      </c>
      <c r="C34" s="139" t="s">
        <v>166</v>
      </c>
      <c r="D34" s="140" t="s">
        <v>97</v>
      </c>
      <c r="E34" s="142">
        <f>SUM(E35:E39)</f>
        <v>1450</v>
      </c>
      <c r="F34" s="124"/>
      <c r="G34" s="111">
        <v>1</v>
      </c>
      <c r="H34" s="112" t="s">
        <v>167</v>
      </c>
      <c r="I34" s="107" t="s">
        <v>103</v>
      </c>
      <c r="J34" s="119">
        <v>56</v>
      </c>
      <c r="K34" s="1"/>
      <c r="L34" s="111">
        <v>4</v>
      </c>
      <c r="M34" s="112" t="s">
        <v>168</v>
      </c>
      <c r="N34" s="107" t="s">
        <v>94</v>
      </c>
      <c r="O34" s="107">
        <v>435</v>
      </c>
    </row>
    <row r="35" spans="2:15" ht="17.100000000000001" customHeight="1">
      <c r="B35" s="111">
        <v>1</v>
      </c>
      <c r="C35" s="112" t="s">
        <v>169</v>
      </c>
      <c r="D35" s="107" t="s">
        <v>94</v>
      </c>
      <c r="E35" s="119">
        <v>281</v>
      </c>
      <c r="F35" s="124"/>
      <c r="G35" s="111">
        <v>2</v>
      </c>
      <c r="H35" s="112" t="s">
        <v>170</v>
      </c>
      <c r="I35" s="107" t="s">
        <v>103</v>
      </c>
      <c r="J35" s="119">
        <v>95</v>
      </c>
      <c r="K35" s="1"/>
      <c r="L35" s="111">
        <v>5</v>
      </c>
      <c r="M35" s="112" t="s">
        <v>171</v>
      </c>
      <c r="N35" s="107" t="s">
        <v>111</v>
      </c>
      <c r="O35" s="107">
        <v>16</v>
      </c>
    </row>
    <row r="36" spans="2:15" ht="17.100000000000001" customHeight="1">
      <c r="B36" s="111">
        <v>2</v>
      </c>
      <c r="C36" s="112" t="s">
        <v>172</v>
      </c>
      <c r="D36" s="107" t="s">
        <v>94</v>
      </c>
      <c r="E36" s="119">
        <v>497</v>
      </c>
      <c r="F36" s="124"/>
      <c r="G36" s="111">
        <v>3</v>
      </c>
      <c r="H36" s="112" t="s">
        <v>173</v>
      </c>
      <c r="I36" s="107" t="s">
        <v>103</v>
      </c>
      <c r="J36" s="119">
        <v>80</v>
      </c>
      <c r="K36" s="1"/>
      <c r="L36" s="111">
        <v>6</v>
      </c>
      <c r="M36" s="112" t="s">
        <v>174</v>
      </c>
      <c r="N36" s="107" t="s">
        <v>103</v>
      </c>
      <c r="O36" s="107">
        <v>49</v>
      </c>
    </row>
    <row r="37" spans="2:15" ht="17.100000000000001" customHeight="1">
      <c r="B37" s="111">
        <v>3</v>
      </c>
      <c r="C37" s="112" t="s">
        <v>175</v>
      </c>
      <c r="D37" s="107" t="s">
        <v>103</v>
      </c>
      <c r="E37" s="119">
        <v>128</v>
      </c>
      <c r="F37" s="124"/>
      <c r="G37" s="111">
        <v>4</v>
      </c>
      <c r="H37" s="112" t="s">
        <v>176</v>
      </c>
      <c r="I37" s="107" t="s">
        <v>103</v>
      </c>
      <c r="J37" s="119">
        <v>53</v>
      </c>
      <c r="K37" s="1"/>
      <c r="L37" s="111">
        <v>7</v>
      </c>
      <c r="M37" s="112" t="s">
        <v>177</v>
      </c>
      <c r="N37" s="107" t="s">
        <v>103</v>
      </c>
      <c r="O37" s="107">
        <v>86</v>
      </c>
    </row>
    <row r="38" spans="2:15" ht="17.100000000000001" customHeight="1">
      <c r="B38" s="111">
        <v>4</v>
      </c>
      <c r="C38" s="112" t="s">
        <v>178</v>
      </c>
      <c r="D38" s="107" t="s">
        <v>94</v>
      </c>
      <c r="E38" s="119">
        <v>439</v>
      </c>
      <c r="F38" s="124"/>
      <c r="G38" s="111">
        <v>5</v>
      </c>
      <c r="H38" s="112" t="s">
        <v>179</v>
      </c>
      <c r="I38" s="107" t="s">
        <v>94</v>
      </c>
      <c r="J38" s="119">
        <v>368</v>
      </c>
      <c r="K38" s="1"/>
      <c r="L38" s="111">
        <v>8</v>
      </c>
      <c r="M38" s="112" t="s">
        <v>180</v>
      </c>
      <c r="N38" s="107" t="s">
        <v>103</v>
      </c>
      <c r="O38" s="107">
        <v>71</v>
      </c>
    </row>
    <row r="39" spans="2:15" ht="17.100000000000001" customHeight="1">
      <c r="B39" s="111">
        <v>5</v>
      </c>
      <c r="C39" s="112" t="s">
        <v>181</v>
      </c>
      <c r="D39" s="107" t="s">
        <v>103</v>
      </c>
      <c r="E39" s="119">
        <v>105</v>
      </c>
      <c r="F39" s="124"/>
      <c r="G39" s="111">
        <v>6</v>
      </c>
      <c r="H39" s="112" t="s">
        <v>182</v>
      </c>
      <c r="I39" s="107" t="s">
        <v>94</v>
      </c>
      <c r="J39" s="119">
        <v>55</v>
      </c>
      <c r="K39" s="1"/>
      <c r="L39" s="111">
        <v>9</v>
      </c>
      <c r="M39" s="112" t="s">
        <v>183</v>
      </c>
      <c r="N39" s="107" t="s">
        <v>103</v>
      </c>
      <c r="O39" s="107">
        <v>129</v>
      </c>
    </row>
    <row r="40" spans="2:15" ht="17.100000000000001" customHeight="1">
      <c r="B40" s="111"/>
      <c r="C40" s="112"/>
      <c r="D40" s="107"/>
      <c r="E40" s="119"/>
      <c r="F40" s="124"/>
      <c r="G40" s="111"/>
      <c r="H40" s="112"/>
      <c r="I40" s="107"/>
      <c r="J40" s="119"/>
      <c r="K40" s="1"/>
      <c r="L40" s="144">
        <v>10</v>
      </c>
      <c r="M40" s="129" t="s">
        <v>183</v>
      </c>
      <c r="N40" s="145" t="s">
        <v>111</v>
      </c>
      <c r="O40" s="107">
        <v>380</v>
      </c>
    </row>
    <row r="41" spans="2:15" ht="17.100000000000001" customHeight="1" thickBot="1">
      <c r="B41" s="138" t="s">
        <v>95</v>
      </c>
      <c r="C41" s="139" t="s">
        <v>11</v>
      </c>
      <c r="D41" s="140" t="s">
        <v>97</v>
      </c>
      <c r="E41" s="142">
        <f>SUM(E42+E43+E44+J6+J7)</f>
        <v>464</v>
      </c>
      <c r="F41" s="124"/>
      <c r="G41" s="108" t="s">
        <v>165</v>
      </c>
      <c r="H41" s="109" t="s">
        <v>13</v>
      </c>
      <c r="I41" s="125" t="s">
        <v>97</v>
      </c>
      <c r="J41" s="142">
        <f>SUM(J42:J44)</f>
        <v>1024</v>
      </c>
      <c r="K41" s="1"/>
      <c r="L41" s="146"/>
      <c r="M41" s="147"/>
      <c r="N41" s="148"/>
      <c r="O41" s="149"/>
    </row>
    <row r="42" spans="2:15" ht="17.100000000000001" customHeight="1" thickTop="1" thickBot="1">
      <c r="B42" s="111">
        <v>1</v>
      </c>
      <c r="C42" s="112" t="s">
        <v>184</v>
      </c>
      <c r="D42" s="107" t="s">
        <v>103</v>
      </c>
      <c r="E42" s="119">
        <v>69</v>
      </c>
      <c r="F42" s="124"/>
      <c r="G42" s="111">
        <v>1</v>
      </c>
      <c r="H42" s="112" t="s">
        <v>185</v>
      </c>
      <c r="I42" s="107" t="s">
        <v>94</v>
      </c>
      <c r="J42" s="119">
        <v>286</v>
      </c>
      <c r="K42" s="1"/>
      <c r="L42" s="257" t="s">
        <v>186</v>
      </c>
      <c r="M42" s="258"/>
      <c r="N42" s="261" t="s">
        <v>187</v>
      </c>
      <c r="O42" s="263">
        <f>SUM(E8+E19+E27+E34+E41+J14+J23+J33+J41+O6+O19+O30)</f>
        <v>17308</v>
      </c>
    </row>
    <row r="43" spans="2:15" ht="17.100000000000001" customHeight="1" thickTop="1" thickBot="1">
      <c r="B43" s="111">
        <v>2</v>
      </c>
      <c r="C43" s="112" t="s">
        <v>188</v>
      </c>
      <c r="D43" s="107" t="s">
        <v>94</v>
      </c>
      <c r="E43" s="119">
        <v>48</v>
      </c>
      <c r="F43" s="124"/>
      <c r="G43" s="111">
        <v>2</v>
      </c>
      <c r="H43" s="112" t="s">
        <v>189</v>
      </c>
      <c r="I43" s="107" t="s">
        <v>94</v>
      </c>
      <c r="J43" s="119">
        <v>125</v>
      </c>
      <c r="K43" s="1"/>
      <c r="L43" s="259"/>
      <c r="M43" s="260"/>
      <c r="N43" s="262"/>
      <c r="O43" s="264"/>
    </row>
    <row r="44" spans="2:15" ht="17.100000000000001" customHeight="1" thickBot="1">
      <c r="B44" s="115">
        <v>3</v>
      </c>
      <c r="C44" s="116" t="s">
        <v>190</v>
      </c>
      <c r="D44" s="117" t="s">
        <v>103</v>
      </c>
      <c r="E44" s="118">
        <v>33</v>
      </c>
      <c r="F44" s="124"/>
      <c r="G44" s="150">
        <v>3</v>
      </c>
      <c r="H44" s="151" t="s">
        <v>191</v>
      </c>
      <c r="I44" s="152" t="s">
        <v>94</v>
      </c>
      <c r="J44" s="118">
        <v>613</v>
      </c>
      <c r="K44" s="1"/>
      <c r="L44" s="153"/>
      <c r="M44" s="153"/>
      <c r="N44" s="153"/>
      <c r="O44" s="153"/>
    </row>
    <row r="45" spans="2:15" ht="15" customHeight="1">
      <c r="B45" s="124"/>
      <c r="C45" s="154"/>
      <c r="D45" s="155"/>
      <c r="E45" s="156"/>
      <c r="F45" s="157"/>
      <c r="G45" s="154"/>
      <c r="H45" s="157"/>
      <c r="I45" s="158"/>
      <c r="J45" s="1"/>
      <c r="K45" s="1"/>
      <c r="L45" s="1"/>
      <c r="M45" s="1"/>
      <c r="N45" s="1"/>
      <c r="O45" s="1"/>
    </row>
    <row r="46" spans="2:15" ht="15" customHeight="1">
      <c r="B46" s="124"/>
      <c r="C46" s="154" t="s">
        <v>192</v>
      </c>
      <c r="D46" s="155"/>
      <c r="E46" s="156"/>
      <c r="F46" s="157"/>
      <c r="G46" s="154"/>
      <c r="H46" s="157"/>
      <c r="I46" s="3"/>
      <c r="J46" s="3"/>
      <c r="K46" s="1"/>
    </row>
    <row r="47" spans="2:15" ht="15" customHeight="1"/>
    <row r="48" spans="2:15" ht="15" customHeight="1"/>
    <row r="49" spans="2:15" ht="15" customHeight="1">
      <c r="L49" s="159"/>
      <c r="M49" s="160"/>
      <c r="N49" s="161"/>
      <c r="O49" s="161"/>
    </row>
    <row r="50" spans="2:15" ht="15" customHeight="1">
      <c r="B50" s="162"/>
      <c r="C50" s="162"/>
      <c r="D50" s="162"/>
      <c r="E50" s="162"/>
      <c r="F50" s="162"/>
      <c r="G50" s="162"/>
      <c r="H50" s="162"/>
      <c r="I50" s="162"/>
      <c r="J50" s="162"/>
      <c r="K50" s="162"/>
      <c r="L50" s="159"/>
      <c r="M50" s="160"/>
      <c r="N50" s="161"/>
      <c r="O50" s="161"/>
    </row>
    <row r="51" spans="2:15" ht="15" customHeight="1">
      <c r="B51" s="162"/>
      <c r="C51" s="162"/>
      <c r="D51" s="162"/>
      <c r="E51" s="162"/>
      <c r="F51" s="162"/>
      <c r="G51" s="162"/>
      <c r="H51" s="162"/>
      <c r="I51" s="162"/>
      <c r="J51" s="162"/>
      <c r="K51" s="162"/>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6" customWidth="1"/>
    <col min="2" max="3" width="9.140625" style="296" customWidth="1"/>
    <col min="4" max="4" width="4.85546875" style="296" customWidth="1"/>
    <col min="5" max="6" width="9.140625" style="296" customWidth="1"/>
    <col min="7" max="7" width="7.140625" style="296" customWidth="1"/>
    <col min="8" max="8" width="28.85546875" style="296" customWidth="1"/>
    <col min="9" max="9" width="7.5703125" style="296" customWidth="1"/>
    <col min="10" max="10" width="6.5703125" style="296" customWidth="1"/>
    <col min="11" max="11" width="8.7109375" style="296" customWidth="1"/>
    <col min="12" max="12" width="11.5703125" style="296" customWidth="1"/>
    <col min="13" max="28" width="9.140625" style="296" customWidth="1"/>
    <col min="29" max="16384" width="9.140625" style="313"/>
  </cols>
  <sheetData>
    <row r="1" spans="1:32" s="298" customFormat="1" ht="12.75">
      <c r="A1" s="296"/>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7"/>
    </row>
    <row r="2" spans="1:32" s="298" customFormat="1" ht="12.75">
      <c r="A2" s="296"/>
      <c r="B2" s="296" t="s">
        <v>193</v>
      </c>
      <c r="C2" s="296" t="s">
        <v>194</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row>
    <row r="3" spans="1:32" s="298" customFormat="1" ht="12.75">
      <c r="A3" s="296"/>
      <c r="B3" s="296" t="s">
        <v>195</v>
      </c>
      <c r="C3" s="296">
        <v>23087</v>
      </c>
      <c r="D3" s="296"/>
      <c r="F3" s="296"/>
      <c r="G3" s="296"/>
      <c r="H3" s="296"/>
      <c r="I3" s="296"/>
      <c r="J3" s="296"/>
      <c r="K3" s="296"/>
      <c r="L3" s="296"/>
      <c r="M3" s="296"/>
      <c r="N3" s="296"/>
      <c r="O3" s="296"/>
      <c r="P3" s="296"/>
      <c r="Q3" s="296"/>
      <c r="R3" s="296"/>
      <c r="S3" s="296"/>
      <c r="T3" s="296"/>
      <c r="U3" s="296"/>
      <c r="V3" s="296"/>
      <c r="W3" s="296"/>
      <c r="X3" s="296"/>
      <c r="Y3" s="296"/>
      <c r="Z3" s="296"/>
      <c r="AA3" s="296"/>
      <c r="AB3" s="296"/>
    </row>
    <row r="4" spans="1:32" s="298" customFormat="1" ht="12.75">
      <c r="A4" s="296"/>
      <c r="B4" s="296" t="s">
        <v>196</v>
      </c>
      <c r="C4" s="296">
        <v>22194</v>
      </c>
      <c r="D4" s="296"/>
      <c r="H4" s="296" t="s">
        <v>197</v>
      </c>
      <c r="I4" s="298">
        <v>52</v>
      </c>
      <c r="J4" s="298">
        <f t="shared" ref="J4:J9" si="0">K4+K10</f>
        <v>52</v>
      </c>
      <c r="K4" s="296">
        <v>17</v>
      </c>
      <c r="L4" s="296"/>
      <c r="M4" s="296"/>
      <c r="N4" s="296"/>
      <c r="O4" s="296"/>
      <c r="P4" s="296"/>
      <c r="Q4" s="296"/>
      <c r="R4" s="296"/>
      <c r="S4" s="296"/>
      <c r="T4" s="296"/>
      <c r="U4" s="296"/>
      <c r="V4" s="296"/>
      <c r="W4" s="296"/>
      <c r="X4" s="296"/>
      <c r="Y4" s="296"/>
      <c r="Z4" s="296"/>
      <c r="AA4" s="296"/>
      <c r="AB4" s="296"/>
    </row>
    <row r="5" spans="1:32" s="298" customFormat="1" ht="12.75">
      <c r="A5" s="296"/>
      <c r="B5" s="296" t="s">
        <v>198</v>
      </c>
      <c r="C5" s="296">
        <v>21626</v>
      </c>
      <c r="D5" s="296"/>
      <c r="E5" s="296"/>
      <c r="F5" s="296" t="s">
        <v>199</v>
      </c>
      <c r="H5" s="296" t="s">
        <v>200</v>
      </c>
      <c r="I5" s="298">
        <v>0</v>
      </c>
      <c r="J5" s="298">
        <f t="shared" si="0"/>
        <v>0</v>
      </c>
      <c r="K5" s="296">
        <v>0</v>
      </c>
      <c r="L5" s="296"/>
      <c r="M5" s="296"/>
      <c r="N5" s="296"/>
      <c r="O5" s="296"/>
      <c r="P5" s="296"/>
      <c r="Q5" s="296"/>
      <c r="R5" s="296"/>
      <c r="S5" s="296"/>
      <c r="T5" s="296"/>
      <c r="U5" s="296"/>
      <c r="V5" s="296"/>
      <c r="W5" s="296"/>
      <c r="X5" s="296"/>
      <c r="Y5" s="296"/>
      <c r="Z5" s="296"/>
      <c r="AA5" s="296"/>
      <c r="AB5" s="296"/>
    </row>
    <row r="6" spans="1:32" s="298" customFormat="1" ht="12.75">
      <c r="A6" s="296"/>
      <c r="B6" s="296" t="s">
        <v>201</v>
      </c>
      <c r="C6" s="296">
        <v>21012</v>
      </c>
      <c r="D6" s="296"/>
      <c r="E6" s="296" t="s">
        <v>202</v>
      </c>
      <c r="F6" s="296">
        <v>2520</v>
      </c>
      <c r="H6" s="298" t="s">
        <v>203</v>
      </c>
      <c r="I6" s="298">
        <v>0</v>
      </c>
      <c r="J6" s="298">
        <f t="shared" si="0"/>
        <v>0</v>
      </c>
      <c r="K6" s="298">
        <v>0</v>
      </c>
      <c r="L6" s="296"/>
      <c r="M6" s="296"/>
      <c r="N6" s="296"/>
      <c r="O6" s="296"/>
      <c r="P6" s="296"/>
      <c r="Q6" s="296"/>
      <c r="R6" s="296"/>
      <c r="S6" s="296"/>
      <c r="T6" s="296"/>
      <c r="U6" s="296"/>
      <c r="V6" s="296"/>
      <c r="W6" s="296"/>
      <c r="X6" s="296"/>
      <c r="Y6" s="296"/>
      <c r="Z6" s="296"/>
      <c r="AA6" s="296"/>
      <c r="AB6" s="296"/>
    </row>
    <row r="7" spans="1:32" s="298" customFormat="1" ht="12.75">
      <c r="A7" s="296"/>
      <c r="B7" s="296" t="s">
        <v>204</v>
      </c>
      <c r="C7" s="296">
        <v>20381</v>
      </c>
      <c r="D7" s="296"/>
      <c r="E7" s="296" t="s">
        <v>205</v>
      </c>
      <c r="F7" s="296">
        <v>4178</v>
      </c>
      <c r="H7" s="299" t="s">
        <v>206</v>
      </c>
      <c r="I7" s="298">
        <v>14</v>
      </c>
      <c r="J7" s="298">
        <f t="shared" si="0"/>
        <v>14</v>
      </c>
      <c r="K7" s="296">
        <v>8</v>
      </c>
      <c r="L7" s="296"/>
      <c r="M7" s="296"/>
      <c r="N7" s="296"/>
      <c r="O7" s="296"/>
      <c r="P7" s="296"/>
      <c r="Q7" s="296"/>
      <c r="R7" s="296"/>
      <c r="S7" s="296"/>
      <c r="T7" s="296"/>
      <c r="U7" s="296"/>
      <c r="V7" s="296"/>
      <c r="W7" s="296"/>
      <c r="X7" s="296"/>
      <c r="Y7" s="296"/>
      <c r="Z7" s="296"/>
      <c r="AA7" s="296"/>
      <c r="AB7" s="296"/>
    </row>
    <row r="8" spans="1:32" s="298" customFormat="1" ht="12.75">
      <c r="A8" s="296"/>
      <c r="B8" s="296" t="s">
        <v>207</v>
      </c>
      <c r="C8" s="296">
        <v>19226</v>
      </c>
      <c r="D8" s="296"/>
      <c r="E8" s="296" t="s">
        <v>208</v>
      </c>
      <c r="F8" s="296">
        <v>3078</v>
      </c>
      <c r="H8" s="298" t="s">
        <v>209</v>
      </c>
      <c r="I8" s="298">
        <v>8</v>
      </c>
      <c r="J8" s="298">
        <f t="shared" si="0"/>
        <v>8</v>
      </c>
      <c r="K8" s="296">
        <v>5</v>
      </c>
      <c r="L8" s="296"/>
      <c r="M8" s="296"/>
      <c r="N8" s="296"/>
      <c r="O8" s="296"/>
      <c r="P8" s="296"/>
      <c r="Q8" s="296"/>
      <c r="R8" s="296"/>
      <c r="S8" s="296"/>
      <c r="T8" s="296"/>
      <c r="U8" s="296"/>
      <c r="V8" s="296"/>
      <c r="W8" s="296"/>
      <c r="X8" s="296"/>
      <c r="Y8" s="296"/>
      <c r="Z8" s="296"/>
      <c r="AA8" s="296"/>
      <c r="AB8" s="296"/>
    </row>
    <row r="9" spans="1:32" s="298" customFormat="1" ht="12.75">
      <c r="A9" s="296"/>
      <c r="B9" s="296" t="s">
        <v>210</v>
      </c>
      <c r="C9" s="296">
        <v>18515</v>
      </c>
      <c r="D9" s="296"/>
      <c r="E9" s="296" t="s">
        <v>211</v>
      </c>
      <c r="F9" s="296">
        <v>4509</v>
      </c>
      <c r="H9" s="298" t="s">
        <v>212</v>
      </c>
      <c r="I9" s="298">
        <v>1</v>
      </c>
      <c r="J9" s="298">
        <f t="shared" si="0"/>
        <v>1</v>
      </c>
      <c r="K9" s="296">
        <v>0</v>
      </c>
      <c r="M9" s="296"/>
      <c r="N9" s="296"/>
      <c r="O9" s="296"/>
      <c r="P9" s="296"/>
      <c r="Q9" s="296"/>
      <c r="R9" s="296"/>
      <c r="S9" s="296"/>
      <c r="T9" s="296"/>
      <c r="U9" s="296"/>
      <c r="V9" s="296"/>
      <c r="W9" s="296"/>
      <c r="X9" s="296"/>
      <c r="Y9" s="296"/>
      <c r="Z9" s="296"/>
      <c r="AA9" s="296"/>
      <c r="AB9" s="296"/>
    </row>
    <row r="10" spans="1:32" s="298" customFormat="1" ht="12.75">
      <c r="A10" s="296"/>
      <c r="B10" s="296" t="s">
        <v>213</v>
      </c>
      <c r="C10" s="296">
        <v>18037</v>
      </c>
      <c r="D10" s="296"/>
      <c r="E10" s="296" t="s">
        <v>214</v>
      </c>
      <c r="F10" s="296">
        <v>3420</v>
      </c>
      <c r="K10" s="298">
        <v>35</v>
      </c>
      <c r="M10" s="296"/>
      <c r="N10" s="296"/>
      <c r="O10" s="296"/>
      <c r="P10" s="296"/>
      <c r="Q10" s="296"/>
      <c r="R10" s="296"/>
      <c r="S10" s="296"/>
      <c r="T10" s="296"/>
      <c r="U10" s="296"/>
      <c r="V10" s="296"/>
      <c r="W10" s="296"/>
      <c r="X10" s="296"/>
      <c r="Y10" s="296"/>
      <c r="Z10" s="296"/>
      <c r="AA10" s="296"/>
      <c r="AB10" s="296"/>
    </row>
    <row r="11" spans="1:32" s="298" customFormat="1" ht="12.75">
      <c r="A11" s="296"/>
      <c r="B11" s="296" t="s">
        <v>215</v>
      </c>
      <c r="C11" s="296">
        <v>18158</v>
      </c>
      <c r="D11" s="296"/>
      <c r="E11" s="296" t="s">
        <v>195</v>
      </c>
      <c r="F11" s="296">
        <v>4602</v>
      </c>
      <c r="K11" s="298">
        <v>0</v>
      </c>
      <c r="M11" s="296"/>
      <c r="N11" s="296"/>
      <c r="O11" s="296"/>
      <c r="P11" s="296"/>
      <c r="Q11" s="296"/>
      <c r="R11" s="296"/>
      <c r="S11" s="296"/>
      <c r="T11" s="296"/>
      <c r="U11" s="296"/>
      <c r="V11" s="296"/>
      <c r="W11" s="296"/>
      <c r="X11" s="296"/>
      <c r="Y11" s="296"/>
      <c r="Z11" s="296"/>
      <c r="AA11" s="296"/>
      <c r="AB11" s="296"/>
    </row>
    <row r="12" spans="1:32" s="298" customFormat="1" ht="12.75">
      <c r="A12" s="296"/>
      <c r="B12" s="296" t="s">
        <v>216</v>
      </c>
      <c r="C12" s="296">
        <v>18834</v>
      </c>
      <c r="D12" s="296"/>
      <c r="E12" s="296"/>
      <c r="F12" s="296"/>
      <c r="K12" s="298">
        <v>0</v>
      </c>
      <c r="M12" s="296"/>
      <c r="N12" s="296"/>
      <c r="O12" s="296"/>
      <c r="P12" s="296"/>
      <c r="Q12" s="296"/>
      <c r="R12" s="296"/>
      <c r="S12" s="296"/>
      <c r="T12" s="296"/>
      <c r="U12" s="296"/>
      <c r="V12" s="296"/>
      <c r="W12" s="296"/>
      <c r="X12" s="296"/>
      <c r="Y12" s="296"/>
      <c r="Z12" s="296"/>
      <c r="AA12" s="296"/>
      <c r="AB12" s="296"/>
    </row>
    <row r="13" spans="1:32" s="298" customFormat="1" ht="12.75">
      <c r="A13" s="296"/>
      <c r="B13" s="296" t="s">
        <v>217</v>
      </c>
      <c r="C13" s="296">
        <v>18509</v>
      </c>
      <c r="D13" s="296"/>
      <c r="E13" s="296" t="s">
        <v>213</v>
      </c>
      <c r="F13" s="296">
        <v>4311</v>
      </c>
      <c r="K13" s="298">
        <v>6</v>
      </c>
      <c r="M13" s="296"/>
      <c r="N13" s="296"/>
      <c r="O13" s="296"/>
      <c r="P13" s="296"/>
      <c r="Q13" s="296"/>
      <c r="R13" s="296"/>
      <c r="S13" s="296"/>
      <c r="T13" s="296"/>
      <c r="U13" s="296"/>
      <c r="V13" s="296"/>
      <c r="W13" s="296"/>
      <c r="X13" s="296"/>
      <c r="Y13" s="296"/>
      <c r="Z13" s="296"/>
      <c r="AA13" s="296"/>
      <c r="AB13" s="296"/>
    </row>
    <row r="14" spans="1:32" s="298" customFormat="1" ht="12.75">
      <c r="A14" s="296"/>
      <c r="B14" s="296" t="s">
        <v>218</v>
      </c>
      <c r="C14" s="296">
        <v>17914</v>
      </c>
      <c r="D14" s="296"/>
      <c r="E14" s="296" t="s">
        <v>215</v>
      </c>
      <c r="F14" s="296">
        <v>4710</v>
      </c>
      <c r="K14" s="298">
        <v>3</v>
      </c>
      <c r="M14" s="296"/>
      <c r="N14" s="296"/>
      <c r="O14" s="296"/>
      <c r="P14" s="296"/>
      <c r="Q14" s="296"/>
      <c r="R14" s="296"/>
      <c r="S14" s="296"/>
      <c r="T14" s="296"/>
      <c r="U14" s="296"/>
      <c r="V14" s="296"/>
      <c r="W14" s="296"/>
      <c r="X14" s="296"/>
      <c r="Y14" s="296"/>
      <c r="Z14" s="296"/>
      <c r="AA14" s="296"/>
      <c r="AB14" s="296"/>
    </row>
    <row r="15" spans="1:32" s="298" customFormat="1" ht="12.75">
      <c r="A15" s="296"/>
      <c r="B15" s="296" t="s">
        <v>219</v>
      </c>
      <c r="C15" s="296">
        <v>17308</v>
      </c>
      <c r="D15" s="296"/>
      <c r="E15" s="296" t="s">
        <v>216</v>
      </c>
      <c r="F15" s="296">
        <v>4225</v>
      </c>
      <c r="J15" s="296"/>
      <c r="K15" s="298">
        <v>1</v>
      </c>
      <c r="M15" s="296"/>
      <c r="N15" s="296"/>
      <c r="O15" s="296"/>
      <c r="P15" s="296"/>
      <c r="Q15" s="296"/>
      <c r="R15" s="296"/>
      <c r="S15" s="296"/>
      <c r="T15" s="296"/>
      <c r="U15" s="296"/>
      <c r="V15" s="296"/>
      <c r="W15" s="296"/>
      <c r="X15" s="296"/>
      <c r="Y15" s="296"/>
      <c r="Z15" s="296"/>
      <c r="AA15" s="296"/>
      <c r="AB15" s="296"/>
    </row>
    <row r="16" spans="1:32" s="298" customFormat="1" ht="12.75">
      <c r="A16" s="296"/>
      <c r="B16" s="296"/>
      <c r="E16" s="296" t="s">
        <v>217</v>
      </c>
      <c r="F16" s="296">
        <v>3692</v>
      </c>
      <c r="H16" s="296"/>
      <c r="I16" s="296"/>
      <c r="J16" s="296"/>
      <c r="M16" s="296"/>
      <c r="N16" s="296"/>
      <c r="O16" s="296"/>
      <c r="P16" s="296"/>
      <c r="Q16" s="296"/>
      <c r="R16" s="296"/>
      <c r="S16" s="296"/>
      <c r="T16" s="296"/>
      <c r="U16" s="296"/>
      <c r="V16" s="296"/>
      <c r="W16" s="296"/>
      <c r="X16" s="296"/>
      <c r="Y16" s="296"/>
      <c r="Z16" s="296"/>
      <c r="AA16" s="296"/>
      <c r="AB16" s="296"/>
      <c r="AF16" s="300"/>
    </row>
    <row r="17" spans="1:32" s="298" customFormat="1" ht="12.75">
      <c r="A17" s="296"/>
      <c r="B17" s="296"/>
      <c r="C17" s="296"/>
      <c r="D17" s="296"/>
      <c r="E17" s="296" t="s">
        <v>218</v>
      </c>
      <c r="F17" s="296">
        <v>5225</v>
      </c>
      <c r="H17" s="296"/>
      <c r="I17" s="296"/>
      <c r="J17" s="296"/>
      <c r="M17" s="296"/>
      <c r="N17" s="296"/>
      <c r="O17" s="296"/>
      <c r="P17" s="296"/>
      <c r="Q17" s="296"/>
      <c r="R17" s="296"/>
      <c r="S17" s="296"/>
      <c r="T17" s="296"/>
      <c r="U17" s="296"/>
      <c r="V17" s="296"/>
      <c r="W17" s="296"/>
      <c r="X17" s="296"/>
      <c r="Y17" s="296"/>
      <c r="Z17" s="296"/>
      <c r="AA17" s="296"/>
      <c r="AB17" s="296"/>
      <c r="AF17" s="300"/>
    </row>
    <row r="18" spans="1:32" s="298" customFormat="1" ht="12.75">
      <c r="A18" s="296"/>
      <c r="B18" s="296"/>
      <c r="C18" s="296"/>
      <c r="D18" s="296"/>
      <c r="E18" s="296" t="s">
        <v>219</v>
      </c>
      <c r="F18" s="296">
        <v>2474</v>
      </c>
      <c r="H18" s="296"/>
      <c r="I18" s="301"/>
      <c r="J18" s="296"/>
      <c r="M18" s="296"/>
      <c r="N18" s="296"/>
      <c r="O18" s="296"/>
      <c r="P18" s="296"/>
      <c r="Q18" s="296"/>
      <c r="R18" s="296"/>
      <c r="S18" s="296"/>
      <c r="T18" s="296"/>
      <c r="U18" s="296"/>
      <c r="V18" s="296"/>
      <c r="W18" s="296"/>
      <c r="X18" s="296"/>
      <c r="Y18" s="296"/>
      <c r="Z18" s="296"/>
      <c r="AA18" s="296"/>
      <c r="AB18" s="296"/>
      <c r="AF18" s="300"/>
    </row>
    <row r="19" spans="1:32" s="298" customFormat="1" ht="12.75">
      <c r="A19" s="296"/>
      <c r="B19" s="296"/>
      <c r="C19" s="296"/>
      <c r="D19" s="296"/>
      <c r="G19" s="296"/>
      <c r="H19" s="296"/>
      <c r="I19" s="296"/>
      <c r="J19" s="296"/>
      <c r="K19" s="302">
        <f>K22+K23+K24+K25+K26+K27+K28+K29+K30+K31+K32+K33+K34</f>
        <v>0.99994271022383563</v>
      </c>
      <c r="M19" s="296"/>
      <c r="N19" s="296"/>
      <c r="O19" s="296"/>
      <c r="P19" s="296"/>
      <c r="Q19" s="296"/>
      <c r="R19" s="296"/>
      <c r="S19" s="296"/>
      <c r="T19" s="296"/>
      <c r="U19" s="296"/>
      <c r="V19" s="296"/>
      <c r="W19" s="296"/>
      <c r="X19" s="296"/>
      <c r="Y19" s="296"/>
      <c r="Z19" s="296"/>
      <c r="AA19" s="296"/>
      <c r="AB19" s="296"/>
      <c r="AF19" s="300"/>
    </row>
    <row r="20" spans="1:32" s="298" customFormat="1" ht="12.75">
      <c r="A20" s="296"/>
      <c r="B20" s="296"/>
      <c r="C20" s="296"/>
      <c r="D20" s="296"/>
      <c r="G20" s="296"/>
      <c r="H20" s="296"/>
      <c r="I20" s="296"/>
      <c r="J20" s="296"/>
      <c r="K20" s="296"/>
      <c r="L20" s="296"/>
      <c r="M20" s="296"/>
      <c r="N20" s="296"/>
      <c r="O20" s="296"/>
      <c r="P20" s="296"/>
      <c r="Q20" s="296"/>
      <c r="R20" s="296"/>
      <c r="S20" s="296"/>
      <c r="T20" s="296"/>
      <c r="U20" s="296"/>
      <c r="V20" s="296"/>
      <c r="W20" s="296"/>
      <c r="X20" s="296"/>
      <c r="Y20" s="296"/>
      <c r="Z20" s="296"/>
      <c r="AA20" s="296"/>
      <c r="AB20" s="296"/>
      <c r="AF20" s="300"/>
    </row>
    <row r="21" spans="1:32" s="298" customFormat="1" ht="12.75">
      <c r="A21" s="296"/>
      <c r="B21" s="296"/>
      <c r="C21" s="296"/>
      <c r="D21" s="296"/>
      <c r="G21" s="296"/>
      <c r="H21" s="296"/>
      <c r="I21" s="296"/>
      <c r="J21" s="296"/>
      <c r="K21" s="296"/>
      <c r="L21" s="296"/>
      <c r="M21" s="296"/>
      <c r="N21" s="296"/>
      <c r="O21" s="296"/>
      <c r="P21" s="296"/>
      <c r="Q21" s="296"/>
      <c r="R21" s="296"/>
      <c r="S21" s="296"/>
      <c r="T21" s="296"/>
      <c r="U21" s="296"/>
      <c r="V21" s="296"/>
      <c r="W21" s="296"/>
      <c r="X21" s="296"/>
      <c r="Y21" s="296"/>
      <c r="Z21" s="296"/>
      <c r="AA21" s="296"/>
      <c r="AB21" s="296"/>
      <c r="AF21" s="300"/>
    </row>
    <row r="22" spans="1:32" s="298" customFormat="1" ht="12.75">
      <c r="A22" s="296"/>
      <c r="B22" s="296">
        <v>1084</v>
      </c>
      <c r="C22" s="296"/>
      <c r="D22" s="296"/>
      <c r="E22" s="296"/>
      <c r="F22" s="296"/>
      <c r="G22" s="296"/>
      <c r="H22" s="296"/>
      <c r="I22" s="296"/>
      <c r="J22" s="303" t="s">
        <v>220</v>
      </c>
      <c r="K22" s="300">
        <f t="shared" ref="K22:K34" si="1">B22/B$36</f>
        <v>0.32788868723532971</v>
      </c>
      <c r="L22" s="304">
        <f t="shared" ref="L22:L34" si="2">B22/B$36</f>
        <v>0.32788868723532971</v>
      </c>
      <c r="M22" s="296"/>
      <c r="N22" s="296"/>
      <c r="O22" s="296"/>
      <c r="P22" s="296"/>
      <c r="Q22" s="296"/>
      <c r="R22" s="296"/>
      <c r="S22" s="296"/>
      <c r="T22" s="296"/>
      <c r="U22" s="296"/>
      <c r="V22" s="296"/>
      <c r="W22" s="296"/>
      <c r="X22" s="296"/>
      <c r="Y22" s="296"/>
      <c r="Z22" s="296"/>
      <c r="AA22" s="296"/>
      <c r="AB22" s="296"/>
      <c r="AF22" s="300"/>
    </row>
    <row r="23" spans="1:32" s="298" customFormat="1" ht="12.75">
      <c r="A23" s="296"/>
      <c r="B23" s="296">
        <v>141</v>
      </c>
      <c r="C23" s="296"/>
      <c r="D23" s="296"/>
      <c r="E23" s="296"/>
      <c r="F23" s="296"/>
      <c r="G23" s="296"/>
      <c r="H23" s="296"/>
      <c r="I23" s="296"/>
      <c r="J23" s="303" t="s">
        <v>221</v>
      </c>
      <c r="K23" s="300">
        <f t="shared" si="1"/>
        <v>4.26497277676951E-2</v>
      </c>
      <c r="L23" s="305">
        <f t="shared" si="2"/>
        <v>4.26497277676951E-2</v>
      </c>
      <c r="M23" s="296"/>
      <c r="N23" s="296"/>
      <c r="O23" s="296"/>
      <c r="P23" s="296"/>
      <c r="Q23" s="296"/>
      <c r="R23" s="296"/>
      <c r="S23" s="296"/>
      <c r="T23" s="296"/>
      <c r="U23" s="296"/>
      <c r="V23" s="296"/>
      <c r="W23" s="296"/>
      <c r="X23" s="296"/>
      <c r="Y23" s="296"/>
      <c r="Z23" s="296"/>
      <c r="AA23" s="296"/>
      <c r="AB23" s="296"/>
      <c r="AF23" s="300"/>
    </row>
    <row r="24" spans="1:32" s="298" customFormat="1" ht="12.75">
      <c r="A24" s="296"/>
      <c r="B24" s="296">
        <v>56</v>
      </c>
      <c r="C24" s="296"/>
      <c r="D24" s="296"/>
      <c r="E24" s="296"/>
      <c r="F24" s="296"/>
      <c r="G24" s="296"/>
      <c r="H24" s="296"/>
      <c r="I24" s="296"/>
      <c r="J24" s="303" t="s">
        <v>222</v>
      </c>
      <c r="K24" s="300">
        <f t="shared" si="1"/>
        <v>1.6938898971566849E-2</v>
      </c>
      <c r="L24" s="305">
        <f t="shared" si="2"/>
        <v>1.6938898971566849E-2</v>
      </c>
      <c r="M24" s="296"/>
      <c r="N24" s="296"/>
      <c r="O24" s="296"/>
      <c r="P24" s="296"/>
      <c r="Q24" s="296"/>
      <c r="R24" s="296"/>
      <c r="S24" s="296"/>
      <c r="T24" s="296"/>
      <c r="U24" s="296"/>
      <c r="V24" s="296"/>
      <c r="W24" s="296"/>
      <c r="X24" s="296"/>
      <c r="Y24" s="296"/>
      <c r="Z24" s="296"/>
      <c r="AA24" s="296"/>
      <c r="AB24" s="296"/>
      <c r="AF24" s="300"/>
    </row>
    <row r="25" spans="1:32" s="298" customFormat="1" ht="12.75" customHeight="1">
      <c r="A25" s="296"/>
      <c r="B25" s="296">
        <v>104</v>
      </c>
      <c r="C25" s="296"/>
      <c r="D25" s="296"/>
      <c r="E25" s="296"/>
      <c r="F25" s="296"/>
      <c r="G25" s="296"/>
      <c r="H25" s="296"/>
      <c r="J25" s="306" t="s">
        <v>223</v>
      </c>
      <c r="K25" s="300">
        <f t="shared" si="1"/>
        <v>3.1457955232909861E-2</v>
      </c>
      <c r="L25" s="305">
        <f t="shared" si="2"/>
        <v>3.1457955232909861E-2</v>
      </c>
      <c r="M25" s="296"/>
      <c r="N25" s="296"/>
      <c r="O25" s="296"/>
      <c r="P25" s="296"/>
      <c r="Q25" s="296"/>
      <c r="R25" s="296"/>
      <c r="S25" s="296"/>
      <c r="T25" s="296"/>
      <c r="U25" s="296"/>
      <c r="V25" s="296"/>
      <c r="W25" s="296"/>
      <c r="X25" s="296"/>
      <c r="Y25" s="296"/>
      <c r="Z25" s="296"/>
      <c r="AA25" s="296"/>
      <c r="AB25" s="296"/>
      <c r="AF25" s="300"/>
    </row>
    <row r="26" spans="1:32" s="298" customFormat="1" ht="12.75" customHeight="1">
      <c r="A26" s="296"/>
      <c r="B26" s="296">
        <v>137</v>
      </c>
      <c r="C26" s="296"/>
      <c r="D26" s="296"/>
      <c r="E26" s="296"/>
      <c r="F26" s="296"/>
      <c r="G26" s="296"/>
      <c r="H26" s="296"/>
      <c r="I26" s="296"/>
      <c r="J26" s="303" t="s">
        <v>224</v>
      </c>
      <c r="K26" s="300">
        <f t="shared" si="1"/>
        <v>4.1439806412583186E-2</v>
      </c>
      <c r="L26" s="304">
        <f t="shared" si="2"/>
        <v>4.1439806412583186E-2</v>
      </c>
      <c r="M26" s="296"/>
      <c r="N26" s="296"/>
      <c r="O26" s="296"/>
      <c r="P26" s="296"/>
      <c r="Q26" s="296"/>
      <c r="R26" s="296"/>
      <c r="S26" s="296"/>
      <c r="T26" s="296"/>
      <c r="U26" s="296"/>
      <c r="V26" s="296"/>
      <c r="W26" s="296"/>
      <c r="X26" s="296"/>
      <c r="Y26" s="296"/>
      <c r="Z26" s="296"/>
      <c r="AA26" s="296"/>
      <c r="AB26" s="296"/>
      <c r="AF26" s="300"/>
    </row>
    <row r="27" spans="1:32" s="298" customFormat="1" ht="12.75">
      <c r="A27" s="296"/>
      <c r="B27" s="296">
        <v>36</v>
      </c>
      <c r="C27" s="296"/>
      <c r="D27" s="296"/>
      <c r="E27" s="296"/>
      <c r="F27" s="296"/>
      <c r="G27" s="296"/>
      <c r="H27" s="296"/>
      <c r="I27" s="296"/>
      <c r="J27" s="306" t="s">
        <v>225</v>
      </c>
      <c r="K27" s="300">
        <f t="shared" si="1"/>
        <v>1.0889292196007259E-2</v>
      </c>
      <c r="L27" s="304">
        <f t="shared" si="2"/>
        <v>1.0889292196007259E-2</v>
      </c>
      <c r="M27" s="296"/>
      <c r="N27" s="296"/>
      <c r="O27" s="296"/>
      <c r="P27" s="296"/>
      <c r="Q27" s="296"/>
      <c r="R27" s="296"/>
      <c r="S27" s="296"/>
      <c r="T27" s="296"/>
      <c r="U27" s="296"/>
      <c r="V27" s="296"/>
      <c r="W27" s="296"/>
      <c r="X27" s="296"/>
      <c r="Y27" s="296"/>
      <c r="Z27" s="296"/>
      <c r="AA27" s="296"/>
      <c r="AB27" s="296"/>
      <c r="AF27" s="300"/>
    </row>
    <row r="28" spans="1:32" s="298" customFormat="1" ht="12.75">
      <c r="A28" s="296"/>
      <c r="B28" s="296">
        <v>392</v>
      </c>
      <c r="C28" s="296"/>
      <c r="D28" s="296"/>
      <c r="E28" s="296"/>
      <c r="F28" s="296"/>
      <c r="G28" s="296"/>
      <c r="H28" s="296"/>
      <c r="I28" s="296"/>
      <c r="J28" s="306" t="s">
        <v>226</v>
      </c>
      <c r="K28" s="300">
        <f t="shared" si="1"/>
        <v>0.11857229280096794</v>
      </c>
      <c r="L28" s="305">
        <f t="shared" si="2"/>
        <v>0.11857229280096794</v>
      </c>
      <c r="M28" s="296"/>
      <c r="N28" s="296"/>
      <c r="O28" s="296"/>
      <c r="P28" s="296"/>
      <c r="Q28" s="296"/>
      <c r="R28" s="296"/>
      <c r="S28" s="296"/>
      <c r="T28" s="296"/>
      <c r="U28" s="296"/>
      <c r="V28" s="296"/>
      <c r="W28" s="296"/>
      <c r="X28" s="296"/>
      <c r="Y28" s="296"/>
      <c r="Z28" s="296"/>
      <c r="AA28" s="296"/>
      <c r="AB28" s="296"/>
      <c r="AF28" s="300"/>
    </row>
    <row r="29" spans="1:32" s="298" customFormat="1" ht="12.75">
      <c r="A29" s="296"/>
      <c r="B29" s="296">
        <v>106</v>
      </c>
      <c r="C29" s="296"/>
      <c r="D29" s="296"/>
      <c r="E29" s="296"/>
      <c r="F29" s="296"/>
      <c r="G29" s="296"/>
      <c r="H29" s="296"/>
      <c r="I29" s="296"/>
      <c r="J29" s="306" t="s">
        <v>227</v>
      </c>
      <c r="K29" s="300">
        <f t="shared" si="1"/>
        <v>3.2062915910465818E-2</v>
      </c>
      <c r="L29" s="305">
        <f t="shared" si="2"/>
        <v>3.2062915910465818E-2</v>
      </c>
      <c r="M29" s="296"/>
      <c r="N29" s="296"/>
      <c r="O29" s="296"/>
      <c r="P29" s="296"/>
      <c r="Q29" s="296"/>
      <c r="R29" s="296"/>
      <c r="S29" s="296"/>
      <c r="T29" s="296"/>
      <c r="U29" s="296"/>
      <c r="V29" s="296"/>
      <c r="W29" s="296"/>
      <c r="X29" s="296"/>
      <c r="Y29" s="296"/>
      <c r="Z29" s="296"/>
      <c r="AA29" s="296"/>
      <c r="AB29" s="296"/>
      <c r="AF29" s="307"/>
    </row>
    <row r="30" spans="1:32" s="298" customFormat="1" ht="12.75">
      <c r="A30" s="296"/>
      <c r="B30" s="296">
        <v>107</v>
      </c>
      <c r="C30" s="296"/>
      <c r="D30" s="296"/>
      <c r="E30" s="296"/>
      <c r="F30" s="296"/>
      <c r="G30" s="296"/>
      <c r="H30" s="296"/>
      <c r="I30" s="296"/>
      <c r="J30" s="306" t="s">
        <v>228</v>
      </c>
      <c r="K30" s="300">
        <f t="shared" si="1"/>
        <v>3.2365396249243797E-2</v>
      </c>
      <c r="L30" s="305">
        <f t="shared" si="2"/>
        <v>3.2365396249243797E-2</v>
      </c>
      <c r="M30" s="296"/>
      <c r="N30" s="296"/>
      <c r="O30" s="296"/>
      <c r="P30" s="296"/>
      <c r="Q30" s="296"/>
      <c r="R30" s="296"/>
      <c r="S30" s="296"/>
      <c r="T30" s="296"/>
      <c r="U30" s="296"/>
      <c r="V30" s="296"/>
      <c r="W30" s="296"/>
      <c r="X30" s="296"/>
      <c r="Y30" s="296"/>
      <c r="Z30" s="296"/>
      <c r="AA30" s="296"/>
      <c r="AB30" s="296"/>
    </row>
    <row r="31" spans="1:32" s="298" customFormat="1" ht="12.75">
      <c r="A31" s="296"/>
      <c r="B31" s="296">
        <v>600</v>
      </c>
      <c r="C31" s="296"/>
      <c r="D31" s="296"/>
      <c r="E31" s="296"/>
      <c r="F31" s="296"/>
      <c r="G31" s="296"/>
      <c r="H31" s="296"/>
      <c r="I31" s="296"/>
      <c r="J31" s="306" t="s">
        <v>229</v>
      </c>
      <c r="K31" s="300">
        <f t="shared" si="1"/>
        <v>0.18148820326678766</v>
      </c>
      <c r="L31" s="305">
        <f t="shared" si="2"/>
        <v>0.18148820326678766</v>
      </c>
      <c r="M31" s="296"/>
      <c r="N31" s="296"/>
      <c r="O31" s="296"/>
      <c r="P31" s="296"/>
      <c r="Q31" s="296"/>
      <c r="R31" s="296"/>
      <c r="S31" s="296"/>
      <c r="T31" s="296"/>
      <c r="U31" s="296"/>
      <c r="V31" s="296"/>
      <c r="W31" s="296"/>
      <c r="X31" s="296"/>
      <c r="Y31" s="296"/>
      <c r="Z31" s="296"/>
      <c r="AA31" s="296"/>
      <c r="AB31" s="296"/>
    </row>
    <row r="32" spans="1:32" s="298" customFormat="1" ht="12.75">
      <c r="A32" s="296"/>
      <c r="B32" s="296">
        <v>265</v>
      </c>
      <c r="C32" s="296"/>
      <c r="D32" s="296"/>
      <c r="E32" s="296"/>
      <c r="F32" s="296"/>
      <c r="G32" s="296"/>
      <c r="H32" s="296"/>
      <c r="I32" s="296"/>
      <c r="J32" s="306" t="s">
        <v>230</v>
      </c>
      <c r="K32" s="308">
        <v>8.0100000000000005E-2</v>
      </c>
      <c r="L32" s="305">
        <f t="shared" si="2"/>
        <v>8.0157289776164556E-2</v>
      </c>
      <c r="M32" s="296"/>
      <c r="N32" s="296"/>
      <c r="O32" s="296"/>
      <c r="P32" s="296"/>
      <c r="Q32" s="296"/>
      <c r="R32" s="296"/>
      <c r="S32" s="296"/>
      <c r="T32" s="296"/>
      <c r="U32" s="296"/>
      <c r="V32" s="296"/>
      <c r="W32" s="296"/>
      <c r="X32" s="296"/>
      <c r="Y32" s="296"/>
      <c r="Z32" s="296"/>
      <c r="AA32" s="296"/>
      <c r="AB32" s="296"/>
    </row>
    <row r="33" spans="1:28" s="298" customFormat="1" ht="12.75">
      <c r="A33" s="296"/>
      <c r="B33" s="296">
        <v>10</v>
      </c>
      <c r="C33" s="296"/>
      <c r="D33" s="296"/>
      <c r="E33" s="296"/>
      <c r="F33" s="296"/>
      <c r="G33" s="296"/>
      <c r="H33" s="296"/>
      <c r="I33" s="296"/>
      <c r="J33" s="306" t="s">
        <v>231</v>
      </c>
      <c r="K33" s="300">
        <f t="shared" si="1"/>
        <v>3.0248033877797943E-3</v>
      </c>
      <c r="L33" s="304">
        <f t="shared" si="2"/>
        <v>3.0248033877797943E-3</v>
      </c>
      <c r="M33" s="296"/>
      <c r="N33" s="296"/>
      <c r="O33" s="296"/>
      <c r="P33" s="296"/>
      <c r="Q33" s="296"/>
      <c r="R33" s="296"/>
      <c r="S33" s="296"/>
      <c r="T33" s="296"/>
      <c r="U33" s="296"/>
      <c r="V33" s="296"/>
      <c r="W33" s="296"/>
      <c r="X33" s="296"/>
      <c r="Y33" s="296"/>
      <c r="Z33" s="296"/>
      <c r="AA33" s="296"/>
      <c r="AB33" s="296"/>
    </row>
    <row r="34" spans="1:28" s="298" customFormat="1" ht="12.75">
      <c r="A34" s="296"/>
      <c r="B34" s="296">
        <v>268</v>
      </c>
      <c r="C34" s="296"/>
      <c r="D34" s="296"/>
      <c r="E34" s="296"/>
      <c r="F34" s="296"/>
      <c r="G34" s="296"/>
      <c r="H34" s="296"/>
      <c r="I34" s="296"/>
      <c r="J34" s="306" t="s">
        <v>232</v>
      </c>
      <c r="K34" s="300">
        <f t="shared" si="1"/>
        <v>8.1064730792498485E-2</v>
      </c>
      <c r="L34" s="304">
        <f t="shared" si="2"/>
        <v>8.1064730792498485E-2</v>
      </c>
      <c r="M34" s="296"/>
      <c r="N34" s="296"/>
      <c r="O34" s="296"/>
      <c r="P34" s="296"/>
      <c r="Q34" s="296"/>
      <c r="R34" s="296"/>
      <c r="S34" s="296"/>
      <c r="T34" s="296"/>
      <c r="U34" s="296"/>
      <c r="V34" s="296"/>
      <c r="W34" s="296"/>
      <c r="X34" s="296"/>
      <c r="Y34" s="296"/>
      <c r="Z34" s="296"/>
      <c r="AA34" s="296"/>
      <c r="AB34" s="296"/>
    </row>
    <row r="35" spans="1:28" s="298" customFormat="1" ht="12.75">
      <c r="A35" s="296"/>
      <c r="C35" s="296"/>
      <c r="D35" s="296"/>
      <c r="E35" s="296"/>
      <c r="F35" s="296"/>
      <c r="G35" s="296"/>
      <c r="H35" s="296"/>
      <c r="I35" s="296"/>
      <c r="J35" s="306"/>
      <c r="M35" s="296"/>
      <c r="N35" s="296"/>
      <c r="O35" s="296"/>
      <c r="P35" s="296"/>
      <c r="Q35" s="296"/>
      <c r="R35" s="296"/>
      <c r="S35" s="296"/>
      <c r="T35" s="296"/>
      <c r="U35" s="296"/>
      <c r="V35" s="296"/>
      <c r="W35" s="296"/>
      <c r="X35" s="296"/>
      <c r="Y35" s="296"/>
      <c r="Z35" s="296"/>
      <c r="AA35" s="296"/>
      <c r="AB35" s="296"/>
    </row>
    <row r="36" spans="1:28" s="298" customFormat="1" ht="12.75">
      <c r="A36" s="296"/>
      <c r="B36" s="296">
        <v>3306</v>
      </c>
      <c r="C36" s="296"/>
      <c r="D36" s="296"/>
      <c r="E36" s="296"/>
      <c r="F36" s="296"/>
      <c r="G36" s="296"/>
      <c r="H36" s="296"/>
      <c r="I36" s="296"/>
      <c r="J36" s="306"/>
      <c r="K36" s="300">
        <v>1</v>
      </c>
      <c r="L36" s="305">
        <f>B36/B$36</f>
        <v>1</v>
      </c>
      <c r="M36" s="296"/>
      <c r="N36" s="296"/>
      <c r="O36" s="296"/>
      <c r="P36" s="296"/>
      <c r="Q36" s="296"/>
      <c r="R36" s="296"/>
      <c r="S36" s="296"/>
      <c r="T36" s="296"/>
      <c r="U36" s="296"/>
      <c r="V36" s="296"/>
      <c r="W36" s="296"/>
      <c r="X36" s="296"/>
      <c r="Y36" s="296"/>
      <c r="Z36" s="296"/>
      <c r="AA36" s="296"/>
      <c r="AB36" s="296"/>
    </row>
    <row r="37" spans="1:28" s="298" customFormat="1" ht="12.75">
      <c r="A37" s="296"/>
      <c r="C37" s="296"/>
      <c r="D37" s="296"/>
      <c r="E37" s="296"/>
      <c r="F37" s="296"/>
      <c r="G37" s="296"/>
      <c r="H37" s="296"/>
      <c r="I37" s="296"/>
      <c r="J37" s="296"/>
      <c r="K37" s="309"/>
      <c r="L37" s="309"/>
      <c r="M37" s="296"/>
      <c r="N37" s="296"/>
      <c r="O37" s="296"/>
      <c r="P37" s="296"/>
      <c r="Q37" s="296"/>
      <c r="R37" s="296"/>
      <c r="S37" s="296"/>
      <c r="T37" s="296"/>
      <c r="U37" s="296"/>
      <c r="V37" s="296"/>
      <c r="W37" s="296"/>
      <c r="X37" s="296"/>
      <c r="Y37" s="296"/>
      <c r="Z37" s="296"/>
      <c r="AA37" s="296"/>
      <c r="AB37" s="296"/>
    </row>
    <row r="38" spans="1:28" s="298" customFormat="1" ht="12.75">
      <c r="A38" s="296"/>
      <c r="B38" s="296">
        <f>SUM(B22:B34)</f>
        <v>3306</v>
      </c>
      <c r="C38" s="296"/>
      <c r="D38" s="296"/>
      <c r="E38" s="296"/>
      <c r="F38" s="296"/>
      <c r="G38" s="296"/>
      <c r="H38" s="296"/>
      <c r="I38" s="296"/>
      <c r="J38" s="296"/>
      <c r="K38" s="296"/>
      <c r="L38" s="296"/>
      <c r="M38" s="300"/>
      <c r="N38" s="296"/>
      <c r="O38" s="296"/>
      <c r="P38" s="296"/>
      <c r="Q38" s="296"/>
      <c r="R38" s="296"/>
      <c r="S38" s="296"/>
      <c r="T38" s="296"/>
      <c r="U38" s="296"/>
      <c r="V38" s="296"/>
      <c r="W38" s="296"/>
      <c r="X38" s="296"/>
      <c r="Y38" s="296"/>
      <c r="Z38" s="296"/>
      <c r="AA38" s="296"/>
      <c r="AB38" s="296"/>
    </row>
    <row r="39" spans="1:28" s="298" customFormat="1" ht="12.75">
      <c r="A39" s="296"/>
      <c r="B39" s="296"/>
      <c r="C39" s="296"/>
      <c r="D39" s="296"/>
      <c r="E39" s="296"/>
      <c r="F39" s="296"/>
      <c r="G39" s="296"/>
      <c r="H39" s="296"/>
      <c r="I39" s="296"/>
      <c r="J39" s="296"/>
      <c r="K39" s="296"/>
      <c r="L39" s="296"/>
      <c r="M39" s="300"/>
      <c r="N39" s="296"/>
      <c r="O39" s="296"/>
      <c r="P39" s="296"/>
      <c r="Q39" s="296"/>
      <c r="R39" s="296"/>
      <c r="S39" s="296"/>
      <c r="T39" s="296"/>
      <c r="U39" s="296"/>
      <c r="V39" s="296"/>
      <c r="W39" s="296"/>
      <c r="X39" s="296"/>
      <c r="Y39" s="296"/>
      <c r="Z39" s="296"/>
      <c r="AA39" s="296"/>
      <c r="AB39" s="296"/>
    </row>
    <row r="40" spans="1:28" s="298" customFormat="1" ht="12.75" customHeight="1">
      <c r="A40" s="296"/>
      <c r="B40" s="296"/>
      <c r="C40" s="296"/>
      <c r="D40" s="296"/>
      <c r="E40" s="296"/>
      <c r="F40" s="296"/>
      <c r="G40" s="296"/>
      <c r="H40" s="296"/>
      <c r="I40" s="296"/>
      <c r="J40" s="296"/>
      <c r="K40" s="296"/>
      <c r="L40" s="296"/>
      <c r="M40" s="300"/>
      <c r="N40" s="310" t="s">
        <v>233</v>
      </c>
      <c r="O40" s="311"/>
      <c r="P40" s="311"/>
      <c r="Q40" s="311"/>
      <c r="R40" s="311"/>
      <c r="S40" s="311"/>
      <c r="T40" s="311"/>
      <c r="U40" s="311"/>
      <c r="V40" s="311"/>
      <c r="W40" s="311"/>
      <c r="X40" s="311"/>
      <c r="Y40" s="311"/>
      <c r="Z40" s="311"/>
      <c r="AA40" s="311"/>
      <c r="AB40" s="311"/>
    </row>
    <row r="41" spans="1:28" s="298" customFormat="1" ht="12.75" customHeight="1">
      <c r="M41" s="300"/>
      <c r="N41" s="311"/>
      <c r="O41" s="311"/>
      <c r="P41" s="311"/>
      <c r="Q41" s="311"/>
      <c r="R41" s="311"/>
      <c r="S41" s="311"/>
      <c r="T41" s="311"/>
      <c r="U41" s="311"/>
      <c r="V41" s="311"/>
      <c r="W41" s="311"/>
      <c r="X41" s="311"/>
      <c r="Y41" s="311"/>
      <c r="Z41" s="311"/>
      <c r="AA41" s="311"/>
      <c r="AB41" s="311"/>
    </row>
    <row r="42" spans="1:28" s="298" customFormat="1" ht="12.75">
      <c r="M42" s="300"/>
      <c r="N42" s="296"/>
      <c r="O42" s="296"/>
      <c r="P42" s="296"/>
      <c r="Q42" s="296"/>
      <c r="R42" s="296"/>
      <c r="S42" s="296"/>
      <c r="T42" s="296"/>
      <c r="U42" s="296"/>
      <c r="V42" s="296"/>
      <c r="W42" s="296"/>
      <c r="X42" s="296"/>
      <c r="Y42" s="296"/>
      <c r="Z42" s="296"/>
      <c r="AA42" s="296"/>
      <c r="AB42" s="296"/>
    </row>
    <row r="43" spans="1:28" s="298" customFormat="1" ht="12.75">
      <c r="M43" s="300"/>
      <c r="N43" s="296"/>
      <c r="O43" s="296"/>
      <c r="P43" s="296"/>
      <c r="Q43" s="296"/>
      <c r="R43" s="296"/>
      <c r="S43" s="296"/>
      <c r="T43" s="296"/>
      <c r="U43" s="296"/>
      <c r="V43" s="296"/>
      <c r="W43" s="296"/>
      <c r="X43" s="296"/>
      <c r="Y43" s="296"/>
      <c r="Z43" s="296"/>
      <c r="AA43" s="296"/>
      <c r="AB43" s="296"/>
    </row>
    <row r="44" spans="1:28" s="298" customFormat="1" ht="12.75">
      <c r="M44" s="300"/>
      <c r="N44" s="296"/>
      <c r="O44" s="296"/>
      <c r="P44" s="296"/>
      <c r="Q44" s="296"/>
      <c r="R44" s="296"/>
      <c r="S44" s="296"/>
      <c r="T44" s="296"/>
      <c r="U44" s="296"/>
      <c r="V44" s="296"/>
      <c r="W44" s="296"/>
      <c r="X44" s="296"/>
      <c r="Y44" s="296"/>
      <c r="Z44" s="296"/>
      <c r="AA44" s="296"/>
      <c r="AB44" s="296"/>
    </row>
    <row r="45" spans="1:28" s="298" customFormat="1" ht="12.75">
      <c r="M45" s="300"/>
      <c r="N45" s="296"/>
      <c r="O45" s="296"/>
      <c r="P45" s="296"/>
      <c r="Q45" s="296"/>
      <c r="R45" s="296"/>
      <c r="S45" s="296"/>
      <c r="T45" s="296"/>
      <c r="U45" s="296"/>
      <c r="V45" s="296"/>
      <c r="W45" s="296"/>
      <c r="X45" s="296"/>
      <c r="Y45" s="296"/>
      <c r="Z45" s="296"/>
      <c r="AA45" s="296"/>
      <c r="AB45" s="296"/>
    </row>
    <row r="46" spans="1:28" s="298" customFormat="1" ht="12.75">
      <c r="M46" s="300"/>
      <c r="N46" s="296"/>
      <c r="O46" s="296"/>
      <c r="P46" s="296"/>
      <c r="Q46" s="296"/>
      <c r="R46" s="296"/>
      <c r="S46" s="296"/>
      <c r="T46" s="296"/>
      <c r="U46" s="296"/>
      <c r="V46" s="296"/>
      <c r="W46" s="296"/>
      <c r="X46" s="296"/>
      <c r="Y46" s="296"/>
      <c r="Z46" s="296"/>
      <c r="AA46" s="296"/>
      <c r="AB46" s="296"/>
    </row>
    <row r="47" spans="1:28" s="298" customFormat="1" ht="12.75">
      <c r="M47" s="300"/>
      <c r="N47" s="296"/>
      <c r="O47" s="296"/>
      <c r="P47" s="296"/>
      <c r="Q47" s="296"/>
      <c r="R47" s="296"/>
      <c r="S47" s="296"/>
      <c r="T47" s="296"/>
      <c r="U47" s="296"/>
      <c r="V47" s="296"/>
      <c r="W47" s="296"/>
      <c r="X47" s="296"/>
      <c r="Y47" s="296"/>
      <c r="Z47" s="296"/>
      <c r="AA47" s="296"/>
      <c r="AB47" s="296"/>
    </row>
    <row r="48" spans="1:28" s="298" customFormat="1" ht="12.75">
      <c r="M48" s="300"/>
      <c r="N48" s="296"/>
      <c r="O48" s="296"/>
      <c r="P48" s="296"/>
      <c r="Q48" s="296"/>
      <c r="R48" s="296"/>
      <c r="S48" s="296"/>
      <c r="T48" s="296"/>
      <c r="U48" s="296"/>
      <c r="V48" s="296"/>
      <c r="W48" s="296"/>
      <c r="X48" s="296"/>
      <c r="Y48" s="296"/>
      <c r="Z48" s="296"/>
      <c r="AA48" s="296"/>
      <c r="AB48" s="296"/>
    </row>
    <row r="49" spans="1:28" s="298" customFormat="1" ht="12.75">
      <c r="M49" s="300"/>
      <c r="N49" s="296"/>
      <c r="O49" s="296"/>
      <c r="P49" s="296"/>
      <c r="Q49" s="296"/>
      <c r="R49" s="296"/>
      <c r="S49" s="296"/>
      <c r="T49" s="296"/>
      <c r="U49" s="296"/>
      <c r="V49" s="296"/>
      <c r="W49" s="296"/>
      <c r="X49" s="296"/>
      <c r="Y49" s="296"/>
      <c r="Z49" s="296"/>
      <c r="AA49" s="296"/>
      <c r="AB49" s="296"/>
    </row>
    <row r="50" spans="1:28" s="298" customFormat="1" ht="12.75">
      <c r="M50" s="300"/>
      <c r="N50" s="296"/>
      <c r="O50" s="296"/>
      <c r="P50" s="296"/>
      <c r="Q50" s="296"/>
      <c r="R50" s="296"/>
      <c r="S50" s="296"/>
      <c r="T50" s="296"/>
      <c r="U50" s="296"/>
      <c r="V50" s="296"/>
      <c r="W50" s="296"/>
      <c r="X50" s="296"/>
      <c r="Y50" s="296"/>
      <c r="Z50" s="296"/>
      <c r="AA50" s="296"/>
      <c r="AB50" s="296"/>
    </row>
    <row r="51" spans="1:28" s="298" customFormat="1" ht="12.75">
      <c r="M51" s="300"/>
      <c r="N51" s="296"/>
      <c r="O51" s="296"/>
      <c r="P51" s="296"/>
      <c r="Q51" s="296"/>
      <c r="R51" s="296"/>
      <c r="S51" s="296"/>
      <c r="T51" s="296"/>
      <c r="U51" s="296"/>
      <c r="V51" s="296"/>
      <c r="W51" s="296"/>
      <c r="X51" s="296"/>
      <c r="Y51" s="296"/>
      <c r="Z51" s="296"/>
      <c r="AA51" s="296"/>
      <c r="AB51" s="296"/>
    </row>
    <row r="52" spans="1:28" s="298" customFormat="1" ht="12.75">
      <c r="M52" s="300"/>
      <c r="N52" s="296"/>
      <c r="O52" s="296"/>
      <c r="P52" s="296"/>
      <c r="Q52" s="296"/>
      <c r="R52" s="296"/>
      <c r="S52" s="296"/>
      <c r="T52" s="296"/>
      <c r="U52" s="296"/>
      <c r="V52" s="296"/>
      <c r="W52" s="296"/>
      <c r="X52" s="296"/>
      <c r="Y52" s="296"/>
      <c r="Z52" s="296"/>
      <c r="AA52" s="296"/>
      <c r="AB52" s="296"/>
    </row>
    <row r="53" spans="1:28" s="298" customFormat="1" ht="12.75">
      <c r="M53" s="309"/>
      <c r="N53" s="296"/>
      <c r="O53" s="296"/>
      <c r="P53" s="296"/>
      <c r="Q53" s="296"/>
      <c r="R53" s="296"/>
      <c r="S53" s="296"/>
      <c r="T53" s="296"/>
      <c r="U53" s="296"/>
      <c r="V53" s="296"/>
      <c r="W53" s="296"/>
      <c r="X53" s="296"/>
      <c r="Y53" s="296"/>
      <c r="Z53" s="296"/>
      <c r="AA53" s="296"/>
      <c r="AB53" s="296"/>
    </row>
    <row r="54" spans="1:28" s="298" customFormat="1" ht="12.75">
      <c r="M54" s="296"/>
      <c r="N54" s="296"/>
      <c r="O54" s="296"/>
      <c r="P54" s="296"/>
      <c r="Q54" s="296"/>
      <c r="R54" s="296"/>
      <c r="S54" s="296"/>
      <c r="T54" s="296"/>
      <c r="U54" s="296"/>
      <c r="V54" s="296"/>
      <c r="W54" s="296"/>
      <c r="X54" s="296"/>
      <c r="Y54" s="296"/>
      <c r="Z54" s="296"/>
      <c r="AA54" s="296"/>
      <c r="AB54" s="296"/>
    </row>
    <row r="55" spans="1:28" s="298" customFormat="1" ht="12.75">
      <c r="M55" s="296"/>
      <c r="N55" s="296"/>
      <c r="O55" s="296"/>
      <c r="P55" s="305"/>
      <c r="Q55" s="296"/>
      <c r="R55" s="296"/>
      <c r="S55" s="296"/>
      <c r="T55" s="296"/>
      <c r="U55" s="296"/>
      <c r="V55" s="296"/>
      <c r="W55" s="296"/>
      <c r="X55" s="296"/>
      <c r="Y55" s="296"/>
      <c r="Z55" s="296"/>
      <c r="AA55" s="296"/>
      <c r="AB55" s="296"/>
    </row>
    <row r="56" spans="1:28" s="298" customFormat="1" ht="12.75">
      <c r="M56" s="296"/>
      <c r="N56" s="296"/>
      <c r="O56" s="296"/>
      <c r="P56" s="312"/>
      <c r="Q56" s="296"/>
      <c r="R56" s="296"/>
      <c r="S56" s="296"/>
      <c r="T56" s="296"/>
      <c r="U56" s="296"/>
      <c r="V56" s="296"/>
      <c r="W56" s="296"/>
      <c r="X56" s="296"/>
      <c r="Y56" s="296"/>
      <c r="Z56" s="296"/>
      <c r="AA56" s="296"/>
      <c r="AB56" s="296"/>
    </row>
    <row r="57" spans="1:28" s="298" customFormat="1" ht="12.75">
      <c r="A57" s="296"/>
      <c r="B57" s="296"/>
      <c r="C57" s="296"/>
      <c r="D57" s="296"/>
      <c r="E57" s="296"/>
      <c r="F57" s="296"/>
      <c r="G57" s="296"/>
      <c r="H57" s="296"/>
      <c r="I57" s="296"/>
      <c r="J57" s="296"/>
      <c r="K57" s="296"/>
      <c r="L57" s="296"/>
      <c r="M57" s="296"/>
      <c r="N57" s="296"/>
      <c r="O57" s="296"/>
      <c r="P57" s="305"/>
      <c r="Q57" s="296"/>
      <c r="R57" s="296"/>
      <c r="S57" s="296"/>
      <c r="T57" s="296"/>
      <c r="U57" s="296"/>
      <c r="V57" s="296"/>
      <c r="W57" s="296"/>
      <c r="X57" s="296"/>
      <c r="Y57" s="296"/>
      <c r="Z57" s="296"/>
      <c r="AA57" s="296"/>
      <c r="AB57" s="296"/>
    </row>
    <row r="58" spans="1:28" s="298" customFormat="1" ht="12.75">
      <c r="A58" s="296"/>
      <c r="B58" s="296"/>
      <c r="C58" s="296"/>
      <c r="D58" s="296"/>
      <c r="E58" s="296"/>
      <c r="F58" s="296"/>
      <c r="G58" s="296"/>
      <c r="H58" s="296"/>
      <c r="I58" s="296"/>
      <c r="J58" s="296"/>
      <c r="K58" s="296"/>
      <c r="L58" s="296"/>
      <c r="M58" s="296"/>
      <c r="N58" s="296"/>
      <c r="O58" s="296"/>
      <c r="P58" s="305"/>
      <c r="Q58" s="296"/>
      <c r="R58" s="296"/>
      <c r="S58" s="296"/>
      <c r="T58" s="296"/>
      <c r="U58" s="296"/>
      <c r="V58" s="296"/>
      <c r="W58" s="296"/>
      <c r="X58" s="296"/>
      <c r="Y58" s="296"/>
      <c r="Z58" s="296"/>
      <c r="AA58" s="296"/>
      <c r="AB58" s="296"/>
    </row>
    <row r="59" spans="1:28" s="298" customFormat="1" ht="12.75">
      <c r="A59" s="296"/>
      <c r="B59" s="296"/>
      <c r="C59" s="296"/>
      <c r="D59" s="296"/>
      <c r="E59" s="296"/>
      <c r="F59" s="296"/>
      <c r="G59" s="296"/>
      <c r="H59" s="296"/>
      <c r="I59" s="296"/>
      <c r="J59" s="296"/>
      <c r="K59" s="296"/>
      <c r="L59" s="296"/>
      <c r="M59" s="296"/>
      <c r="N59" s="296"/>
      <c r="O59" s="296"/>
      <c r="P59" s="312"/>
      <c r="Q59" s="296"/>
      <c r="R59" s="296"/>
      <c r="S59" s="296"/>
      <c r="T59" s="296"/>
      <c r="U59" s="296"/>
      <c r="V59" s="296"/>
      <c r="W59" s="296"/>
      <c r="X59" s="296"/>
      <c r="Y59" s="296"/>
      <c r="Z59" s="296"/>
      <c r="AA59" s="296"/>
      <c r="AB59" s="296"/>
    </row>
    <row r="60" spans="1:28" s="298" customFormat="1" ht="12.75">
      <c r="A60" s="296"/>
      <c r="B60" s="296"/>
      <c r="C60" s="296"/>
      <c r="D60" s="296"/>
      <c r="E60" s="296"/>
      <c r="F60" s="296"/>
      <c r="G60" s="296"/>
      <c r="H60" s="296"/>
      <c r="I60" s="296"/>
      <c r="J60" s="296"/>
      <c r="K60" s="296"/>
      <c r="L60" s="296"/>
      <c r="M60" s="296"/>
      <c r="N60" s="296"/>
      <c r="O60" s="296"/>
      <c r="P60" s="304"/>
      <c r="Q60" s="296"/>
      <c r="R60" s="296"/>
      <c r="S60" s="296"/>
      <c r="T60" s="296"/>
      <c r="U60" s="296"/>
      <c r="V60" s="296"/>
      <c r="W60" s="296"/>
      <c r="X60" s="296"/>
      <c r="Y60" s="296"/>
      <c r="Z60" s="296"/>
      <c r="AA60" s="296"/>
      <c r="AB60" s="296"/>
    </row>
    <row r="61" spans="1:28" s="298" customFormat="1" ht="12.75">
      <c r="A61" s="296"/>
      <c r="B61" s="296"/>
      <c r="C61" s="296"/>
      <c r="D61" s="296"/>
      <c r="E61" s="296"/>
      <c r="F61" s="296"/>
      <c r="G61" s="296"/>
      <c r="H61" s="296"/>
      <c r="I61" s="296"/>
      <c r="J61" s="296"/>
      <c r="K61" s="296"/>
      <c r="L61" s="296"/>
      <c r="M61" s="296"/>
      <c r="N61" s="296"/>
      <c r="O61" s="296"/>
      <c r="P61" s="305"/>
      <c r="Q61" s="296"/>
      <c r="R61" s="296"/>
      <c r="S61" s="296"/>
      <c r="T61" s="296"/>
      <c r="U61" s="296"/>
      <c r="V61" s="296"/>
      <c r="W61" s="296"/>
      <c r="X61" s="296"/>
      <c r="Y61" s="296"/>
      <c r="Z61" s="296"/>
      <c r="AA61" s="296"/>
      <c r="AB61" s="296"/>
    </row>
    <row r="62" spans="1:28">
      <c r="P62" s="305"/>
    </row>
    <row r="63" spans="1:28">
      <c r="P63" s="305"/>
    </row>
    <row r="64" spans="1:28">
      <c r="P64" s="305"/>
    </row>
    <row r="65" spans="16:16">
      <c r="P65" s="305"/>
    </row>
    <row r="66" spans="16:16">
      <c r="P66" s="312"/>
    </row>
    <row r="67" spans="16:16">
      <c r="P67" s="305"/>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IV 22 </vt:lpstr>
      <vt:lpstr>Gminy IV.22</vt:lpstr>
      <vt:lpstr>Wykresy III 22</vt:lpstr>
      <vt:lpstr>'Gminy IV.22'!Obszar_wydruku</vt:lpstr>
      <vt:lpstr>'Stan i struktura IV 22 '!Obszar_wydruku</vt:lpstr>
      <vt:lpstr>'Wykresy III 22'!Obszar_wydruku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2022-05-10T05:40:46Z</dcterms:created>
  <dcterms:modified xsi:type="dcterms:W3CDTF">2022-05-10T06:30:57Z</dcterms:modified>
</cp:coreProperties>
</file>