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21r\"/>
    </mc:Choice>
  </mc:AlternateContent>
  <bookViews>
    <workbookView xWindow="0" yWindow="0" windowWidth="25155" windowHeight="11880"/>
  </bookViews>
  <sheets>
    <sheet name="Stan i struktura I 21" sheetId="1" r:id="rId1"/>
    <sheet name="Gminy I.21" sheetId="2" r:id="rId2"/>
    <sheet name="Wykresy I 21" sheetId="3" r:id="rId3"/>
  </sheets>
  <externalReferences>
    <externalReference r:id="rId4"/>
    <externalReference r:id="rId5"/>
  </externalReferences>
  <definedNames>
    <definedName name="_xlnm.Print_Area" localSheetId="1">'Gminy I.21'!$B$1:$O$46</definedName>
    <definedName name="_xlnm.Print_Area" localSheetId="0">'Stan i struktura I 21'!$B$2:$S$68</definedName>
    <definedName name="_xlnm.Print_Area" localSheetId="2">'Wykresy I 21'!$N$1:$AB$41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3" l="1"/>
  <c r="L36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K19" i="3" s="1"/>
  <c r="J9" i="3"/>
  <c r="J8" i="3"/>
  <c r="J7" i="3"/>
  <c r="J6" i="3"/>
  <c r="J5" i="3"/>
  <c r="J4" i="3"/>
  <c r="J41" i="2" l="1"/>
  <c r="E41" i="2"/>
  <c r="E34" i="2"/>
  <c r="E6" i="2" s="1"/>
  <c r="J33" i="2"/>
  <c r="O30" i="2"/>
  <c r="E27" i="2"/>
  <c r="J23" i="2"/>
  <c r="O19" i="2"/>
  <c r="E19" i="2"/>
  <c r="J14" i="2"/>
  <c r="J12" i="2"/>
  <c r="E8" i="2"/>
  <c r="O42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S49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R9" i="1"/>
  <c r="P9" i="1"/>
  <c r="N9" i="1"/>
  <c r="L9" i="1"/>
  <c r="J9" i="1"/>
  <c r="H9" i="1"/>
  <c r="F9" i="1"/>
  <c r="S7" i="1"/>
  <c r="S8" i="1" s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G8" i="1" l="1"/>
  <c r="V49" i="1"/>
  <c r="V53" i="1"/>
  <c r="V57" i="1"/>
  <c r="V61" i="1"/>
  <c r="V65" i="1"/>
  <c r="E67" i="1"/>
  <c r="S67" i="1" s="1"/>
  <c r="K8" i="1"/>
  <c r="O8" i="1"/>
  <c r="U7" i="1"/>
  <c r="E9" i="1"/>
  <c r="I9" i="1"/>
  <c r="M9" i="1"/>
  <c r="Q9" i="1"/>
  <c r="U46" i="1"/>
  <c r="U51" i="1"/>
  <c r="U55" i="1"/>
  <c r="U59" i="1"/>
  <c r="U63" i="1"/>
</calcChain>
</file>

<file path=xl/sharedStrings.xml><?xml version="1.0" encoding="utf-8"?>
<sst xmlns="http://schemas.openxmlformats.org/spreadsheetml/2006/main" count="407" uniqueCount="235">
  <si>
    <t xml:space="preserve">INFORMACJA O STANIE I STRUKTURZE BEZROBOCIA W WOJ. LUBUSKIM W STYCZNIU 2021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</si>
  <si>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</si>
  <si>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</si>
  <si>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</si>
  <si>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</si>
  <si>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</si>
  <si>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</si>
  <si>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</si>
  <si>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</si>
  <si>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</si>
  <si>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</si>
  <si>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</si>
  <si>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</si>
  <si>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</si>
  <si>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</si>
  <si>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</si>
  <si>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</si>
  <si>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</si>
  <si>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</si>
  <si>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</si>
  <si>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</si>
  <si>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grudzień 2020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</si>
  <si>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</si>
  <si>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</si>
  <si>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</si>
  <si>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</si>
  <si>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</si>
  <si>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</si>
  <si>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</si>
  <si>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</si>
  <si>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</si>
  <si>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</si>
  <si>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</si>
  <si>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</si>
  <si>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</si>
  <si>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</si>
  <si>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</si>
  <si>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</si>
  <si>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</si>
  <si>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</si>
  <si>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</si>
  <si>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</si>
  <si>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</si>
  <si>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</si>
  <si>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</si>
  <si>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</si>
  <si>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</si>
  <si>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</si>
  <si>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</si>
  <si>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</si>
  <si>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</si>
  <si>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</si>
  <si>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</si>
  <si>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</si>
  <si>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</si>
  <si>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</si>
  <si>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</si>
  <si>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</si>
  <si>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</si>
  <si>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</si>
  <si>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</si>
  <si>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</si>
  <si>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</si>
  <si>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</si>
  <si>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</si>
  <si>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</si>
  <si>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</si>
  <si>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</si>
  <si>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</si>
  <si>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</si>
  <si>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</si>
  <si>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</si>
  <si>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</si>
  <si>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</si>
  <si>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</si>
  <si>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</si>
  <si>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</si>
  <si>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</si>
  <si>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</si>
  <si>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</si>
  <si>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</si>
  <si>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</si>
  <si>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</si>
  <si>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</si>
  <si>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styczeń 2021 r. jest podawany przez GUS z miesięcznym opóżnieniem</t>
  </si>
  <si>
    <t>Liczba  bezrobotnych w układzie powiatowych urzędów pracy i gmin woj. lubuskiego zarejestrowanych</t>
  </si>
  <si>
    <t>na koniec stycznia 2021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</si>
  <si>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</si>
  <si>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</si>
  <si>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</si>
  <si>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</si>
  <si>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</si>
  <si>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</si>
  <si>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</si>
  <si>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</si>
  <si>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</si>
  <si>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</si>
  <si>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</si>
  <si>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</si>
  <si>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</si>
  <si>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</si>
  <si>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</si>
  <si>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</si>
  <si>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</si>
  <si>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</si>
  <si>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</si>
  <si>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</si>
  <si>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</si>
  <si>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</si>
  <si>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</si>
  <si>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</si>
  <si>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</si>
  <si>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</si>
  <si>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</si>
  <si>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</si>
  <si>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</si>
  <si>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</si>
  <si>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</si>
  <si>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</si>
  <si>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</si>
  <si>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</si>
  <si>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</si>
  <si>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</si>
  <si>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</si>
  <si>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</si>
  <si>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</si>
  <si>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</si>
  <si>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</si>
  <si>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</si>
  <si>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</si>
  <si>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</si>
  <si>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</si>
  <si>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</si>
  <si>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</si>
  <si>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</si>
  <si>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</si>
  <si>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</si>
  <si>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</si>
  <si>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</si>
  <si>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</si>
  <si>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</si>
  <si>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</si>
  <si>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</si>
  <si>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</si>
  <si>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</si>
  <si>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</si>
  <si>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</si>
  <si>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</si>
  <si>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</si>
  <si>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</si>
  <si>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</si>
  <si>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</si>
  <si>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</si>
  <si>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</si>
  <si>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</si>
  <si>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</si>
  <si>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</si>
  <si>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</si>
  <si>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</si>
  <si>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</si>
  <si>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</si>
  <si>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</si>
  <si>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</si>
  <si>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</si>
  <si>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</si>
  <si>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</si>
  <si>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</si>
  <si>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</si>
  <si>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</si>
  <si>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</si>
  <si>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</si>
  <si>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</si>
  <si>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</si>
  <si>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</si>
  <si>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</si>
  <si>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</si>
  <si>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</si>
  <si>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</si>
  <si>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</si>
  <si>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</si>
  <si>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</si>
  <si>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</si>
  <si>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</si>
  <si>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</si>
  <si>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</si>
  <si>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</si>
  <si>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</si>
  <si>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</si>
  <si>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</si>
  <si>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</si>
  <si>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</si>
  <si>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</si>
  <si>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</si>
  <si>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</si>
  <si>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</si>
  <si>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I 2020r.</t>
  </si>
  <si>
    <t>II 2020r.</t>
  </si>
  <si>
    <t>Podjęcia pracy poza miejscem zamieszkania w ramach bonu na zasiedlenie</t>
  </si>
  <si>
    <t>III 2020r.</t>
  </si>
  <si>
    <t>oferty pracy</t>
  </si>
  <si>
    <t>Podjęcia pracy w ramach bonu zatrudnieniowego</t>
  </si>
  <si>
    <t>IV 2020r.</t>
  </si>
  <si>
    <t>VIII 2019r.</t>
  </si>
  <si>
    <t>Podjęcie pracy w ramach refundacji składek na ubezpieczenie społeczne</t>
  </si>
  <si>
    <t>V 2020r.</t>
  </si>
  <si>
    <t>IX 2019r.</t>
  </si>
  <si>
    <t>Podjęcia pracy w ramach dofinansowania wynagrodzenia za zatrudnienie skierowanego 
bezrobotnego powyżej 50 r. życia</t>
  </si>
  <si>
    <t>VI 2020r.</t>
  </si>
  <si>
    <t>X 2019r.</t>
  </si>
  <si>
    <t>Rozpoczęcie szkolenia w ramach bonu szkoleniowego</t>
  </si>
  <si>
    <t>VII 2020r.</t>
  </si>
  <si>
    <t>XI 2019r.</t>
  </si>
  <si>
    <t>Rozpoczęcie stażu w ramach bonu stażowego</t>
  </si>
  <si>
    <t>VIII 2020r.</t>
  </si>
  <si>
    <t>XII 2019r.</t>
  </si>
  <si>
    <t>IX 2020r.</t>
  </si>
  <si>
    <t>X 2020r.</t>
  </si>
  <si>
    <t>XI 2020r.</t>
  </si>
  <si>
    <t>XII 2020r.</t>
  </si>
  <si>
    <t>I 2021r.</t>
  </si>
  <si>
    <t>I</t>
  </si>
  <si>
    <t>Praca niesubsydiowana</t>
  </si>
  <si>
    <t>Podjęcie działalności gospodarczej 
i inna praca</t>
  </si>
  <si>
    <t>Podjęcie pracy w ramach refund. kosztów zatrud. bezrobotnego</t>
  </si>
  <si>
    <t>Prace 
interwencyjne</t>
  </si>
  <si>
    <t>Roboty 
publiczne</t>
  </si>
  <si>
    <t>Szkolenia</t>
  </si>
  <si>
    <t>Staże</t>
  </si>
  <si>
    <t>Praca 
społecznie 
użyteczna</t>
  </si>
  <si>
    <t>Odmowa bez uzasadnionej przyczyny przyjęcia propozycji odpowiedniej pracy lub innej formy pomocy, w tym w ramach PAI</t>
  </si>
  <si>
    <t>Niepotwierdzenie gotowości do pracy</t>
  </si>
  <si>
    <t>Dobrowolna 
rezygnacja ze statusu bezrobotnego</t>
  </si>
  <si>
    <t>Nabycie praw emerytalnych lub rentowych</t>
  </si>
  <si>
    <t>Inne</t>
  </si>
  <si>
    <r>
      <t xml:space="preserve">   </t>
    </r>
    <r>
      <rPr>
        <sz val="10"/>
        <color rgb="FF00B050"/>
        <rFont val="Arial"/>
        <family val="2"/>
        <charset val="238"/>
      </rPr>
      <t xml:space="preserve"> </t>
    </r>
    <r>
      <rPr>
        <b/>
        <sz val="10"/>
        <color rgb="FF00B050"/>
        <rFont val="Arial"/>
        <family val="2"/>
        <charset val="238"/>
      </rPr>
      <t xml:space="preserve"> Wydział Rynku Pracy - tel: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</si>
</sst>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4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color theme="1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7" fillId="0" borderId="0"/>
    <xf numFmtId="43" fontId="1" fillId="0" borderId="0" applyFont="0" applyFill="0" applyBorder="0" applyAlignment="0" applyProtection="0"/>
  </cellStyleXfs>
  <cellXfs count="3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3" fillId="0" borderId="13" xfId="0" applyFont="1" applyFill="1" applyBorder="1"/>
    <xf numFmtId="1" fontId="14" fillId="5" borderId="19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4" xfId="0" applyFont="1" applyBorder="1"/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20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/>
    </xf>
    <xf numFmtId="0" fontId="21" fillId="0" borderId="21" xfId="0" applyFont="1" applyFill="1" applyBorder="1" applyAlignment="1">
      <alignment horizontal="center" vertical="center" wrapText="1"/>
    </xf>
    <xf numFmtId="1" fontId="21" fillId="0" borderId="21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0" xfId="0" applyNumberFormat="1" applyFont="1" applyFill="1" applyBorder="1" applyAlignment="1">
      <alignment horizontal="center" vertical="center" wrapText="1"/>
    </xf>
    <xf numFmtId="164" fontId="25" fillId="0" borderId="38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39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 wrapText="1"/>
    </xf>
    <xf numFmtId="0" fontId="17" fillId="0" borderId="43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28" fillId="0" borderId="47" xfId="0" applyFont="1" applyFill="1" applyBorder="1" applyAlignment="1">
      <alignment horizontal="center" vertical="center" wrapText="1"/>
    </xf>
    <xf numFmtId="0" fontId="28" fillId="0" borderId="45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9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3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" fillId="0" borderId="4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1" xfId="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4" fillId="0" borderId="27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4" fillId="0" borderId="42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16" fillId="0" borderId="27" xfId="0" applyFont="1" applyFill="1" applyBorder="1" applyAlignment="1">
      <alignment horizontal="left" vertical="center" wrapText="1" indent="2"/>
    </xf>
    <xf numFmtId="0" fontId="16" fillId="0" borderId="21" xfId="0" applyFont="1" applyFill="1" applyBorder="1" applyAlignment="1">
      <alignment horizontal="left" vertical="center" wrapText="1" indent="2"/>
    </xf>
    <xf numFmtId="0" fontId="9" fillId="0" borderId="32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10" fillId="3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0" borderId="35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24" fillId="0" borderId="25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15" fillId="0" borderId="27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20" fillId="0" borderId="32" xfId="0" applyFont="1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6" fillId="0" borderId="35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24" fillId="0" borderId="24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5" fillId="0" borderId="27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6" fillId="0" borderId="27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vertical="center" wrapText="1"/>
    </xf>
    <xf numFmtId="0" fontId="15" fillId="0" borderId="29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1" fillId="3" borderId="3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15" fillId="0" borderId="20" xfId="0" applyFont="1" applyBorder="1" applyAlignment="1">
      <alignment horizontal="left" vertical="center" wrapText="1" indent="1"/>
    </xf>
    <xf numFmtId="0" fontId="15" fillId="0" borderId="21" xfId="0" applyFont="1" applyBorder="1" applyAlignment="1">
      <alignment horizontal="left" vertical="center" wrapText="1" indent="1"/>
    </xf>
    <xf numFmtId="0" fontId="15" fillId="0" borderId="20" xfId="0" applyFont="1" applyFill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9" fillId="0" borderId="0" xfId="0" applyFont="1"/>
    <xf numFmtId="0" fontId="2" fillId="0" borderId="3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2" fillId="0" borderId="54" xfId="0" applyFont="1" applyBorder="1" applyAlignment="1">
      <alignment wrapText="1"/>
    </xf>
    <xf numFmtId="0" fontId="2" fillId="0" borderId="56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 wrapText="1"/>
    </xf>
    <xf numFmtId="0" fontId="33" fillId="0" borderId="58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165" fontId="28" fillId="0" borderId="60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/>
    </xf>
    <xf numFmtId="0" fontId="4" fillId="0" borderId="43" xfId="0" applyFont="1" applyBorder="1" applyAlignment="1" applyProtection="1">
      <alignment horizontal="left"/>
    </xf>
    <xf numFmtId="165" fontId="4" fillId="0" borderId="43" xfId="0" applyNumberFormat="1" applyFont="1" applyBorder="1" applyProtection="1"/>
    <xf numFmtId="165" fontId="4" fillId="0" borderId="26" xfId="0" applyNumberFormat="1" applyFont="1" applyBorder="1" applyProtection="1"/>
    <xf numFmtId="0" fontId="3" fillId="6" borderId="24" xfId="0" applyFont="1" applyFill="1" applyBorder="1" applyAlignment="1">
      <alignment horizontal="center"/>
    </xf>
    <xf numFmtId="0" fontId="3" fillId="6" borderId="43" xfId="0" applyFont="1" applyFill="1" applyBorder="1" applyAlignment="1" applyProtection="1">
      <alignment horizontal="left"/>
    </xf>
    <xf numFmtId="165" fontId="3" fillId="6" borderId="61" xfId="0" applyNumberFormat="1" applyFont="1" applyFill="1" applyBorder="1" applyAlignment="1" applyProtection="1">
      <alignment horizontal="right"/>
    </xf>
    <xf numFmtId="0" fontId="16" fillId="0" borderId="6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/>
    </xf>
    <xf numFmtId="0" fontId="4" fillId="0" borderId="26" xfId="0" applyFont="1" applyBorder="1" applyAlignment="1" applyProtection="1">
      <alignment horizontal="left"/>
    </xf>
    <xf numFmtId="165" fontId="4" fillId="0" borderId="26" xfId="0" applyNumberFormat="1" applyFont="1" applyBorder="1" applyAlignment="1"/>
    <xf numFmtId="0" fontId="3" fillId="6" borderId="43" xfId="0" applyFont="1" applyFill="1" applyBorder="1" applyAlignment="1" applyProtection="1">
      <alignment horizontal="center"/>
    </xf>
    <xf numFmtId="0" fontId="4" fillId="0" borderId="41" xfId="0" applyFont="1" applyBorder="1" applyAlignment="1">
      <alignment horizontal="center"/>
    </xf>
    <xf numFmtId="0" fontId="4" fillId="0" borderId="31" xfId="0" applyFont="1" applyBorder="1" applyAlignment="1" applyProtection="1">
      <alignment horizontal="left"/>
    </xf>
    <xf numFmtId="165" fontId="4" fillId="0" borderId="31" xfId="0" applyNumberFormat="1" applyFont="1" applyBorder="1" applyProtection="1"/>
    <xf numFmtId="165" fontId="4" fillId="0" borderId="65" xfId="0" applyNumberFormat="1" applyFont="1" applyBorder="1" applyProtection="1"/>
    <xf numFmtId="165" fontId="4" fillId="0" borderId="66" xfId="0" applyNumberFormat="1" applyFont="1" applyBorder="1" applyProtection="1"/>
    <xf numFmtId="0" fontId="4" fillId="0" borderId="33" xfId="0" applyFont="1" applyBorder="1" applyAlignment="1">
      <alignment horizontal="center"/>
    </xf>
    <xf numFmtId="0" fontId="4" fillId="0" borderId="33" xfId="0" applyFont="1" applyBorder="1" applyAlignment="1" applyProtection="1">
      <alignment horizontal="left"/>
    </xf>
    <xf numFmtId="165" fontId="4" fillId="0" borderId="33" xfId="0" applyNumberFormat="1" applyFont="1" applyBorder="1" applyProtection="1"/>
    <xf numFmtId="0" fontId="2" fillId="0" borderId="13" xfId="0" applyFont="1" applyBorder="1" applyAlignment="1">
      <alignment horizontal="center" vertical="center" wrapText="1"/>
    </xf>
    <xf numFmtId="0" fontId="2" fillId="0" borderId="67" xfId="0" applyFont="1" applyBorder="1" applyAlignment="1">
      <alignment wrapText="1"/>
    </xf>
    <xf numFmtId="0" fontId="32" fillId="0" borderId="67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3" fillId="0" borderId="69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165" fontId="28" fillId="0" borderId="7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7" fillId="0" borderId="6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5" fontId="3" fillId="6" borderId="43" xfId="0" applyNumberFormat="1" applyFont="1" applyFill="1" applyBorder="1" applyProtection="1"/>
    <xf numFmtId="165" fontId="3" fillId="6" borderId="61" xfId="0" applyNumberFormat="1" applyFont="1" applyFill="1" applyBorder="1" applyProtection="1"/>
    <xf numFmtId="0" fontId="4" fillId="0" borderId="25" xfId="0" applyFont="1" applyBorder="1" applyAlignment="1">
      <alignment horizontal="center"/>
    </xf>
    <xf numFmtId="0" fontId="4" fillId="0" borderId="47" xfId="0" applyFont="1" applyBorder="1" applyAlignment="1" applyProtection="1">
      <alignment horizontal="left"/>
    </xf>
    <xf numFmtId="165" fontId="4" fillId="0" borderId="47" xfId="0" applyNumberFormat="1" applyFont="1" applyBorder="1" applyProtection="1"/>
    <xf numFmtId="165" fontId="4" fillId="0" borderId="72" xfId="0" applyNumberFormat="1" applyFont="1" applyBorder="1" applyProtection="1"/>
    <xf numFmtId="0" fontId="4" fillId="7" borderId="73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6" xfId="0" applyNumberFormat="1" applyFont="1" applyFill="1" applyBorder="1" applyProtection="1"/>
    <xf numFmtId="0" fontId="4" fillId="8" borderId="26" xfId="0" applyNumberFormat="1" applyFont="1" applyFill="1" applyBorder="1" applyAlignment="1">
      <alignment horizontal="right" vertical="center"/>
    </xf>
    <xf numFmtId="165" fontId="4" fillId="0" borderId="61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4" xfId="0" applyFont="1" applyFill="1" applyBorder="1" applyAlignment="1">
      <alignment horizontal="center"/>
    </xf>
    <xf numFmtId="0" fontId="3" fillId="6" borderId="26" xfId="0" applyFont="1" applyFill="1" applyBorder="1" applyAlignment="1" applyProtection="1">
      <alignment horizontal="left"/>
    </xf>
    <xf numFmtId="165" fontId="3" fillId="6" borderId="26" xfId="0" applyNumberFormat="1" applyFont="1" applyFill="1" applyBorder="1" applyProtection="1"/>
    <xf numFmtId="165" fontId="3" fillId="6" borderId="72" xfId="0" applyNumberFormat="1" applyFont="1" applyFill="1" applyBorder="1" applyProtection="1"/>
    <xf numFmtId="165" fontId="3" fillId="6" borderId="66" xfId="0" applyNumberFormat="1" applyFont="1" applyFill="1" applyBorder="1" applyProtection="1"/>
    <xf numFmtId="165" fontId="4" fillId="0" borderId="27" xfId="0" applyNumberFormat="1" applyFont="1" applyBorder="1" applyProtection="1"/>
    <xf numFmtId="165" fontId="35" fillId="0" borderId="26" xfId="0" applyNumberFormat="1" applyFont="1" applyBorder="1" applyProtection="1"/>
    <xf numFmtId="165" fontId="4" fillId="0" borderId="74" xfId="0" applyNumberFormat="1" applyFont="1" applyBorder="1" applyAlignment="1" applyProtection="1">
      <alignment horizontal="center"/>
    </xf>
    <xf numFmtId="165" fontId="4" fillId="0" borderId="75" xfId="0" applyNumberFormat="1" applyFont="1" applyBorder="1" applyProtection="1"/>
    <xf numFmtId="0" fontId="4" fillId="0" borderId="7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165" fontId="4" fillId="0" borderId="56" xfId="0" applyNumberFormat="1" applyFont="1" applyBorder="1" applyProtection="1"/>
    <xf numFmtId="165" fontId="4" fillId="0" borderId="57" xfId="0" applyNumberFormat="1" applyFont="1" applyBorder="1" applyProtection="1"/>
    <xf numFmtId="0" fontId="14" fillId="4" borderId="77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165" fontId="4" fillId="4" borderId="59" xfId="0" applyNumberFormat="1" applyFont="1" applyFill="1" applyBorder="1" applyAlignment="1" applyProtection="1">
      <alignment horizontal="center" vertical="center" wrapText="1"/>
    </xf>
    <xf numFmtId="165" fontId="30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78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2" fillId="4" borderId="80" xfId="0" applyFont="1" applyFill="1" applyBorder="1" applyAlignment="1">
      <alignment horizontal="center" vertical="center" wrapText="1"/>
    </xf>
    <xf numFmtId="0" fontId="30" fillId="4" borderId="81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>
      <alignment horizontal="center"/>
    </xf>
    <xf numFmtId="0" fontId="4" fillId="0" borderId="82" xfId="0" applyFont="1" applyBorder="1" applyAlignment="1" applyProtection="1">
      <alignment horizontal="left"/>
    </xf>
    <xf numFmtId="165" fontId="4" fillId="0" borderId="82" xfId="0" applyNumberFormat="1" applyFont="1" applyBorder="1" applyProtection="1"/>
    <xf numFmtId="0" fontId="2" fillId="0" borderId="33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6" fillId="0" borderId="0" xfId="0" applyFont="1" applyBorder="1" applyAlignment="1">
      <alignment horizontal="center"/>
    </xf>
    <xf numFmtId="0" fontId="36" fillId="0" borderId="0" xfId="0" applyFont="1" applyBorder="1" applyAlignment="1" applyProtection="1">
      <alignment horizontal="left"/>
    </xf>
    <xf numFmtId="165" fontId="36" fillId="0" borderId="0" xfId="0" applyNumberFormat="1" applyFont="1" applyBorder="1" applyProtection="1"/>
    <xf numFmtId="0" fontId="0" fillId="0" borderId="0" xfId="0" applyBorder="1"/>
    <xf numFmtId="0" fontId="38" fillId="0" borderId="0" xfId="1" applyFont="1"/>
    <xf numFmtId="0" fontId="39" fillId="0" borderId="0" xfId="1" applyFont="1"/>
    <xf numFmtId="0" fontId="40" fillId="0" borderId="0" xfId="1" applyFont="1"/>
    <xf numFmtId="0" fontId="38" fillId="0" borderId="0" xfId="1" applyFont="1" applyAlignment="1"/>
    <xf numFmtId="10" fontId="38" fillId="0" borderId="0" xfId="1" applyNumberFormat="1" applyFont="1" applyBorder="1" applyAlignment="1">
      <alignment horizontal="right"/>
    </xf>
    <xf numFmtId="0" fontId="41" fillId="0" borderId="0" xfId="1" applyFont="1"/>
    <xf numFmtId="10" fontId="40" fillId="0" borderId="0" xfId="1" applyNumberFormat="1" applyFont="1"/>
    <xf numFmtId="0" fontId="38" fillId="0" borderId="0" xfId="1" applyFont="1" applyBorder="1" applyAlignment="1">
      <alignment horizontal="right"/>
    </xf>
    <xf numFmtId="166" fontId="42" fillId="0" borderId="0" xfId="2" applyNumberFormat="1" applyFont="1" applyBorder="1" applyAlignment="1">
      <alignment horizontal="right"/>
    </xf>
    <xf numFmtId="166" fontId="38" fillId="0" borderId="0" xfId="2" applyNumberFormat="1" applyFont="1" applyBorder="1" applyAlignment="1">
      <alignment horizontal="right"/>
    </xf>
    <xf numFmtId="0" fontId="38" fillId="0" borderId="0" xfId="1" applyFont="1" applyFill="1" applyBorder="1" applyAlignment="1">
      <alignment horizontal="right"/>
    </xf>
    <xf numFmtId="10" fontId="43" fillId="0" borderId="0" xfId="1" applyNumberFormat="1" applyFont="1" applyBorder="1" applyAlignment="1">
      <alignment horizontal="right"/>
    </xf>
    <xf numFmtId="10" fontId="38" fillId="0" borderId="0" xfId="1" applyNumberFormat="1" applyFont="1"/>
    <xf numFmtId="0" fontId="38" fillId="9" borderId="0" xfId="1" applyFont="1" applyFill="1" applyAlignment="1">
      <alignment vertical="center"/>
    </xf>
    <xf numFmtId="0" fontId="37" fillId="0" borderId="0" xfId="1" applyAlignment="1"/>
    <xf numFmtId="166" fontId="45" fillId="0" borderId="0" xfId="2" applyNumberFormat="1" applyFont="1" applyBorder="1" applyAlignment="1">
      <alignment horizontal="right"/>
    </xf>
    <xf numFmtId="0" fontId="37" fillId="0" borderId="0" xfId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I 2020r. do I 2021r.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 21'!$B$3:$B$15</c:f>
              <c:strCache>
                <c:ptCount val="13"/>
                <c:pt idx="0">
                  <c:v>I 2020r.</c:v>
                </c:pt>
                <c:pt idx="1">
                  <c:v>II 2020r.</c:v>
                </c:pt>
                <c:pt idx="2">
                  <c:v>III 2020r.</c:v>
                </c:pt>
                <c:pt idx="3">
                  <c:v>IV 2020r.</c:v>
                </c:pt>
                <c:pt idx="4">
                  <c:v>V 2020r.</c:v>
                </c:pt>
                <c:pt idx="5">
                  <c:v>VI 2020r.</c:v>
                </c:pt>
                <c:pt idx="6">
                  <c:v>VII 2020r.</c:v>
                </c:pt>
                <c:pt idx="7">
                  <c:v>VIII 2020r.</c:v>
                </c:pt>
                <c:pt idx="8">
                  <c:v>IX 2020r.</c:v>
                </c:pt>
                <c:pt idx="9">
                  <c:v>X 2020r.</c:v>
                </c:pt>
                <c:pt idx="10">
                  <c:v>XI 2020r.</c:v>
                </c:pt>
                <c:pt idx="11">
                  <c:v>XII 2020r.</c:v>
                </c:pt>
                <c:pt idx="12">
                  <c:v>I 2021r.</c:v>
                </c:pt>
              </c:strCache>
            </c:strRef>
          </c:cat>
          <c:val>
            <c:numRef>
              <c:f>'Wykresy I 21'!$C$3:$C$15</c:f>
              <c:numCache>
                <c:formatCode>General</c:formatCode>
                <c:ptCount val="13"/>
                <c:pt idx="0">
                  <c:v>20174</c:v>
                </c:pt>
                <c:pt idx="1">
                  <c:v>20079</c:v>
                </c:pt>
                <c:pt idx="2">
                  <c:v>19838</c:v>
                </c:pt>
                <c:pt idx="3">
                  <c:v>21613</c:v>
                </c:pt>
                <c:pt idx="4">
                  <c:v>23165</c:v>
                </c:pt>
                <c:pt idx="5">
                  <c:v>23529</c:v>
                </c:pt>
                <c:pt idx="6">
                  <c:v>23520</c:v>
                </c:pt>
                <c:pt idx="7">
                  <c:v>23268</c:v>
                </c:pt>
                <c:pt idx="8">
                  <c:v>23138</c:v>
                </c:pt>
                <c:pt idx="9">
                  <c:v>23168</c:v>
                </c:pt>
                <c:pt idx="10">
                  <c:v>23285</c:v>
                </c:pt>
                <c:pt idx="11">
                  <c:v>23674</c:v>
                </c:pt>
                <c:pt idx="12">
                  <c:v>24852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00200360"/>
        <c:axId val="300207024"/>
      </c:barChart>
      <c:catAx>
        <c:axId val="300200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00207024"/>
        <c:crossesAt val="17000"/>
        <c:auto val="1"/>
        <c:lblAlgn val="ctr"/>
        <c:lblOffset val="100"/>
        <c:noMultiLvlLbl val="0"/>
      </c:catAx>
      <c:valAx>
        <c:axId val="300207024"/>
        <c:scaling>
          <c:orientation val="minMax"/>
          <c:max val="25000"/>
          <c:min val="17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00200360"/>
        <c:crosses val="autoZero"/>
        <c:crossBetween val="between"/>
        <c:majorUnit val="1000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I 21'!$J$3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I 21'!$H$4:$H$9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I 21'!$I$4:$I$9</c:f>
              <c:numCache>
                <c:formatCode>General</c:formatCode>
                <c:ptCount val="6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8523528"/>
        <c:axId val="348527056"/>
      </c:barChart>
      <c:catAx>
        <c:axId val="348523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48527056"/>
        <c:crosses val="autoZero"/>
        <c:auto val="1"/>
        <c:lblAlgn val="ctr"/>
        <c:lblOffset val="100"/>
        <c:noMultiLvlLbl val="0"/>
      </c:catAx>
      <c:valAx>
        <c:axId val="348527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852352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VIII 2019r. do I 2020r. oraz od VIII 2020r. do I 2021r.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'Wykresy I 21'!$E$6:$E$18</c:f>
              <c:strCache>
                <c:ptCount val="13"/>
                <c:pt idx="0">
                  <c:v>VIII 2019r.</c:v>
                </c:pt>
                <c:pt idx="1">
                  <c:v>IX 2019r.</c:v>
                </c:pt>
                <c:pt idx="2">
                  <c:v>X 2019r.</c:v>
                </c:pt>
                <c:pt idx="3">
                  <c:v>XI 2019r.</c:v>
                </c:pt>
                <c:pt idx="4">
                  <c:v>XII 2019r.</c:v>
                </c:pt>
                <c:pt idx="5">
                  <c:v>I 2020r.</c:v>
                </c:pt>
                <c:pt idx="7">
                  <c:v>VIII 2020r.</c:v>
                </c:pt>
                <c:pt idx="8">
                  <c:v>IX 2020r.</c:v>
                </c:pt>
                <c:pt idx="9">
                  <c:v>X 2020r.</c:v>
                </c:pt>
                <c:pt idx="10">
                  <c:v>XI 2020r.</c:v>
                </c:pt>
                <c:pt idx="11">
                  <c:v>XII 2020r.</c:v>
                </c:pt>
                <c:pt idx="12">
                  <c:v>I 2021r.</c:v>
                </c:pt>
              </c:strCache>
            </c:strRef>
          </c:cat>
          <c:val>
            <c:numRef>
              <c:f>'Wykresy I 21'!$F$6:$F$18</c:f>
              <c:numCache>
                <c:formatCode>General</c:formatCode>
                <c:ptCount val="13"/>
                <c:pt idx="0">
                  <c:v>3474</c:v>
                </c:pt>
                <c:pt idx="1">
                  <c:v>3452</c:v>
                </c:pt>
                <c:pt idx="2">
                  <c:v>3763</c:v>
                </c:pt>
                <c:pt idx="3">
                  <c:v>3180</c:v>
                </c:pt>
                <c:pt idx="4">
                  <c:v>2211</c:v>
                </c:pt>
                <c:pt idx="5">
                  <c:v>3771</c:v>
                </c:pt>
                <c:pt idx="7">
                  <c:v>3775</c:v>
                </c:pt>
                <c:pt idx="8">
                  <c:v>3921</c:v>
                </c:pt>
                <c:pt idx="9">
                  <c:v>3694</c:v>
                </c:pt>
                <c:pt idx="10">
                  <c:v>2520</c:v>
                </c:pt>
                <c:pt idx="11">
                  <c:v>4178</c:v>
                </c:pt>
                <c:pt idx="12">
                  <c:v>3078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348525880"/>
        <c:axId val="348524312"/>
        <c:axId val="0"/>
      </c:bar3DChart>
      <c:catAx>
        <c:axId val="348525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48524312"/>
        <c:crosses val="autoZero"/>
        <c:auto val="1"/>
        <c:lblAlgn val="ctr"/>
        <c:lblOffset val="100"/>
        <c:noMultiLvlLbl val="0"/>
      </c:catAx>
      <c:valAx>
        <c:axId val="3485243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48525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styczniu 2021r.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40"/>
      <c:rotY val="32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4705274020234649"/>
          <c:y val="0.28103543307086615"/>
          <c:w val="0.54622271575027481"/>
          <c:h val="0.4375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5.760751059963648E-2"/>
                  <c:y val="-7.226213910761154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597337191825369"/>
                  <c:y val="-0.102775590551181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2FCDDEA8-7604-4961-B0C2-0916938FFFE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EEC4D2EF-3E58-44E0-9259-9558030DFF0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74029207887471"/>
                      <c:h val="0.1614248687664042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28316889875944995"/>
                  <c:y val="8.698031496062992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12080220741638"/>
                      <c:h val="0.189878608923884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17942784395540301"/>
                  <c:y val="0.1427711614173228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14826031361461"/>
                      <c:h val="0.1256249999999999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8.9097965318437763E-2"/>
                  <c:y val="0.1705639763779527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EF88E4A4-BC5E-4215-88EC-3424294E5FB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1730150-6C05-472C-82F6-F613719480C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59548646162819"/>
                      <c:h val="0.1236558398950131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9.6141507952531569E-3"/>
                  <c:y val="0.175225065616797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9.0547816138367321E-2"/>
                  <c:y val="0.17787959317585303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666547771272181"/>
                  <c:y val="0.109010170603674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9440967314983"/>
                      <c:h val="0.1749032152230971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24721908158916034"/>
                  <c:y val="-4.166683070866149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0.1706661507055208"/>
                  <c:y val="-0.1782065288713910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9.2334724185117886E-2"/>
                  <c:y val="-0.179888123359580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4BA2C239-4878-4B9B-82A1-349F3350368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746AFF4-611D-44EE-BA4A-83B891CD7632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26163716714896"/>
                      <c:h val="0.1591292650918635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1"/>
              <c:layout>
                <c:manualLayout>
                  <c:x val="-2.1582879063194024E-3"/>
                  <c:y val="-0.2444793307086614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65558471857683"/>
                      <c:h val="0.16262368766404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2373353971779169"/>
                  <c:y val="-0.16577362204724411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I 21'!$J$22:$J$34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
i inna praca</c:v>
                </c:pt>
                <c:pt idx="2">
                  <c:v>Podjęcie pracy w ramach refund. kosztów zatrud. bezrobotnego</c:v>
                </c:pt>
                <c:pt idx="3">
                  <c:v>Prace 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
społecznie 
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
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I 21'!$K$22:$K$34</c:f>
              <c:numCache>
                <c:formatCode>0.00%</c:formatCode>
                <c:ptCount val="13"/>
                <c:pt idx="0">
                  <c:v>0.57643758765778397</c:v>
                </c:pt>
                <c:pt idx="1">
                  <c:v>1.3557737260402058E-2</c:v>
                </c:pt>
                <c:pt idx="2">
                  <c:v>5.6100981767180924E-3</c:v>
                </c:pt>
                <c:pt idx="3">
                  <c:v>1.3090229079008883E-2</c:v>
                </c:pt>
                <c:pt idx="4">
                  <c:v>1.1220196353436185E-2</c:v>
                </c:pt>
                <c:pt idx="5">
                  <c:v>1.4025245441795231E-3</c:v>
                </c:pt>
                <c:pt idx="6">
                  <c:v>1.6830294530154277E-2</c:v>
                </c:pt>
                <c:pt idx="7">
                  <c:v>0</c:v>
                </c:pt>
                <c:pt idx="8">
                  <c:v>1.4960261804581581E-2</c:v>
                </c:pt>
                <c:pt idx="9">
                  <c:v>0.1458625525946704</c:v>
                </c:pt>
                <c:pt idx="10">
                  <c:v>6.311360448807854E-2</c:v>
                </c:pt>
                <c:pt idx="11">
                  <c:v>1.2622720897615708E-2</c:v>
                </c:pt>
                <c:pt idx="12">
                  <c:v>0.12529219261337074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400051</xdr:colOff>
      <xdr:row>19</xdr:row>
      <xdr:rowOff>114300</xdr:rowOff>
    </xdr:from>
    <xdr:to>
      <xdr:col>27</xdr:col>
      <xdr:colOff>590551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20r/Arkusz%20robocz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WYKRESY/2021r/Wykresy%20I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20"/>
      <sheetName val="Stan i struktura II 20"/>
      <sheetName val="Stan i struktura III 20"/>
      <sheetName val="Stan i struktura IV 20"/>
      <sheetName val="Stan i struktura V 20"/>
      <sheetName val="Stan i struktura VI 20"/>
      <sheetName val="Stan i struktura VII 20"/>
      <sheetName val="Stan i struktura VIII 20"/>
      <sheetName val="Stan i struktura IX 20"/>
      <sheetName val="Stan i struktura X 20"/>
      <sheetName val="Stan i struktura XI 20"/>
      <sheetName val="Stan i struktura XII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E6">
            <v>2210</v>
          </cell>
          <cell r="F6">
            <v>1404</v>
          </cell>
          <cell r="G6">
            <v>1660</v>
          </cell>
          <cell r="H6">
            <v>1928</v>
          </cell>
          <cell r="I6">
            <v>1936</v>
          </cell>
          <cell r="J6">
            <v>643</v>
          </cell>
          <cell r="K6">
            <v>1756</v>
          </cell>
          <cell r="L6">
            <v>776</v>
          </cell>
          <cell r="M6">
            <v>1385</v>
          </cell>
          <cell r="N6">
            <v>1200</v>
          </cell>
          <cell r="O6">
            <v>2741</v>
          </cell>
          <cell r="P6">
            <v>2070</v>
          </cell>
          <cell r="Q6">
            <v>1828</v>
          </cell>
          <cell r="R6">
            <v>2137</v>
          </cell>
          <cell r="S6">
            <v>23674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y I 21"/>
    </sheetNames>
    <sheetDataSet>
      <sheetData sheetId="0">
        <row r="3">
          <cell r="B3" t="str">
            <v>I 2020r.</v>
          </cell>
          <cell r="C3">
            <v>20174</v>
          </cell>
        </row>
        <row r="4">
          <cell r="B4" t="str">
            <v>II 2020r.</v>
          </cell>
          <cell r="C4">
            <v>20079</v>
          </cell>
          <cell r="H4" t="str">
            <v>Podjęcia pracy poza miejscem zamieszkania w ramach bonu na zasiedlenie</v>
          </cell>
          <cell r="I4">
            <v>7</v>
          </cell>
        </row>
        <row r="5">
          <cell r="B5" t="str">
            <v>III 2020r.</v>
          </cell>
          <cell r="C5">
            <v>19838</v>
          </cell>
          <cell r="H5" t="str">
            <v>Podjęcia pracy w ramach bonu zatrudnieniowego</v>
          </cell>
          <cell r="I5">
            <v>0</v>
          </cell>
        </row>
        <row r="6">
          <cell r="B6" t="str">
            <v>IV 2020r.</v>
          </cell>
          <cell r="C6">
            <v>21613</v>
          </cell>
          <cell r="E6" t="str">
            <v>VIII 2019r.</v>
          </cell>
          <cell r="F6">
            <v>3474</v>
          </cell>
          <cell r="H6" t="str">
            <v>Podjęcie pracy w ramach refundacji składek na ubezpieczenie społeczne</v>
          </cell>
          <cell r="I6">
            <v>0</v>
          </cell>
        </row>
        <row r="7">
          <cell r="B7" t="str">
            <v>V 2020r.</v>
          </cell>
          <cell r="C7">
            <v>23165</v>
          </cell>
          <cell r="E7" t="str">
            <v>IX 2019r.</v>
          </cell>
          <cell r="F7">
            <v>3452</v>
          </cell>
          <cell r="H7" t="str">
            <v>Podjęcia pracy w ramach dofinansowania wynagrodzenia za zatrudnienie skierowanego 
bezrobotnego powyżej 50 r. życia</v>
          </cell>
          <cell r="I7">
            <v>0</v>
          </cell>
        </row>
        <row r="8">
          <cell r="B8" t="str">
            <v>VI 2020r.</v>
          </cell>
          <cell r="C8">
            <v>23529</v>
          </cell>
          <cell r="E8" t="str">
            <v>X 2019r.</v>
          </cell>
          <cell r="F8">
            <v>3763</v>
          </cell>
          <cell r="H8" t="str">
            <v>Rozpoczęcie szkolenia w ramach bonu szkoleniowego</v>
          </cell>
          <cell r="I8">
            <v>0</v>
          </cell>
        </row>
        <row r="9">
          <cell r="B9" t="str">
            <v>VII 2020r.</v>
          </cell>
          <cell r="C9">
            <v>23520</v>
          </cell>
          <cell r="E9" t="str">
            <v>XI 2019r.</v>
          </cell>
          <cell r="F9">
            <v>3180</v>
          </cell>
          <cell r="H9" t="str">
            <v>Rozpoczęcie stażu w ramach bonu stażowego</v>
          </cell>
          <cell r="I9">
            <v>0</v>
          </cell>
        </row>
        <row r="10">
          <cell r="B10" t="str">
            <v>VIII 2020r.</v>
          </cell>
          <cell r="C10">
            <v>23268</v>
          </cell>
          <cell r="E10" t="str">
            <v>XII 2019r.</v>
          </cell>
          <cell r="F10">
            <v>2211</v>
          </cell>
        </row>
        <row r="11">
          <cell r="B11" t="str">
            <v>IX 2020r.</v>
          </cell>
          <cell r="C11">
            <v>23138</v>
          </cell>
          <cell r="E11" t="str">
            <v>I 2020r.</v>
          </cell>
          <cell r="F11">
            <v>3771</v>
          </cell>
        </row>
        <row r="12">
          <cell r="B12" t="str">
            <v>X 2020r.</v>
          </cell>
          <cell r="C12">
            <v>23168</v>
          </cell>
        </row>
        <row r="13">
          <cell r="B13" t="str">
            <v>XI 2020r.</v>
          </cell>
          <cell r="C13">
            <v>23285</v>
          </cell>
          <cell r="E13" t="str">
            <v>VIII 2020r.</v>
          </cell>
          <cell r="F13">
            <v>3775</v>
          </cell>
        </row>
        <row r="14">
          <cell r="B14" t="str">
            <v>XII 2020r.</v>
          </cell>
          <cell r="C14">
            <v>23674</v>
          </cell>
          <cell r="E14" t="str">
            <v>IX 2020r.</v>
          </cell>
          <cell r="F14">
            <v>3921</v>
          </cell>
        </row>
        <row r="15">
          <cell r="B15" t="str">
            <v>I 2021r.</v>
          </cell>
          <cell r="C15">
            <v>24852</v>
          </cell>
          <cell r="E15" t="str">
            <v>X 2020r.</v>
          </cell>
          <cell r="F15">
            <v>3694</v>
          </cell>
        </row>
        <row r="16">
          <cell r="E16" t="str">
            <v>XI 2020r.</v>
          </cell>
          <cell r="F16">
            <v>2520</v>
          </cell>
        </row>
        <row r="17">
          <cell r="E17" t="str">
            <v>XII 2020r.</v>
          </cell>
          <cell r="F17">
            <v>4178</v>
          </cell>
        </row>
        <row r="18">
          <cell r="E18" t="str">
            <v>I 2021r.</v>
          </cell>
          <cell r="F18">
            <v>3078</v>
          </cell>
        </row>
        <row r="22">
          <cell r="J22" t="str">
            <v>Praca niesubsydiowana</v>
          </cell>
          <cell r="K22">
            <v>0.57643758765778397</v>
          </cell>
        </row>
        <row r="23">
          <cell r="J23" t="str">
            <v>Podjęcie działalności gospodarczej 
i inna praca</v>
          </cell>
          <cell r="K23">
            <v>1.3557737260402058E-2</v>
          </cell>
        </row>
        <row r="24">
          <cell r="J24" t="str">
            <v>Podjęcie pracy w ramach refund. kosztów zatrud. bezrobotnego</v>
          </cell>
          <cell r="K24">
            <v>5.6100981767180924E-3</v>
          </cell>
        </row>
        <row r="25">
          <cell r="J25" t="str">
            <v>Prace 
interwencyjne</v>
          </cell>
          <cell r="K25">
            <v>1.3090229079008883E-2</v>
          </cell>
        </row>
        <row r="26">
          <cell r="J26" t="str">
            <v>Roboty 
publiczne</v>
          </cell>
          <cell r="K26">
            <v>1.1220196353436185E-2</v>
          </cell>
        </row>
        <row r="27">
          <cell r="J27" t="str">
            <v>Szkolenia</v>
          </cell>
          <cell r="K27">
            <v>1.4025245441795231E-3</v>
          </cell>
        </row>
        <row r="28">
          <cell r="J28" t="str">
            <v>Staże</v>
          </cell>
          <cell r="K28">
            <v>1.6830294530154277E-2</v>
          </cell>
        </row>
        <row r="29">
          <cell r="J29" t="str">
            <v>Praca 
społecznie 
użyteczna</v>
          </cell>
          <cell r="K29">
            <v>0</v>
          </cell>
        </row>
        <row r="30">
          <cell r="J30" t="str">
            <v>Odmowa bez uzasadnionej przyczyny przyjęcia propozycji odpowiedniej pracy lub innej formy pomocy, w tym w ramach PAI</v>
          </cell>
          <cell r="K30">
            <v>1.4960261804581581E-2</v>
          </cell>
        </row>
        <row r="31">
          <cell r="J31" t="str">
            <v>Niepotwierdzenie gotowości do pracy</v>
          </cell>
          <cell r="K31">
            <v>0.1458625525946704</v>
          </cell>
        </row>
        <row r="32">
          <cell r="J32" t="str">
            <v>Dobrowolna 
rezygnacja ze statusu bezrobotnego</v>
          </cell>
          <cell r="K32">
            <v>6.311360448807854E-2</v>
          </cell>
        </row>
        <row r="33">
          <cell r="J33" t="str">
            <v>Nabycie praw emerytalnych lub rentowych</v>
          </cell>
          <cell r="K33">
            <v>1.2622720897615708E-2</v>
          </cell>
        </row>
        <row r="34">
          <cell r="J34" t="str">
            <v>Inne</v>
          </cell>
          <cell r="K34">
            <v>0.12529219261337074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1" ht="15">
      <c r="D1" s="2"/>
      <c r="E1" s="3"/>
      <c r="R1" s="5"/>
    </row>
    <row r="2" spans="2:21" ht="51" customHeight="1" thickBot="1">
      <c r="B2" s="184" t="s">
        <v>0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6"/>
    </row>
    <row r="3" spans="2:21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1" ht="29.1" customHeight="1" thickBot="1">
      <c r="B4" s="149" t="s">
        <v>19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87"/>
    </row>
    <row r="5" spans="2:21" ht="29.1" customHeight="1" thickTop="1" thickBot="1">
      <c r="B5" s="14" t="s">
        <v>20</v>
      </c>
      <c r="C5" s="188" t="s">
        <v>21</v>
      </c>
      <c r="D5" s="189"/>
      <c r="E5" s="15">
        <v>3.8</v>
      </c>
      <c r="F5" s="15">
        <v>5.2</v>
      </c>
      <c r="G5" s="15">
        <v>9.1</v>
      </c>
      <c r="H5" s="15">
        <v>9.6</v>
      </c>
      <c r="I5" s="15">
        <v>7.1</v>
      </c>
      <c r="J5" s="15">
        <v>3.7</v>
      </c>
      <c r="K5" s="15">
        <v>10.1</v>
      </c>
      <c r="L5" s="15">
        <v>6.6</v>
      </c>
      <c r="M5" s="15">
        <v>5.4</v>
      </c>
      <c r="N5" s="15">
        <v>9</v>
      </c>
      <c r="O5" s="15">
        <v>4</v>
      </c>
      <c r="P5" s="15">
        <v>8.1</v>
      </c>
      <c r="Q5" s="15">
        <v>9</v>
      </c>
      <c r="R5" s="16">
        <v>6.6</v>
      </c>
      <c r="S5" s="17">
        <v>6.2</v>
      </c>
      <c r="T5" s="1" t="s">
        <v>22</v>
      </c>
    </row>
    <row r="6" spans="2:21" s="4" customFormat="1" ht="28.5" customHeight="1" thickTop="1" thickBot="1">
      <c r="B6" s="18" t="s">
        <v>23</v>
      </c>
      <c r="C6" s="190" t="s">
        <v>24</v>
      </c>
      <c r="D6" s="191"/>
      <c r="E6" s="19">
        <v>2245</v>
      </c>
      <c r="F6" s="20">
        <v>1488</v>
      </c>
      <c r="G6" s="20">
        <v>1716</v>
      </c>
      <c r="H6" s="20">
        <v>1987</v>
      </c>
      <c r="I6" s="20">
        <v>2023</v>
      </c>
      <c r="J6" s="20">
        <v>690</v>
      </c>
      <c r="K6" s="20">
        <v>1903</v>
      </c>
      <c r="L6" s="20">
        <v>796</v>
      </c>
      <c r="M6" s="20">
        <v>1457</v>
      </c>
      <c r="N6" s="20">
        <v>1260</v>
      </c>
      <c r="O6" s="20">
        <v>2906</v>
      </c>
      <c r="P6" s="20">
        <v>2187</v>
      </c>
      <c r="Q6" s="20">
        <v>1943</v>
      </c>
      <c r="R6" s="21">
        <v>2251</v>
      </c>
      <c r="S6" s="22">
        <f>SUM(E6:R6)</f>
        <v>24852</v>
      </c>
    </row>
    <row r="7" spans="2:21" s="4" customFormat="1" ht="29.1" customHeight="1" thickTop="1" thickBot="1">
      <c r="B7" s="23"/>
      <c r="C7" s="192" t="s">
        <v>25</v>
      </c>
      <c r="D7" s="192"/>
      <c r="E7" s="24">
        <f>'[1]Stan i struktura XII 20'!E6</f>
        <v>2210</v>
      </c>
      <c r="F7" s="24">
        <f>'[1]Stan i struktura XII 20'!F6</f>
        <v>1404</v>
      </c>
      <c r="G7" s="24">
        <f>'[1]Stan i struktura XII 20'!G6</f>
        <v>1660</v>
      </c>
      <c r="H7" s="24">
        <f>'[1]Stan i struktura XII 20'!H6</f>
        <v>1928</v>
      </c>
      <c r="I7" s="24">
        <f>'[1]Stan i struktura XII 20'!I6</f>
        <v>1936</v>
      </c>
      <c r="J7" s="24">
        <f>'[1]Stan i struktura XII 20'!J6</f>
        <v>643</v>
      </c>
      <c r="K7" s="24">
        <f>'[1]Stan i struktura XII 20'!K6</f>
        <v>1756</v>
      </c>
      <c r="L7" s="24">
        <f>'[1]Stan i struktura XII 20'!L6</f>
        <v>776</v>
      </c>
      <c r="M7" s="24">
        <f>'[1]Stan i struktura XII 20'!M6</f>
        <v>1385</v>
      </c>
      <c r="N7" s="24">
        <f>'[1]Stan i struktura XII 20'!N6</f>
        <v>1200</v>
      </c>
      <c r="O7" s="24">
        <f>'[1]Stan i struktura XII 20'!O6</f>
        <v>2741</v>
      </c>
      <c r="P7" s="24">
        <f>'[1]Stan i struktura XII 20'!P6</f>
        <v>2070</v>
      </c>
      <c r="Q7" s="24">
        <f>'[1]Stan i struktura XII 20'!Q6</f>
        <v>1828</v>
      </c>
      <c r="R7" s="24">
        <f>'[1]Stan i struktura XII 20'!R6</f>
        <v>2137</v>
      </c>
      <c r="S7" s="24">
        <f>'[1]Stan i struktura XII 20'!S6</f>
        <v>23674</v>
      </c>
      <c r="T7" s="25"/>
      <c r="U7" s="26">
        <f>SUM(E7:R7)</f>
        <v>23674</v>
      </c>
    </row>
    <row r="8" spans="2:21" ht="29.1" customHeight="1" thickTop="1" thickBot="1">
      <c r="B8" s="27"/>
      <c r="C8" s="177" t="s">
        <v>26</v>
      </c>
      <c r="D8" s="163"/>
      <c r="E8" s="28">
        <f t="shared" ref="E8:S8" si="0">E6-E7</f>
        <v>35</v>
      </c>
      <c r="F8" s="28">
        <f t="shared" si="0"/>
        <v>84</v>
      </c>
      <c r="G8" s="28">
        <f t="shared" si="0"/>
        <v>56</v>
      </c>
      <c r="H8" s="28">
        <f t="shared" si="0"/>
        <v>59</v>
      </c>
      <c r="I8" s="28">
        <f t="shared" si="0"/>
        <v>87</v>
      </c>
      <c r="J8" s="28">
        <f t="shared" si="0"/>
        <v>47</v>
      </c>
      <c r="K8" s="28">
        <f t="shared" si="0"/>
        <v>147</v>
      </c>
      <c r="L8" s="28">
        <f t="shared" si="0"/>
        <v>20</v>
      </c>
      <c r="M8" s="28">
        <f t="shared" si="0"/>
        <v>72</v>
      </c>
      <c r="N8" s="28">
        <f t="shared" si="0"/>
        <v>60</v>
      </c>
      <c r="O8" s="28">
        <f t="shared" si="0"/>
        <v>165</v>
      </c>
      <c r="P8" s="28">
        <f t="shared" si="0"/>
        <v>117</v>
      </c>
      <c r="Q8" s="28">
        <f t="shared" si="0"/>
        <v>115</v>
      </c>
      <c r="R8" s="29">
        <f t="shared" si="0"/>
        <v>114</v>
      </c>
      <c r="S8" s="30">
        <f t="shared" si="0"/>
        <v>1178</v>
      </c>
      <c r="T8" s="31"/>
    </row>
    <row r="9" spans="2:21" ht="29.1" customHeight="1" thickTop="1" thickBot="1">
      <c r="B9" s="32"/>
      <c r="C9" s="173" t="s">
        <v>27</v>
      </c>
      <c r="D9" s="174"/>
      <c r="E9" s="33">
        <f t="shared" ref="E9:S9" si="1">E6/E7*100</f>
        <v>101.58371040723981</v>
      </c>
      <c r="F9" s="33">
        <f t="shared" si="1"/>
        <v>105.98290598290599</v>
      </c>
      <c r="G9" s="33">
        <f t="shared" si="1"/>
        <v>103.37349397590361</v>
      </c>
      <c r="H9" s="33">
        <f t="shared" si="1"/>
        <v>103.06016597510373</v>
      </c>
      <c r="I9" s="33">
        <f t="shared" si="1"/>
        <v>104.49380165289257</v>
      </c>
      <c r="J9" s="33">
        <f t="shared" si="1"/>
        <v>107.30948678071539</v>
      </c>
      <c r="K9" s="33">
        <f t="shared" si="1"/>
        <v>108.37129840546697</v>
      </c>
      <c r="L9" s="33">
        <f t="shared" si="1"/>
        <v>102.57731958762886</v>
      </c>
      <c r="M9" s="33">
        <f t="shared" si="1"/>
        <v>105.1985559566787</v>
      </c>
      <c r="N9" s="33">
        <f t="shared" si="1"/>
        <v>105</v>
      </c>
      <c r="O9" s="33">
        <f t="shared" si="1"/>
        <v>106.01970083910982</v>
      </c>
      <c r="P9" s="33">
        <f t="shared" si="1"/>
        <v>105.65217391304347</v>
      </c>
      <c r="Q9" s="33">
        <f t="shared" si="1"/>
        <v>106.29102844638949</v>
      </c>
      <c r="R9" s="34">
        <f t="shared" si="1"/>
        <v>105.33458118858212</v>
      </c>
      <c r="S9" s="35">
        <f t="shared" si="1"/>
        <v>104.97592295345103</v>
      </c>
      <c r="T9" s="31"/>
    </row>
    <row r="10" spans="2:21" s="4" customFormat="1" ht="29.1" customHeight="1" thickTop="1" thickBot="1">
      <c r="B10" s="36" t="s">
        <v>28</v>
      </c>
      <c r="C10" s="175" t="s">
        <v>29</v>
      </c>
      <c r="D10" s="176"/>
      <c r="E10" s="37">
        <v>323</v>
      </c>
      <c r="F10" s="38">
        <v>218</v>
      </c>
      <c r="G10" s="39">
        <v>183</v>
      </c>
      <c r="H10" s="39">
        <v>236</v>
      </c>
      <c r="I10" s="39">
        <v>287</v>
      </c>
      <c r="J10" s="39">
        <v>95</v>
      </c>
      <c r="K10" s="39">
        <v>307</v>
      </c>
      <c r="L10" s="39">
        <v>106</v>
      </c>
      <c r="M10" s="40">
        <v>170</v>
      </c>
      <c r="N10" s="40">
        <v>126</v>
      </c>
      <c r="O10" s="40">
        <v>379</v>
      </c>
      <c r="P10" s="40">
        <v>273</v>
      </c>
      <c r="Q10" s="40">
        <v>319</v>
      </c>
      <c r="R10" s="40">
        <v>295</v>
      </c>
      <c r="S10" s="41">
        <f>SUM(E10:R10)</f>
        <v>3317</v>
      </c>
      <c r="T10" s="25"/>
    </row>
    <row r="11" spans="2:21" ht="29.1" customHeight="1" thickTop="1" thickBot="1">
      <c r="B11" s="42"/>
      <c r="C11" s="177" t="s">
        <v>30</v>
      </c>
      <c r="D11" s="163"/>
      <c r="E11" s="43">
        <f t="shared" ref="E11:S11" si="2">E76/E10*100</f>
        <v>23.839009287925698</v>
      </c>
      <c r="F11" s="43">
        <f t="shared" si="2"/>
        <v>18.807339449541285</v>
      </c>
      <c r="G11" s="43">
        <f t="shared" si="2"/>
        <v>15.300546448087433</v>
      </c>
      <c r="H11" s="43">
        <f t="shared" si="2"/>
        <v>16.525423728813561</v>
      </c>
      <c r="I11" s="43">
        <f t="shared" si="2"/>
        <v>17.073170731707318</v>
      </c>
      <c r="J11" s="43">
        <f t="shared" si="2"/>
        <v>25.263157894736842</v>
      </c>
      <c r="K11" s="43">
        <f t="shared" si="2"/>
        <v>11.074918566775244</v>
      </c>
      <c r="L11" s="43">
        <f t="shared" si="2"/>
        <v>17.924528301886792</v>
      </c>
      <c r="M11" s="43">
        <f t="shared" si="2"/>
        <v>24.117647058823529</v>
      </c>
      <c r="N11" s="43">
        <f t="shared" si="2"/>
        <v>23.809523809523807</v>
      </c>
      <c r="O11" s="43">
        <f t="shared" si="2"/>
        <v>24.274406332453825</v>
      </c>
      <c r="P11" s="43">
        <f t="shared" si="2"/>
        <v>17.216117216117215</v>
      </c>
      <c r="Q11" s="43">
        <f t="shared" si="2"/>
        <v>15.047021943573668</v>
      </c>
      <c r="R11" s="44">
        <f t="shared" si="2"/>
        <v>13.898305084745763</v>
      </c>
      <c r="S11" s="45">
        <f t="shared" si="2"/>
        <v>18.390111546578233</v>
      </c>
      <c r="T11" s="31"/>
    </row>
    <row r="12" spans="2:21" ht="29.1" customHeight="1" thickTop="1" thickBot="1">
      <c r="B12" s="46" t="s">
        <v>31</v>
      </c>
      <c r="C12" s="178" t="s">
        <v>32</v>
      </c>
      <c r="D12" s="179"/>
      <c r="E12" s="37">
        <v>288</v>
      </c>
      <c r="F12" s="39">
        <v>134</v>
      </c>
      <c r="G12" s="39">
        <v>127</v>
      </c>
      <c r="H12" s="39">
        <v>177</v>
      </c>
      <c r="I12" s="39">
        <v>200</v>
      </c>
      <c r="J12" s="39">
        <v>48</v>
      </c>
      <c r="K12" s="39">
        <v>160</v>
      </c>
      <c r="L12" s="39">
        <v>86</v>
      </c>
      <c r="M12" s="40">
        <v>98</v>
      </c>
      <c r="N12" s="40">
        <v>66</v>
      </c>
      <c r="O12" s="40">
        <v>214</v>
      </c>
      <c r="P12" s="40">
        <v>156</v>
      </c>
      <c r="Q12" s="40">
        <v>204</v>
      </c>
      <c r="R12" s="40">
        <v>181</v>
      </c>
      <c r="S12" s="41">
        <f>SUM(E12:R12)</f>
        <v>2139</v>
      </c>
      <c r="T12" s="31"/>
    </row>
    <row r="13" spans="2:21" ht="29.1" customHeight="1" thickTop="1" thickBot="1">
      <c r="B13" s="42" t="s">
        <v>22</v>
      </c>
      <c r="C13" s="180" t="s">
        <v>33</v>
      </c>
      <c r="D13" s="181"/>
      <c r="E13" s="47">
        <v>143</v>
      </c>
      <c r="F13" s="48">
        <v>90</v>
      </c>
      <c r="G13" s="48">
        <v>74</v>
      </c>
      <c r="H13" s="48">
        <v>121</v>
      </c>
      <c r="I13" s="48">
        <v>98</v>
      </c>
      <c r="J13" s="48">
        <v>31</v>
      </c>
      <c r="K13" s="48">
        <v>116</v>
      </c>
      <c r="L13" s="48">
        <v>55</v>
      </c>
      <c r="M13" s="49">
        <v>62</v>
      </c>
      <c r="N13" s="49">
        <v>38</v>
      </c>
      <c r="O13" s="49">
        <v>153</v>
      </c>
      <c r="P13" s="49">
        <v>109</v>
      </c>
      <c r="Q13" s="49">
        <v>118</v>
      </c>
      <c r="R13" s="49">
        <v>118</v>
      </c>
      <c r="S13" s="50">
        <f>SUM(E13:R13)</f>
        <v>1326</v>
      </c>
      <c r="T13" s="31"/>
    </row>
    <row r="14" spans="2:21" s="4" customFormat="1" ht="29.1" customHeight="1" thickTop="1" thickBot="1">
      <c r="B14" s="18" t="s">
        <v>22</v>
      </c>
      <c r="C14" s="182" t="s">
        <v>34</v>
      </c>
      <c r="D14" s="183"/>
      <c r="E14" s="47">
        <v>134</v>
      </c>
      <c r="F14" s="48">
        <v>80</v>
      </c>
      <c r="G14" s="48">
        <v>74</v>
      </c>
      <c r="H14" s="48">
        <v>115</v>
      </c>
      <c r="I14" s="48">
        <v>93</v>
      </c>
      <c r="J14" s="48">
        <v>30</v>
      </c>
      <c r="K14" s="48">
        <v>110</v>
      </c>
      <c r="L14" s="48">
        <v>51</v>
      </c>
      <c r="M14" s="49">
        <v>55</v>
      </c>
      <c r="N14" s="49">
        <v>35</v>
      </c>
      <c r="O14" s="49">
        <v>150</v>
      </c>
      <c r="P14" s="49">
        <v>108</v>
      </c>
      <c r="Q14" s="49">
        <v>91</v>
      </c>
      <c r="R14" s="49">
        <v>107</v>
      </c>
      <c r="S14" s="50">
        <f>SUM(E14:R14)</f>
        <v>1233</v>
      </c>
      <c r="T14" s="25"/>
    </row>
    <row r="15" spans="2:21" s="4" customFormat="1" ht="29.1" customHeight="1" thickTop="1" thickBot="1">
      <c r="B15" s="51" t="s">
        <v>22</v>
      </c>
      <c r="C15" s="166" t="s">
        <v>35</v>
      </c>
      <c r="D15" s="167"/>
      <c r="E15" s="52">
        <v>65</v>
      </c>
      <c r="F15" s="53">
        <v>19</v>
      </c>
      <c r="G15" s="53">
        <v>20</v>
      </c>
      <c r="H15" s="53">
        <v>7</v>
      </c>
      <c r="I15" s="53">
        <v>70</v>
      </c>
      <c r="J15" s="53">
        <v>6</v>
      </c>
      <c r="K15" s="53">
        <v>18</v>
      </c>
      <c r="L15" s="53">
        <v>14</v>
      </c>
      <c r="M15" s="54">
        <v>10</v>
      </c>
      <c r="N15" s="54">
        <v>5</v>
      </c>
      <c r="O15" s="54">
        <v>13</v>
      </c>
      <c r="P15" s="54">
        <v>10</v>
      </c>
      <c r="Q15" s="54">
        <v>36</v>
      </c>
      <c r="R15" s="54">
        <v>19</v>
      </c>
      <c r="S15" s="50">
        <f>SUM(E15:R15)</f>
        <v>312</v>
      </c>
      <c r="T15" s="25"/>
    </row>
    <row r="16" spans="2:21" ht="29.1" customHeight="1" thickBot="1">
      <c r="B16" s="149" t="s">
        <v>36</v>
      </c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9"/>
    </row>
    <row r="17" spans="2:19" ht="29.1" customHeight="1" thickTop="1" thickBot="1">
      <c r="B17" s="170" t="s">
        <v>20</v>
      </c>
      <c r="C17" s="171" t="s">
        <v>37</v>
      </c>
      <c r="D17" s="172"/>
      <c r="E17" s="55">
        <v>1238</v>
      </c>
      <c r="F17" s="56">
        <v>866</v>
      </c>
      <c r="G17" s="56">
        <v>989</v>
      </c>
      <c r="H17" s="56">
        <v>1080</v>
      </c>
      <c r="I17" s="56">
        <v>1178</v>
      </c>
      <c r="J17" s="56">
        <v>338</v>
      </c>
      <c r="K17" s="56">
        <v>1124</v>
      </c>
      <c r="L17" s="56">
        <v>422</v>
      </c>
      <c r="M17" s="57">
        <v>740</v>
      </c>
      <c r="N17" s="57">
        <v>777</v>
      </c>
      <c r="O17" s="57">
        <v>1567</v>
      </c>
      <c r="P17" s="57">
        <v>1223</v>
      </c>
      <c r="Q17" s="57">
        <v>1178</v>
      </c>
      <c r="R17" s="57">
        <v>1247</v>
      </c>
      <c r="S17" s="50">
        <f>SUM(E17:R17)</f>
        <v>13967</v>
      </c>
    </row>
    <row r="18" spans="2:19" ht="29.1" customHeight="1" thickTop="1" thickBot="1">
      <c r="B18" s="120"/>
      <c r="C18" s="156" t="s">
        <v>38</v>
      </c>
      <c r="D18" s="157"/>
      <c r="E18" s="58">
        <f t="shared" ref="E18:S18" si="3">E17/E6*100</f>
        <v>55.144766146993319</v>
      </c>
      <c r="F18" s="58">
        <f t="shared" si="3"/>
        <v>58.1989247311828</v>
      </c>
      <c r="G18" s="58">
        <f t="shared" si="3"/>
        <v>57.634032634032636</v>
      </c>
      <c r="H18" s="58">
        <f t="shared" si="3"/>
        <v>54.353296426774037</v>
      </c>
      <c r="I18" s="58">
        <f t="shared" si="3"/>
        <v>58.230350963914979</v>
      </c>
      <c r="J18" s="58">
        <f t="shared" si="3"/>
        <v>48.985507246376812</v>
      </c>
      <c r="K18" s="58">
        <f t="shared" si="3"/>
        <v>59.064634787178136</v>
      </c>
      <c r="L18" s="58">
        <f t="shared" si="3"/>
        <v>53.015075376884425</v>
      </c>
      <c r="M18" s="58">
        <f t="shared" si="3"/>
        <v>50.789293067947838</v>
      </c>
      <c r="N18" s="58">
        <f t="shared" si="3"/>
        <v>61.666666666666671</v>
      </c>
      <c r="O18" s="58">
        <f t="shared" si="3"/>
        <v>53.922918100481766</v>
      </c>
      <c r="P18" s="58">
        <f t="shared" si="3"/>
        <v>55.921353452217645</v>
      </c>
      <c r="Q18" s="58">
        <f t="shared" si="3"/>
        <v>60.627895007720021</v>
      </c>
      <c r="R18" s="58">
        <f t="shared" si="3"/>
        <v>55.397601066192806</v>
      </c>
      <c r="S18" s="59">
        <f t="shared" si="3"/>
        <v>56.20070819249959</v>
      </c>
    </row>
    <row r="19" spans="2:19" ht="29.1" customHeight="1" thickTop="1" thickBot="1">
      <c r="B19" s="142" t="s">
        <v>23</v>
      </c>
      <c r="C19" s="162" t="s">
        <v>39</v>
      </c>
      <c r="D19" s="163"/>
      <c r="E19" s="47">
        <v>0</v>
      </c>
      <c r="F19" s="48">
        <v>1002</v>
      </c>
      <c r="G19" s="48">
        <v>903</v>
      </c>
      <c r="H19" s="48">
        <v>1126</v>
      </c>
      <c r="I19" s="48">
        <v>825</v>
      </c>
      <c r="J19" s="48">
        <v>301</v>
      </c>
      <c r="K19" s="48">
        <v>1095</v>
      </c>
      <c r="L19" s="48">
        <v>450</v>
      </c>
      <c r="M19" s="49">
        <v>846</v>
      </c>
      <c r="N19" s="49">
        <v>602</v>
      </c>
      <c r="O19" s="49">
        <v>0</v>
      </c>
      <c r="P19" s="49">
        <v>1314</v>
      </c>
      <c r="Q19" s="49">
        <v>980</v>
      </c>
      <c r="R19" s="49">
        <v>1035</v>
      </c>
      <c r="S19" s="60">
        <f>SUM(E19:R19)</f>
        <v>10479</v>
      </c>
    </row>
    <row r="20" spans="2:19" ht="29.1" customHeight="1" thickTop="1" thickBot="1">
      <c r="B20" s="120"/>
      <c r="C20" s="156" t="s">
        <v>38</v>
      </c>
      <c r="D20" s="157"/>
      <c r="E20" s="58">
        <f t="shared" ref="E20:S20" si="4">E19/E6*100</f>
        <v>0</v>
      </c>
      <c r="F20" s="58">
        <f t="shared" si="4"/>
        <v>67.338709677419345</v>
      </c>
      <c r="G20" s="58">
        <f t="shared" si="4"/>
        <v>52.622377622377627</v>
      </c>
      <c r="H20" s="58">
        <f t="shared" si="4"/>
        <v>56.668344237544034</v>
      </c>
      <c r="I20" s="58">
        <f t="shared" si="4"/>
        <v>40.781018289668808</v>
      </c>
      <c r="J20" s="58">
        <f t="shared" si="4"/>
        <v>43.623188405797102</v>
      </c>
      <c r="K20" s="58">
        <f t="shared" si="4"/>
        <v>57.54072517078297</v>
      </c>
      <c r="L20" s="58">
        <f t="shared" si="4"/>
        <v>56.532663316582912</v>
      </c>
      <c r="M20" s="58">
        <f t="shared" si="4"/>
        <v>58.064516129032263</v>
      </c>
      <c r="N20" s="58">
        <f t="shared" si="4"/>
        <v>47.777777777777779</v>
      </c>
      <c r="O20" s="58">
        <f t="shared" si="4"/>
        <v>0</v>
      </c>
      <c r="P20" s="58">
        <f t="shared" si="4"/>
        <v>60.082304526748977</v>
      </c>
      <c r="Q20" s="58">
        <f t="shared" si="4"/>
        <v>50.437467833247553</v>
      </c>
      <c r="R20" s="61">
        <f t="shared" si="4"/>
        <v>45.979564637938694</v>
      </c>
      <c r="S20" s="59">
        <f t="shared" si="4"/>
        <v>42.165620473201351</v>
      </c>
    </row>
    <row r="21" spans="2:19" s="4" customFormat="1" ht="29.1" customHeight="1" thickTop="1" thickBot="1">
      <c r="B21" s="153" t="s">
        <v>28</v>
      </c>
      <c r="C21" s="154" t="s">
        <v>40</v>
      </c>
      <c r="D21" s="155"/>
      <c r="E21" s="47">
        <v>502</v>
      </c>
      <c r="F21" s="48">
        <v>318</v>
      </c>
      <c r="G21" s="48">
        <v>384</v>
      </c>
      <c r="H21" s="48">
        <v>410</v>
      </c>
      <c r="I21" s="48">
        <v>359</v>
      </c>
      <c r="J21" s="48">
        <v>118</v>
      </c>
      <c r="K21" s="48">
        <v>426</v>
      </c>
      <c r="L21" s="48">
        <v>148</v>
      </c>
      <c r="M21" s="49">
        <v>249</v>
      </c>
      <c r="N21" s="49">
        <v>164</v>
      </c>
      <c r="O21" s="49">
        <v>498</v>
      </c>
      <c r="P21" s="49">
        <v>332</v>
      </c>
      <c r="Q21" s="49">
        <v>412</v>
      </c>
      <c r="R21" s="49">
        <v>332</v>
      </c>
      <c r="S21" s="50">
        <f>SUM(E21:R21)</f>
        <v>4652</v>
      </c>
    </row>
    <row r="22" spans="2:19" ht="29.1" customHeight="1" thickTop="1" thickBot="1">
      <c r="B22" s="120"/>
      <c r="C22" s="156" t="s">
        <v>38</v>
      </c>
      <c r="D22" s="157"/>
      <c r="E22" s="58">
        <f t="shared" ref="E22:S22" si="5">E21/E6*100</f>
        <v>22.360801781737194</v>
      </c>
      <c r="F22" s="58">
        <f t="shared" si="5"/>
        <v>21.370967741935484</v>
      </c>
      <c r="G22" s="58">
        <f t="shared" si="5"/>
        <v>22.377622377622377</v>
      </c>
      <c r="H22" s="58">
        <f t="shared" si="5"/>
        <v>20.634121791645697</v>
      </c>
      <c r="I22" s="58">
        <f t="shared" si="5"/>
        <v>17.745921898171034</v>
      </c>
      <c r="J22" s="58">
        <f t="shared" si="5"/>
        <v>17.101449275362317</v>
      </c>
      <c r="K22" s="58">
        <f t="shared" si="5"/>
        <v>22.385706778770363</v>
      </c>
      <c r="L22" s="58">
        <f t="shared" si="5"/>
        <v>18.592964824120603</v>
      </c>
      <c r="M22" s="58">
        <f t="shared" si="5"/>
        <v>17.089910775566235</v>
      </c>
      <c r="N22" s="58">
        <f t="shared" si="5"/>
        <v>13.015873015873018</v>
      </c>
      <c r="O22" s="58">
        <f t="shared" si="5"/>
        <v>17.136958017894013</v>
      </c>
      <c r="P22" s="58">
        <f t="shared" si="5"/>
        <v>15.180612711476909</v>
      </c>
      <c r="Q22" s="58">
        <f t="shared" si="5"/>
        <v>21.204323211528564</v>
      </c>
      <c r="R22" s="61">
        <f t="shared" si="5"/>
        <v>14.749000444247001</v>
      </c>
      <c r="S22" s="59">
        <f t="shared" si="5"/>
        <v>18.718815387091585</v>
      </c>
    </row>
    <row r="23" spans="2:19" s="4" customFormat="1" ht="29.1" customHeight="1" thickTop="1" thickBot="1">
      <c r="B23" s="153" t="s">
        <v>31</v>
      </c>
      <c r="C23" s="164" t="s">
        <v>41</v>
      </c>
      <c r="D23" s="165"/>
      <c r="E23" s="47">
        <v>134</v>
      </c>
      <c r="F23" s="48">
        <v>117</v>
      </c>
      <c r="G23" s="48">
        <v>109</v>
      </c>
      <c r="H23" s="48">
        <v>93</v>
      </c>
      <c r="I23" s="48">
        <v>121</v>
      </c>
      <c r="J23" s="48">
        <v>16</v>
      </c>
      <c r="K23" s="48">
        <v>111</v>
      </c>
      <c r="L23" s="48">
        <v>29</v>
      </c>
      <c r="M23" s="49">
        <v>127</v>
      </c>
      <c r="N23" s="49">
        <v>45</v>
      </c>
      <c r="O23" s="49">
        <v>149</v>
      </c>
      <c r="P23" s="49">
        <v>138</v>
      </c>
      <c r="Q23" s="49">
        <v>108</v>
      </c>
      <c r="R23" s="49">
        <v>104</v>
      </c>
      <c r="S23" s="50">
        <f>SUM(E23:R23)</f>
        <v>1401</v>
      </c>
    </row>
    <row r="24" spans="2:19" ht="29.1" customHeight="1" thickTop="1" thickBot="1">
      <c r="B24" s="120"/>
      <c r="C24" s="156" t="s">
        <v>38</v>
      </c>
      <c r="D24" s="157"/>
      <c r="E24" s="58">
        <f t="shared" ref="E24:S24" si="6">E23/E6*100</f>
        <v>5.9688195991091311</v>
      </c>
      <c r="F24" s="58">
        <f t="shared" si="6"/>
        <v>7.862903225806452</v>
      </c>
      <c r="G24" s="58">
        <f t="shared" si="6"/>
        <v>6.3519813519813519</v>
      </c>
      <c r="H24" s="58">
        <f t="shared" si="6"/>
        <v>4.6804227478610976</v>
      </c>
      <c r="I24" s="58">
        <f t="shared" si="6"/>
        <v>5.9812160158180925</v>
      </c>
      <c r="J24" s="58">
        <f t="shared" si="6"/>
        <v>2.318840579710145</v>
      </c>
      <c r="K24" s="58">
        <f t="shared" si="6"/>
        <v>5.8328954282711507</v>
      </c>
      <c r="L24" s="58">
        <f t="shared" si="6"/>
        <v>3.6432160804020097</v>
      </c>
      <c r="M24" s="58">
        <f t="shared" si="6"/>
        <v>8.7165408373369928</v>
      </c>
      <c r="N24" s="58">
        <f t="shared" si="6"/>
        <v>3.5714285714285712</v>
      </c>
      <c r="O24" s="58">
        <f t="shared" si="6"/>
        <v>5.1273227804542323</v>
      </c>
      <c r="P24" s="58">
        <f t="shared" si="6"/>
        <v>6.3100137174211239</v>
      </c>
      <c r="Q24" s="58">
        <f t="shared" si="6"/>
        <v>5.5584148224395262</v>
      </c>
      <c r="R24" s="61">
        <f t="shared" si="6"/>
        <v>4.6201688138605066</v>
      </c>
      <c r="S24" s="59">
        <f t="shared" si="6"/>
        <v>5.6373732496378555</v>
      </c>
    </row>
    <row r="25" spans="2:19" s="4" customFormat="1" ht="29.1" customHeight="1" thickTop="1" thickBot="1">
      <c r="B25" s="153" t="s">
        <v>42</v>
      </c>
      <c r="C25" s="154" t="s">
        <v>43</v>
      </c>
      <c r="D25" s="155"/>
      <c r="E25" s="62">
        <v>66</v>
      </c>
      <c r="F25" s="49">
        <v>62</v>
      </c>
      <c r="G25" s="49">
        <v>52</v>
      </c>
      <c r="H25" s="49">
        <v>49</v>
      </c>
      <c r="I25" s="49">
        <v>55</v>
      </c>
      <c r="J25" s="49">
        <v>14</v>
      </c>
      <c r="K25" s="49">
        <v>61</v>
      </c>
      <c r="L25" s="49">
        <v>24</v>
      </c>
      <c r="M25" s="49">
        <v>35</v>
      </c>
      <c r="N25" s="49">
        <v>63</v>
      </c>
      <c r="O25" s="49">
        <v>83</v>
      </c>
      <c r="P25" s="49">
        <v>57</v>
      </c>
      <c r="Q25" s="49">
        <v>74</v>
      </c>
      <c r="R25" s="49">
        <v>68</v>
      </c>
      <c r="S25" s="50">
        <f>SUM(E25:R25)</f>
        <v>763</v>
      </c>
    </row>
    <row r="26" spans="2:19" ht="29.1" customHeight="1" thickTop="1" thickBot="1">
      <c r="B26" s="120"/>
      <c r="C26" s="156" t="s">
        <v>38</v>
      </c>
      <c r="D26" s="157"/>
      <c r="E26" s="58">
        <f t="shared" ref="E26:S26" si="7">E25/E6*100</f>
        <v>2.9398663697104679</v>
      </c>
      <c r="F26" s="58">
        <f t="shared" si="7"/>
        <v>4.1666666666666661</v>
      </c>
      <c r="G26" s="58">
        <f t="shared" si="7"/>
        <v>3.0303030303030303</v>
      </c>
      <c r="H26" s="58">
        <f t="shared" si="7"/>
        <v>2.4660291897332662</v>
      </c>
      <c r="I26" s="58">
        <f t="shared" si="7"/>
        <v>2.718734552644587</v>
      </c>
      <c r="J26" s="58">
        <f t="shared" si="7"/>
        <v>2.0289855072463765</v>
      </c>
      <c r="K26" s="58">
        <f t="shared" si="7"/>
        <v>3.2054650551760377</v>
      </c>
      <c r="L26" s="58">
        <f t="shared" si="7"/>
        <v>3.0150753768844218</v>
      </c>
      <c r="M26" s="58">
        <f t="shared" si="7"/>
        <v>2.4021962937542893</v>
      </c>
      <c r="N26" s="58">
        <f t="shared" si="7"/>
        <v>5</v>
      </c>
      <c r="O26" s="58">
        <f t="shared" si="7"/>
        <v>2.8561596696490019</v>
      </c>
      <c r="P26" s="58">
        <f t="shared" si="7"/>
        <v>2.6063100137174211</v>
      </c>
      <c r="Q26" s="58">
        <f t="shared" si="7"/>
        <v>3.8085434894493049</v>
      </c>
      <c r="R26" s="61">
        <f t="shared" si="7"/>
        <v>3.0208796090626389</v>
      </c>
      <c r="S26" s="59">
        <f t="shared" si="7"/>
        <v>3.070175438596491</v>
      </c>
    </row>
    <row r="27" spans="2:19" ht="29.1" customHeight="1" thickTop="1" thickBot="1">
      <c r="B27" s="153" t="s">
        <v>44</v>
      </c>
      <c r="C27" s="159" t="s">
        <v>45</v>
      </c>
      <c r="D27" s="160"/>
      <c r="E27" s="62">
        <v>374</v>
      </c>
      <c r="F27" s="49">
        <v>247</v>
      </c>
      <c r="G27" s="49">
        <v>278</v>
      </c>
      <c r="H27" s="49">
        <v>313</v>
      </c>
      <c r="I27" s="49">
        <v>341</v>
      </c>
      <c r="J27" s="49">
        <v>88</v>
      </c>
      <c r="K27" s="49">
        <v>341</v>
      </c>
      <c r="L27" s="49">
        <v>91</v>
      </c>
      <c r="M27" s="49">
        <v>320</v>
      </c>
      <c r="N27" s="49">
        <v>186</v>
      </c>
      <c r="O27" s="49">
        <v>503</v>
      </c>
      <c r="P27" s="49">
        <v>419</v>
      </c>
      <c r="Q27" s="49">
        <v>280</v>
      </c>
      <c r="R27" s="49">
        <v>352</v>
      </c>
      <c r="S27" s="50">
        <f>SUM(E27:R27)</f>
        <v>4133</v>
      </c>
    </row>
    <row r="28" spans="2:19" ht="29.1" customHeight="1" thickTop="1" thickBot="1">
      <c r="B28" s="158"/>
      <c r="C28" s="156" t="s">
        <v>38</v>
      </c>
      <c r="D28" s="157"/>
      <c r="E28" s="58">
        <f>E27/E6*100</f>
        <v>16.659242761692649</v>
      </c>
      <c r="F28" s="58">
        <f t="shared" ref="F28:S28" si="8">F27/F6*100</f>
        <v>16.599462365591396</v>
      </c>
      <c r="G28" s="58">
        <f t="shared" si="8"/>
        <v>16.200466200466202</v>
      </c>
      <c r="H28" s="58">
        <f t="shared" si="8"/>
        <v>15.752390538500253</v>
      </c>
      <c r="I28" s="58">
        <f t="shared" si="8"/>
        <v>16.856154226396441</v>
      </c>
      <c r="J28" s="58">
        <f t="shared" si="8"/>
        <v>12.753623188405797</v>
      </c>
      <c r="K28" s="58">
        <f t="shared" si="8"/>
        <v>17.919075144508671</v>
      </c>
      <c r="L28" s="58">
        <f t="shared" si="8"/>
        <v>11.4321608040201</v>
      </c>
      <c r="M28" s="58">
        <f t="shared" si="8"/>
        <v>21.962937542896363</v>
      </c>
      <c r="N28" s="58">
        <f t="shared" si="8"/>
        <v>14.761904761904763</v>
      </c>
      <c r="O28" s="58">
        <f t="shared" si="8"/>
        <v>17.30901582931865</v>
      </c>
      <c r="P28" s="58">
        <f t="shared" si="8"/>
        <v>19.158664837677183</v>
      </c>
      <c r="Q28" s="58">
        <f t="shared" si="8"/>
        <v>14.410705095213588</v>
      </c>
      <c r="R28" s="58">
        <f t="shared" si="8"/>
        <v>15.637494446912484</v>
      </c>
      <c r="S28" s="58">
        <f t="shared" si="8"/>
        <v>16.630452277482696</v>
      </c>
    </row>
    <row r="29" spans="2:19" ht="29.1" customHeight="1" thickBot="1">
      <c r="B29" s="149" t="s">
        <v>46</v>
      </c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61"/>
    </row>
    <row r="30" spans="2:19" ht="29.1" customHeight="1" thickTop="1" thickBot="1">
      <c r="B30" s="142" t="s">
        <v>20</v>
      </c>
      <c r="C30" s="162" t="s">
        <v>47</v>
      </c>
      <c r="D30" s="163"/>
      <c r="E30" s="47">
        <v>498</v>
      </c>
      <c r="F30" s="48">
        <v>406</v>
      </c>
      <c r="G30" s="48">
        <v>461</v>
      </c>
      <c r="H30" s="48">
        <v>501</v>
      </c>
      <c r="I30" s="48">
        <v>458</v>
      </c>
      <c r="J30" s="48">
        <v>136</v>
      </c>
      <c r="K30" s="48">
        <v>512</v>
      </c>
      <c r="L30" s="48">
        <v>207</v>
      </c>
      <c r="M30" s="49">
        <v>385</v>
      </c>
      <c r="N30" s="49">
        <v>365</v>
      </c>
      <c r="O30" s="49">
        <v>646</v>
      </c>
      <c r="P30" s="49">
        <v>588</v>
      </c>
      <c r="Q30" s="49">
        <v>468</v>
      </c>
      <c r="R30" s="49">
        <v>583</v>
      </c>
      <c r="S30" s="50">
        <f>SUM(E30:R30)</f>
        <v>6214</v>
      </c>
    </row>
    <row r="31" spans="2:19" ht="29.1" customHeight="1" thickTop="1" thickBot="1">
      <c r="B31" s="120"/>
      <c r="C31" s="156" t="s">
        <v>38</v>
      </c>
      <c r="D31" s="157"/>
      <c r="E31" s="58">
        <f t="shared" ref="E31:S31" si="9">E30/E6*100</f>
        <v>22.182628062360802</v>
      </c>
      <c r="F31" s="58">
        <f t="shared" si="9"/>
        <v>27.284946236559136</v>
      </c>
      <c r="G31" s="58">
        <f t="shared" si="9"/>
        <v>26.864801864801862</v>
      </c>
      <c r="H31" s="58">
        <f t="shared" si="9"/>
        <v>25.213890286864622</v>
      </c>
      <c r="I31" s="58">
        <f t="shared" si="9"/>
        <v>22.639644092931292</v>
      </c>
      <c r="J31" s="58">
        <f t="shared" si="9"/>
        <v>19.710144927536234</v>
      </c>
      <c r="K31" s="58">
        <f t="shared" si="9"/>
        <v>26.904887020493955</v>
      </c>
      <c r="L31" s="58">
        <f t="shared" si="9"/>
        <v>26.005025125628141</v>
      </c>
      <c r="M31" s="58">
        <f t="shared" si="9"/>
        <v>26.424159231297185</v>
      </c>
      <c r="N31" s="58">
        <f t="shared" si="9"/>
        <v>28.968253968253972</v>
      </c>
      <c r="O31" s="58">
        <f t="shared" si="9"/>
        <v>22.229869236063319</v>
      </c>
      <c r="P31" s="58">
        <f t="shared" si="9"/>
        <v>26.886145404663925</v>
      </c>
      <c r="Q31" s="58">
        <f t="shared" si="9"/>
        <v>24.086464230571281</v>
      </c>
      <c r="R31" s="61">
        <f t="shared" si="9"/>
        <v>25.899600177698801</v>
      </c>
      <c r="S31" s="59">
        <f t="shared" si="9"/>
        <v>25.004023821020443</v>
      </c>
    </row>
    <row r="32" spans="2:19" ht="29.1" customHeight="1" thickTop="1" thickBot="1">
      <c r="B32" s="153" t="s">
        <v>23</v>
      </c>
      <c r="C32" s="154" t="s">
        <v>48</v>
      </c>
      <c r="D32" s="155"/>
      <c r="E32" s="47">
        <v>604</v>
      </c>
      <c r="F32" s="48">
        <v>385</v>
      </c>
      <c r="G32" s="48">
        <v>416</v>
      </c>
      <c r="H32" s="48">
        <v>526</v>
      </c>
      <c r="I32" s="48">
        <v>554</v>
      </c>
      <c r="J32" s="48">
        <v>239</v>
      </c>
      <c r="K32" s="48">
        <v>505</v>
      </c>
      <c r="L32" s="48">
        <v>245</v>
      </c>
      <c r="M32" s="49">
        <v>372</v>
      </c>
      <c r="N32" s="49">
        <v>297</v>
      </c>
      <c r="O32" s="49">
        <v>700</v>
      </c>
      <c r="P32" s="49">
        <v>542</v>
      </c>
      <c r="Q32" s="49">
        <v>478</v>
      </c>
      <c r="R32" s="49">
        <v>583</v>
      </c>
      <c r="S32" s="50">
        <f>SUM(E32:R32)</f>
        <v>6446</v>
      </c>
    </row>
    <row r="33" spans="2:22" ht="29.1" customHeight="1" thickTop="1" thickBot="1">
      <c r="B33" s="120"/>
      <c r="C33" s="156" t="s">
        <v>38</v>
      </c>
      <c r="D33" s="157"/>
      <c r="E33" s="58">
        <f t="shared" ref="E33:S33" si="10">E32/E6*100</f>
        <v>26.904231625835191</v>
      </c>
      <c r="F33" s="58">
        <f t="shared" si="10"/>
        <v>25.873655913978492</v>
      </c>
      <c r="G33" s="58">
        <f t="shared" si="10"/>
        <v>24.242424242424242</v>
      </c>
      <c r="H33" s="58">
        <f t="shared" si="10"/>
        <v>26.472068444891793</v>
      </c>
      <c r="I33" s="58">
        <f t="shared" si="10"/>
        <v>27.385071675729115</v>
      </c>
      <c r="J33" s="58">
        <f t="shared" si="10"/>
        <v>34.637681159420289</v>
      </c>
      <c r="K33" s="58">
        <f t="shared" si="10"/>
        <v>26.537046768260641</v>
      </c>
      <c r="L33" s="58">
        <f t="shared" si="10"/>
        <v>30.778894472361806</v>
      </c>
      <c r="M33" s="58">
        <f t="shared" si="10"/>
        <v>25.531914893617021</v>
      </c>
      <c r="N33" s="58">
        <f t="shared" si="10"/>
        <v>23.571428571428569</v>
      </c>
      <c r="O33" s="58">
        <f t="shared" si="10"/>
        <v>24.088093599449415</v>
      </c>
      <c r="P33" s="58">
        <f t="shared" si="10"/>
        <v>24.782807498856883</v>
      </c>
      <c r="Q33" s="58">
        <f t="shared" si="10"/>
        <v>24.601132269686051</v>
      </c>
      <c r="R33" s="61">
        <f t="shared" si="10"/>
        <v>25.899600177698801</v>
      </c>
      <c r="S33" s="59">
        <f t="shared" si="10"/>
        <v>25.937550297762758</v>
      </c>
    </row>
    <row r="34" spans="2:22" ht="29.1" customHeight="1" thickTop="1" thickBot="1">
      <c r="B34" s="153" t="s">
        <v>28</v>
      </c>
      <c r="C34" s="154" t="s">
        <v>49</v>
      </c>
      <c r="D34" s="155"/>
      <c r="E34" s="47">
        <v>593</v>
      </c>
      <c r="F34" s="48">
        <v>545</v>
      </c>
      <c r="G34" s="48">
        <v>782</v>
      </c>
      <c r="H34" s="48">
        <v>951</v>
      </c>
      <c r="I34" s="48">
        <v>828</v>
      </c>
      <c r="J34" s="48">
        <v>227</v>
      </c>
      <c r="K34" s="48">
        <v>855</v>
      </c>
      <c r="L34" s="48">
        <v>321</v>
      </c>
      <c r="M34" s="49">
        <v>543</v>
      </c>
      <c r="N34" s="49">
        <v>631</v>
      </c>
      <c r="O34" s="49">
        <v>1022</v>
      </c>
      <c r="P34" s="49">
        <v>942</v>
      </c>
      <c r="Q34" s="49">
        <v>796</v>
      </c>
      <c r="R34" s="49">
        <v>960</v>
      </c>
      <c r="S34" s="50">
        <f>SUM(E34:R34)</f>
        <v>9996</v>
      </c>
    </row>
    <row r="35" spans="2:22" ht="29.1" customHeight="1" thickTop="1" thickBot="1">
      <c r="B35" s="120"/>
      <c r="C35" s="156" t="s">
        <v>38</v>
      </c>
      <c r="D35" s="157"/>
      <c r="E35" s="58">
        <f t="shared" ref="E35:S35" si="11">E34/E6*100</f>
        <v>26.414253897550111</v>
      </c>
      <c r="F35" s="58">
        <f t="shared" si="11"/>
        <v>36.626344086021504</v>
      </c>
      <c r="G35" s="58">
        <f t="shared" si="11"/>
        <v>45.571095571095569</v>
      </c>
      <c r="H35" s="58">
        <f t="shared" si="11"/>
        <v>47.861097131353795</v>
      </c>
      <c r="I35" s="58">
        <f t="shared" si="11"/>
        <v>40.929312901631242</v>
      </c>
      <c r="J35" s="58">
        <f t="shared" si="11"/>
        <v>32.89855072463768</v>
      </c>
      <c r="K35" s="58">
        <f t="shared" si="11"/>
        <v>44.929059379926436</v>
      </c>
      <c r="L35" s="58">
        <f t="shared" si="11"/>
        <v>40.326633165829143</v>
      </c>
      <c r="M35" s="58">
        <f t="shared" si="11"/>
        <v>37.268359643102265</v>
      </c>
      <c r="N35" s="58">
        <f t="shared" si="11"/>
        <v>50.079365079365076</v>
      </c>
      <c r="O35" s="58">
        <f t="shared" si="11"/>
        <v>35.168616655196146</v>
      </c>
      <c r="P35" s="58">
        <f t="shared" si="11"/>
        <v>43.072702331961594</v>
      </c>
      <c r="Q35" s="58">
        <f t="shared" si="11"/>
        <v>40.967575913535768</v>
      </c>
      <c r="R35" s="61">
        <f t="shared" si="11"/>
        <v>42.647712127943137</v>
      </c>
      <c r="S35" s="59">
        <f t="shared" si="11"/>
        <v>40.222114920328345</v>
      </c>
    </row>
    <row r="36" spans="2:22" ht="29.1" customHeight="1" thickTop="1" thickBot="1">
      <c r="B36" s="153" t="s">
        <v>31</v>
      </c>
      <c r="C36" s="159" t="s">
        <v>50</v>
      </c>
      <c r="D36" s="160"/>
      <c r="E36" s="62">
        <v>325</v>
      </c>
      <c r="F36" s="49">
        <v>280</v>
      </c>
      <c r="G36" s="49">
        <v>397</v>
      </c>
      <c r="H36" s="49">
        <v>289</v>
      </c>
      <c r="I36" s="49">
        <v>423</v>
      </c>
      <c r="J36" s="49">
        <v>102</v>
      </c>
      <c r="K36" s="49">
        <v>441</v>
      </c>
      <c r="L36" s="49">
        <v>151</v>
      </c>
      <c r="M36" s="49">
        <v>181</v>
      </c>
      <c r="N36" s="49">
        <v>173</v>
      </c>
      <c r="O36" s="49">
        <v>404</v>
      </c>
      <c r="P36" s="49">
        <v>407</v>
      </c>
      <c r="Q36" s="49">
        <v>457</v>
      </c>
      <c r="R36" s="49">
        <v>402</v>
      </c>
      <c r="S36" s="50">
        <f>SUM(E36:R36)</f>
        <v>4432</v>
      </c>
    </row>
    <row r="37" spans="2:22" ht="29.1" customHeight="1" thickTop="1" thickBot="1">
      <c r="B37" s="158"/>
      <c r="C37" s="156" t="s">
        <v>38</v>
      </c>
      <c r="D37" s="157"/>
      <c r="E37" s="58">
        <f t="shared" ref="E37:S37" si="12">E36/E6*100</f>
        <v>14.476614699331849</v>
      </c>
      <c r="F37" s="58">
        <f t="shared" si="12"/>
        <v>18.817204301075268</v>
      </c>
      <c r="G37" s="58">
        <f t="shared" si="12"/>
        <v>23.135198135198134</v>
      </c>
      <c r="H37" s="58">
        <f t="shared" si="12"/>
        <v>14.544539506794163</v>
      </c>
      <c r="I37" s="58">
        <f t="shared" si="12"/>
        <v>20.909540286702917</v>
      </c>
      <c r="J37" s="58">
        <f t="shared" si="12"/>
        <v>14.782608695652174</v>
      </c>
      <c r="K37" s="58">
        <f t="shared" si="12"/>
        <v>23.173935890698896</v>
      </c>
      <c r="L37" s="58">
        <f t="shared" si="12"/>
        <v>18.969849246231156</v>
      </c>
      <c r="M37" s="58">
        <f t="shared" si="12"/>
        <v>12.422786547700754</v>
      </c>
      <c r="N37" s="58">
        <f t="shared" si="12"/>
        <v>13.730158730158731</v>
      </c>
      <c r="O37" s="58">
        <f t="shared" si="12"/>
        <v>13.902271163110806</v>
      </c>
      <c r="P37" s="58">
        <f t="shared" si="12"/>
        <v>18.609967992684044</v>
      </c>
      <c r="Q37" s="58">
        <f t="shared" si="12"/>
        <v>23.520329387545033</v>
      </c>
      <c r="R37" s="61">
        <f t="shared" si="12"/>
        <v>17.858729453576188</v>
      </c>
      <c r="S37" s="59">
        <f t="shared" si="12"/>
        <v>17.833574762594559</v>
      </c>
    </row>
    <row r="38" spans="2:22" s="63" customFormat="1" ht="29.1" customHeight="1" thickTop="1" thickBot="1">
      <c r="B38" s="142" t="s">
        <v>42</v>
      </c>
      <c r="C38" s="144" t="s">
        <v>51</v>
      </c>
      <c r="D38" s="145"/>
      <c r="E38" s="62">
        <v>209</v>
      </c>
      <c r="F38" s="49">
        <v>120</v>
      </c>
      <c r="G38" s="49">
        <v>120</v>
      </c>
      <c r="H38" s="49">
        <v>104</v>
      </c>
      <c r="I38" s="49">
        <v>199</v>
      </c>
      <c r="J38" s="49">
        <v>48</v>
      </c>
      <c r="K38" s="49">
        <v>168</v>
      </c>
      <c r="L38" s="49">
        <v>72</v>
      </c>
      <c r="M38" s="49">
        <v>114</v>
      </c>
      <c r="N38" s="49">
        <v>79</v>
      </c>
      <c r="O38" s="49">
        <v>203</v>
      </c>
      <c r="P38" s="49">
        <v>133</v>
      </c>
      <c r="Q38" s="49">
        <v>148</v>
      </c>
      <c r="R38" s="49">
        <v>149</v>
      </c>
      <c r="S38" s="50">
        <f>SUM(E38:R38)</f>
        <v>1866</v>
      </c>
    </row>
    <row r="39" spans="2:22" s="4" customFormat="1" ht="29.1" customHeight="1" thickTop="1" thickBot="1">
      <c r="B39" s="143"/>
      <c r="C39" s="146" t="s">
        <v>38</v>
      </c>
      <c r="D39" s="147"/>
      <c r="E39" s="64">
        <f t="shared" ref="E39:S39" si="13">E38/E6*100</f>
        <v>9.3095768374164809</v>
      </c>
      <c r="F39" s="65">
        <f t="shared" si="13"/>
        <v>8.064516129032258</v>
      </c>
      <c r="G39" s="65">
        <f t="shared" si="13"/>
        <v>6.9930069930069934</v>
      </c>
      <c r="H39" s="65">
        <f t="shared" si="13"/>
        <v>5.2340211373930554</v>
      </c>
      <c r="I39" s="65">
        <f t="shared" si="13"/>
        <v>9.8368759268413246</v>
      </c>
      <c r="J39" s="65">
        <f t="shared" si="13"/>
        <v>6.9565217391304346</v>
      </c>
      <c r="K39" s="65">
        <f t="shared" si="13"/>
        <v>8.8281660535995794</v>
      </c>
      <c r="L39" s="65">
        <f t="shared" si="13"/>
        <v>9.0452261306532673</v>
      </c>
      <c r="M39" s="65">
        <f t="shared" si="13"/>
        <v>7.8242964996568283</v>
      </c>
      <c r="N39" s="65">
        <f t="shared" si="13"/>
        <v>6.2698412698412698</v>
      </c>
      <c r="O39" s="64">
        <f t="shared" si="13"/>
        <v>6.9855471438403303</v>
      </c>
      <c r="P39" s="65">
        <f t="shared" si="13"/>
        <v>6.0813900320073158</v>
      </c>
      <c r="Q39" s="65">
        <f t="shared" si="13"/>
        <v>7.6170869788986098</v>
      </c>
      <c r="R39" s="66">
        <f t="shared" si="13"/>
        <v>6.6192803198578414</v>
      </c>
      <c r="S39" s="59">
        <f t="shared" si="13"/>
        <v>7.5084500241429266</v>
      </c>
    </row>
    <row r="40" spans="2:22" s="4" customFormat="1" ht="24" customHeight="1">
      <c r="B40" s="67"/>
      <c r="C40" s="68"/>
      <c r="D40" s="68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70"/>
    </row>
    <row r="41" spans="2:22" s="4" customFormat="1" ht="48.75" customHeight="1" thickBot="1">
      <c r="B41" s="148" t="s">
        <v>52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</row>
    <row r="42" spans="2:22" s="4" customFormat="1" ht="42" customHeight="1" thickTop="1" thickBot="1">
      <c r="B42" s="6" t="s">
        <v>1</v>
      </c>
      <c r="C42" s="71" t="s">
        <v>2</v>
      </c>
      <c r="D42" s="72" t="s">
        <v>3</v>
      </c>
      <c r="E42" s="73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49" t="s">
        <v>55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38"/>
    </row>
    <row r="44" spans="2:22" s="4" customFormat="1" ht="42" customHeight="1" thickTop="1" thickBot="1">
      <c r="B44" s="74" t="s">
        <v>20</v>
      </c>
      <c r="C44" s="151" t="s">
        <v>56</v>
      </c>
      <c r="D44" s="152"/>
      <c r="E44" s="55">
        <v>1094</v>
      </c>
      <c r="F44" s="55">
        <v>158</v>
      </c>
      <c r="G44" s="55">
        <v>114</v>
      </c>
      <c r="H44" s="55">
        <v>125</v>
      </c>
      <c r="I44" s="55">
        <v>119</v>
      </c>
      <c r="J44" s="55">
        <v>70</v>
      </c>
      <c r="K44" s="55">
        <v>68</v>
      </c>
      <c r="L44" s="55">
        <v>47</v>
      </c>
      <c r="M44" s="55">
        <v>175</v>
      </c>
      <c r="N44" s="55">
        <v>187</v>
      </c>
      <c r="O44" s="55">
        <v>434</v>
      </c>
      <c r="P44" s="55">
        <v>34</v>
      </c>
      <c r="Q44" s="55">
        <v>184</v>
      </c>
      <c r="R44" s="75">
        <v>269</v>
      </c>
      <c r="S44" s="76">
        <f>SUM(E44:R44)</f>
        <v>3078</v>
      </c>
    </row>
    <row r="45" spans="2:22" s="4" customFormat="1" ht="42" customHeight="1" thickTop="1" thickBot="1">
      <c r="B45" s="77"/>
      <c r="C45" s="132" t="s">
        <v>57</v>
      </c>
      <c r="D45" s="133"/>
      <c r="E45" s="78">
        <v>21</v>
      </c>
      <c r="F45" s="48">
        <v>9</v>
      </c>
      <c r="G45" s="48">
        <v>9</v>
      </c>
      <c r="H45" s="48">
        <v>12</v>
      </c>
      <c r="I45" s="48">
        <v>23</v>
      </c>
      <c r="J45" s="48">
        <v>0</v>
      </c>
      <c r="K45" s="48">
        <v>15</v>
      </c>
      <c r="L45" s="48">
        <v>20</v>
      </c>
      <c r="M45" s="49">
        <v>29</v>
      </c>
      <c r="N45" s="49">
        <v>1</v>
      </c>
      <c r="O45" s="49">
        <v>53</v>
      </c>
      <c r="P45" s="49">
        <v>14</v>
      </c>
      <c r="Q45" s="49">
        <v>98</v>
      </c>
      <c r="R45" s="49">
        <v>84</v>
      </c>
      <c r="S45" s="76">
        <f>SUM(E45:R45)</f>
        <v>388</v>
      </c>
    </row>
    <row r="46" spans="2:22" s="4" customFormat="1" ht="42" customHeight="1" thickTop="1" thickBot="1">
      <c r="B46" s="79" t="s">
        <v>23</v>
      </c>
      <c r="C46" s="134" t="s">
        <v>58</v>
      </c>
      <c r="D46" s="135"/>
      <c r="E46" s="80">
        <f>E44</f>
        <v>1094</v>
      </c>
      <c r="F46" s="80">
        <f t="shared" ref="F46:S46" si="14">F44</f>
        <v>158</v>
      </c>
      <c r="G46" s="80">
        <f t="shared" si="14"/>
        <v>114</v>
      </c>
      <c r="H46" s="80">
        <f t="shared" si="14"/>
        <v>125</v>
      </c>
      <c r="I46" s="80">
        <f t="shared" si="14"/>
        <v>119</v>
      </c>
      <c r="J46" s="80">
        <f t="shared" si="14"/>
        <v>70</v>
      </c>
      <c r="K46" s="80">
        <f t="shared" si="14"/>
        <v>68</v>
      </c>
      <c r="L46" s="80">
        <f t="shared" si="14"/>
        <v>47</v>
      </c>
      <c r="M46" s="80">
        <f t="shared" si="14"/>
        <v>175</v>
      </c>
      <c r="N46" s="80">
        <f t="shared" si="14"/>
        <v>187</v>
      </c>
      <c r="O46" s="80">
        <f t="shared" si="14"/>
        <v>434</v>
      </c>
      <c r="P46" s="80">
        <f t="shared" si="14"/>
        <v>34</v>
      </c>
      <c r="Q46" s="80">
        <f t="shared" si="14"/>
        <v>184</v>
      </c>
      <c r="R46" s="81">
        <f t="shared" si="14"/>
        <v>269</v>
      </c>
      <c r="S46" s="82">
        <f t="shared" si="14"/>
        <v>3078</v>
      </c>
      <c r="U46" s="4">
        <f>SUM(E46:R46)</f>
        <v>3078</v>
      </c>
      <c r="V46" s="4">
        <f>SUM(E46:R46)</f>
        <v>3078</v>
      </c>
    </row>
    <row r="47" spans="2:22" s="4" customFormat="1" ht="42" customHeight="1" thickBot="1">
      <c r="B47" s="136" t="s">
        <v>59</v>
      </c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8"/>
    </row>
    <row r="48" spans="2:22" s="4" customFormat="1" ht="42" customHeight="1" thickTop="1" thickBot="1">
      <c r="B48" s="139" t="s">
        <v>20</v>
      </c>
      <c r="C48" s="140" t="s">
        <v>60</v>
      </c>
      <c r="D48" s="141"/>
      <c r="E48" s="56">
        <v>0</v>
      </c>
      <c r="F48" s="56">
        <v>1</v>
      </c>
      <c r="G48" s="56">
        <v>0</v>
      </c>
      <c r="H48" s="56">
        <v>1</v>
      </c>
      <c r="I48" s="56">
        <v>3</v>
      </c>
      <c r="J48" s="56">
        <v>0</v>
      </c>
      <c r="K48" s="56">
        <v>3</v>
      </c>
      <c r="L48" s="56">
        <v>1</v>
      </c>
      <c r="M48" s="56">
        <v>0</v>
      </c>
      <c r="N48" s="56">
        <v>0</v>
      </c>
      <c r="O48" s="56">
        <v>0</v>
      </c>
      <c r="P48" s="56">
        <v>1</v>
      </c>
      <c r="Q48" s="56">
        <v>9</v>
      </c>
      <c r="R48" s="57">
        <v>9</v>
      </c>
      <c r="S48" s="83">
        <f>SUM(E48:R48)</f>
        <v>28</v>
      </c>
    </row>
    <row r="49" spans="2:22" ht="42" customHeight="1" thickTop="1" thickBot="1">
      <c r="B49" s="120"/>
      <c r="C49" s="130" t="s">
        <v>61</v>
      </c>
      <c r="D49" s="131"/>
      <c r="E49" s="84">
        <f>E48</f>
        <v>0</v>
      </c>
      <c r="F49" s="84">
        <f t="shared" ref="F49:S49" si="15">F48</f>
        <v>1</v>
      </c>
      <c r="G49" s="84">
        <f t="shared" si="15"/>
        <v>0</v>
      </c>
      <c r="H49" s="84">
        <f t="shared" si="15"/>
        <v>1</v>
      </c>
      <c r="I49" s="84">
        <f t="shared" si="15"/>
        <v>3</v>
      </c>
      <c r="J49" s="84">
        <f t="shared" si="15"/>
        <v>0</v>
      </c>
      <c r="K49" s="84">
        <f t="shared" si="15"/>
        <v>3</v>
      </c>
      <c r="L49" s="84">
        <f t="shared" si="15"/>
        <v>1</v>
      </c>
      <c r="M49" s="84">
        <f t="shared" si="15"/>
        <v>0</v>
      </c>
      <c r="N49" s="84">
        <f t="shared" si="15"/>
        <v>0</v>
      </c>
      <c r="O49" s="84">
        <f t="shared" si="15"/>
        <v>0</v>
      </c>
      <c r="P49" s="84">
        <f t="shared" si="15"/>
        <v>1</v>
      </c>
      <c r="Q49" s="84">
        <f t="shared" si="15"/>
        <v>9</v>
      </c>
      <c r="R49" s="85">
        <f t="shared" si="15"/>
        <v>9</v>
      </c>
      <c r="S49" s="82">
        <f t="shared" si="15"/>
        <v>28</v>
      </c>
      <c r="U49" s="1">
        <f>SUM(E49:R49)</f>
        <v>28</v>
      </c>
      <c r="V49" s="4">
        <f>SUM(E49:R49)</f>
        <v>28</v>
      </c>
    </row>
    <row r="50" spans="2:22" s="4" customFormat="1" ht="42" customHeight="1" thickTop="1" thickBot="1">
      <c r="B50" s="115" t="s">
        <v>23</v>
      </c>
      <c r="C50" s="128" t="s">
        <v>62</v>
      </c>
      <c r="D50" s="129"/>
      <c r="E50" s="86">
        <v>1</v>
      </c>
      <c r="F50" s="86">
        <v>4</v>
      </c>
      <c r="G50" s="86">
        <v>0</v>
      </c>
      <c r="H50" s="86">
        <v>2</v>
      </c>
      <c r="I50" s="86">
        <v>0</v>
      </c>
      <c r="J50" s="86">
        <v>0</v>
      </c>
      <c r="K50" s="86">
        <v>0</v>
      </c>
      <c r="L50" s="86">
        <v>3</v>
      </c>
      <c r="M50" s="86">
        <v>0</v>
      </c>
      <c r="N50" s="86">
        <v>0</v>
      </c>
      <c r="O50" s="86">
        <v>1</v>
      </c>
      <c r="P50" s="86">
        <v>0</v>
      </c>
      <c r="Q50" s="86">
        <v>13</v>
      </c>
      <c r="R50" s="87">
        <v>0</v>
      </c>
      <c r="S50" s="83">
        <f>SUM(E50:R50)</f>
        <v>24</v>
      </c>
    </row>
    <row r="51" spans="2:22" ht="42" customHeight="1" thickTop="1" thickBot="1">
      <c r="B51" s="120"/>
      <c r="C51" s="130" t="s">
        <v>63</v>
      </c>
      <c r="D51" s="131"/>
      <c r="E51" s="84">
        <f>E50</f>
        <v>1</v>
      </c>
      <c r="F51" s="84">
        <f t="shared" ref="F51:S51" si="16">F50</f>
        <v>4</v>
      </c>
      <c r="G51" s="84">
        <f t="shared" si="16"/>
        <v>0</v>
      </c>
      <c r="H51" s="84">
        <f t="shared" si="16"/>
        <v>2</v>
      </c>
      <c r="I51" s="84">
        <f t="shared" si="16"/>
        <v>0</v>
      </c>
      <c r="J51" s="84">
        <f t="shared" si="16"/>
        <v>0</v>
      </c>
      <c r="K51" s="84">
        <f t="shared" si="16"/>
        <v>0</v>
      </c>
      <c r="L51" s="84">
        <f t="shared" si="16"/>
        <v>3</v>
      </c>
      <c r="M51" s="84">
        <f t="shared" si="16"/>
        <v>0</v>
      </c>
      <c r="N51" s="84">
        <f t="shared" si="16"/>
        <v>0</v>
      </c>
      <c r="O51" s="84">
        <f t="shared" si="16"/>
        <v>1</v>
      </c>
      <c r="P51" s="84">
        <f t="shared" si="16"/>
        <v>0</v>
      </c>
      <c r="Q51" s="84">
        <f t="shared" si="16"/>
        <v>13</v>
      </c>
      <c r="R51" s="85">
        <f t="shared" si="16"/>
        <v>0</v>
      </c>
      <c r="S51" s="82">
        <f t="shared" si="16"/>
        <v>24</v>
      </c>
      <c r="U51" s="1">
        <f>SUM(E51:R51)</f>
        <v>24</v>
      </c>
      <c r="V51" s="4">
        <f>SUM(E51:R51)</f>
        <v>24</v>
      </c>
    </row>
    <row r="52" spans="2:22" s="4" customFormat="1" ht="42" customHeight="1" thickTop="1" thickBot="1">
      <c r="B52" s="107" t="s">
        <v>28</v>
      </c>
      <c r="C52" s="121" t="s">
        <v>64</v>
      </c>
      <c r="D52" s="122"/>
      <c r="E52" s="47">
        <v>1</v>
      </c>
      <c r="F52" s="48">
        <v>0</v>
      </c>
      <c r="G52" s="48">
        <v>0</v>
      </c>
      <c r="H52" s="48">
        <v>0</v>
      </c>
      <c r="I52" s="49">
        <v>1</v>
      </c>
      <c r="J52" s="48">
        <v>0</v>
      </c>
      <c r="K52" s="49">
        <v>0</v>
      </c>
      <c r="L52" s="48">
        <v>0</v>
      </c>
      <c r="M52" s="49">
        <v>1</v>
      </c>
      <c r="N52" s="49">
        <v>0</v>
      </c>
      <c r="O52" s="49">
        <v>0</v>
      </c>
      <c r="P52" s="48">
        <v>0</v>
      </c>
      <c r="Q52" s="88">
        <v>0</v>
      </c>
      <c r="R52" s="49">
        <v>1</v>
      </c>
      <c r="S52" s="83">
        <f>SUM(E52:R52)</f>
        <v>4</v>
      </c>
    </row>
    <row r="53" spans="2:22" ht="42" customHeight="1" thickTop="1" thickBot="1">
      <c r="B53" s="120"/>
      <c r="C53" s="130" t="s">
        <v>65</v>
      </c>
      <c r="D53" s="131"/>
      <c r="E53" s="84">
        <f>E52</f>
        <v>1</v>
      </c>
      <c r="F53" s="84">
        <f t="shared" ref="F53:S53" si="17">F52</f>
        <v>0</v>
      </c>
      <c r="G53" s="84">
        <f t="shared" si="17"/>
        <v>0</v>
      </c>
      <c r="H53" s="84">
        <f t="shared" si="17"/>
        <v>0</v>
      </c>
      <c r="I53" s="84">
        <f t="shared" si="17"/>
        <v>1</v>
      </c>
      <c r="J53" s="84">
        <f t="shared" si="17"/>
        <v>0</v>
      </c>
      <c r="K53" s="84">
        <f t="shared" si="17"/>
        <v>0</v>
      </c>
      <c r="L53" s="84">
        <f t="shared" si="17"/>
        <v>0</v>
      </c>
      <c r="M53" s="84">
        <f t="shared" si="17"/>
        <v>1</v>
      </c>
      <c r="N53" s="84">
        <f t="shared" si="17"/>
        <v>0</v>
      </c>
      <c r="O53" s="84">
        <f t="shared" si="17"/>
        <v>0</v>
      </c>
      <c r="P53" s="84">
        <f t="shared" si="17"/>
        <v>0</v>
      </c>
      <c r="Q53" s="84">
        <f t="shared" si="17"/>
        <v>0</v>
      </c>
      <c r="R53" s="85">
        <f t="shared" si="17"/>
        <v>1</v>
      </c>
      <c r="S53" s="82">
        <f t="shared" si="17"/>
        <v>4</v>
      </c>
      <c r="U53" s="1">
        <f>SUM(E53:R53)</f>
        <v>4</v>
      </c>
      <c r="V53" s="4">
        <f>SUM(E53:R53)</f>
        <v>4</v>
      </c>
    </row>
    <row r="54" spans="2:22" s="4" customFormat="1" ht="42" customHeight="1" thickTop="1" thickBot="1">
      <c r="B54" s="107" t="s">
        <v>31</v>
      </c>
      <c r="C54" s="121" t="s">
        <v>66</v>
      </c>
      <c r="D54" s="122"/>
      <c r="E54" s="47">
        <v>3</v>
      </c>
      <c r="F54" s="48">
        <v>0</v>
      </c>
      <c r="G54" s="48">
        <v>0</v>
      </c>
      <c r="H54" s="48">
        <v>0</v>
      </c>
      <c r="I54" s="49">
        <v>1</v>
      </c>
      <c r="J54" s="48">
        <v>1</v>
      </c>
      <c r="K54" s="49">
        <v>0</v>
      </c>
      <c r="L54" s="48">
        <v>0</v>
      </c>
      <c r="M54" s="49">
        <v>0</v>
      </c>
      <c r="N54" s="49">
        <v>0</v>
      </c>
      <c r="O54" s="49">
        <v>2</v>
      </c>
      <c r="P54" s="48">
        <v>0</v>
      </c>
      <c r="Q54" s="88">
        <v>4</v>
      </c>
      <c r="R54" s="49">
        <v>1</v>
      </c>
      <c r="S54" s="83">
        <f>SUM(E54:R54)</f>
        <v>12</v>
      </c>
    </row>
    <row r="55" spans="2:22" s="4" customFormat="1" ht="42" customHeight="1" thickTop="1" thickBot="1">
      <c r="B55" s="120"/>
      <c r="C55" s="123" t="s">
        <v>67</v>
      </c>
      <c r="D55" s="124"/>
      <c r="E55" s="84">
        <f>E54</f>
        <v>3</v>
      </c>
      <c r="F55" s="84">
        <f t="shared" ref="F55:S55" si="18">F54</f>
        <v>0</v>
      </c>
      <c r="G55" s="84">
        <f t="shared" si="18"/>
        <v>0</v>
      </c>
      <c r="H55" s="84">
        <f t="shared" si="18"/>
        <v>0</v>
      </c>
      <c r="I55" s="84">
        <f t="shared" si="18"/>
        <v>1</v>
      </c>
      <c r="J55" s="84">
        <f t="shared" si="18"/>
        <v>1</v>
      </c>
      <c r="K55" s="84">
        <f t="shared" si="18"/>
        <v>0</v>
      </c>
      <c r="L55" s="84">
        <f t="shared" si="18"/>
        <v>0</v>
      </c>
      <c r="M55" s="84">
        <f t="shared" si="18"/>
        <v>0</v>
      </c>
      <c r="N55" s="84">
        <f t="shared" si="18"/>
        <v>0</v>
      </c>
      <c r="O55" s="84">
        <f t="shared" si="18"/>
        <v>2</v>
      </c>
      <c r="P55" s="84">
        <f t="shared" si="18"/>
        <v>0</v>
      </c>
      <c r="Q55" s="84">
        <f t="shared" si="18"/>
        <v>4</v>
      </c>
      <c r="R55" s="85">
        <f t="shared" si="18"/>
        <v>1</v>
      </c>
      <c r="S55" s="82">
        <f t="shared" si="18"/>
        <v>12</v>
      </c>
      <c r="U55" s="4">
        <f>SUM(E55:R55)</f>
        <v>12</v>
      </c>
      <c r="V55" s="4">
        <f>SUM(E55:R55)</f>
        <v>12</v>
      </c>
    </row>
    <row r="56" spans="2:22" s="4" customFormat="1" ht="42" customHeight="1" thickTop="1" thickBot="1">
      <c r="B56" s="107" t="s">
        <v>42</v>
      </c>
      <c r="C56" s="108" t="s">
        <v>68</v>
      </c>
      <c r="D56" s="109"/>
      <c r="E56" s="89">
        <v>4</v>
      </c>
      <c r="F56" s="89">
        <v>5</v>
      </c>
      <c r="G56" s="89">
        <v>0</v>
      </c>
      <c r="H56" s="89">
        <v>3</v>
      </c>
      <c r="I56" s="89">
        <v>0</v>
      </c>
      <c r="J56" s="89">
        <v>0</v>
      </c>
      <c r="K56" s="89">
        <v>3</v>
      </c>
      <c r="L56" s="89">
        <v>0</v>
      </c>
      <c r="M56" s="89">
        <v>6</v>
      </c>
      <c r="N56" s="89">
        <v>3</v>
      </c>
      <c r="O56" s="89">
        <v>0</v>
      </c>
      <c r="P56" s="89">
        <v>0</v>
      </c>
      <c r="Q56" s="89">
        <v>1</v>
      </c>
      <c r="R56" s="90">
        <v>0</v>
      </c>
      <c r="S56" s="83">
        <f>SUM(E56:R56)</f>
        <v>25</v>
      </c>
    </row>
    <row r="57" spans="2:22" s="4" customFormat="1" ht="42" customHeight="1" thickTop="1" thickBot="1">
      <c r="B57" s="125"/>
      <c r="C57" s="126" t="s">
        <v>69</v>
      </c>
      <c r="D57" s="127"/>
      <c r="E57" s="84">
        <f>E56</f>
        <v>4</v>
      </c>
      <c r="F57" s="84">
        <f t="shared" ref="F57:S57" si="19">F56</f>
        <v>5</v>
      </c>
      <c r="G57" s="84">
        <f t="shared" si="19"/>
        <v>0</v>
      </c>
      <c r="H57" s="84">
        <f t="shared" si="19"/>
        <v>3</v>
      </c>
      <c r="I57" s="84">
        <f t="shared" si="19"/>
        <v>0</v>
      </c>
      <c r="J57" s="84">
        <f t="shared" si="19"/>
        <v>0</v>
      </c>
      <c r="K57" s="84">
        <f t="shared" si="19"/>
        <v>3</v>
      </c>
      <c r="L57" s="84">
        <f t="shared" si="19"/>
        <v>0</v>
      </c>
      <c r="M57" s="84">
        <f t="shared" si="19"/>
        <v>6</v>
      </c>
      <c r="N57" s="84">
        <f t="shared" si="19"/>
        <v>3</v>
      </c>
      <c r="O57" s="84">
        <f t="shared" si="19"/>
        <v>0</v>
      </c>
      <c r="P57" s="84">
        <f t="shared" si="19"/>
        <v>0</v>
      </c>
      <c r="Q57" s="84">
        <f t="shared" si="19"/>
        <v>1</v>
      </c>
      <c r="R57" s="85">
        <f t="shared" si="19"/>
        <v>0</v>
      </c>
      <c r="S57" s="82">
        <f t="shared" si="19"/>
        <v>25</v>
      </c>
      <c r="U57" s="4">
        <f>SUM(E57:R57)</f>
        <v>25</v>
      </c>
      <c r="V57" s="4">
        <f>SUM(E57:R57)</f>
        <v>25</v>
      </c>
    </row>
    <row r="58" spans="2:22" s="4" customFormat="1" ht="42" customHeight="1" thickTop="1" thickBot="1">
      <c r="B58" s="107" t="s">
        <v>44</v>
      </c>
      <c r="C58" s="108" t="s">
        <v>70</v>
      </c>
      <c r="D58" s="109"/>
      <c r="E58" s="89">
        <v>1</v>
      </c>
      <c r="F58" s="89">
        <v>0</v>
      </c>
      <c r="G58" s="89">
        <v>0</v>
      </c>
      <c r="H58" s="89">
        <v>1</v>
      </c>
      <c r="I58" s="89">
        <v>0</v>
      </c>
      <c r="J58" s="89">
        <v>0</v>
      </c>
      <c r="K58" s="89">
        <v>0</v>
      </c>
      <c r="L58" s="89">
        <v>1</v>
      </c>
      <c r="M58" s="89">
        <v>0</v>
      </c>
      <c r="N58" s="89">
        <v>0</v>
      </c>
      <c r="O58" s="89">
        <v>0</v>
      </c>
      <c r="P58" s="89">
        <v>0</v>
      </c>
      <c r="Q58" s="89">
        <v>0</v>
      </c>
      <c r="R58" s="90">
        <v>0</v>
      </c>
      <c r="S58" s="83">
        <f>SUM(E58:R58)</f>
        <v>3</v>
      </c>
    </row>
    <row r="59" spans="2:22" s="4" customFormat="1" ht="42" customHeight="1" thickTop="1" thickBot="1">
      <c r="B59" s="115"/>
      <c r="C59" s="116" t="s">
        <v>71</v>
      </c>
      <c r="D59" s="117"/>
      <c r="E59" s="84">
        <f>E58</f>
        <v>1</v>
      </c>
      <c r="F59" s="84">
        <f t="shared" ref="F59:S59" si="20">F58</f>
        <v>0</v>
      </c>
      <c r="G59" s="84">
        <f t="shared" si="20"/>
        <v>0</v>
      </c>
      <c r="H59" s="84">
        <f t="shared" si="20"/>
        <v>1</v>
      </c>
      <c r="I59" s="84">
        <f t="shared" si="20"/>
        <v>0</v>
      </c>
      <c r="J59" s="84">
        <f t="shared" si="20"/>
        <v>0</v>
      </c>
      <c r="K59" s="84">
        <f t="shared" si="20"/>
        <v>0</v>
      </c>
      <c r="L59" s="84">
        <f t="shared" si="20"/>
        <v>1</v>
      </c>
      <c r="M59" s="84">
        <f t="shared" si="20"/>
        <v>0</v>
      </c>
      <c r="N59" s="84">
        <f t="shared" si="20"/>
        <v>0</v>
      </c>
      <c r="O59" s="84">
        <f t="shared" si="20"/>
        <v>0</v>
      </c>
      <c r="P59" s="84">
        <f t="shared" si="20"/>
        <v>0</v>
      </c>
      <c r="Q59" s="84">
        <f t="shared" si="20"/>
        <v>0</v>
      </c>
      <c r="R59" s="85">
        <f t="shared" si="20"/>
        <v>0</v>
      </c>
      <c r="S59" s="82">
        <f t="shared" si="20"/>
        <v>3</v>
      </c>
      <c r="U59" s="4">
        <f>SUM(E59:R59)</f>
        <v>3</v>
      </c>
      <c r="V59" s="4">
        <f>SUM(E59:R59)</f>
        <v>3</v>
      </c>
    </row>
    <row r="60" spans="2:22" s="4" customFormat="1" ht="42" customHeight="1" thickTop="1" thickBot="1">
      <c r="B60" s="106" t="s">
        <v>72</v>
      </c>
      <c r="C60" s="108" t="s">
        <v>73</v>
      </c>
      <c r="D60" s="109"/>
      <c r="E60" s="89">
        <v>1</v>
      </c>
      <c r="F60" s="89">
        <v>1</v>
      </c>
      <c r="G60" s="89">
        <v>0</v>
      </c>
      <c r="H60" s="89">
        <v>2</v>
      </c>
      <c r="I60" s="89">
        <v>3</v>
      </c>
      <c r="J60" s="89">
        <v>1</v>
      </c>
      <c r="K60" s="89">
        <v>1</v>
      </c>
      <c r="L60" s="89">
        <v>1</v>
      </c>
      <c r="M60" s="89">
        <v>0</v>
      </c>
      <c r="N60" s="89">
        <v>0</v>
      </c>
      <c r="O60" s="89">
        <v>13</v>
      </c>
      <c r="P60" s="89">
        <v>6</v>
      </c>
      <c r="Q60" s="89">
        <v>4</v>
      </c>
      <c r="R60" s="90">
        <v>3</v>
      </c>
      <c r="S60" s="83">
        <f>SUM(E60:R60)</f>
        <v>36</v>
      </c>
    </row>
    <row r="61" spans="2:22" s="4" customFormat="1" ht="42" customHeight="1" thickTop="1" thickBot="1">
      <c r="B61" s="106"/>
      <c r="C61" s="118" t="s">
        <v>74</v>
      </c>
      <c r="D61" s="119"/>
      <c r="E61" s="91">
        <f>E60</f>
        <v>1</v>
      </c>
      <c r="F61" s="91">
        <f t="shared" ref="F61:S61" si="21">F60</f>
        <v>1</v>
      </c>
      <c r="G61" s="91">
        <f t="shared" si="21"/>
        <v>0</v>
      </c>
      <c r="H61" s="91">
        <f t="shared" si="21"/>
        <v>2</v>
      </c>
      <c r="I61" s="91">
        <f t="shared" si="21"/>
        <v>3</v>
      </c>
      <c r="J61" s="91">
        <f t="shared" si="21"/>
        <v>1</v>
      </c>
      <c r="K61" s="91">
        <f t="shared" si="21"/>
        <v>1</v>
      </c>
      <c r="L61" s="91">
        <f t="shared" si="21"/>
        <v>1</v>
      </c>
      <c r="M61" s="91">
        <f t="shared" si="21"/>
        <v>0</v>
      </c>
      <c r="N61" s="91">
        <f t="shared" si="21"/>
        <v>0</v>
      </c>
      <c r="O61" s="91">
        <f t="shared" si="21"/>
        <v>13</v>
      </c>
      <c r="P61" s="91">
        <f t="shared" si="21"/>
        <v>6</v>
      </c>
      <c r="Q61" s="91">
        <f t="shared" si="21"/>
        <v>4</v>
      </c>
      <c r="R61" s="92">
        <f t="shared" si="21"/>
        <v>3</v>
      </c>
      <c r="S61" s="82">
        <f t="shared" si="21"/>
        <v>36</v>
      </c>
      <c r="U61" s="4">
        <f>SUM(E61:R61)</f>
        <v>36</v>
      </c>
      <c r="V61" s="4">
        <f>SUM(E61:R61)</f>
        <v>36</v>
      </c>
    </row>
    <row r="62" spans="2:22" s="4" customFormat="1" ht="42" customHeight="1" thickTop="1" thickBot="1">
      <c r="B62" s="106" t="s">
        <v>75</v>
      </c>
      <c r="C62" s="108" t="s">
        <v>76</v>
      </c>
      <c r="D62" s="109"/>
      <c r="E62" s="89">
        <v>0</v>
      </c>
      <c r="F62" s="89">
        <v>0</v>
      </c>
      <c r="G62" s="89">
        <v>0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  <c r="M62" s="89">
        <v>0</v>
      </c>
      <c r="N62" s="89">
        <v>0</v>
      </c>
      <c r="O62" s="89">
        <v>0</v>
      </c>
      <c r="P62" s="89">
        <v>0</v>
      </c>
      <c r="Q62" s="89">
        <v>0</v>
      </c>
      <c r="R62" s="90">
        <v>0</v>
      </c>
      <c r="S62" s="83">
        <f>SUM(E62:R62)</f>
        <v>0</v>
      </c>
    </row>
    <row r="63" spans="2:22" s="4" customFormat="1" ht="42" customHeight="1" thickTop="1" thickBot="1">
      <c r="B63" s="107"/>
      <c r="C63" s="110" t="s">
        <v>77</v>
      </c>
      <c r="D63" s="111"/>
      <c r="E63" s="84">
        <f>E62</f>
        <v>0</v>
      </c>
      <c r="F63" s="84">
        <f>F62</f>
        <v>0</v>
      </c>
      <c r="G63" s="84">
        <f t="shared" ref="G63:S63" si="22">G62</f>
        <v>0</v>
      </c>
      <c r="H63" s="84">
        <f t="shared" si="22"/>
        <v>0</v>
      </c>
      <c r="I63" s="84">
        <f t="shared" si="22"/>
        <v>0</v>
      </c>
      <c r="J63" s="84">
        <f t="shared" si="22"/>
        <v>0</v>
      </c>
      <c r="K63" s="84">
        <f t="shared" si="22"/>
        <v>0</v>
      </c>
      <c r="L63" s="84">
        <f t="shared" si="22"/>
        <v>0</v>
      </c>
      <c r="M63" s="84">
        <f t="shared" si="22"/>
        <v>0</v>
      </c>
      <c r="N63" s="84">
        <f t="shared" si="22"/>
        <v>0</v>
      </c>
      <c r="O63" s="84">
        <f t="shared" si="22"/>
        <v>0</v>
      </c>
      <c r="P63" s="84">
        <f t="shared" si="22"/>
        <v>0</v>
      </c>
      <c r="Q63" s="84">
        <f t="shared" si="22"/>
        <v>0</v>
      </c>
      <c r="R63" s="85">
        <f t="shared" si="22"/>
        <v>0</v>
      </c>
      <c r="S63" s="82">
        <f t="shared" si="22"/>
        <v>0</v>
      </c>
      <c r="U63" s="4">
        <f>SUM(E63:R63)</f>
        <v>0</v>
      </c>
      <c r="V63" s="4">
        <f>SUM(E63:R63)</f>
        <v>0</v>
      </c>
    </row>
    <row r="64" spans="2:22" s="4" customFormat="1" ht="42" customHeight="1" thickTop="1" thickBot="1">
      <c r="B64" s="106" t="s">
        <v>78</v>
      </c>
      <c r="C64" s="108" t="s">
        <v>79</v>
      </c>
      <c r="D64" s="109"/>
      <c r="E64" s="89">
        <v>0</v>
      </c>
      <c r="F64" s="89">
        <v>0</v>
      </c>
      <c r="G64" s="89">
        <v>0</v>
      </c>
      <c r="H64" s="89">
        <v>0</v>
      </c>
      <c r="I64" s="89">
        <v>0</v>
      </c>
      <c r="J64" s="89">
        <v>0</v>
      </c>
      <c r="K64" s="89">
        <v>0</v>
      </c>
      <c r="L64" s="89">
        <v>0</v>
      </c>
      <c r="M64" s="89">
        <v>0</v>
      </c>
      <c r="N64" s="89">
        <v>0</v>
      </c>
      <c r="O64" s="89">
        <v>0</v>
      </c>
      <c r="P64" s="89">
        <v>0</v>
      </c>
      <c r="Q64" s="89">
        <v>0</v>
      </c>
      <c r="R64" s="90">
        <v>0</v>
      </c>
      <c r="S64" s="83">
        <f>SUM(E64:R64)</f>
        <v>0</v>
      </c>
    </row>
    <row r="65" spans="2:22" ht="42" customHeight="1" thickTop="1" thickBot="1">
      <c r="B65" s="112"/>
      <c r="C65" s="113" t="s">
        <v>80</v>
      </c>
      <c r="D65" s="114"/>
      <c r="E65" s="84">
        <f>E64</f>
        <v>0</v>
      </c>
      <c r="F65" s="84">
        <f t="shared" ref="F65:S65" si="23">F64</f>
        <v>0</v>
      </c>
      <c r="G65" s="84">
        <f t="shared" si="23"/>
        <v>0</v>
      </c>
      <c r="H65" s="84">
        <f t="shared" si="23"/>
        <v>0</v>
      </c>
      <c r="I65" s="84">
        <f t="shared" si="23"/>
        <v>0</v>
      </c>
      <c r="J65" s="84">
        <f t="shared" si="23"/>
        <v>0</v>
      </c>
      <c r="K65" s="84">
        <f t="shared" si="23"/>
        <v>0</v>
      </c>
      <c r="L65" s="84">
        <f t="shared" si="23"/>
        <v>0</v>
      </c>
      <c r="M65" s="84">
        <f t="shared" si="23"/>
        <v>0</v>
      </c>
      <c r="N65" s="84">
        <f t="shared" si="23"/>
        <v>0</v>
      </c>
      <c r="O65" s="84">
        <f t="shared" si="23"/>
        <v>0</v>
      </c>
      <c r="P65" s="84">
        <f t="shared" si="23"/>
        <v>0</v>
      </c>
      <c r="Q65" s="84">
        <f t="shared" si="23"/>
        <v>0</v>
      </c>
      <c r="R65" s="85">
        <f t="shared" si="23"/>
        <v>0</v>
      </c>
      <c r="S65" s="82">
        <f t="shared" si="23"/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99" t="s">
        <v>81</v>
      </c>
      <c r="C66" s="101" t="s">
        <v>82</v>
      </c>
      <c r="D66" s="102"/>
      <c r="E66" s="93">
        <f t="shared" ref="E66:R67" si="24">E48+E50+E52+E54+E56+E58+E60+E62+E64</f>
        <v>11</v>
      </c>
      <c r="F66" s="93">
        <f t="shared" si="24"/>
        <v>11</v>
      </c>
      <c r="G66" s="93">
        <f t="shared" si="24"/>
        <v>0</v>
      </c>
      <c r="H66" s="93">
        <f t="shared" si="24"/>
        <v>9</v>
      </c>
      <c r="I66" s="93">
        <f t="shared" si="24"/>
        <v>8</v>
      </c>
      <c r="J66" s="93">
        <f t="shared" si="24"/>
        <v>2</v>
      </c>
      <c r="K66" s="93">
        <f t="shared" si="24"/>
        <v>7</v>
      </c>
      <c r="L66" s="93">
        <f t="shared" si="24"/>
        <v>6</v>
      </c>
      <c r="M66" s="93">
        <f t="shared" si="24"/>
        <v>7</v>
      </c>
      <c r="N66" s="93">
        <f t="shared" si="24"/>
        <v>3</v>
      </c>
      <c r="O66" s="93">
        <f t="shared" si="24"/>
        <v>16</v>
      </c>
      <c r="P66" s="93">
        <f t="shared" si="24"/>
        <v>7</v>
      </c>
      <c r="Q66" s="93">
        <f t="shared" si="24"/>
        <v>31</v>
      </c>
      <c r="R66" s="94">
        <f t="shared" si="24"/>
        <v>14</v>
      </c>
      <c r="S66" s="95">
        <f>SUM(E66:R66)</f>
        <v>132</v>
      </c>
      <c r="V66" s="4"/>
    </row>
    <row r="67" spans="2:22" ht="45" customHeight="1" thickTop="1" thickBot="1">
      <c r="B67" s="100"/>
      <c r="C67" s="101" t="s">
        <v>83</v>
      </c>
      <c r="D67" s="102"/>
      <c r="E67" s="96">
        <f t="shared" si="24"/>
        <v>11</v>
      </c>
      <c r="F67" s="96">
        <f>F49+F51+F53+F55+F57+F59+F61+F63+F65</f>
        <v>11</v>
      </c>
      <c r="G67" s="96">
        <f t="shared" si="24"/>
        <v>0</v>
      </c>
      <c r="H67" s="96">
        <f t="shared" si="24"/>
        <v>9</v>
      </c>
      <c r="I67" s="96">
        <f t="shared" si="24"/>
        <v>8</v>
      </c>
      <c r="J67" s="96">
        <f t="shared" si="24"/>
        <v>2</v>
      </c>
      <c r="K67" s="96">
        <f t="shared" si="24"/>
        <v>7</v>
      </c>
      <c r="L67" s="96">
        <f t="shared" si="24"/>
        <v>6</v>
      </c>
      <c r="M67" s="96">
        <f t="shared" si="24"/>
        <v>7</v>
      </c>
      <c r="N67" s="96">
        <f t="shared" si="24"/>
        <v>3</v>
      </c>
      <c r="O67" s="96">
        <f t="shared" si="24"/>
        <v>16</v>
      </c>
      <c r="P67" s="96">
        <f t="shared" si="24"/>
        <v>7</v>
      </c>
      <c r="Q67" s="96">
        <f t="shared" si="24"/>
        <v>31</v>
      </c>
      <c r="R67" s="97">
        <f t="shared" si="24"/>
        <v>14</v>
      </c>
      <c r="S67" s="95">
        <f>SUM(E67:R67)</f>
        <v>132</v>
      </c>
      <c r="V67" s="4"/>
    </row>
    <row r="68" spans="2:22" ht="14.25" customHeight="1">
      <c r="B68" s="103" t="s">
        <v>84</v>
      </c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</row>
    <row r="69" spans="2:22" ht="14.25" customHeight="1">
      <c r="B69" s="104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</row>
    <row r="75" spans="2:22" ht="13.5" thickBot="1"/>
    <row r="76" spans="2:22" ht="26.25" customHeight="1" thickTop="1" thickBot="1">
      <c r="E76" s="98">
        <v>77</v>
      </c>
      <c r="F76" s="98">
        <v>41</v>
      </c>
      <c r="G76" s="98">
        <v>28</v>
      </c>
      <c r="H76" s="98">
        <v>39</v>
      </c>
      <c r="I76" s="98">
        <v>49</v>
      </c>
      <c r="J76" s="98">
        <v>24</v>
      </c>
      <c r="K76" s="98">
        <v>34</v>
      </c>
      <c r="L76" s="98">
        <v>19</v>
      </c>
      <c r="M76" s="98">
        <v>41</v>
      </c>
      <c r="N76" s="98">
        <v>30</v>
      </c>
      <c r="O76" s="98">
        <v>92</v>
      </c>
      <c r="P76" s="98">
        <v>47</v>
      </c>
      <c r="Q76" s="98">
        <v>48</v>
      </c>
      <c r="R76" s="98">
        <v>41</v>
      </c>
      <c r="S76" s="76">
        <f>SUM(E76:R76)</f>
        <v>610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B29:S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6.71093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8554687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193" t="s">
        <v>85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2:15" ht="24.75" customHeight="1">
      <c r="B2" s="193" t="s">
        <v>86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2:15" ht="18.75" thickBot="1">
      <c r="B3" s="1"/>
      <c r="C3" s="196"/>
      <c r="D3" s="196"/>
      <c r="E3" s="196"/>
      <c r="F3" s="196"/>
      <c r="G3" s="196"/>
      <c r="H3" s="31"/>
      <c r="I3" s="31"/>
      <c r="J3" s="31"/>
      <c r="K3" s="31"/>
      <c r="L3" s="31"/>
      <c r="M3" s="31"/>
      <c r="N3" s="1"/>
      <c r="O3" s="1"/>
    </row>
    <row r="4" spans="2:15" ht="18.75" customHeight="1" thickBot="1">
      <c r="B4" s="197" t="s">
        <v>87</v>
      </c>
      <c r="C4" s="198" t="s">
        <v>88</v>
      </c>
      <c r="D4" s="199" t="s">
        <v>89</v>
      </c>
      <c r="E4" s="200" t="s">
        <v>90</v>
      </c>
      <c r="F4" s="196"/>
      <c r="G4" s="197" t="s">
        <v>87</v>
      </c>
      <c r="H4" s="201" t="s">
        <v>91</v>
      </c>
      <c r="I4" s="199" t="s">
        <v>89</v>
      </c>
      <c r="J4" s="200" t="s">
        <v>90</v>
      </c>
      <c r="K4" s="31"/>
      <c r="L4" s="197" t="s">
        <v>87</v>
      </c>
      <c r="M4" s="202" t="s">
        <v>88</v>
      </c>
      <c r="N4" s="199" t="s">
        <v>89</v>
      </c>
      <c r="O4" s="203" t="s">
        <v>90</v>
      </c>
    </row>
    <row r="5" spans="2:15" ht="18.75" customHeight="1" thickTop="1" thickBot="1">
      <c r="B5" s="204"/>
      <c r="C5" s="205"/>
      <c r="D5" s="206"/>
      <c r="E5" s="207"/>
      <c r="F5" s="196"/>
      <c r="G5" s="204"/>
      <c r="H5" s="208"/>
      <c r="I5" s="206"/>
      <c r="J5" s="207"/>
      <c r="K5" s="31"/>
      <c r="L5" s="204"/>
      <c r="M5" s="209"/>
      <c r="N5" s="206"/>
      <c r="O5" s="210"/>
    </row>
    <row r="6" spans="2:15" ht="17.100000000000001" customHeight="1" thickTop="1">
      <c r="B6" s="211" t="s">
        <v>92</v>
      </c>
      <c r="C6" s="212"/>
      <c r="D6" s="212"/>
      <c r="E6" s="213">
        <f>SUM(E8+E19+E27+E34+E41)</f>
        <v>9109</v>
      </c>
      <c r="F6" s="196"/>
      <c r="G6" s="214">
        <v>4</v>
      </c>
      <c r="H6" s="215" t="s">
        <v>93</v>
      </c>
      <c r="I6" s="216" t="s">
        <v>94</v>
      </c>
      <c r="J6" s="217">
        <v>352</v>
      </c>
      <c r="K6" s="31"/>
      <c r="L6" s="218" t="s">
        <v>95</v>
      </c>
      <c r="M6" s="219" t="s">
        <v>96</v>
      </c>
      <c r="N6" s="219" t="s">
        <v>97</v>
      </c>
      <c r="O6" s="220">
        <f>SUM(O7:O17)</f>
        <v>5093</v>
      </c>
    </row>
    <row r="7" spans="2:15" ht="17.100000000000001" customHeight="1" thickBot="1">
      <c r="B7" s="221"/>
      <c r="C7" s="222"/>
      <c r="D7" s="222"/>
      <c r="E7" s="223"/>
      <c r="F7" s="1"/>
      <c r="G7" s="224">
        <v>5</v>
      </c>
      <c r="H7" s="225" t="s">
        <v>98</v>
      </c>
      <c r="I7" s="217" t="s">
        <v>94</v>
      </c>
      <c r="J7" s="217">
        <v>180</v>
      </c>
      <c r="K7" s="1"/>
      <c r="L7" s="224">
        <v>1</v>
      </c>
      <c r="M7" s="225" t="s">
        <v>99</v>
      </c>
      <c r="N7" s="217" t="s">
        <v>94</v>
      </c>
      <c r="O7" s="226">
        <v>114</v>
      </c>
    </row>
    <row r="8" spans="2:15" ht="17.100000000000001" customHeight="1" thickTop="1" thickBot="1">
      <c r="B8" s="218" t="s">
        <v>100</v>
      </c>
      <c r="C8" s="219" t="s">
        <v>101</v>
      </c>
      <c r="D8" s="227" t="s">
        <v>97</v>
      </c>
      <c r="E8" s="220">
        <f>SUM(E9:E17)</f>
        <v>3733</v>
      </c>
      <c r="F8" s="1"/>
      <c r="G8" s="228"/>
      <c r="H8" s="229"/>
      <c r="I8" s="230"/>
      <c r="J8" s="231"/>
      <c r="K8" s="1"/>
      <c r="L8" s="224">
        <v>2</v>
      </c>
      <c r="M8" s="225" t="s">
        <v>102</v>
      </c>
      <c r="N8" s="217" t="s">
        <v>103</v>
      </c>
      <c r="O8" s="217">
        <v>104</v>
      </c>
    </row>
    <row r="9" spans="2:15" ht="17.100000000000001" customHeight="1" thickBot="1">
      <c r="B9" s="224">
        <v>1</v>
      </c>
      <c r="C9" s="225" t="s">
        <v>104</v>
      </c>
      <c r="D9" s="217" t="s">
        <v>103</v>
      </c>
      <c r="E9" s="232">
        <v>112</v>
      </c>
      <c r="F9" s="1"/>
      <c r="G9" s="233"/>
      <c r="H9" s="234"/>
      <c r="I9" s="235"/>
      <c r="J9" s="235"/>
      <c r="K9" s="1"/>
      <c r="L9" s="224">
        <v>3</v>
      </c>
      <c r="M9" s="225" t="s">
        <v>105</v>
      </c>
      <c r="N9" s="217" t="s">
        <v>94</v>
      </c>
      <c r="O9" s="217">
        <v>287</v>
      </c>
    </row>
    <row r="10" spans="2:15" ht="17.100000000000001" customHeight="1">
      <c r="B10" s="224">
        <v>2</v>
      </c>
      <c r="C10" s="225" t="s">
        <v>106</v>
      </c>
      <c r="D10" s="217" t="s">
        <v>103</v>
      </c>
      <c r="E10" s="232">
        <v>204</v>
      </c>
      <c r="F10" s="1"/>
      <c r="G10" s="197" t="s">
        <v>87</v>
      </c>
      <c r="H10" s="201" t="s">
        <v>91</v>
      </c>
      <c r="I10" s="199" t="s">
        <v>89</v>
      </c>
      <c r="J10" s="200" t="s">
        <v>90</v>
      </c>
      <c r="K10" s="1"/>
      <c r="L10" s="224">
        <v>4</v>
      </c>
      <c r="M10" s="225" t="s">
        <v>107</v>
      </c>
      <c r="N10" s="217" t="s">
        <v>94</v>
      </c>
      <c r="O10" s="217">
        <v>170</v>
      </c>
    </row>
    <row r="11" spans="2:15" ht="17.100000000000001" customHeight="1" thickBot="1">
      <c r="B11" s="224">
        <v>3</v>
      </c>
      <c r="C11" s="225" t="s">
        <v>108</v>
      </c>
      <c r="D11" s="217" t="s">
        <v>103</v>
      </c>
      <c r="E11" s="232">
        <v>136</v>
      </c>
      <c r="F11" s="1"/>
      <c r="G11" s="236"/>
      <c r="H11" s="237"/>
      <c r="I11" s="238"/>
      <c r="J11" s="239"/>
      <c r="K11" s="1"/>
      <c r="L11" s="224">
        <v>5</v>
      </c>
      <c r="M11" s="225" t="s">
        <v>109</v>
      </c>
      <c r="N11" s="217" t="s">
        <v>94</v>
      </c>
      <c r="O11" s="217">
        <v>271</v>
      </c>
    </row>
    <row r="12" spans="2:15" ht="17.100000000000001" customHeight="1">
      <c r="B12" s="224">
        <v>4</v>
      </c>
      <c r="C12" s="225" t="s">
        <v>110</v>
      </c>
      <c r="D12" s="217" t="s">
        <v>111</v>
      </c>
      <c r="E12" s="232">
        <v>250</v>
      </c>
      <c r="F12" s="1"/>
      <c r="G12" s="240" t="s">
        <v>112</v>
      </c>
      <c r="H12" s="241"/>
      <c r="I12" s="241"/>
      <c r="J12" s="242">
        <f>SUM(J14+J23+J33+J41+O6+O19+O30)</f>
        <v>15743</v>
      </c>
      <c r="K12" s="1"/>
      <c r="L12" s="224" t="s">
        <v>44</v>
      </c>
      <c r="M12" s="225" t="s">
        <v>113</v>
      </c>
      <c r="N12" s="217" t="s">
        <v>94</v>
      </c>
      <c r="O12" s="217">
        <v>875</v>
      </c>
    </row>
    <row r="13" spans="2:15" ht="17.100000000000001" customHeight="1" thickBot="1">
      <c r="B13" s="224">
        <v>5</v>
      </c>
      <c r="C13" s="225" t="s">
        <v>114</v>
      </c>
      <c r="D13" s="217" t="s">
        <v>103</v>
      </c>
      <c r="E13" s="232">
        <v>157</v>
      </c>
      <c r="F13" s="243"/>
      <c r="G13" s="221"/>
      <c r="H13" s="222"/>
      <c r="I13" s="222"/>
      <c r="J13" s="244"/>
      <c r="K13" s="243"/>
      <c r="L13" s="224">
        <v>7</v>
      </c>
      <c r="M13" s="225" t="s">
        <v>115</v>
      </c>
      <c r="N13" s="217" t="s">
        <v>103</v>
      </c>
      <c r="O13" s="217">
        <v>122</v>
      </c>
    </row>
    <row r="14" spans="2:15" ht="17.100000000000001" customHeight="1" thickTop="1">
      <c r="B14" s="224">
        <v>6</v>
      </c>
      <c r="C14" s="225" t="s">
        <v>116</v>
      </c>
      <c r="D14" s="217" t="s">
        <v>103</v>
      </c>
      <c r="E14" s="232">
        <v>222</v>
      </c>
      <c r="F14" s="245"/>
      <c r="G14" s="218" t="s">
        <v>100</v>
      </c>
      <c r="H14" s="219" t="s">
        <v>117</v>
      </c>
      <c r="I14" s="246" t="s">
        <v>97</v>
      </c>
      <c r="J14" s="247">
        <f>SUM(J15:J21)</f>
        <v>1716</v>
      </c>
      <c r="K14" s="1"/>
      <c r="L14" s="224">
        <v>8</v>
      </c>
      <c r="M14" s="225" t="s">
        <v>118</v>
      </c>
      <c r="N14" s="217" t="s">
        <v>103</v>
      </c>
      <c r="O14" s="217">
        <v>137</v>
      </c>
    </row>
    <row r="15" spans="2:15" ht="17.100000000000001" customHeight="1">
      <c r="B15" s="224">
        <v>7</v>
      </c>
      <c r="C15" s="225" t="s">
        <v>119</v>
      </c>
      <c r="D15" s="217" t="s">
        <v>94</v>
      </c>
      <c r="E15" s="232">
        <v>407</v>
      </c>
      <c r="F15" s="245"/>
      <c r="G15" s="224">
        <v>1</v>
      </c>
      <c r="H15" s="225" t="s">
        <v>120</v>
      </c>
      <c r="I15" s="217" t="s">
        <v>103</v>
      </c>
      <c r="J15" s="232">
        <v>92</v>
      </c>
      <c r="K15" s="1"/>
      <c r="L15" s="224">
        <v>9</v>
      </c>
      <c r="M15" s="225" t="s">
        <v>121</v>
      </c>
      <c r="N15" s="217" t="s">
        <v>103</v>
      </c>
      <c r="O15" s="217">
        <v>107</v>
      </c>
    </row>
    <row r="16" spans="2:15" ht="17.100000000000001" customHeight="1" thickBot="1">
      <c r="B16" s="248"/>
      <c r="C16" s="249"/>
      <c r="D16" s="250"/>
      <c r="E16" s="251"/>
      <c r="F16" s="245"/>
      <c r="G16" s="224">
        <v>2</v>
      </c>
      <c r="H16" s="225" t="s">
        <v>122</v>
      </c>
      <c r="I16" s="217" t="s">
        <v>103</v>
      </c>
      <c r="J16" s="232">
        <v>58</v>
      </c>
      <c r="K16" s="1"/>
      <c r="L16" s="248"/>
      <c r="M16" s="249"/>
      <c r="N16" s="250"/>
      <c r="O16" s="251"/>
    </row>
    <row r="17" spans="2:15" ht="17.100000000000001" customHeight="1" thickTop="1" thickBot="1">
      <c r="B17" s="252">
        <v>8</v>
      </c>
      <c r="C17" s="253" t="s">
        <v>123</v>
      </c>
      <c r="D17" s="254" t="s">
        <v>124</v>
      </c>
      <c r="E17" s="255">
        <v>2245</v>
      </c>
      <c r="F17" s="245"/>
      <c r="G17" s="224">
        <v>3</v>
      </c>
      <c r="H17" s="225" t="s">
        <v>125</v>
      </c>
      <c r="I17" s="217" t="s">
        <v>103</v>
      </c>
      <c r="J17" s="232">
        <v>163</v>
      </c>
      <c r="K17" s="1"/>
      <c r="L17" s="252">
        <v>10</v>
      </c>
      <c r="M17" s="253" t="s">
        <v>126</v>
      </c>
      <c r="N17" s="254" t="s">
        <v>124</v>
      </c>
      <c r="O17" s="256">
        <v>2906</v>
      </c>
    </row>
    <row r="18" spans="2:15" ht="17.100000000000001" customHeight="1" thickTop="1">
      <c r="B18" s="214"/>
      <c r="C18" s="215"/>
      <c r="D18" s="216"/>
      <c r="E18" s="257" t="s">
        <v>22</v>
      </c>
      <c r="F18" s="258"/>
      <c r="G18" s="224">
        <v>4</v>
      </c>
      <c r="H18" s="225" t="s">
        <v>127</v>
      </c>
      <c r="I18" s="217" t="s">
        <v>103</v>
      </c>
      <c r="J18" s="232">
        <v>304</v>
      </c>
      <c r="K18" s="1"/>
      <c r="L18" s="214"/>
      <c r="M18" s="215"/>
      <c r="N18" s="216"/>
      <c r="O18" s="257" t="s">
        <v>22</v>
      </c>
    </row>
    <row r="19" spans="2:15" ht="17.100000000000001" customHeight="1">
      <c r="B19" s="259" t="s">
        <v>128</v>
      </c>
      <c r="C19" s="260" t="s">
        <v>7</v>
      </c>
      <c r="D19" s="261" t="s">
        <v>97</v>
      </c>
      <c r="E19" s="262">
        <f>SUM(E20:E25)</f>
        <v>1987</v>
      </c>
      <c r="F19" s="245"/>
      <c r="G19" s="224">
        <v>5</v>
      </c>
      <c r="H19" s="225" t="s">
        <v>127</v>
      </c>
      <c r="I19" s="217" t="s">
        <v>111</v>
      </c>
      <c r="J19" s="232">
        <v>559</v>
      </c>
      <c r="K19" s="1"/>
      <c r="L19" s="259" t="s">
        <v>129</v>
      </c>
      <c r="M19" s="260" t="s">
        <v>16</v>
      </c>
      <c r="N19" s="261" t="s">
        <v>97</v>
      </c>
      <c r="O19" s="263">
        <f>SUM(O20:O28)</f>
        <v>1943</v>
      </c>
    </row>
    <row r="20" spans="2:15" ht="17.100000000000001" customHeight="1">
      <c r="B20" s="224">
        <v>1</v>
      </c>
      <c r="C20" s="225" t="s">
        <v>130</v>
      </c>
      <c r="D20" s="264" t="s">
        <v>103</v>
      </c>
      <c r="E20" s="232">
        <v>202</v>
      </c>
      <c r="F20" s="245"/>
      <c r="G20" s="224">
        <v>6</v>
      </c>
      <c r="H20" s="225" t="s">
        <v>131</v>
      </c>
      <c r="I20" s="217" t="s">
        <v>94</v>
      </c>
      <c r="J20" s="232">
        <v>446</v>
      </c>
      <c r="K20" s="1"/>
      <c r="L20" s="224">
        <v>1</v>
      </c>
      <c r="M20" s="225" t="s">
        <v>132</v>
      </c>
      <c r="N20" s="217" t="s">
        <v>103</v>
      </c>
      <c r="O20" s="217">
        <v>102</v>
      </c>
    </row>
    <row r="21" spans="2:15" ht="17.100000000000001" customHeight="1">
      <c r="B21" s="224">
        <v>2</v>
      </c>
      <c r="C21" s="225" t="s">
        <v>133</v>
      </c>
      <c r="D21" s="264" t="s">
        <v>94</v>
      </c>
      <c r="E21" s="232">
        <v>716</v>
      </c>
      <c r="F21" s="245"/>
      <c r="G21" s="224">
        <v>7</v>
      </c>
      <c r="H21" s="225" t="s">
        <v>134</v>
      </c>
      <c r="I21" s="217" t="s">
        <v>103</v>
      </c>
      <c r="J21" s="232">
        <v>94</v>
      </c>
      <c r="K21" s="1"/>
      <c r="L21" s="224">
        <v>2</v>
      </c>
      <c r="M21" s="225" t="s">
        <v>135</v>
      </c>
      <c r="N21" s="217" t="s">
        <v>111</v>
      </c>
      <c r="O21" s="217">
        <v>46</v>
      </c>
    </row>
    <row r="22" spans="2:15" ht="17.100000000000001" customHeight="1">
      <c r="B22" s="224">
        <v>3</v>
      </c>
      <c r="C22" s="225" t="s">
        <v>136</v>
      </c>
      <c r="D22" s="264" t="s">
        <v>103</v>
      </c>
      <c r="E22" s="232">
        <v>224</v>
      </c>
      <c r="F22" s="245"/>
      <c r="G22" s="224"/>
      <c r="H22" s="225"/>
      <c r="I22" s="217"/>
      <c r="J22" s="232" t="s">
        <v>137</v>
      </c>
      <c r="K22" s="1"/>
      <c r="L22" s="224">
        <v>3</v>
      </c>
      <c r="M22" s="225" t="s">
        <v>138</v>
      </c>
      <c r="N22" s="217" t="s">
        <v>94</v>
      </c>
      <c r="O22" s="217">
        <v>119</v>
      </c>
    </row>
    <row r="23" spans="2:15" ht="17.100000000000001" customHeight="1">
      <c r="B23" s="224">
        <v>4</v>
      </c>
      <c r="C23" s="225" t="s">
        <v>139</v>
      </c>
      <c r="D23" s="264" t="s">
        <v>103</v>
      </c>
      <c r="E23" s="232">
        <v>138</v>
      </c>
      <c r="F23" s="245"/>
      <c r="G23" s="259" t="s">
        <v>128</v>
      </c>
      <c r="H23" s="260" t="s">
        <v>140</v>
      </c>
      <c r="I23" s="261" t="s">
        <v>97</v>
      </c>
      <c r="J23" s="263">
        <f>SUM(J24:J31)</f>
        <v>2023</v>
      </c>
      <c r="K23" s="1"/>
      <c r="L23" s="224">
        <v>4</v>
      </c>
      <c r="M23" s="225" t="s">
        <v>141</v>
      </c>
      <c r="N23" s="217" t="s">
        <v>94</v>
      </c>
      <c r="O23" s="217">
        <v>165</v>
      </c>
    </row>
    <row r="24" spans="2:15" ht="17.100000000000001" customHeight="1">
      <c r="B24" s="224">
        <v>5</v>
      </c>
      <c r="C24" s="225" t="s">
        <v>142</v>
      </c>
      <c r="D24" s="264" t="s">
        <v>94</v>
      </c>
      <c r="E24" s="232">
        <v>534</v>
      </c>
      <c r="F24" s="245"/>
      <c r="G24" s="224">
        <v>1</v>
      </c>
      <c r="H24" s="225" t="s">
        <v>143</v>
      </c>
      <c r="I24" s="217" t="s">
        <v>94</v>
      </c>
      <c r="J24" s="232">
        <v>104</v>
      </c>
      <c r="K24" s="1"/>
      <c r="L24" s="224">
        <v>5</v>
      </c>
      <c r="M24" s="225" t="s">
        <v>144</v>
      </c>
      <c r="N24" s="217" t="s">
        <v>103</v>
      </c>
      <c r="O24" s="217">
        <v>199</v>
      </c>
    </row>
    <row r="25" spans="2:15" ht="17.100000000000001" customHeight="1">
      <c r="B25" s="224">
        <v>6</v>
      </c>
      <c r="C25" s="225" t="s">
        <v>145</v>
      </c>
      <c r="D25" s="264" t="s">
        <v>94</v>
      </c>
      <c r="E25" s="232">
        <v>173</v>
      </c>
      <c r="F25" s="245"/>
      <c r="G25" s="224">
        <v>2</v>
      </c>
      <c r="H25" s="225" t="s">
        <v>146</v>
      </c>
      <c r="I25" s="217" t="s">
        <v>103</v>
      </c>
      <c r="J25" s="232">
        <v>73</v>
      </c>
      <c r="K25" s="1"/>
      <c r="L25" s="224">
        <v>6</v>
      </c>
      <c r="M25" s="225" t="s">
        <v>147</v>
      </c>
      <c r="N25" s="217" t="s">
        <v>94</v>
      </c>
      <c r="O25" s="217">
        <v>629</v>
      </c>
    </row>
    <row r="26" spans="2:15" ht="17.100000000000001" customHeight="1">
      <c r="B26" s="224"/>
      <c r="C26" s="225"/>
      <c r="D26" s="217"/>
      <c r="E26" s="257"/>
      <c r="F26" s="258"/>
      <c r="G26" s="224">
        <v>3</v>
      </c>
      <c r="H26" s="225" t="s">
        <v>148</v>
      </c>
      <c r="I26" s="217" t="s">
        <v>94</v>
      </c>
      <c r="J26" s="232">
        <v>466</v>
      </c>
      <c r="K26" s="1"/>
      <c r="L26" s="224">
        <v>7</v>
      </c>
      <c r="M26" s="225" t="s">
        <v>149</v>
      </c>
      <c r="N26" s="217" t="s">
        <v>103</v>
      </c>
      <c r="O26" s="217">
        <v>68</v>
      </c>
    </row>
    <row r="27" spans="2:15" ht="17.100000000000001" customHeight="1">
      <c r="B27" s="259" t="s">
        <v>150</v>
      </c>
      <c r="C27" s="260" t="s">
        <v>9</v>
      </c>
      <c r="D27" s="261" t="s">
        <v>97</v>
      </c>
      <c r="E27" s="263">
        <f>SUM(E28:E32)</f>
        <v>690</v>
      </c>
      <c r="F27" s="245"/>
      <c r="G27" s="224">
        <v>4</v>
      </c>
      <c r="H27" s="225" t="s">
        <v>151</v>
      </c>
      <c r="I27" s="217" t="s">
        <v>103</v>
      </c>
      <c r="J27" s="232">
        <v>184</v>
      </c>
      <c r="K27" s="1"/>
      <c r="L27" s="224">
        <v>8</v>
      </c>
      <c r="M27" s="225" t="s">
        <v>152</v>
      </c>
      <c r="N27" s="217" t="s">
        <v>103</v>
      </c>
      <c r="O27" s="217">
        <v>165</v>
      </c>
    </row>
    <row r="28" spans="2:15" ht="17.100000000000001" customHeight="1">
      <c r="B28" s="224">
        <v>1</v>
      </c>
      <c r="C28" s="225" t="s">
        <v>153</v>
      </c>
      <c r="D28" s="217" t="s">
        <v>94</v>
      </c>
      <c r="E28" s="232">
        <v>134</v>
      </c>
      <c r="F28" s="245"/>
      <c r="G28" s="224">
        <v>5</v>
      </c>
      <c r="H28" s="225" t="s">
        <v>151</v>
      </c>
      <c r="I28" s="217" t="s">
        <v>111</v>
      </c>
      <c r="J28" s="232">
        <v>788</v>
      </c>
      <c r="K28" s="1"/>
      <c r="L28" s="224">
        <v>9</v>
      </c>
      <c r="M28" s="225" t="s">
        <v>152</v>
      </c>
      <c r="N28" s="217" t="s">
        <v>111</v>
      </c>
      <c r="O28" s="217">
        <v>450</v>
      </c>
    </row>
    <row r="29" spans="2:15" ht="17.100000000000001" customHeight="1">
      <c r="B29" s="224">
        <v>2</v>
      </c>
      <c r="C29" s="225" t="s">
        <v>154</v>
      </c>
      <c r="D29" s="217" t="s">
        <v>103</v>
      </c>
      <c r="E29" s="232">
        <v>68</v>
      </c>
      <c r="F29" s="245"/>
      <c r="G29" s="224">
        <v>6</v>
      </c>
      <c r="H29" s="225" t="s">
        <v>155</v>
      </c>
      <c r="I29" s="217" t="s">
        <v>94</v>
      </c>
      <c r="J29" s="232">
        <v>145</v>
      </c>
      <c r="K29" s="1"/>
      <c r="L29" s="224"/>
      <c r="M29" s="225"/>
      <c r="N29" s="217"/>
      <c r="O29" s="232"/>
    </row>
    <row r="30" spans="2:15" ht="17.100000000000001" customHeight="1">
      <c r="B30" s="224">
        <v>3</v>
      </c>
      <c r="C30" s="225" t="s">
        <v>156</v>
      </c>
      <c r="D30" s="217" t="s">
        <v>94</v>
      </c>
      <c r="E30" s="232">
        <v>93</v>
      </c>
      <c r="F30" s="245"/>
      <c r="G30" s="224">
        <v>7</v>
      </c>
      <c r="H30" s="225" t="s">
        <v>157</v>
      </c>
      <c r="I30" s="265" t="s">
        <v>94</v>
      </c>
      <c r="J30" s="232">
        <v>167</v>
      </c>
      <c r="K30" s="1"/>
      <c r="L30" s="259" t="s">
        <v>158</v>
      </c>
      <c r="M30" s="260" t="s">
        <v>17</v>
      </c>
      <c r="N30" s="261" t="s">
        <v>97</v>
      </c>
      <c r="O30" s="263">
        <f>SUM(O31:O40)</f>
        <v>2251</v>
      </c>
    </row>
    <row r="31" spans="2:15" ht="17.100000000000001" customHeight="1">
      <c r="B31" s="224">
        <v>4</v>
      </c>
      <c r="C31" s="225" t="s">
        <v>159</v>
      </c>
      <c r="D31" s="217" t="s">
        <v>94</v>
      </c>
      <c r="E31" s="232">
        <v>159</v>
      </c>
      <c r="F31" s="245"/>
      <c r="G31" s="224">
        <v>8</v>
      </c>
      <c r="H31" s="225" t="s">
        <v>160</v>
      </c>
      <c r="I31" s="217" t="s">
        <v>103</v>
      </c>
      <c r="J31" s="232">
        <v>96</v>
      </c>
      <c r="K31" s="1"/>
      <c r="L31" s="224">
        <v>1</v>
      </c>
      <c r="M31" s="225" t="s">
        <v>161</v>
      </c>
      <c r="N31" s="217" t="s">
        <v>103</v>
      </c>
      <c r="O31" s="217">
        <v>147</v>
      </c>
    </row>
    <row r="32" spans="2:15" ht="17.100000000000001" customHeight="1">
      <c r="B32" s="224">
        <v>5</v>
      </c>
      <c r="C32" s="225" t="s">
        <v>162</v>
      </c>
      <c r="D32" s="217" t="s">
        <v>94</v>
      </c>
      <c r="E32" s="232">
        <v>236</v>
      </c>
      <c r="F32" s="258"/>
      <c r="G32" s="224"/>
      <c r="H32" s="225"/>
      <c r="I32" s="217"/>
      <c r="J32" s="232"/>
      <c r="K32" s="1"/>
      <c r="L32" s="224">
        <v>2</v>
      </c>
      <c r="M32" s="225" t="s">
        <v>163</v>
      </c>
      <c r="N32" s="217" t="s">
        <v>94</v>
      </c>
      <c r="O32" s="217">
        <v>263</v>
      </c>
    </row>
    <row r="33" spans="2:15" ht="17.100000000000001" customHeight="1">
      <c r="B33" s="224"/>
      <c r="C33" s="225"/>
      <c r="D33" s="217"/>
      <c r="E33" s="232"/>
      <c r="F33" s="245"/>
      <c r="G33" s="259" t="s">
        <v>150</v>
      </c>
      <c r="H33" s="260" t="s">
        <v>12</v>
      </c>
      <c r="I33" s="261" t="s">
        <v>97</v>
      </c>
      <c r="J33" s="263">
        <f>SUM(J34:J39)</f>
        <v>1457</v>
      </c>
      <c r="K33" s="1"/>
      <c r="L33" s="224">
        <v>3</v>
      </c>
      <c r="M33" s="225" t="s">
        <v>164</v>
      </c>
      <c r="N33" s="217" t="s">
        <v>103</v>
      </c>
      <c r="O33" s="217">
        <v>74</v>
      </c>
    </row>
    <row r="34" spans="2:15" ht="17.100000000000001" customHeight="1">
      <c r="B34" s="259" t="s">
        <v>165</v>
      </c>
      <c r="C34" s="260" t="s">
        <v>166</v>
      </c>
      <c r="D34" s="261" t="s">
        <v>97</v>
      </c>
      <c r="E34" s="263">
        <f>SUM(E35:E39)</f>
        <v>1903</v>
      </c>
      <c r="F34" s="245"/>
      <c r="G34" s="224">
        <v>1</v>
      </c>
      <c r="H34" s="225" t="s">
        <v>167</v>
      </c>
      <c r="I34" s="217" t="s">
        <v>103</v>
      </c>
      <c r="J34" s="232">
        <v>114</v>
      </c>
      <c r="K34" s="1"/>
      <c r="L34" s="224">
        <v>4</v>
      </c>
      <c r="M34" s="225" t="s">
        <v>168</v>
      </c>
      <c r="N34" s="217" t="s">
        <v>94</v>
      </c>
      <c r="O34" s="217">
        <v>655</v>
      </c>
    </row>
    <row r="35" spans="2:15" ht="17.100000000000001" customHeight="1">
      <c r="B35" s="224">
        <v>1</v>
      </c>
      <c r="C35" s="225" t="s">
        <v>169</v>
      </c>
      <c r="D35" s="217" t="s">
        <v>94</v>
      </c>
      <c r="E35" s="232">
        <v>395</v>
      </c>
      <c r="F35" s="245"/>
      <c r="G35" s="224">
        <v>2</v>
      </c>
      <c r="H35" s="225" t="s">
        <v>170</v>
      </c>
      <c r="I35" s="217" t="s">
        <v>103</v>
      </c>
      <c r="J35" s="232">
        <v>184</v>
      </c>
      <c r="K35" s="1"/>
      <c r="L35" s="224">
        <v>5</v>
      </c>
      <c r="M35" s="225" t="s">
        <v>171</v>
      </c>
      <c r="N35" s="217" t="s">
        <v>111</v>
      </c>
      <c r="O35" s="217">
        <v>29</v>
      </c>
    </row>
    <row r="36" spans="2:15" ht="17.100000000000001" customHeight="1">
      <c r="B36" s="224">
        <v>2</v>
      </c>
      <c r="C36" s="225" t="s">
        <v>172</v>
      </c>
      <c r="D36" s="217" t="s">
        <v>94</v>
      </c>
      <c r="E36" s="232">
        <v>612</v>
      </c>
      <c r="F36" s="245"/>
      <c r="G36" s="224">
        <v>3</v>
      </c>
      <c r="H36" s="225" t="s">
        <v>173</v>
      </c>
      <c r="I36" s="217" t="s">
        <v>103</v>
      </c>
      <c r="J36" s="232">
        <v>144</v>
      </c>
      <c r="K36" s="1"/>
      <c r="L36" s="224">
        <v>6</v>
      </c>
      <c r="M36" s="225" t="s">
        <v>174</v>
      </c>
      <c r="N36" s="217" t="s">
        <v>103</v>
      </c>
      <c r="O36" s="217">
        <v>68</v>
      </c>
    </row>
    <row r="37" spans="2:15" ht="17.100000000000001" customHeight="1">
      <c r="B37" s="224">
        <v>3</v>
      </c>
      <c r="C37" s="225" t="s">
        <v>175</v>
      </c>
      <c r="D37" s="217" t="s">
        <v>103</v>
      </c>
      <c r="E37" s="232">
        <v>145</v>
      </c>
      <c r="F37" s="245"/>
      <c r="G37" s="224">
        <v>4</v>
      </c>
      <c r="H37" s="225" t="s">
        <v>176</v>
      </c>
      <c r="I37" s="217" t="s">
        <v>103</v>
      </c>
      <c r="J37" s="232">
        <v>112</v>
      </c>
      <c r="K37" s="1"/>
      <c r="L37" s="224">
        <v>7</v>
      </c>
      <c r="M37" s="225" t="s">
        <v>177</v>
      </c>
      <c r="N37" s="217" t="s">
        <v>103</v>
      </c>
      <c r="O37" s="217">
        <v>115</v>
      </c>
    </row>
    <row r="38" spans="2:15" ht="17.100000000000001" customHeight="1">
      <c r="B38" s="224">
        <v>4</v>
      </c>
      <c r="C38" s="225" t="s">
        <v>178</v>
      </c>
      <c r="D38" s="217" t="s">
        <v>94</v>
      </c>
      <c r="E38" s="232">
        <v>625</v>
      </c>
      <c r="F38" s="245"/>
      <c r="G38" s="224">
        <v>5</v>
      </c>
      <c r="H38" s="225" t="s">
        <v>179</v>
      </c>
      <c r="I38" s="217" t="s">
        <v>94</v>
      </c>
      <c r="J38" s="232">
        <v>781</v>
      </c>
      <c r="K38" s="1"/>
      <c r="L38" s="224">
        <v>8</v>
      </c>
      <c r="M38" s="225" t="s">
        <v>180</v>
      </c>
      <c r="N38" s="217" t="s">
        <v>103</v>
      </c>
      <c r="O38" s="217">
        <v>113</v>
      </c>
    </row>
    <row r="39" spans="2:15" ht="17.100000000000001" customHeight="1">
      <c r="B39" s="224">
        <v>5</v>
      </c>
      <c r="C39" s="225" t="s">
        <v>181</v>
      </c>
      <c r="D39" s="217" t="s">
        <v>103</v>
      </c>
      <c r="E39" s="232">
        <v>126</v>
      </c>
      <c r="F39" s="245"/>
      <c r="G39" s="224">
        <v>6</v>
      </c>
      <c r="H39" s="225" t="s">
        <v>182</v>
      </c>
      <c r="I39" s="217" t="s">
        <v>94</v>
      </c>
      <c r="J39" s="232">
        <v>122</v>
      </c>
      <c r="K39" s="1"/>
      <c r="L39" s="224">
        <v>9</v>
      </c>
      <c r="M39" s="225" t="s">
        <v>183</v>
      </c>
      <c r="N39" s="217" t="s">
        <v>103</v>
      </c>
      <c r="O39" s="217">
        <v>202</v>
      </c>
    </row>
    <row r="40" spans="2:15" ht="17.100000000000001" customHeight="1">
      <c r="B40" s="224"/>
      <c r="C40" s="225"/>
      <c r="D40" s="217"/>
      <c r="E40" s="232"/>
      <c r="F40" s="245"/>
      <c r="G40" s="224"/>
      <c r="H40" s="225"/>
      <c r="I40" s="217"/>
      <c r="J40" s="232"/>
      <c r="K40" s="1"/>
      <c r="L40" s="266">
        <v>10</v>
      </c>
      <c r="M40" s="250" t="s">
        <v>183</v>
      </c>
      <c r="N40" s="267" t="s">
        <v>111</v>
      </c>
      <c r="O40" s="217">
        <v>585</v>
      </c>
    </row>
    <row r="41" spans="2:15" ht="17.100000000000001" customHeight="1" thickBot="1">
      <c r="B41" s="259" t="s">
        <v>95</v>
      </c>
      <c r="C41" s="260" t="s">
        <v>11</v>
      </c>
      <c r="D41" s="261" t="s">
        <v>97</v>
      </c>
      <c r="E41" s="263">
        <f>SUM(E42+E43+E44+J6+J7)</f>
        <v>796</v>
      </c>
      <c r="F41" s="245"/>
      <c r="G41" s="218" t="s">
        <v>165</v>
      </c>
      <c r="H41" s="219" t="s">
        <v>13</v>
      </c>
      <c r="I41" s="246" t="s">
        <v>97</v>
      </c>
      <c r="J41" s="263">
        <f>SUM(J42:J44)</f>
        <v>1260</v>
      </c>
      <c r="K41" s="1"/>
      <c r="L41" s="268"/>
      <c r="M41" s="269"/>
      <c r="N41" s="270"/>
      <c r="O41" s="271"/>
    </row>
    <row r="42" spans="2:15" ht="17.100000000000001" customHeight="1" thickTop="1" thickBot="1">
      <c r="B42" s="224">
        <v>1</v>
      </c>
      <c r="C42" s="225" t="s">
        <v>184</v>
      </c>
      <c r="D42" s="217" t="s">
        <v>103</v>
      </c>
      <c r="E42" s="232">
        <v>107</v>
      </c>
      <c r="F42" s="245"/>
      <c r="G42" s="224">
        <v>1</v>
      </c>
      <c r="H42" s="225" t="s">
        <v>185</v>
      </c>
      <c r="I42" s="217" t="s">
        <v>94</v>
      </c>
      <c r="J42" s="232">
        <v>350</v>
      </c>
      <c r="K42" s="1"/>
      <c r="L42" s="272" t="s">
        <v>186</v>
      </c>
      <c r="M42" s="273"/>
      <c r="N42" s="274" t="s">
        <v>187</v>
      </c>
      <c r="O42" s="275">
        <f>SUM(E8+E19+E27+E34+E41+J14+J23+J33+J41+O6+O19+O30)</f>
        <v>24852</v>
      </c>
    </row>
    <row r="43" spans="2:15" ht="17.100000000000001" customHeight="1" thickTop="1" thickBot="1">
      <c r="B43" s="224">
        <v>2</v>
      </c>
      <c r="C43" s="225" t="s">
        <v>188</v>
      </c>
      <c r="D43" s="217" t="s">
        <v>94</v>
      </c>
      <c r="E43" s="232">
        <v>82</v>
      </c>
      <c r="F43" s="245"/>
      <c r="G43" s="224">
        <v>2</v>
      </c>
      <c r="H43" s="225" t="s">
        <v>189</v>
      </c>
      <c r="I43" s="217" t="s">
        <v>94</v>
      </c>
      <c r="J43" s="232">
        <v>176</v>
      </c>
      <c r="K43" s="1"/>
      <c r="L43" s="276"/>
      <c r="M43" s="277"/>
      <c r="N43" s="278"/>
      <c r="O43" s="279"/>
    </row>
    <row r="44" spans="2:15" ht="17.100000000000001" customHeight="1" thickBot="1">
      <c r="B44" s="228">
        <v>3</v>
      </c>
      <c r="C44" s="229" t="s">
        <v>190</v>
      </c>
      <c r="D44" s="230" t="s">
        <v>103</v>
      </c>
      <c r="E44" s="231">
        <v>75</v>
      </c>
      <c r="F44" s="245"/>
      <c r="G44" s="280">
        <v>3</v>
      </c>
      <c r="H44" s="281" t="s">
        <v>191</v>
      </c>
      <c r="I44" s="282" t="s">
        <v>94</v>
      </c>
      <c r="J44" s="231">
        <v>734</v>
      </c>
      <c r="K44" s="1"/>
      <c r="L44" s="283"/>
      <c r="M44" s="283"/>
      <c r="N44" s="283"/>
      <c r="O44" s="283"/>
    </row>
    <row r="45" spans="2:15" ht="15" customHeight="1">
      <c r="B45" s="245"/>
      <c r="C45" s="284"/>
      <c r="D45" s="285"/>
      <c r="E45" s="286"/>
      <c r="F45" s="287"/>
      <c r="G45" s="284"/>
      <c r="H45" s="287"/>
      <c r="I45" s="288"/>
      <c r="J45" s="1"/>
      <c r="K45" s="1"/>
      <c r="L45" s="1"/>
      <c r="M45" s="1"/>
      <c r="N45" s="1"/>
      <c r="O45" s="1"/>
    </row>
    <row r="46" spans="2:15" ht="15" customHeight="1">
      <c r="B46" s="245"/>
      <c r="C46" s="284" t="s">
        <v>192</v>
      </c>
      <c r="D46" s="285"/>
      <c r="E46" s="286"/>
      <c r="F46" s="287"/>
      <c r="G46" s="284"/>
      <c r="H46" s="287"/>
      <c r="I46" s="3"/>
      <c r="J46" s="3"/>
      <c r="K46" s="1"/>
    </row>
    <row r="47" spans="2:15" ht="15" customHeight="1"/>
    <row r="48" spans="2:15" ht="15" customHeight="1"/>
    <row r="49" spans="2:15" ht="15" customHeight="1">
      <c r="L49" s="289"/>
      <c r="M49" s="290"/>
      <c r="N49" s="291"/>
      <c r="O49" s="291"/>
    </row>
    <row r="50" spans="2:15" ht="15" customHeight="1">
      <c r="B50" s="292"/>
      <c r="C50" s="292"/>
      <c r="D50" s="292"/>
      <c r="E50" s="292"/>
      <c r="F50" s="292"/>
      <c r="G50" s="292"/>
      <c r="H50" s="292"/>
      <c r="I50" s="292"/>
      <c r="J50" s="292"/>
      <c r="K50" s="292"/>
      <c r="L50" s="289"/>
      <c r="M50" s="290"/>
      <c r="N50" s="291"/>
      <c r="O50" s="291"/>
    </row>
    <row r="51" spans="2:15" ht="15" customHeight="1">
      <c r="B51" s="292"/>
      <c r="C51" s="292"/>
      <c r="D51" s="292"/>
      <c r="E51" s="292"/>
      <c r="F51" s="292"/>
      <c r="G51" s="292"/>
      <c r="H51" s="292"/>
      <c r="I51" s="292"/>
      <c r="J51" s="292"/>
      <c r="K51" s="292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L4:L5"/>
    <mergeCell ref="M4:M5"/>
    <mergeCell ref="N4:N5"/>
    <mergeCell ref="O4:O5"/>
    <mergeCell ref="B6:D7"/>
    <mergeCell ref="E6:E7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I1" zoomScaleNormal="100" workbookViewId="0">
      <selection activeCell="M1" sqref="M1"/>
    </sheetView>
  </sheetViews>
  <sheetFormatPr defaultRowHeight="14.25"/>
  <cols>
    <col min="1" max="1" width="3.85546875" style="293" customWidth="1"/>
    <col min="2" max="3" width="9.140625" style="293" customWidth="1"/>
    <col min="4" max="4" width="4.85546875" style="293" customWidth="1"/>
    <col min="5" max="6" width="9.140625" style="293" customWidth="1"/>
    <col min="7" max="7" width="7.140625" style="293" customWidth="1"/>
    <col min="8" max="8" width="28.85546875" style="293" customWidth="1"/>
    <col min="9" max="9" width="7.5703125" style="293" customWidth="1"/>
    <col min="10" max="10" width="6.5703125" style="293" customWidth="1"/>
    <col min="11" max="11" width="8.7109375" style="293" customWidth="1"/>
    <col min="12" max="12" width="11.5703125" style="293" customWidth="1"/>
    <col min="13" max="28" width="9.140625" style="293" customWidth="1"/>
    <col min="29" max="16384" width="9.140625" style="309"/>
  </cols>
  <sheetData>
    <row r="1" spans="1:32" s="295" customFormat="1" ht="12.75">
      <c r="A1" s="293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4"/>
    </row>
    <row r="2" spans="1:32" s="295" customFormat="1" ht="12.75">
      <c r="A2" s="293"/>
      <c r="B2" s="293" t="s">
        <v>193</v>
      </c>
      <c r="C2" s="293" t="s">
        <v>194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</row>
    <row r="3" spans="1:32" s="295" customFormat="1" ht="12.75">
      <c r="A3" s="293"/>
      <c r="B3" s="293" t="s">
        <v>195</v>
      </c>
      <c r="C3" s="293">
        <v>20174</v>
      </c>
      <c r="D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</row>
    <row r="4" spans="1:32" s="295" customFormat="1" ht="12.75">
      <c r="A4" s="293"/>
      <c r="B4" s="293" t="s">
        <v>196</v>
      </c>
      <c r="C4" s="293">
        <v>20079</v>
      </c>
      <c r="D4" s="293"/>
      <c r="H4" s="293" t="s">
        <v>197</v>
      </c>
      <c r="I4" s="295">
        <v>7</v>
      </c>
      <c r="J4" s="295">
        <f t="shared" ref="J4:J9" si="0">K4+K10</f>
        <v>7</v>
      </c>
      <c r="K4" s="293">
        <v>7</v>
      </c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</row>
    <row r="5" spans="1:32" s="295" customFormat="1" ht="12.75">
      <c r="A5" s="293"/>
      <c r="B5" s="293" t="s">
        <v>198</v>
      </c>
      <c r="C5" s="293">
        <v>19838</v>
      </c>
      <c r="D5" s="293"/>
      <c r="E5" s="293"/>
      <c r="F5" s="293" t="s">
        <v>199</v>
      </c>
      <c r="H5" s="293" t="s">
        <v>200</v>
      </c>
      <c r="I5" s="295">
        <v>0</v>
      </c>
      <c r="J5" s="295">
        <f t="shared" si="0"/>
        <v>0</v>
      </c>
      <c r="K5" s="293">
        <v>0</v>
      </c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</row>
    <row r="6" spans="1:32" s="295" customFormat="1" ht="12.75">
      <c r="A6" s="293"/>
      <c r="B6" s="293" t="s">
        <v>201</v>
      </c>
      <c r="C6" s="293">
        <v>21613</v>
      </c>
      <c r="D6" s="293"/>
      <c r="E6" s="293" t="s">
        <v>202</v>
      </c>
      <c r="F6" s="295">
        <v>3474</v>
      </c>
      <c r="H6" s="295" t="s">
        <v>203</v>
      </c>
      <c r="I6" s="295">
        <v>0</v>
      </c>
      <c r="J6" s="295">
        <f t="shared" si="0"/>
        <v>0</v>
      </c>
      <c r="K6" s="295">
        <v>0</v>
      </c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</row>
    <row r="7" spans="1:32" s="295" customFormat="1" ht="12.75">
      <c r="A7" s="293"/>
      <c r="B7" s="293" t="s">
        <v>204</v>
      </c>
      <c r="C7" s="293">
        <v>23165</v>
      </c>
      <c r="D7" s="293"/>
      <c r="E7" s="293" t="s">
        <v>205</v>
      </c>
      <c r="F7" s="293">
        <v>3452</v>
      </c>
      <c r="H7" s="296" t="s">
        <v>206</v>
      </c>
      <c r="I7" s="295">
        <v>0</v>
      </c>
      <c r="J7" s="295">
        <f t="shared" si="0"/>
        <v>0</v>
      </c>
      <c r="K7" s="293">
        <v>0</v>
      </c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</row>
    <row r="8" spans="1:32" s="295" customFormat="1" ht="12.75">
      <c r="A8" s="293"/>
      <c r="B8" s="293" t="s">
        <v>207</v>
      </c>
      <c r="C8" s="293">
        <v>23529</v>
      </c>
      <c r="D8" s="293"/>
      <c r="E8" s="293" t="s">
        <v>208</v>
      </c>
      <c r="F8" s="293">
        <v>3763</v>
      </c>
      <c r="H8" s="295" t="s">
        <v>209</v>
      </c>
      <c r="I8" s="295">
        <v>0</v>
      </c>
      <c r="J8" s="295">
        <f t="shared" si="0"/>
        <v>0</v>
      </c>
      <c r="K8" s="293">
        <v>0</v>
      </c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</row>
    <row r="9" spans="1:32" s="295" customFormat="1" ht="12.75">
      <c r="A9" s="293"/>
      <c r="B9" s="293" t="s">
        <v>210</v>
      </c>
      <c r="C9" s="293">
        <v>23520</v>
      </c>
      <c r="D9" s="293"/>
      <c r="E9" s="293" t="s">
        <v>211</v>
      </c>
      <c r="F9" s="293">
        <v>3180</v>
      </c>
      <c r="H9" s="295" t="s">
        <v>212</v>
      </c>
      <c r="I9" s="295">
        <v>0</v>
      </c>
      <c r="J9" s="295">
        <f t="shared" si="0"/>
        <v>0</v>
      </c>
      <c r="K9" s="293">
        <v>0</v>
      </c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</row>
    <row r="10" spans="1:32" s="295" customFormat="1" ht="12.75">
      <c r="A10" s="293"/>
      <c r="B10" s="293" t="s">
        <v>213</v>
      </c>
      <c r="C10" s="293">
        <v>23268</v>
      </c>
      <c r="D10" s="293"/>
      <c r="E10" s="293" t="s">
        <v>214</v>
      </c>
      <c r="F10" s="293">
        <v>2211</v>
      </c>
      <c r="K10" s="295">
        <v>0</v>
      </c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</row>
    <row r="11" spans="1:32" s="295" customFormat="1" ht="12.75">
      <c r="A11" s="293"/>
      <c r="B11" s="293" t="s">
        <v>215</v>
      </c>
      <c r="C11" s="293">
        <v>23138</v>
      </c>
      <c r="D11" s="293"/>
      <c r="E11" s="293" t="s">
        <v>195</v>
      </c>
      <c r="F11" s="293">
        <v>3771</v>
      </c>
      <c r="K11" s="295">
        <v>0</v>
      </c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</row>
    <row r="12" spans="1:32" s="295" customFormat="1" ht="12.75">
      <c r="A12" s="293"/>
      <c r="B12" s="293" t="s">
        <v>216</v>
      </c>
      <c r="C12" s="293">
        <v>23168</v>
      </c>
      <c r="D12" s="293"/>
      <c r="E12" s="293"/>
      <c r="F12" s="293"/>
      <c r="K12" s="295">
        <v>0</v>
      </c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</row>
    <row r="13" spans="1:32" s="295" customFormat="1" ht="12.75">
      <c r="A13" s="293"/>
      <c r="B13" s="293" t="s">
        <v>217</v>
      </c>
      <c r="C13" s="293">
        <v>23285</v>
      </c>
      <c r="D13" s="293"/>
      <c r="E13" s="293" t="s">
        <v>213</v>
      </c>
      <c r="F13" s="295">
        <v>3775</v>
      </c>
      <c r="K13" s="295">
        <v>0</v>
      </c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</row>
    <row r="14" spans="1:32" s="295" customFormat="1" ht="12.75">
      <c r="A14" s="293"/>
      <c r="B14" s="293" t="s">
        <v>218</v>
      </c>
      <c r="C14" s="293">
        <v>23674</v>
      </c>
      <c r="D14" s="293"/>
      <c r="E14" s="293" t="s">
        <v>215</v>
      </c>
      <c r="F14" s="293">
        <v>3921</v>
      </c>
      <c r="K14" s="295">
        <v>0</v>
      </c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</row>
    <row r="15" spans="1:32" s="295" customFormat="1" ht="12.75">
      <c r="A15" s="293"/>
      <c r="B15" s="293" t="s">
        <v>219</v>
      </c>
      <c r="C15" s="293">
        <v>24852</v>
      </c>
      <c r="D15" s="293"/>
      <c r="E15" s="293" t="s">
        <v>216</v>
      </c>
      <c r="F15" s="293">
        <v>3694</v>
      </c>
      <c r="J15" s="293"/>
      <c r="K15" s="295">
        <v>0</v>
      </c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</row>
    <row r="16" spans="1:32" s="295" customFormat="1" ht="12.75">
      <c r="A16" s="293"/>
      <c r="B16" s="293"/>
      <c r="E16" s="293" t="s">
        <v>217</v>
      </c>
      <c r="F16" s="293">
        <v>2520</v>
      </c>
      <c r="H16" s="293"/>
      <c r="I16" s="293"/>
      <c r="J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F16" s="297"/>
    </row>
    <row r="17" spans="1:32" s="295" customFormat="1" ht="12.75">
      <c r="A17" s="293"/>
      <c r="B17" s="293"/>
      <c r="C17" s="293"/>
      <c r="D17" s="293"/>
      <c r="E17" s="293" t="s">
        <v>218</v>
      </c>
      <c r="F17" s="293">
        <v>4178</v>
      </c>
      <c r="H17" s="293"/>
      <c r="I17" s="293"/>
      <c r="J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F17" s="297"/>
    </row>
    <row r="18" spans="1:32" s="295" customFormat="1" ht="12.75">
      <c r="A18" s="293"/>
      <c r="B18" s="293"/>
      <c r="C18" s="293"/>
      <c r="D18" s="293"/>
      <c r="E18" s="293" t="s">
        <v>219</v>
      </c>
      <c r="F18" s="293">
        <v>3078</v>
      </c>
      <c r="H18" s="293"/>
      <c r="I18" s="298"/>
      <c r="J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F18" s="297"/>
    </row>
    <row r="19" spans="1:32" s="295" customFormat="1" ht="12.75">
      <c r="A19" s="293"/>
      <c r="B19" s="293"/>
      <c r="C19" s="293"/>
      <c r="D19" s="293"/>
      <c r="G19" s="293"/>
      <c r="H19" s="293"/>
      <c r="I19" s="293"/>
      <c r="J19" s="293"/>
      <c r="K19" s="299">
        <f>K22+K23+K24+K25+K26+K27+K28+K29+K30+K31+K32+K33+K34</f>
        <v>1</v>
      </c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F19" s="297"/>
    </row>
    <row r="20" spans="1:32" s="295" customFormat="1" ht="12.75">
      <c r="A20" s="293"/>
      <c r="B20" s="293" t="s">
        <v>220</v>
      </c>
      <c r="C20" s="293"/>
      <c r="D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F20" s="297"/>
    </row>
    <row r="21" spans="1:32" s="295" customFormat="1" ht="12.75">
      <c r="A21" s="293"/>
      <c r="B21" s="293"/>
      <c r="C21" s="293"/>
      <c r="D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F21" s="297"/>
    </row>
    <row r="22" spans="1:32" s="295" customFormat="1" ht="12.75">
      <c r="A22" s="293"/>
      <c r="B22" s="293">
        <v>1233</v>
      </c>
      <c r="C22" s="293"/>
      <c r="D22" s="293"/>
      <c r="E22" s="293"/>
      <c r="F22" s="293"/>
      <c r="G22" s="293"/>
      <c r="H22" s="293"/>
      <c r="I22" s="293"/>
      <c r="J22" s="300" t="s">
        <v>221</v>
      </c>
      <c r="K22" s="297">
        <f t="shared" ref="K22:K34" si="1">B22/B$36</f>
        <v>0.57643758765778397</v>
      </c>
      <c r="L22" s="301">
        <f t="shared" ref="L22:L34" si="2">B22/B$36</f>
        <v>0.57643758765778397</v>
      </c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F22" s="297"/>
    </row>
    <row r="23" spans="1:32" s="295" customFormat="1" ht="12.75">
      <c r="A23" s="293"/>
      <c r="B23" s="293">
        <v>29</v>
      </c>
      <c r="C23" s="293"/>
      <c r="D23" s="293"/>
      <c r="E23" s="293"/>
      <c r="F23" s="293"/>
      <c r="G23" s="293"/>
      <c r="H23" s="293"/>
      <c r="I23" s="293"/>
      <c r="J23" s="300" t="s">
        <v>222</v>
      </c>
      <c r="K23" s="297">
        <f t="shared" si="1"/>
        <v>1.3557737260402058E-2</v>
      </c>
      <c r="L23" s="302">
        <f t="shared" si="2"/>
        <v>1.3557737260402058E-2</v>
      </c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F23" s="297"/>
    </row>
    <row r="24" spans="1:32" s="295" customFormat="1" ht="12.75">
      <c r="A24" s="293"/>
      <c r="B24" s="293">
        <v>12</v>
      </c>
      <c r="C24" s="293"/>
      <c r="D24" s="293"/>
      <c r="E24" s="293"/>
      <c r="F24" s="293"/>
      <c r="G24" s="293"/>
      <c r="H24" s="293"/>
      <c r="I24" s="293"/>
      <c r="J24" s="300" t="s">
        <v>223</v>
      </c>
      <c r="K24" s="297">
        <f t="shared" si="1"/>
        <v>5.6100981767180924E-3</v>
      </c>
      <c r="L24" s="302">
        <f t="shared" si="2"/>
        <v>5.6100981767180924E-3</v>
      </c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F24" s="297"/>
    </row>
    <row r="25" spans="1:32" s="295" customFormat="1" ht="12.75" customHeight="1">
      <c r="A25" s="293"/>
      <c r="B25" s="293">
        <v>28</v>
      </c>
      <c r="C25" s="293"/>
      <c r="D25" s="293"/>
      <c r="E25" s="293"/>
      <c r="F25" s="293"/>
      <c r="G25" s="293"/>
      <c r="H25" s="293"/>
      <c r="J25" s="303" t="s">
        <v>224</v>
      </c>
      <c r="K25" s="297">
        <f t="shared" si="1"/>
        <v>1.3090229079008883E-2</v>
      </c>
      <c r="L25" s="302">
        <f t="shared" si="2"/>
        <v>1.3090229079008883E-2</v>
      </c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F25" s="297"/>
    </row>
    <row r="26" spans="1:32" s="295" customFormat="1" ht="12.75" customHeight="1">
      <c r="A26" s="293"/>
      <c r="B26" s="293">
        <v>24</v>
      </c>
      <c r="C26" s="293"/>
      <c r="D26" s="293"/>
      <c r="E26" s="293"/>
      <c r="F26" s="293"/>
      <c r="G26" s="293"/>
      <c r="H26" s="293"/>
      <c r="I26" s="293"/>
      <c r="J26" s="300" t="s">
        <v>225</v>
      </c>
      <c r="K26" s="297">
        <f t="shared" si="1"/>
        <v>1.1220196353436185E-2</v>
      </c>
      <c r="L26" s="301">
        <f t="shared" si="2"/>
        <v>1.1220196353436185E-2</v>
      </c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F26" s="297"/>
    </row>
    <row r="27" spans="1:32" s="295" customFormat="1" ht="12.75">
      <c r="A27" s="293"/>
      <c r="B27" s="293">
        <v>3</v>
      </c>
      <c r="C27" s="293"/>
      <c r="D27" s="293"/>
      <c r="E27" s="293"/>
      <c r="F27" s="293"/>
      <c r="G27" s="293"/>
      <c r="H27" s="293"/>
      <c r="I27" s="293"/>
      <c r="J27" s="303" t="s">
        <v>226</v>
      </c>
      <c r="K27" s="297">
        <f t="shared" si="1"/>
        <v>1.4025245441795231E-3</v>
      </c>
      <c r="L27" s="301">
        <f t="shared" si="2"/>
        <v>1.4025245441795231E-3</v>
      </c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F27" s="297"/>
    </row>
    <row r="28" spans="1:32" s="295" customFormat="1" ht="12.75">
      <c r="A28" s="293"/>
      <c r="B28" s="293">
        <v>36</v>
      </c>
      <c r="C28" s="293"/>
      <c r="D28" s="293"/>
      <c r="E28" s="293"/>
      <c r="F28" s="293"/>
      <c r="G28" s="293"/>
      <c r="H28" s="293"/>
      <c r="I28" s="293"/>
      <c r="J28" s="303" t="s">
        <v>227</v>
      </c>
      <c r="K28" s="297">
        <f t="shared" si="1"/>
        <v>1.6830294530154277E-2</v>
      </c>
      <c r="L28" s="302">
        <f t="shared" si="2"/>
        <v>1.6830294530154277E-2</v>
      </c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F28" s="297"/>
    </row>
    <row r="29" spans="1:32" s="295" customFormat="1" ht="12.75">
      <c r="A29" s="293"/>
      <c r="B29" s="293">
        <v>0</v>
      </c>
      <c r="C29" s="293"/>
      <c r="D29" s="293"/>
      <c r="E29" s="293"/>
      <c r="F29" s="293"/>
      <c r="G29" s="293"/>
      <c r="H29" s="293"/>
      <c r="I29" s="293"/>
      <c r="J29" s="303" t="s">
        <v>228</v>
      </c>
      <c r="K29" s="297">
        <f t="shared" si="1"/>
        <v>0</v>
      </c>
      <c r="L29" s="302">
        <f t="shared" si="2"/>
        <v>0</v>
      </c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F29" s="304"/>
    </row>
    <row r="30" spans="1:32" s="295" customFormat="1" ht="12.75">
      <c r="A30" s="293"/>
      <c r="B30" s="293">
        <v>32</v>
      </c>
      <c r="C30" s="293"/>
      <c r="D30" s="293"/>
      <c r="E30" s="293"/>
      <c r="F30" s="293"/>
      <c r="G30" s="293"/>
      <c r="H30" s="293"/>
      <c r="I30" s="293"/>
      <c r="J30" s="303" t="s">
        <v>229</v>
      </c>
      <c r="K30" s="297">
        <f t="shared" si="1"/>
        <v>1.4960261804581581E-2</v>
      </c>
      <c r="L30" s="302">
        <f t="shared" si="2"/>
        <v>1.4960261804581581E-2</v>
      </c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</row>
    <row r="31" spans="1:32" s="295" customFormat="1" ht="12.75">
      <c r="A31" s="293"/>
      <c r="B31" s="293">
        <v>312</v>
      </c>
      <c r="C31" s="293"/>
      <c r="D31" s="293"/>
      <c r="E31" s="293"/>
      <c r="F31" s="293"/>
      <c r="G31" s="293"/>
      <c r="H31" s="293"/>
      <c r="I31" s="293"/>
      <c r="J31" s="303" t="s">
        <v>230</v>
      </c>
      <c r="K31" s="297">
        <f t="shared" si="1"/>
        <v>0.1458625525946704</v>
      </c>
      <c r="L31" s="302">
        <f t="shared" si="2"/>
        <v>0.1458625525946704</v>
      </c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</row>
    <row r="32" spans="1:32" s="295" customFormat="1" ht="12.75">
      <c r="A32" s="293"/>
      <c r="B32" s="293">
        <v>135</v>
      </c>
      <c r="C32" s="293"/>
      <c r="D32" s="293"/>
      <c r="E32" s="293"/>
      <c r="F32" s="293"/>
      <c r="G32" s="293"/>
      <c r="H32" s="293"/>
      <c r="I32" s="293"/>
      <c r="J32" s="303" t="s">
        <v>231</v>
      </c>
      <c r="K32" s="297">
        <f t="shared" si="1"/>
        <v>6.311360448807854E-2</v>
      </c>
      <c r="L32" s="302">
        <f t="shared" si="2"/>
        <v>6.311360448807854E-2</v>
      </c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</row>
    <row r="33" spans="1:28" s="295" customFormat="1" ht="12.75">
      <c r="A33" s="293"/>
      <c r="B33" s="293">
        <v>27</v>
      </c>
      <c r="C33" s="293"/>
      <c r="D33" s="293"/>
      <c r="E33" s="293"/>
      <c r="F33" s="293"/>
      <c r="G33" s="293"/>
      <c r="H33" s="293"/>
      <c r="I33" s="293"/>
      <c r="J33" s="303" t="s">
        <v>232</v>
      </c>
      <c r="K33" s="297">
        <f t="shared" si="1"/>
        <v>1.2622720897615708E-2</v>
      </c>
      <c r="L33" s="301">
        <f t="shared" si="2"/>
        <v>1.2622720897615708E-2</v>
      </c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</row>
    <row r="34" spans="1:28" s="295" customFormat="1" ht="12.75">
      <c r="A34" s="293"/>
      <c r="B34" s="293">
        <v>268</v>
      </c>
      <c r="C34" s="293"/>
      <c r="D34" s="293"/>
      <c r="E34" s="293"/>
      <c r="F34" s="293"/>
      <c r="G34" s="293"/>
      <c r="H34" s="293"/>
      <c r="I34" s="293"/>
      <c r="J34" s="303" t="s">
        <v>233</v>
      </c>
      <c r="K34" s="297">
        <f t="shared" si="1"/>
        <v>0.12529219261337074</v>
      </c>
      <c r="L34" s="301">
        <f t="shared" si="2"/>
        <v>0.12529219261337074</v>
      </c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</row>
    <row r="35" spans="1:28" s="295" customFormat="1" ht="12.75">
      <c r="A35" s="293"/>
      <c r="C35" s="293"/>
      <c r="D35" s="293"/>
      <c r="E35" s="293"/>
      <c r="F35" s="293"/>
      <c r="G35" s="293"/>
      <c r="H35" s="293"/>
      <c r="I35" s="293"/>
      <c r="J35" s="30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</row>
    <row r="36" spans="1:28" s="295" customFormat="1" ht="12.75">
      <c r="A36" s="293"/>
      <c r="B36" s="293">
        <v>2139</v>
      </c>
      <c r="C36" s="293"/>
      <c r="D36" s="293"/>
      <c r="E36" s="293"/>
      <c r="F36" s="293"/>
      <c r="G36" s="293"/>
      <c r="H36" s="293"/>
      <c r="I36" s="293"/>
      <c r="J36" s="303"/>
      <c r="K36" s="297">
        <v>1</v>
      </c>
      <c r="L36" s="302">
        <f>B36/B$36</f>
        <v>1</v>
      </c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</row>
    <row r="37" spans="1:28" s="295" customFormat="1" ht="12.75">
      <c r="A37" s="293"/>
      <c r="C37" s="293"/>
      <c r="D37" s="293"/>
      <c r="E37" s="293"/>
      <c r="F37" s="293"/>
      <c r="G37" s="293"/>
      <c r="H37" s="293"/>
      <c r="I37" s="293"/>
      <c r="J37" s="293"/>
      <c r="K37" s="305"/>
      <c r="L37" s="305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</row>
    <row r="38" spans="1:28" s="295" customFormat="1" ht="12.75">
      <c r="A38" s="293"/>
      <c r="B38" s="293">
        <f>SUM(B22:B34)</f>
        <v>2139</v>
      </c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7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</row>
    <row r="39" spans="1:28" s="295" customFormat="1" ht="12.75">
      <c r="A39" s="293"/>
      <c r="B39" s="293"/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7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</row>
    <row r="40" spans="1:28" s="295" customFormat="1" ht="12.75" customHeight="1">
      <c r="A40" s="293"/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7"/>
      <c r="N40" s="306" t="s">
        <v>234</v>
      </c>
      <c r="O40" s="307"/>
      <c r="P40" s="307"/>
      <c r="Q40" s="307"/>
      <c r="R40" s="307"/>
      <c r="S40" s="307"/>
      <c r="T40" s="307"/>
      <c r="U40" s="307"/>
      <c r="V40" s="307"/>
      <c r="W40" s="307"/>
      <c r="X40" s="307"/>
      <c r="Y40" s="307"/>
      <c r="Z40" s="307"/>
      <c r="AA40" s="307"/>
      <c r="AB40" s="307"/>
    </row>
    <row r="41" spans="1:28" s="295" customFormat="1" ht="12.75" customHeight="1">
      <c r="M41" s="297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7"/>
      <c r="Z41" s="307"/>
      <c r="AA41" s="307"/>
      <c r="AB41" s="307"/>
    </row>
    <row r="42" spans="1:28" s="295" customFormat="1" ht="12.75">
      <c r="M42" s="297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</row>
    <row r="43" spans="1:28" s="295" customFormat="1" ht="12.75">
      <c r="M43" s="297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</row>
    <row r="44" spans="1:28" s="295" customFormat="1" ht="12.75">
      <c r="M44" s="297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</row>
    <row r="45" spans="1:28" s="295" customFormat="1" ht="12.75">
      <c r="M45" s="297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</row>
    <row r="46" spans="1:28" s="295" customFormat="1" ht="12.75">
      <c r="M46" s="297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</row>
    <row r="47" spans="1:28" s="295" customFormat="1" ht="12.75">
      <c r="M47" s="297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  <c r="AA47" s="293"/>
      <c r="AB47" s="293"/>
    </row>
    <row r="48" spans="1:28" s="295" customFormat="1" ht="12.75">
      <c r="M48" s="297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</row>
    <row r="49" spans="1:28" s="295" customFormat="1" ht="12.75">
      <c r="M49" s="297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</row>
    <row r="50" spans="1:28" s="295" customFormat="1" ht="12.75">
      <c r="M50" s="297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</row>
    <row r="51" spans="1:28" s="295" customFormat="1" ht="12.75">
      <c r="M51" s="297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</row>
    <row r="52" spans="1:28" s="295" customFormat="1" ht="12.75">
      <c r="M52" s="297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</row>
    <row r="53" spans="1:28" s="295" customFormat="1" ht="12.75">
      <c r="M53" s="305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</row>
    <row r="54" spans="1:28" s="295" customFormat="1" ht="12.75"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</row>
    <row r="55" spans="1:28" s="295" customFormat="1" ht="12.75">
      <c r="M55" s="293"/>
      <c r="N55" s="293"/>
      <c r="O55" s="293"/>
      <c r="P55" s="302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</row>
    <row r="56" spans="1:28" s="295" customFormat="1" ht="12.75">
      <c r="M56" s="293"/>
      <c r="N56" s="293"/>
      <c r="O56" s="293"/>
      <c r="P56" s="308"/>
      <c r="Q56" s="293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93"/>
    </row>
    <row r="57" spans="1:28" s="295" customFormat="1" ht="12.75">
      <c r="A57" s="293"/>
      <c r="B57" s="293"/>
      <c r="C57" s="293"/>
      <c r="D57" s="293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302"/>
      <c r="Q57" s="293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3"/>
    </row>
    <row r="58" spans="1:28" s="295" customFormat="1" ht="12.75">
      <c r="A58" s="293"/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302"/>
      <c r="Q58" s="293"/>
      <c r="R58" s="293"/>
      <c r="S58" s="293"/>
      <c r="T58" s="293"/>
      <c r="U58" s="293"/>
      <c r="V58" s="293"/>
      <c r="W58" s="293"/>
      <c r="X58" s="293"/>
      <c r="Y58" s="293"/>
      <c r="Z58" s="293"/>
      <c r="AA58" s="293"/>
      <c r="AB58" s="293"/>
    </row>
    <row r="59" spans="1:28" s="295" customFormat="1" ht="12.75">
      <c r="A59" s="293"/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308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93"/>
    </row>
    <row r="60" spans="1:28" s="295" customFormat="1" ht="12.75">
      <c r="A60" s="293"/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301"/>
      <c r="Q60" s="293"/>
      <c r="R60" s="293"/>
      <c r="S60" s="293"/>
      <c r="T60" s="293"/>
      <c r="U60" s="293"/>
      <c r="V60" s="293"/>
      <c r="W60" s="293"/>
      <c r="X60" s="293"/>
      <c r="Y60" s="293"/>
      <c r="Z60" s="293"/>
      <c r="AA60" s="293"/>
      <c r="AB60" s="293"/>
    </row>
    <row r="61" spans="1:28" s="295" customFormat="1" ht="12.75">
      <c r="A61" s="293"/>
      <c r="B61" s="293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302"/>
      <c r="Q61" s="293"/>
      <c r="R61" s="293"/>
      <c r="S61" s="293"/>
      <c r="T61" s="293"/>
      <c r="U61" s="293"/>
      <c r="V61" s="293"/>
      <c r="W61" s="293"/>
      <c r="X61" s="293"/>
      <c r="Y61" s="293"/>
      <c r="Z61" s="293"/>
      <c r="AA61" s="293"/>
      <c r="AB61" s="293"/>
    </row>
    <row r="62" spans="1:28">
      <c r="P62" s="302"/>
    </row>
    <row r="63" spans="1:28">
      <c r="P63" s="302"/>
    </row>
    <row r="64" spans="1:28">
      <c r="P64" s="302"/>
    </row>
    <row r="65" spans="16:16">
      <c r="P65" s="302"/>
    </row>
    <row r="66" spans="16:16">
      <c r="P66" s="308"/>
    </row>
    <row r="67" spans="16:16">
      <c r="P67" s="302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I 21</vt:lpstr>
      <vt:lpstr>Gminy I.21</vt:lpstr>
      <vt:lpstr>Wykresy I 21</vt:lpstr>
      <vt:lpstr>'Gminy I.21'!Obszar_wydruku</vt:lpstr>
      <vt:lpstr>'Stan i struktura I 21'!Obszar_wydruku</vt:lpstr>
      <vt:lpstr>'Wykresy I 21'!Obszar_wydruku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2021-02-15T11:05:28Z</dcterms:created>
  <dcterms:modified xsi:type="dcterms:W3CDTF">2021-02-15T11:36:44Z</dcterms:modified>
</cp:coreProperties>
</file>