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owinka\Documents\MELDUNEK\Miesięczna\"/>
    </mc:Choice>
  </mc:AlternateContent>
  <bookViews>
    <workbookView xWindow="0" yWindow="0" windowWidth="28800" windowHeight="12435" activeTab="1"/>
  </bookViews>
  <sheets>
    <sheet name="Stan i struktura II 21" sheetId="1" r:id="rId1"/>
    <sheet name="Gminy II 21" sheetId="4" r:id="rId2"/>
    <sheet name="Wykresy II 21" sheetId="2" r:id="rId3"/>
  </sheets>
  <externalReferences>
    <externalReference r:id="rId4"/>
  </externalReferences>
  <definedNames>
    <definedName name="_xlnm.Print_Area" localSheetId="0">'Stan i struktura II 21'!$B$2:$S$68</definedName>
    <definedName name="_xlnm.Print_Area" localSheetId="2">'Wykresy II 21'!$N$1:$AB$41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4" l="1"/>
  <c r="E42" i="4"/>
  <c r="E7" i="4" s="1"/>
  <c r="E35" i="4"/>
  <c r="J34" i="4"/>
  <c r="O31" i="4"/>
  <c r="E28" i="4"/>
  <c r="J24" i="4"/>
  <c r="O20" i="4"/>
  <c r="E20" i="4"/>
  <c r="J15" i="4"/>
  <c r="J13" i="4" s="1"/>
  <c r="E9" i="4"/>
  <c r="O43" i="4" s="1"/>
  <c r="O7" i="4"/>
  <c r="B38" i="2" l="1"/>
  <c r="L36" i="2"/>
  <c r="L34" i="2"/>
  <c r="K34" i="2"/>
  <c r="L33" i="2"/>
  <c r="K33" i="2"/>
  <c r="L32" i="2"/>
  <c r="K32" i="2"/>
  <c r="L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K19" i="2"/>
  <c r="J9" i="2"/>
  <c r="J8" i="2"/>
  <c r="J7" i="2"/>
  <c r="J6" i="2"/>
  <c r="J5" i="2"/>
  <c r="J4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5" i="1" s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V63" i="1" s="1"/>
  <c r="S62" i="1"/>
  <c r="S63" i="1" s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61" i="1" s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V59" i="1" s="1"/>
  <c r="S58" i="1"/>
  <c r="S59" i="1" s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7" i="1" s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V55" i="1" s="1"/>
  <c r="S54" i="1"/>
  <c r="S55" i="1" s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3" i="1" s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V51" i="1" s="1"/>
  <c r="S50" i="1"/>
  <c r="S51" i="1" s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7" i="1" l="1"/>
  <c r="S9" i="1" s="1"/>
  <c r="G8" i="1"/>
  <c r="K8" i="1"/>
  <c r="O8" i="1"/>
  <c r="S8" i="1"/>
  <c r="H9" i="1"/>
  <c r="L9" i="1"/>
  <c r="P9" i="1"/>
  <c r="V49" i="1"/>
  <c r="V53" i="1"/>
  <c r="V57" i="1"/>
  <c r="V61" i="1"/>
  <c r="V65" i="1"/>
  <c r="E67" i="1"/>
  <c r="S67" i="1" s="1"/>
  <c r="V7" i="1"/>
  <c r="E9" i="1"/>
  <c r="I9" i="1"/>
  <c r="M9" i="1"/>
  <c r="Q9" i="1"/>
  <c r="U46" i="1"/>
  <c r="U51" i="1"/>
  <c r="U55" i="1"/>
  <c r="U59" i="1"/>
  <c r="U63" i="1"/>
  <c r="F9" i="1"/>
  <c r="J9" i="1"/>
  <c r="N9" i="1"/>
  <c r="R9" i="1"/>
</calcChain>
</file>

<file path=xl/sharedStrings.xml><?xml version="1.0" encoding="utf-8"?>
<sst xmlns="http://schemas.openxmlformats.org/spreadsheetml/2006/main" count="407" uniqueCount="235">
  <si>
    <t xml:space="preserve">INFORMACJA O STANIE I STRUKTURZE BEZROBOCIA W WOJ. LUBUSKIM W LUTYM 2021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</si>
  <si>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</si>
  <si>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</si>
  <si>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</si>
  <si>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</si>
  <si>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</si>
  <si>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</si>
  <si>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</si>
  <si>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</si>
  <si>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</si>
  <si>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</si>
  <si>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</si>
  <si>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</si>
  <si>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</si>
  <si>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</si>
  <si>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</si>
  <si>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</si>
  <si>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</si>
  <si>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</si>
  <si>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</si>
  <si>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</si>
  <si>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styczeń 2021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</si>
  <si>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</si>
  <si>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</si>
  <si>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</si>
  <si>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</si>
  <si>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</si>
  <si>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</si>
  <si>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</si>
  <si>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</si>
  <si>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</si>
  <si>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</si>
  <si>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</si>
  <si>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</si>
  <si>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</si>
  <si>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</si>
  <si>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</si>
  <si>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</si>
  <si>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</si>
  <si>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</si>
  <si>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</si>
  <si>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</si>
  <si>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</si>
  <si>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</si>
  <si>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</si>
  <si>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</si>
  <si>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</si>
  <si>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</si>
  <si>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</si>
  <si>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</si>
  <si>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</si>
  <si>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</si>
  <si>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</si>
  <si>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</si>
  <si>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</si>
  <si>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</si>
  <si>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</si>
  <si>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</si>
  <si>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</si>
  <si>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</si>
  <si>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</si>
  <si>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</si>
  <si>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</si>
  <si>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</si>
  <si>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</si>
  <si>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</si>
  <si>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</si>
  <si>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</si>
  <si>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</si>
  <si>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</si>
  <si>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</si>
  <si>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</si>
  <si>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</si>
  <si>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</si>
  <si>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</si>
  <si>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</si>
  <si>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</si>
  <si>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</si>
  <si>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</si>
  <si>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</si>
  <si>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</si>
  <si>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</si>
  <si>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</si>
  <si>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</si>
  <si>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luty 2021 r. jest podawany przez GUS z miesięcznym opóżnieniem</t>
  </si>
  <si>
    <t>lata</t>
  </si>
  <si>
    <t>liczba bezrobotnych</t>
  </si>
  <si>
    <t>II 2020r.</t>
  </si>
  <si>
    <t>III 2020r.</t>
  </si>
  <si>
    <t>Podjęcia pracy poza miejscem zamieszkania w ramach bonu na zasiedlenie</t>
  </si>
  <si>
    <t>IV 2020r.</t>
  </si>
  <si>
    <t>oferty pracy</t>
  </si>
  <si>
    <t>Podjęcia pracy w ramach bonu zatrudnieniowego</t>
  </si>
  <si>
    <t>V 2020r.</t>
  </si>
  <si>
    <t>IX 2019r.</t>
  </si>
  <si>
    <t>Podjęcie pracy w ramach refundacji składek na ubezpieczenie społeczne</t>
  </si>
  <si>
    <t>VI 2020r.</t>
  </si>
  <si>
    <t>X 2019r.</t>
  </si>
  <si>
    <t>Podjęcia pracy w ramach dofinansowania wynagrodzenia za zatrudnienie skierowanego 
bezrobotnego powyżej 50 r. życia</t>
  </si>
  <si>
    <t>VII 2020r.</t>
  </si>
  <si>
    <t>XI 2019r.</t>
  </si>
  <si>
    <t>Rozpoczęcie szkolenia w ramach bonu szkoleniowego</t>
  </si>
  <si>
    <t>VIII 2020r.</t>
  </si>
  <si>
    <t>XII 2019r.</t>
  </si>
  <si>
    <t>Rozpoczęcie stażu w ramach bonu stażowego</t>
  </si>
  <si>
    <t>IX 2020r.</t>
  </si>
  <si>
    <t>I 2020r.</t>
  </si>
  <si>
    <t>X 2020r.</t>
  </si>
  <si>
    <t>XI 2020r.</t>
  </si>
  <si>
    <t>XII 2020r.</t>
  </si>
  <si>
    <t>I 2021r.</t>
  </si>
  <si>
    <t>II 2021r.</t>
  </si>
  <si>
    <t>I</t>
  </si>
  <si>
    <t>Praca niesubsydiowana</t>
  </si>
  <si>
    <t>Podjęcie działalności gospodarczej 
i inna praca</t>
  </si>
  <si>
    <t>Podjęcie pracy w ramach refund. kosztów zatrud. bezrobotnego</t>
  </si>
  <si>
    <t>Prace 
interwencyjne</t>
  </si>
  <si>
    <t>Roboty 
publiczne</t>
  </si>
  <si>
    <t>Szkolenia</t>
  </si>
  <si>
    <t>Staże</t>
  </si>
  <si>
    <t>Praca 
społecznie 
użyteczna</t>
  </si>
  <si>
    <t>Odmowa bez uzasadnionej przyczyny przyjęcia propozycji odpowiedniej pracy lub innej formy pomocy, w tym w ramach PAI</t>
  </si>
  <si>
    <t>Niepotwierdzenie gotowości do pracy</t>
  </si>
  <si>
    <t>Dobrowolna 
rezygnacja ze statusu bezrobotnego</t>
  </si>
  <si>
    <t>Nabycie praw emerytalnych lub rentowych</t>
  </si>
  <si>
    <t>Inne</t>
  </si>
  <si>
    <r>
      <t xml:space="preserve">   </t>
    </r>
    <r>
      <rPr>
        <sz val="10"/>
        <color rgb="FF00B050"/>
        <rFont val="Arial"/>
        <family val="2"/>
        <charset val="238"/>
      </rPr>
      <t xml:space="preserve"> </t>
    </r>
    <r>
      <rPr>
        <b/>
        <sz val="10"/>
        <color rgb="FF00B050"/>
        <rFont val="Arial"/>
        <family val="2"/>
        <charset val="238"/>
      </rPr>
      <t xml:space="preserve"> Wydział Rynku Pracy - tel: (68) 456 76 92</t>
    </r>
  </si>
  <si>
    <t>Liczba  bezrobotnych w układzie powiatowych urzędów pracy i gmin woj. lubuskiego zarejestrowanych</t>
  </si>
  <si>
    <t>na koniec lutego 2021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</si>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</sst>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_-* #,##0.000000\ _z_ł_-;\-* #,##0.000000\ _z_ł_-;_-* &quot;-&quot;??\ _z_ł_-;_-@_-"/>
    <numFmt numFmtId="166" formatCode="0_)"/>
  </numFmts>
  <fonts count="4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2" fillId="0" borderId="0"/>
    <xf numFmtId="43" fontId="1" fillId="0" borderId="0" applyFont="0" applyFill="0" applyBorder="0" applyAlignment="0" applyProtection="0"/>
  </cellStyleXfs>
  <cellXfs count="3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33" fillId="0" borderId="0" xfId="1" applyFont="1"/>
    <xf numFmtId="0" fontId="34" fillId="0" borderId="0" xfId="1" applyFont="1"/>
    <xf numFmtId="0" fontId="35" fillId="0" borderId="0" xfId="1" applyFont="1"/>
    <xf numFmtId="0" fontId="33" fillId="0" borderId="0" xfId="1" applyFont="1" applyAlignment="1"/>
    <xf numFmtId="10" fontId="33" fillId="0" borderId="0" xfId="1" applyNumberFormat="1" applyFont="1" applyBorder="1" applyAlignment="1">
      <alignment horizontal="right"/>
    </xf>
    <xf numFmtId="0" fontId="36" fillId="0" borderId="0" xfId="1" applyFont="1"/>
    <xf numFmtId="10" fontId="35" fillId="0" borderId="0" xfId="1" applyNumberFormat="1" applyFont="1"/>
    <xf numFmtId="0" fontId="33" fillId="0" borderId="0" xfId="1" applyFont="1" applyBorder="1" applyAlignment="1">
      <alignment horizontal="right"/>
    </xf>
    <xf numFmtId="165" fontId="37" fillId="0" borderId="0" xfId="2" applyNumberFormat="1" applyFont="1" applyBorder="1" applyAlignment="1">
      <alignment horizontal="right"/>
    </xf>
    <xf numFmtId="165" fontId="33" fillId="0" borderId="0" xfId="2" applyNumberFormat="1" applyFont="1" applyBorder="1" applyAlignment="1">
      <alignment horizontal="right"/>
    </xf>
    <xf numFmtId="0" fontId="33" fillId="0" borderId="0" xfId="1" applyFont="1" applyFill="1" applyBorder="1" applyAlignment="1">
      <alignment horizontal="right"/>
    </xf>
    <xf numFmtId="10" fontId="38" fillId="0" borderId="0" xfId="1" applyNumberFormat="1" applyFont="1" applyBorder="1" applyAlignment="1">
      <alignment horizontal="right"/>
    </xf>
    <xf numFmtId="10" fontId="39" fillId="0" borderId="0" xfId="1" applyNumberFormat="1" applyFont="1" applyBorder="1" applyAlignment="1">
      <alignment horizontal="right"/>
    </xf>
    <xf numFmtId="10" fontId="33" fillId="0" borderId="0" xfId="1" applyNumberFormat="1" applyFont="1"/>
    <xf numFmtId="165" fontId="39" fillId="0" borderId="0" xfId="2" applyNumberFormat="1" applyFont="1" applyBorder="1" applyAlignment="1">
      <alignment horizontal="right"/>
    </xf>
    <xf numFmtId="0" fontId="32" fillId="0" borderId="0" xfId="1"/>
    <xf numFmtId="0" fontId="9" fillId="0" borderId="0" xfId="0" applyFont="1"/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 applyProtection="1">
      <alignment horizontal="left"/>
    </xf>
    <xf numFmtId="166" fontId="4" fillId="0" borderId="44" xfId="0" applyNumberFormat="1" applyFont="1" applyBorder="1" applyProtection="1"/>
    <xf numFmtId="166" fontId="4" fillId="0" borderId="27" xfId="0" applyNumberFormat="1" applyFont="1" applyBorder="1" applyProtection="1"/>
    <xf numFmtId="0" fontId="3" fillId="7" borderId="25" xfId="0" applyFont="1" applyFill="1" applyBorder="1" applyAlignment="1">
      <alignment horizontal="center"/>
    </xf>
    <xf numFmtId="0" fontId="3" fillId="7" borderId="44" xfId="0" applyFont="1" applyFill="1" applyBorder="1" applyAlignment="1" applyProtection="1">
      <alignment horizontal="left"/>
    </xf>
    <xf numFmtId="166" fontId="3" fillId="7" borderId="62" xfId="0" applyNumberFormat="1" applyFont="1" applyFill="1" applyBorder="1" applyAlignment="1" applyProtection="1">
      <alignment horizontal="right"/>
    </xf>
    <xf numFmtId="0" fontId="4" fillId="0" borderId="45" xfId="0" applyFont="1" applyBorder="1" applyAlignment="1">
      <alignment horizontal="center"/>
    </xf>
    <xf numFmtId="0" fontId="4" fillId="0" borderId="27" xfId="0" applyFont="1" applyBorder="1" applyAlignment="1" applyProtection="1">
      <alignment horizontal="left"/>
    </xf>
    <xf numFmtId="166" fontId="4" fillId="0" borderId="27" xfId="0" applyNumberFormat="1" applyFont="1" applyBorder="1" applyAlignment="1"/>
    <xf numFmtId="0" fontId="3" fillId="7" borderId="44" xfId="0" applyFont="1" applyFill="1" applyBorder="1" applyAlignment="1" applyProtection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6" fontId="4" fillId="0" borderId="32" xfId="0" applyNumberFormat="1" applyFont="1" applyBorder="1" applyProtection="1"/>
    <xf numFmtId="166" fontId="4" fillId="0" borderId="66" xfId="0" applyNumberFormat="1" applyFont="1" applyBorder="1" applyProtection="1"/>
    <xf numFmtId="166" fontId="4" fillId="0" borderId="67" xfId="0" applyNumberFormat="1" applyFont="1" applyBorder="1" applyProtection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 applyProtection="1">
      <alignment horizontal="left"/>
    </xf>
    <xf numFmtId="166" fontId="4" fillId="0" borderId="34" xfId="0" applyNumberFormat="1" applyFont="1" applyBorder="1" applyProtection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6" fontId="3" fillId="7" borderId="44" xfId="0" applyNumberFormat="1" applyFont="1" applyFill="1" applyBorder="1" applyProtection="1"/>
    <xf numFmtId="166" fontId="3" fillId="7" borderId="62" xfId="0" applyNumberFormat="1" applyFont="1" applyFill="1" applyBorder="1" applyProtection="1"/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 applyProtection="1">
      <alignment horizontal="left"/>
    </xf>
    <xf numFmtId="166" fontId="4" fillId="0" borderId="48" xfId="0" applyNumberFormat="1" applyFont="1" applyBorder="1" applyProtection="1"/>
    <xf numFmtId="166" fontId="4" fillId="0" borderId="73" xfId="0" applyNumberFormat="1" applyFont="1" applyBorder="1" applyProtection="1"/>
    <xf numFmtId="0" fontId="4" fillId="8" borderId="74" xfId="0" applyFont="1" applyFill="1" applyBorder="1" applyAlignment="1">
      <alignment horizontal="center"/>
    </xf>
    <xf numFmtId="0" fontId="4" fillId="8" borderId="7" xfId="0" applyFont="1" applyFill="1" applyBorder="1" applyAlignment="1" applyProtection="1">
      <alignment horizontal="left"/>
    </xf>
    <xf numFmtId="166" fontId="4" fillId="8" borderId="7" xfId="0" applyNumberFormat="1" applyFont="1" applyFill="1" applyBorder="1" applyProtection="1"/>
    <xf numFmtId="166" fontId="4" fillId="8" borderId="67" xfId="0" applyNumberFormat="1" applyFont="1" applyFill="1" applyBorder="1" applyProtection="1"/>
    <xf numFmtId="0" fontId="4" fillId="9" borderId="27" xfId="0" applyNumberFormat="1" applyFont="1" applyFill="1" applyBorder="1" applyAlignment="1">
      <alignment horizontal="right" vertical="center"/>
    </xf>
    <xf numFmtId="166" fontId="4" fillId="0" borderId="62" xfId="0" applyNumberFormat="1" applyFont="1" applyBorder="1" applyProtection="1"/>
    <xf numFmtId="0" fontId="43" fillId="0" borderId="0" xfId="0" applyFont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3" fillId="7" borderId="27" xfId="0" applyFont="1" applyFill="1" applyBorder="1" applyAlignment="1" applyProtection="1">
      <alignment horizontal="left"/>
    </xf>
    <xf numFmtId="166" fontId="3" fillId="7" borderId="27" xfId="0" applyNumberFormat="1" applyFont="1" applyFill="1" applyBorder="1" applyProtection="1"/>
    <xf numFmtId="166" fontId="3" fillId="7" borderId="73" xfId="0" applyNumberFormat="1" applyFont="1" applyFill="1" applyBorder="1" applyProtection="1"/>
    <xf numFmtId="166" fontId="3" fillId="7" borderId="67" xfId="0" applyNumberFormat="1" applyFont="1" applyFill="1" applyBorder="1" applyProtection="1"/>
    <xf numFmtId="166" fontId="4" fillId="0" borderId="28" xfId="0" applyNumberFormat="1" applyFont="1" applyBorder="1" applyProtection="1"/>
    <xf numFmtId="166" fontId="4" fillId="0" borderId="75" xfId="0" applyNumberFormat="1" applyFont="1" applyBorder="1" applyAlignment="1" applyProtection="1">
      <alignment horizontal="center"/>
    </xf>
    <xf numFmtId="166" fontId="4" fillId="0" borderId="76" xfId="0" applyNumberFormat="1" applyFont="1" applyBorder="1" applyProtection="1"/>
    <xf numFmtId="0" fontId="4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6" fontId="4" fillId="0" borderId="57" xfId="0" applyNumberFormat="1" applyFont="1" applyBorder="1" applyProtection="1"/>
    <xf numFmtId="166" fontId="4" fillId="0" borderId="58" xfId="0" applyNumberFormat="1" applyFont="1" applyBorder="1" applyProtection="1"/>
    <xf numFmtId="0" fontId="4" fillId="0" borderId="29" xfId="0" applyFont="1" applyBorder="1" applyAlignment="1">
      <alignment horizontal="center"/>
    </xf>
    <xf numFmtId="0" fontId="4" fillId="0" borderId="84" xfId="0" applyFont="1" applyBorder="1" applyAlignment="1" applyProtection="1">
      <alignment horizontal="left"/>
    </xf>
    <xf numFmtId="166" fontId="4" fillId="0" borderId="84" xfId="0" applyNumberFormat="1" applyFont="1" applyBorder="1" applyProtection="1"/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6" fontId="4" fillId="0" borderId="0" xfId="0" applyNumberFormat="1" applyFont="1" applyBorder="1" applyProtection="1"/>
    <xf numFmtId="166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6" fontId="2" fillId="0" borderId="0" xfId="0" applyNumberFormat="1" applyFont="1" applyBorder="1" applyProtection="1"/>
    <xf numFmtId="0" fontId="0" fillId="0" borderId="0" xfId="0"/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4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24" fillId="0" borderId="26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42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166" fontId="28" fillId="0" borderId="61" xfId="0" applyNumberFormat="1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14" fillId="4" borderId="78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0" fontId="14" fillId="4" borderId="80" xfId="0" applyFont="1" applyFill="1" applyBorder="1" applyAlignment="1">
      <alignment horizontal="center" vertical="center" wrapText="1"/>
    </xf>
    <xf numFmtId="0" fontId="14" fillId="4" borderId="81" xfId="0" applyFont="1" applyFill="1" applyBorder="1" applyAlignment="1">
      <alignment horizontal="center" vertical="center" wrapText="1"/>
    </xf>
    <xf numFmtId="166" fontId="4" fillId="4" borderId="60" xfId="0" applyNumberFormat="1" applyFont="1" applyFill="1" applyBorder="1" applyAlignment="1" applyProtection="1">
      <alignment horizontal="center" vertical="center" wrapText="1"/>
    </xf>
    <xf numFmtId="166" fontId="4" fillId="4" borderId="82" xfId="0" applyNumberFormat="1" applyFont="1" applyFill="1" applyBorder="1" applyAlignment="1" applyProtection="1">
      <alignment horizontal="center" vertical="center" wrapText="1"/>
    </xf>
    <xf numFmtId="166" fontId="30" fillId="4" borderId="61" xfId="0" applyNumberFormat="1" applyFont="1" applyFill="1" applyBorder="1" applyAlignment="1" applyProtection="1">
      <alignment horizontal="center" vertical="center" wrapText="1"/>
      <protection locked="0"/>
    </xf>
    <xf numFmtId="166" fontId="30" fillId="4" borderId="8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8" xfId="0" applyFont="1" applyBorder="1" applyAlignment="1">
      <alignment wrapText="1"/>
    </xf>
    <xf numFmtId="0" fontId="41" fillId="0" borderId="50" xfId="0" applyFont="1" applyBorder="1" applyAlignment="1">
      <alignment horizontal="center" vertical="center" wrapText="1"/>
    </xf>
    <xf numFmtId="0" fontId="41" fillId="0" borderId="68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1" fillId="0" borderId="69" xfId="0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166" fontId="28" fillId="0" borderId="72" xfId="0" applyNumberFormat="1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5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2" fillId="0" borderId="3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33" fillId="6" borderId="0" xfId="1" applyFont="1" applyFill="1" applyAlignment="1">
      <alignment vertical="center"/>
    </xf>
    <xf numFmtId="0" fontId="32" fillId="0" borderId="0" xfId="1" applyAlignment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II 2020r. do II 2021r.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7892755576742886E-3"/>
                  <c:y val="-1.4814960629921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40708168264957E-3"/>
                  <c:y val="-1.220078740157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0643455580578525E-3"/>
                  <c:y val="-6.94520997375335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791028991939682E-3"/>
                  <c:y val="-3.86712598425196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376599323831911E-3"/>
                  <c:y val="8.7962598425196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 21'!$B$3:$B$15</c:f>
              <c:strCache>
                <c:ptCount val="13"/>
                <c:pt idx="0">
                  <c:v>II 2020r.</c:v>
                </c:pt>
                <c:pt idx="1">
                  <c:v>III 2020r.</c:v>
                </c:pt>
                <c:pt idx="2">
                  <c:v>IV 2020r.</c:v>
                </c:pt>
                <c:pt idx="3">
                  <c:v>V 2020r.</c:v>
                </c:pt>
                <c:pt idx="4">
                  <c:v>VI 2020r.</c:v>
                </c:pt>
                <c:pt idx="5">
                  <c:v>VII 2020r.</c:v>
                </c:pt>
                <c:pt idx="6">
                  <c:v>VIII 2020r.</c:v>
                </c:pt>
                <c:pt idx="7">
                  <c:v>IX 2020r.</c:v>
                </c:pt>
                <c:pt idx="8">
                  <c:v>X 2020r.</c:v>
                </c:pt>
                <c:pt idx="9">
                  <c:v>XI 2020r.</c:v>
                </c:pt>
                <c:pt idx="10">
                  <c:v>XII 2020r.</c:v>
                </c:pt>
                <c:pt idx="11">
                  <c:v>I 2021r.</c:v>
                </c:pt>
                <c:pt idx="12">
                  <c:v>II 2021r.</c:v>
                </c:pt>
              </c:strCache>
            </c:strRef>
          </c:cat>
          <c:val>
            <c:numRef>
              <c:f>'Wykresy II 21'!$C$3:$C$15</c:f>
              <c:numCache>
                <c:formatCode>General</c:formatCode>
                <c:ptCount val="13"/>
                <c:pt idx="0">
                  <c:v>20079</c:v>
                </c:pt>
                <c:pt idx="1">
                  <c:v>19838</c:v>
                </c:pt>
                <c:pt idx="2">
                  <c:v>21613</c:v>
                </c:pt>
                <c:pt idx="3">
                  <c:v>23165</c:v>
                </c:pt>
                <c:pt idx="4">
                  <c:v>23529</c:v>
                </c:pt>
                <c:pt idx="5">
                  <c:v>23520</c:v>
                </c:pt>
                <c:pt idx="6">
                  <c:v>23268</c:v>
                </c:pt>
                <c:pt idx="7">
                  <c:v>23138</c:v>
                </c:pt>
                <c:pt idx="8">
                  <c:v>23168</c:v>
                </c:pt>
                <c:pt idx="9">
                  <c:v>23285</c:v>
                </c:pt>
                <c:pt idx="10">
                  <c:v>23674</c:v>
                </c:pt>
                <c:pt idx="11">
                  <c:v>24852</c:v>
                </c:pt>
                <c:pt idx="12">
                  <c:v>24769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401861928"/>
        <c:axId val="401860752"/>
      </c:barChart>
      <c:catAx>
        <c:axId val="401861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401860752"/>
        <c:crossesAt val="17000"/>
        <c:auto val="1"/>
        <c:lblAlgn val="ctr"/>
        <c:lblOffset val="100"/>
        <c:noMultiLvlLbl val="0"/>
      </c:catAx>
      <c:valAx>
        <c:axId val="401860752"/>
        <c:scaling>
          <c:orientation val="minMax"/>
          <c:max val="25000"/>
          <c:min val="17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401861928"/>
        <c:crosses val="autoZero"/>
        <c:crossBetween val="between"/>
        <c:majorUnit val="1000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II 21'!$J$3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'Wykresy II 21'!$H$4:$H$9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II 21'!$I$4:$I$9</c:f>
              <c:numCache>
                <c:formatCode>General</c:formatCode>
                <c:ptCount val="6"/>
                <c:pt idx="0">
                  <c:v>22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01863888"/>
        <c:axId val="401863104"/>
      </c:barChart>
      <c:catAx>
        <c:axId val="401863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401863104"/>
        <c:crosses val="autoZero"/>
        <c:auto val="1"/>
        <c:lblAlgn val="ctr"/>
        <c:lblOffset val="100"/>
        <c:noMultiLvlLbl val="0"/>
      </c:catAx>
      <c:valAx>
        <c:axId val="401863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86388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IX 2019r. do II 2020r. oraz od IX 2020r. do II 2021r.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 21'!$E$6:$E$18</c:f>
              <c:strCache>
                <c:ptCount val="13"/>
                <c:pt idx="0">
                  <c:v>IX 2019r.</c:v>
                </c:pt>
                <c:pt idx="1">
                  <c:v>X 2019r.</c:v>
                </c:pt>
                <c:pt idx="2">
                  <c:v>XI 2019r.</c:v>
                </c:pt>
                <c:pt idx="3">
                  <c:v>XII 2019r.</c:v>
                </c:pt>
                <c:pt idx="4">
                  <c:v>I 2020r.</c:v>
                </c:pt>
                <c:pt idx="5">
                  <c:v>II 2020r.</c:v>
                </c:pt>
                <c:pt idx="7">
                  <c:v>IX 2020r.</c:v>
                </c:pt>
                <c:pt idx="8">
                  <c:v>X 2020r.</c:v>
                </c:pt>
                <c:pt idx="9">
                  <c:v>XI 2020r.</c:v>
                </c:pt>
                <c:pt idx="10">
                  <c:v>XII 2020r.</c:v>
                </c:pt>
                <c:pt idx="11">
                  <c:v>I 2021r.</c:v>
                </c:pt>
                <c:pt idx="12">
                  <c:v>II 2021r.</c:v>
                </c:pt>
              </c:strCache>
            </c:strRef>
          </c:cat>
          <c:val>
            <c:numRef>
              <c:f>'Wykresy II 21'!$F$6:$F$18</c:f>
              <c:numCache>
                <c:formatCode>General</c:formatCode>
                <c:ptCount val="13"/>
                <c:pt idx="0">
                  <c:v>3452</c:v>
                </c:pt>
                <c:pt idx="1">
                  <c:v>3763</c:v>
                </c:pt>
                <c:pt idx="2">
                  <c:v>3180</c:v>
                </c:pt>
                <c:pt idx="3">
                  <c:v>2211</c:v>
                </c:pt>
                <c:pt idx="4">
                  <c:v>3771</c:v>
                </c:pt>
                <c:pt idx="5">
                  <c:v>3319</c:v>
                </c:pt>
                <c:pt idx="7">
                  <c:v>3921</c:v>
                </c:pt>
                <c:pt idx="8">
                  <c:v>3694</c:v>
                </c:pt>
                <c:pt idx="9">
                  <c:v>2520</c:v>
                </c:pt>
                <c:pt idx="10">
                  <c:v>4178</c:v>
                </c:pt>
                <c:pt idx="11">
                  <c:v>3078</c:v>
                </c:pt>
                <c:pt idx="12">
                  <c:v>4509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406221312"/>
        <c:axId val="406225232"/>
        <c:axId val="0"/>
      </c:bar3DChart>
      <c:catAx>
        <c:axId val="40622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406225232"/>
        <c:crosses val="autoZero"/>
        <c:auto val="1"/>
        <c:lblAlgn val="ctr"/>
        <c:lblOffset val="100"/>
        <c:noMultiLvlLbl val="0"/>
      </c:catAx>
      <c:valAx>
        <c:axId val="4062252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406221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lutym 2021r.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40"/>
      <c:rotY val="31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705274020234649"/>
          <c:y val="0.28103543307086615"/>
          <c:w val="0.54622271575027481"/>
          <c:h val="0.4375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5.760751059963648E-2"/>
                  <c:y val="-2.642880577427821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1190860757789793E-2"/>
                  <c:y val="-0.1569422572178477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2FCDDEA8-7604-4961-B0C2-0916938FFFE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EEC4D2EF-3E58-44E0-9259-9558030DFF0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074029207887471"/>
                      <c:h val="0.1614248687664042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2378715481077686"/>
                  <c:y val="-4.6863517060368219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12080220741638"/>
                      <c:h val="0.189878608923884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16233382686138603"/>
                  <c:y val="0.138604494750656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14826031361461"/>
                      <c:h val="0.1256249999999999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8.3399959620431952E-2"/>
                  <c:y val="0.1622306430446194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EF88E4A4-BC5E-4215-88EC-3424294E5FB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F1730150-6C05-472C-82F6-F613719480C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59548646162819"/>
                      <c:h val="0.1236558398950131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2.1010162191264659E-2"/>
                  <c:y val="0.1710583989501312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6012B3B-946B-4EDD-BBEC-605A9A3F07F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141EAF79-7421-483D-B030-5B8183CA5F3A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13099295047701"/>
                      <c:h val="9.2335679081560054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5.0661776252327331E-2"/>
                  <c:y val="0.15287959317585287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9.9596204320613769E-3"/>
                  <c:y val="8.81768372703412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9440967314983"/>
                      <c:h val="0.1749032152230971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3371951903447968"/>
                  <c:y val="-1.666683070866141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0.14217612221549231"/>
                  <c:y val="-0.1115398622047244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8.3787715638109342E-2"/>
                  <c:y val="-0.1423881233595800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4BA2C239-4878-4B9B-82A1-349F3350368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F746AFF4-611D-44EE-BA4A-83B891CD7632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26163716714896"/>
                      <c:h val="0.1591292650918635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1"/>
              <c:layout>
                <c:manualLayout>
                  <c:x val="-3.3497319245350765E-2"/>
                  <c:y val="-0.2028126640419947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865558471857683"/>
                      <c:h val="0.16262368766404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7.245148843574041E-2"/>
                  <c:y val="-0.16160695538057743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II 21'!$J$22:$J$34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
i inna praca</c:v>
                </c:pt>
                <c:pt idx="2">
                  <c:v>Podjęcie pracy w ramach refund. kosztów zatrud. bezrobotnego</c:v>
                </c:pt>
                <c:pt idx="3">
                  <c:v>Prace 
interwencyjne</c:v>
                </c:pt>
                <c:pt idx="4">
                  <c:v>Roboty 
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
społecznie 
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
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II 21'!$K$22:$K$34</c:f>
              <c:numCache>
                <c:formatCode>0.00%</c:formatCode>
                <c:ptCount val="13"/>
                <c:pt idx="0">
                  <c:v>0.47379454926624737</c:v>
                </c:pt>
                <c:pt idx="1">
                  <c:v>1.9566736547868623E-2</c:v>
                </c:pt>
                <c:pt idx="2">
                  <c:v>5.5904961565338921E-3</c:v>
                </c:pt>
                <c:pt idx="3">
                  <c:v>3.8434661076170509E-2</c:v>
                </c:pt>
                <c:pt idx="4">
                  <c:v>2.5856044723969251E-2</c:v>
                </c:pt>
                <c:pt idx="5">
                  <c:v>5.5904961565338921E-3</c:v>
                </c:pt>
                <c:pt idx="6">
                  <c:v>0.10027952480782669</c:v>
                </c:pt>
                <c:pt idx="7">
                  <c:v>3.8784067085953881E-2</c:v>
                </c:pt>
                <c:pt idx="8">
                  <c:v>1.5024458420684835E-2</c:v>
                </c:pt>
                <c:pt idx="9">
                  <c:v>0.1163</c:v>
                </c:pt>
                <c:pt idx="10">
                  <c:v>5.5206149545772187E-2</c:v>
                </c:pt>
                <c:pt idx="11">
                  <c:v>9.433962264150943E-3</c:v>
                </c:pt>
                <c:pt idx="12">
                  <c:v>9.608665269042628E-2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400051</xdr:colOff>
      <xdr:row>19</xdr:row>
      <xdr:rowOff>114300</xdr:rowOff>
    </xdr:from>
    <xdr:to>
      <xdr:col>27</xdr:col>
      <xdr:colOff>590551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21r/Arkusz%20robocz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21"/>
      <sheetName val="Stan i struktura II 21"/>
    </sheetNames>
    <sheetDataSet>
      <sheetData sheetId="0">
        <row r="6">
          <cell r="E6">
            <v>2245</v>
          </cell>
          <cell r="F6">
            <v>1488</v>
          </cell>
          <cell r="G6">
            <v>1716</v>
          </cell>
          <cell r="H6">
            <v>1987</v>
          </cell>
          <cell r="I6">
            <v>2023</v>
          </cell>
          <cell r="J6">
            <v>690</v>
          </cell>
          <cell r="K6">
            <v>1903</v>
          </cell>
          <cell r="L6">
            <v>796</v>
          </cell>
          <cell r="M6">
            <v>1457</v>
          </cell>
          <cell r="N6">
            <v>1260</v>
          </cell>
          <cell r="O6">
            <v>2906</v>
          </cell>
          <cell r="P6">
            <v>2187</v>
          </cell>
          <cell r="Q6">
            <v>1943</v>
          </cell>
          <cell r="R6">
            <v>2251</v>
          </cell>
        </row>
        <row r="46">
          <cell r="E46">
            <v>1094</v>
          </cell>
          <cell r="F46">
            <v>158</v>
          </cell>
          <cell r="G46">
            <v>114</v>
          </cell>
          <cell r="H46">
            <v>125</v>
          </cell>
          <cell r="I46">
            <v>119</v>
          </cell>
          <cell r="J46">
            <v>70</v>
          </cell>
          <cell r="K46">
            <v>68</v>
          </cell>
          <cell r="L46">
            <v>47</v>
          </cell>
          <cell r="M46">
            <v>175</v>
          </cell>
          <cell r="N46">
            <v>187</v>
          </cell>
          <cell r="O46">
            <v>434</v>
          </cell>
          <cell r="P46">
            <v>34</v>
          </cell>
          <cell r="Q46">
            <v>184</v>
          </cell>
          <cell r="R46">
            <v>269</v>
          </cell>
          <cell r="S46">
            <v>3078</v>
          </cell>
        </row>
        <row r="49">
          <cell r="E49">
            <v>0</v>
          </cell>
          <cell r="F49">
            <v>1</v>
          </cell>
          <cell r="G49">
            <v>0</v>
          </cell>
          <cell r="H49">
            <v>1</v>
          </cell>
          <cell r="I49">
            <v>3</v>
          </cell>
          <cell r="J49">
            <v>0</v>
          </cell>
          <cell r="K49">
            <v>3</v>
          </cell>
          <cell r="L49">
            <v>1</v>
          </cell>
          <cell r="M49">
            <v>0</v>
          </cell>
          <cell r="N49">
            <v>0</v>
          </cell>
          <cell r="O49">
            <v>0</v>
          </cell>
          <cell r="P49">
            <v>1</v>
          </cell>
          <cell r="Q49">
            <v>9</v>
          </cell>
          <cell r="R49">
            <v>9</v>
          </cell>
          <cell r="S49">
            <v>28</v>
          </cell>
        </row>
        <row r="51">
          <cell r="E51">
            <v>1</v>
          </cell>
          <cell r="F51">
            <v>4</v>
          </cell>
          <cell r="G51">
            <v>0</v>
          </cell>
          <cell r="H51">
            <v>2</v>
          </cell>
          <cell r="I51">
            <v>0</v>
          </cell>
          <cell r="J51">
            <v>0</v>
          </cell>
          <cell r="K51">
            <v>0</v>
          </cell>
          <cell r="L51">
            <v>3</v>
          </cell>
          <cell r="M51">
            <v>0</v>
          </cell>
          <cell r="N51">
            <v>0</v>
          </cell>
          <cell r="O51">
            <v>1</v>
          </cell>
          <cell r="P51">
            <v>0</v>
          </cell>
          <cell r="Q51">
            <v>13</v>
          </cell>
          <cell r="R51">
            <v>0</v>
          </cell>
          <cell r="S51">
            <v>24</v>
          </cell>
        </row>
        <row r="53"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1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</v>
          </cell>
          <cell r="S53">
            <v>4</v>
          </cell>
        </row>
        <row r="55">
          <cell r="E55">
            <v>3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2</v>
          </cell>
          <cell r="P55">
            <v>0</v>
          </cell>
          <cell r="Q55">
            <v>4</v>
          </cell>
          <cell r="R55">
            <v>1</v>
          </cell>
          <cell r="S55">
            <v>12</v>
          </cell>
        </row>
        <row r="57">
          <cell r="E57">
            <v>4</v>
          </cell>
          <cell r="F57">
            <v>5</v>
          </cell>
          <cell r="G57">
            <v>0</v>
          </cell>
          <cell r="H57">
            <v>3</v>
          </cell>
          <cell r="I57">
            <v>0</v>
          </cell>
          <cell r="J57">
            <v>0</v>
          </cell>
          <cell r="K57">
            <v>3</v>
          </cell>
          <cell r="L57">
            <v>0</v>
          </cell>
          <cell r="M57">
            <v>6</v>
          </cell>
          <cell r="N57">
            <v>3</v>
          </cell>
          <cell r="O57">
            <v>0</v>
          </cell>
          <cell r="P57">
            <v>0</v>
          </cell>
          <cell r="Q57">
            <v>1</v>
          </cell>
          <cell r="R57">
            <v>0</v>
          </cell>
          <cell r="S57">
            <v>25</v>
          </cell>
        </row>
        <row r="59">
          <cell r="E59">
            <v>1</v>
          </cell>
          <cell r="F59">
            <v>0</v>
          </cell>
          <cell r="G59">
            <v>0</v>
          </cell>
          <cell r="H59">
            <v>1</v>
          </cell>
          <cell r="I59">
            <v>0</v>
          </cell>
          <cell r="J59">
            <v>0</v>
          </cell>
          <cell r="K59">
            <v>0</v>
          </cell>
          <cell r="L59">
            <v>1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3</v>
          </cell>
        </row>
        <row r="61">
          <cell r="E61">
            <v>1</v>
          </cell>
          <cell r="F61">
            <v>1</v>
          </cell>
          <cell r="G61">
            <v>0</v>
          </cell>
          <cell r="H61">
            <v>2</v>
          </cell>
          <cell r="I61">
            <v>3</v>
          </cell>
          <cell r="J61">
            <v>1</v>
          </cell>
          <cell r="K61">
            <v>1</v>
          </cell>
          <cell r="L61">
            <v>1</v>
          </cell>
          <cell r="M61">
            <v>0</v>
          </cell>
          <cell r="N61">
            <v>0</v>
          </cell>
          <cell r="O61">
            <v>13</v>
          </cell>
          <cell r="P61">
            <v>6</v>
          </cell>
          <cell r="Q61">
            <v>4</v>
          </cell>
          <cell r="R61">
            <v>3</v>
          </cell>
          <cell r="S61">
            <v>36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zoomScale="50" zoomScaleNormal="50" workbookViewId="0">
      <selection activeCell="AC33" sqref="AC33"/>
    </sheetView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260" t="s">
        <v>0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2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235" t="s">
        <v>19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63"/>
    </row>
    <row r="5" spans="2:27" ht="29.1" customHeight="1" thickTop="1" thickBot="1">
      <c r="B5" s="14" t="s">
        <v>20</v>
      </c>
      <c r="C5" s="264" t="s">
        <v>21</v>
      </c>
      <c r="D5" s="265"/>
      <c r="E5" s="15">
        <v>3.9</v>
      </c>
      <c r="F5" s="15">
        <v>5.5</v>
      </c>
      <c r="G5" s="15">
        <v>9.5</v>
      </c>
      <c r="H5" s="15">
        <v>9.9</v>
      </c>
      <c r="I5" s="15">
        <v>7.4</v>
      </c>
      <c r="J5" s="15">
        <v>4</v>
      </c>
      <c r="K5" s="15">
        <v>10.9</v>
      </c>
      <c r="L5" s="15">
        <v>6.8</v>
      </c>
      <c r="M5" s="15">
        <v>5.6</v>
      </c>
      <c r="N5" s="15">
        <v>9.5</v>
      </c>
      <c r="O5" s="15">
        <v>4.2</v>
      </c>
      <c r="P5" s="15">
        <v>8.6</v>
      </c>
      <c r="Q5" s="15">
        <v>9.5</v>
      </c>
      <c r="R5" s="16">
        <v>7</v>
      </c>
      <c r="S5" s="17">
        <v>6.5</v>
      </c>
      <c r="T5" s="1" t="s">
        <v>22</v>
      </c>
    </row>
    <row r="6" spans="2:27" s="4" customFormat="1" ht="28.5" customHeight="1" thickTop="1" thickBot="1">
      <c r="B6" s="18" t="s">
        <v>23</v>
      </c>
      <c r="C6" s="266" t="s">
        <v>24</v>
      </c>
      <c r="D6" s="267"/>
      <c r="E6" s="19">
        <v>2188</v>
      </c>
      <c r="F6" s="20">
        <v>1467</v>
      </c>
      <c r="G6" s="20">
        <v>1743</v>
      </c>
      <c r="H6" s="20">
        <v>1979</v>
      </c>
      <c r="I6" s="20">
        <v>2009</v>
      </c>
      <c r="J6" s="20">
        <v>685</v>
      </c>
      <c r="K6" s="20">
        <v>1917</v>
      </c>
      <c r="L6" s="20">
        <v>771</v>
      </c>
      <c r="M6" s="20">
        <v>1445</v>
      </c>
      <c r="N6" s="20">
        <v>1275</v>
      </c>
      <c r="O6" s="20">
        <v>2914</v>
      </c>
      <c r="P6" s="20">
        <v>2208</v>
      </c>
      <c r="Q6" s="20">
        <v>1912</v>
      </c>
      <c r="R6" s="21">
        <v>2256</v>
      </c>
      <c r="S6" s="22">
        <f>SUM(E6:R6)</f>
        <v>24769</v>
      </c>
    </row>
    <row r="7" spans="2:27" s="4" customFormat="1" ht="29.1" customHeight="1" thickTop="1" thickBot="1">
      <c r="B7" s="23"/>
      <c r="C7" s="268" t="s">
        <v>25</v>
      </c>
      <c r="D7" s="268"/>
      <c r="E7" s="24">
        <f>'[1]Stan i struktura I 21'!E6</f>
        <v>2245</v>
      </c>
      <c r="F7" s="24">
        <f>'[1]Stan i struktura I 21'!F6</f>
        <v>1488</v>
      </c>
      <c r="G7" s="24">
        <f>'[1]Stan i struktura I 21'!G6</f>
        <v>1716</v>
      </c>
      <c r="H7" s="24">
        <f>'[1]Stan i struktura I 21'!H6</f>
        <v>1987</v>
      </c>
      <c r="I7" s="24">
        <f>'[1]Stan i struktura I 21'!I6</f>
        <v>2023</v>
      </c>
      <c r="J7" s="24">
        <f>'[1]Stan i struktura I 21'!J6</f>
        <v>690</v>
      </c>
      <c r="K7" s="24">
        <f>'[1]Stan i struktura I 21'!K6</f>
        <v>1903</v>
      </c>
      <c r="L7" s="24">
        <f>'[1]Stan i struktura I 21'!L6</f>
        <v>796</v>
      </c>
      <c r="M7" s="24">
        <f>'[1]Stan i struktura I 21'!M6</f>
        <v>1457</v>
      </c>
      <c r="N7" s="24">
        <f>'[1]Stan i struktura I 21'!N6</f>
        <v>1260</v>
      </c>
      <c r="O7" s="24">
        <f>'[1]Stan i struktura I 21'!O6</f>
        <v>2906</v>
      </c>
      <c r="P7" s="24">
        <f>'[1]Stan i struktura I 21'!P6</f>
        <v>2187</v>
      </c>
      <c r="Q7" s="24">
        <f>'[1]Stan i struktura I 21'!Q6</f>
        <v>1943</v>
      </c>
      <c r="R7" s="25">
        <f>'[1]Stan i struktura I 21'!R6</f>
        <v>2251</v>
      </c>
      <c r="S7" s="26">
        <f>SUM(E7:R7)</f>
        <v>24852</v>
      </c>
      <c r="T7" s="27"/>
      <c r="V7" s="28">
        <f>SUM(E7:R7)</f>
        <v>24852</v>
      </c>
    </row>
    <row r="8" spans="2:27" ht="29.1" customHeight="1" thickTop="1" thickBot="1">
      <c r="B8" s="29"/>
      <c r="C8" s="246" t="s">
        <v>26</v>
      </c>
      <c r="D8" s="239"/>
      <c r="E8" s="30">
        <f t="shared" ref="E8:S8" si="0">E6-E7</f>
        <v>-57</v>
      </c>
      <c r="F8" s="30">
        <f t="shared" si="0"/>
        <v>-21</v>
      </c>
      <c r="G8" s="30">
        <f t="shared" si="0"/>
        <v>27</v>
      </c>
      <c r="H8" s="30">
        <f t="shared" si="0"/>
        <v>-8</v>
      </c>
      <c r="I8" s="30">
        <f t="shared" si="0"/>
        <v>-14</v>
      </c>
      <c r="J8" s="30">
        <f t="shared" si="0"/>
        <v>-5</v>
      </c>
      <c r="K8" s="30">
        <f t="shared" si="0"/>
        <v>14</v>
      </c>
      <c r="L8" s="30">
        <f t="shared" si="0"/>
        <v>-25</v>
      </c>
      <c r="M8" s="30">
        <f t="shared" si="0"/>
        <v>-12</v>
      </c>
      <c r="N8" s="30">
        <f t="shared" si="0"/>
        <v>15</v>
      </c>
      <c r="O8" s="30">
        <f t="shared" si="0"/>
        <v>8</v>
      </c>
      <c r="P8" s="30">
        <f t="shared" si="0"/>
        <v>21</v>
      </c>
      <c r="Q8" s="30">
        <f t="shared" si="0"/>
        <v>-31</v>
      </c>
      <c r="R8" s="31">
        <f t="shared" si="0"/>
        <v>5</v>
      </c>
      <c r="S8" s="32">
        <f t="shared" si="0"/>
        <v>-83</v>
      </c>
      <c r="T8" s="33"/>
    </row>
    <row r="9" spans="2:27" ht="29.1" customHeight="1" thickTop="1" thickBot="1">
      <c r="B9" s="34"/>
      <c r="C9" s="242" t="s">
        <v>27</v>
      </c>
      <c r="D9" s="243"/>
      <c r="E9" s="35">
        <f t="shared" ref="E9:S9" si="1">E6/E7*100</f>
        <v>97.461024498886417</v>
      </c>
      <c r="F9" s="35">
        <f t="shared" si="1"/>
        <v>98.588709677419345</v>
      </c>
      <c r="G9" s="35">
        <f t="shared" si="1"/>
        <v>101.57342657342659</v>
      </c>
      <c r="H9" s="35">
        <f t="shared" si="1"/>
        <v>99.59738298943131</v>
      </c>
      <c r="I9" s="35">
        <f t="shared" si="1"/>
        <v>99.307958477508649</v>
      </c>
      <c r="J9" s="35">
        <f t="shared" si="1"/>
        <v>99.275362318840578</v>
      </c>
      <c r="K9" s="35">
        <f t="shared" si="1"/>
        <v>100.73568050446664</v>
      </c>
      <c r="L9" s="35">
        <f t="shared" si="1"/>
        <v>96.859296482412063</v>
      </c>
      <c r="M9" s="35">
        <f t="shared" si="1"/>
        <v>99.17638984214139</v>
      </c>
      <c r="N9" s="35">
        <f t="shared" si="1"/>
        <v>101.19047619047619</v>
      </c>
      <c r="O9" s="35">
        <f t="shared" si="1"/>
        <v>100.27529249827943</v>
      </c>
      <c r="P9" s="35">
        <f t="shared" si="1"/>
        <v>100.96021947873798</v>
      </c>
      <c r="Q9" s="35">
        <f t="shared" si="1"/>
        <v>98.404529078744204</v>
      </c>
      <c r="R9" s="36">
        <f t="shared" si="1"/>
        <v>100.22212350066637</v>
      </c>
      <c r="S9" s="37">
        <f t="shared" si="1"/>
        <v>99.666022855303396</v>
      </c>
      <c r="T9" s="33"/>
      <c r="AA9" s="38"/>
    </row>
    <row r="10" spans="2:27" s="4" customFormat="1" ht="29.1" customHeight="1" thickTop="1" thickBot="1">
      <c r="B10" s="39" t="s">
        <v>28</v>
      </c>
      <c r="C10" s="244" t="s">
        <v>29</v>
      </c>
      <c r="D10" s="245"/>
      <c r="E10" s="40">
        <v>249</v>
      </c>
      <c r="F10" s="41">
        <v>137</v>
      </c>
      <c r="G10" s="42">
        <v>184</v>
      </c>
      <c r="H10" s="42">
        <v>219</v>
      </c>
      <c r="I10" s="42">
        <v>267</v>
      </c>
      <c r="J10" s="42">
        <v>64</v>
      </c>
      <c r="K10" s="42">
        <v>256</v>
      </c>
      <c r="L10" s="42">
        <v>95</v>
      </c>
      <c r="M10" s="43">
        <v>141</v>
      </c>
      <c r="N10" s="43">
        <v>118</v>
      </c>
      <c r="O10" s="43">
        <v>289</v>
      </c>
      <c r="P10" s="43">
        <v>198</v>
      </c>
      <c r="Q10" s="43">
        <v>270</v>
      </c>
      <c r="R10" s="43">
        <v>292</v>
      </c>
      <c r="S10" s="44">
        <f>SUM(E10:R10)</f>
        <v>2779</v>
      </c>
      <c r="T10" s="27"/>
    </row>
    <row r="11" spans="2:27" ht="29.1" customHeight="1" thickTop="1" thickBot="1">
      <c r="B11" s="45"/>
      <c r="C11" s="246" t="s">
        <v>30</v>
      </c>
      <c r="D11" s="239"/>
      <c r="E11" s="46">
        <f t="shared" ref="E11:S11" si="2">E76/E10*100</f>
        <v>23.293172690763054</v>
      </c>
      <c r="F11" s="46">
        <f t="shared" si="2"/>
        <v>27.737226277372262</v>
      </c>
      <c r="G11" s="46">
        <f t="shared" si="2"/>
        <v>16.847826086956523</v>
      </c>
      <c r="H11" s="46">
        <f t="shared" si="2"/>
        <v>21.917808219178081</v>
      </c>
      <c r="I11" s="46">
        <f t="shared" si="2"/>
        <v>15.355805243445692</v>
      </c>
      <c r="J11" s="46">
        <f t="shared" si="2"/>
        <v>21.875</v>
      </c>
      <c r="K11" s="46">
        <f t="shared" si="2"/>
        <v>12.890625</v>
      </c>
      <c r="L11" s="46">
        <f t="shared" si="2"/>
        <v>15.789473684210526</v>
      </c>
      <c r="M11" s="46">
        <f t="shared" si="2"/>
        <v>26.950354609929079</v>
      </c>
      <c r="N11" s="46">
        <f t="shared" si="2"/>
        <v>19.491525423728813</v>
      </c>
      <c r="O11" s="46">
        <f t="shared" si="2"/>
        <v>25.951557093425603</v>
      </c>
      <c r="P11" s="46">
        <f t="shared" si="2"/>
        <v>19.19191919191919</v>
      </c>
      <c r="Q11" s="46">
        <f t="shared" si="2"/>
        <v>15.555555555555555</v>
      </c>
      <c r="R11" s="47">
        <f t="shared" si="2"/>
        <v>20.205479452054796</v>
      </c>
      <c r="S11" s="48">
        <f t="shared" si="2"/>
        <v>19.899244332493705</v>
      </c>
      <c r="T11" s="33"/>
    </row>
    <row r="12" spans="2:27" ht="29.1" customHeight="1" thickTop="1" thickBot="1">
      <c r="B12" s="49" t="s">
        <v>31</v>
      </c>
      <c r="C12" s="247" t="s">
        <v>32</v>
      </c>
      <c r="D12" s="248"/>
      <c r="E12" s="40">
        <v>306</v>
      </c>
      <c r="F12" s="42">
        <v>158</v>
      </c>
      <c r="G12" s="42">
        <v>157</v>
      </c>
      <c r="H12" s="42">
        <v>227</v>
      </c>
      <c r="I12" s="42">
        <v>281</v>
      </c>
      <c r="J12" s="42">
        <v>69</v>
      </c>
      <c r="K12" s="42">
        <v>242</v>
      </c>
      <c r="L12" s="42">
        <v>120</v>
      </c>
      <c r="M12" s="43">
        <v>153</v>
      </c>
      <c r="N12" s="43">
        <v>103</v>
      </c>
      <c r="O12" s="43">
        <v>281</v>
      </c>
      <c r="P12" s="43">
        <v>177</v>
      </c>
      <c r="Q12" s="43">
        <v>301</v>
      </c>
      <c r="R12" s="43">
        <v>287</v>
      </c>
      <c r="S12" s="44">
        <f>SUM(E12:R12)</f>
        <v>2862</v>
      </c>
      <c r="T12" s="33"/>
    </row>
    <row r="13" spans="2:27" ht="29.1" customHeight="1" thickTop="1" thickBot="1">
      <c r="B13" s="45" t="s">
        <v>22</v>
      </c>
      <c r="C13" s="249" t="s">
        <v>33</v>
      </c>
      <c r="D13" s="250"/>
      <c r="E13" s="50">
        <v>150</v>
      </c>
      <c r="F13" s="51">
        <v>89</v>
      </c>
      <c r="G13" s="51">
        <v>105</v>
      </c>
      <c r="H13" s="51">
        <v>122</v>
      </c>
      <c r="I13" s="51">
        <v>136</v>
      </c>
      <c r="J13" s="51">
        <v>46</v>
      </c>
      <c r="K13" s="51">
        <v>123</v>
      </c>
      <c r="L13" s="51">
        <v>68</v>
      </c>
      <c r="M13" s="52">
        <v>86</v>
      </c>
      <c r="N13" s="52">
        <v>73</v>
      </c>
      <c r="O13" s="52">
        <v>178</v>
      </c>
      <c r="P13" s="52">
        <v>122</v>
      </c>
      <c r="Q13" s="52">
        <v>182</v>
      </c>
      <c r="R13" s="52">
        <v>132</v>
      </c>
      <c r="S13" s="53">
        <f t="shared" ref="S13:S15" si="3">SUM(E13:R13)</f>
        <v>1612</v>
      </c>
      <c r="T13" s="33"/>
    </row>
    <row r="14" spans="2:27" s="4" customFormat="1" ht="29.1" customHeight="1" thickTop="1" thickBot="1">
      <c r="B14" s="18" t="s">
        <v>22</v>
      </c>
      <c r="C14" s="251" t="s">
        <v>34</v>
      </c>
      <c r="D14" s="252"/>
      <c r="E14" s="50">
        <v>126</v>
      </c>
      <c r="F14" s="51">
        <v>76</v>
      </c>
      <c r="G14" s="51">
        <v>100</v>
      </c>
      <c r="H14" s="51">
        <v>96</v>
      </c>
      <c r="I14" s="51">
        <v>115</v>
      </c>
      <c r="J14" s="51">
        <v>44</v>
      </c>
      <c r="K14" s="51">
        <v>107</v>
      </c>
      <c r="L14" s="51">
        <v>54</v>
      </c>
      <c r="M14" s="52">
        <v>75</v>
      </c>
      <c r="N14" s="52">
        <v>70</v>
      </c>
      <c r="O14" s="52">
        <v>166</v>
      </c>
      <c r="P14" s="52">
        <v>102</v>
      </c>
      <c r="Q14" s="52">
        <v>112</v>
      </c>
      <c r="R14" s="52">
        <v>113</v>
      </c>
      <c r="S14" s="53">
        <f t="shared" si="3"/>
        <v>1356</v>
      </c>
      <c r="T14" s="27"/>
    </row>
    <row r="15" spans="2:27" s="4" customFormat="1" ht="29.1" customHeight="1" thickTop="1" thickBot="1">
      <c r="B15" s="54" t="s">
        <v>22</v>
      </c>
      <c r="C15" s="253" t="s">
        <v>35</v>
      </c>
      <c r="D15" s="254"/>
      <c r="E15" s="55">
        <v>67</v>
      </c>
      <c r="F15" s="56">
        <v>19</v>
      </c>
      <c r="G15" s="56">
        <v>13</v>
      </c>
      <c r="H15" s="56">
        <v>10</v>
      </c>
      <c r="I15" s="56">
        <v>92</v>
      </c>
      <c r="J15" s="56">
        <v>2</v>
      </c>
      <c r="K15" s="56">
        <v>33</v>
      </c>
      <c r="L15" s="56">
        <v>16</v>
      </c>
      <c r="M15" s="57">
        <v>12</v>
      </c>
      <c r="N15" s="57">
        <v>7</v>
      </c>
      <c r="O15" s="57">
        <v>9</v>
      </c>
      <c r="P15" s="57">
        <v>5</v>
      </c>
      <c r="Q15" s="57">
        <v>30</v>
      </c>
      <c r="R15" s="57">
        <v>18</v>
      </c>
      <c r="S15" s="53">
        <f t="shared" si="3"/>
        <v>333</v>
      </c>
      <c r="T15" s="27"/>
    </row>
    <row r="16" spans="2:27" ht="29.1" customHeight="1" thickBot="1">
      <c r="B16" s="235" t="s">
        <v>36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6"/>
    </row>
    <row r="17" spans="2:19" ht="29.1" customHeight="1" thickTop="1" thickBot="1">
      <c r="B17" s="257" t="s">
        <v>20</v>
      </c>
      <c r="C17" s="258" t="s">
        <v>37</v>
      </c>
      <c r="D17" s="259"/>
      <c r="E17" s="58">
        <v>1224</v>
      </c>
      <c r="F17" s="59">
        <v>855</v>
      </c>
      <c r="G17" s="59">
        <v>992</v>
      </c>
      <c r="H17" s="59">
        <v>1053</v>
      </c>
      <c r="I17" s="59">
        <v>1159</v>
      </c>
      <c r="J17" s="59">
        <v>343</v>
      </c>
      <c r="K17" s="59">
        <v>1116</v>
      </c>
      <c r="L17" s="59">
        <v>409</v>
      </c>
      <c r="M17" s="60">
        <v>739</v>
      </c>
      <c r="N17" s="60">
        <v>780</v>
      </c>
      <c r="O17" s="60">
        <v>1559</v>
      </c>
      <c r="P17" s="60">
        <v>1219</v>
      </c>
      <c r="Q17" s="60">
        <v>1131</v>
      </c>
      <c r="R17" s="60">
        <v>1242</v>
      </c>
      <c r="S17" s="53">
        <f>SUM(E17:R17)</f>
        <v>13821</v>
      </c>
    </row>
    <row r="18" spans="2:19" ht="29.1" customHeight="1" thickTop="1" thickBot="1">
      <c r="B18" s="196"/>
      <c r="C18" s="223" t="s">
        <v>38</v>
      </c>
      <c r="D18" s="224"/>
      <c r="E18" s="61">
        <f t="shared" ref="E18:S18" si="4">E17/E6*100</f>
        <v>55.941499085923219</v>
      </c>
      <c r="F18" s="61">
        <f t="shared" si="4"/>
        <v>58.282208588957054</v>
      </c>
      <c r="G18" s="61">
        <f t="shared" si="4"/>
        <v>56.913367756741252</v>
      </c>
      <c r="H18" s="61">
        <f t="shared" si="4"/>
        <v>53.208691258211218</v>
      </c>
      <c r="I18" s="61">
        <f t="shared" si="4"/>
        <v>57.690393230462924</v>
      </c>
      <c r="J18" s="61">
        <f t="shared" si="4"/>
        <v>50.072992700729927</v>
      </c>
      <c r="K18" s="61">
        <f t="shared" si="4"/>
        <v>58.215962441314552</v>
      </c>
      <c r="L18" s="61">
        <f t="shared" si="4"/>
        <v>53.047989623865114</v>
      </c>
      <c r="M18" s="61">
        <f t="shared" si="4"/>
        <v>51.141868512110719</v>
      </c>
      <c r="N18" s="61">
        <f t="shared" si="4"/>
        <v>61.176470588235297</v>
      </c>
      <c r="O18" s="61">
        <f t="shared" si="4"/>
        <v>53.500343170899114</v>
      </c>
      <c r="P18" s="61">
        <f t="shared" si="4"/>
        <v>55.208333333333336</v>
      </c>
      <c r="Q18" s="61">
        <f t="shared" si="4"/>
        <v>59.152719665271967</v>
      </c>
      <c r="R18" s="62">
        <f t="shared" si="4"/>
        <v>55.053191489361694</v>
      </c>
      <c r="S18" s="63">
        <f t="shared" si="4"/>
        <v>55.799588194921071</v>
      </c>
    </row>
    <row r="19" spans="2:19" ht="29.1" customHeight="1" thickTop="1" thickBot="1">
      <c r="B19" s="228" t="s">
        <v>23</v>
      </c>
      <c r="C19" s="238" t="s">
        <v>39</v>
      </c>
      <c r="D19" s="239"/>
      <c r="E19" s="50">
        <v>0</v>
      </c>
      <c r="F19" s="51">
        <v>985</v>
      </c>
      <c r="G19" s="51">
        <v>915</v>
      </c>
      <c r="H19" s="51">
        <v>1124</v>
      </c>
      <c r="I19" s="51">
        <v>808</v>
      </c>
      <c r="J19" s="51">
        <v>289</v>
      </c>
      <c r="K19" s="51">
        <v>1099</v>
      </c>
      <c r="L19" s="51">
        <v>442</v>
      </c>
      <c r="M19" s="52">
        <v>841</v>
      </c>
      <c r="N19" s="52">
        <v>609</v>
      </c>
      <c r="O19" s="52">
        <v>0</v>
      </c>
      <c r="P19" s="52">
        <v>1312</v>
      </c>
      <c r="Q19" s="52">
        <v>950</v>
      </c>
      <c r="R19" s="52">
        <v>1043</v>
      </c>
      <c r="S19" s="64">
        <f>SUM(E19:R19)</f>
        <v>10417</v>
      </c>
    </row>
    <row r="20" spans="2:19" ht="29.1" customHeight="1" thickTop="1" thickBot="1">
      <c r="B20" s="196"/>
      <c r="C20" s="223" t="s">
        <v>38</v>
      </c>
      <c r="D20" s="224"/>
      <c r="E20" s="61">
        <f t="shared" ref="E20:S20" si="5">E19/E6*100</f>
        <v>0</v>
      </c>
      <c r="F20" s="61">
        <f t="shared" si="5"/>
        <v>67.14383094751193</v>
      </c>
      <c r="G20" s="61">
        <f t="shared" si="5"/>
        <v>52.49569707401033</v>
      </c>
      <c r="H20" s="61">
        <f t="shared" si="5"/>
        <v>56.796361798888327</v>
      </c>
      <c r="I20" s="61">
        <f t="shared" si="5"/>
        <v>40.219014435042311</v>
      </c>
      <c r="J20" s="61">
        <f t="shared" si="5"/>
        <v>42.189781021897808</v>
      </c>
      <c r="K20" s="61">
        <f t="shared" si="5"/>
        <v>57.329160146061554</v>
      </c>
      <c r="L20" s="61">
        <f t="shared" si="5"/>
        <v>57.328145265888452</v>
      </c>
      <c r="M20" s="61">
        <f t="shared" si="5"/>
        <v>58.200692041522494</v>
      </c>
      <c r="N20" s="61">
        <f t="shared" si="5"/>
        <v>47.764705882352942</v>
      </c>
      <c r="O20" s="61">
        <f t="shared" si="5"/>
        <v>0</v>
      </c>
      <c r="P20" s="61">
        <f t="shared" si="5"/>
        <v>59.420289855072461</v>
      </c>
      <c r="Q20" s="61">
        <f t="shared" si="5"/>
        <v>49.686192468619247</v>
      </c>
      <c r="R20" s="62">
        <f t="shared" si="5"/>
        <v>46.2322695035461</v>
      </c>
      <c r="S20" s="63">
        <f t="shared" si="5"/>
        <v>42.056603011829303</v>
      </c>
    </row>
    <row r="21" spans="2:19" s="4" customFormat="1" ht="29.1" customHeight="1" thickTop="1" thickBot="1">
      <c r="B21" s="220" t="s">
        <v>28</v>
      </c>
      <c r="C21" s="221" t="s">
        <v>40</v>
      </c>
      <c r="D21" s="222"/>
      <c r="E21" s="50">
        <v>480</v>
      </c>
      <c r="F21" s="51">
        <v>301</v>
      </c>
      <c r="G21" s="51">
        <v>370</v>
      </c>
      <c r="H21" s="51">
        <v>387</v>
      </c>
      <c r="I21" s="51">
        <v>325</v>
      </c>
      <c r="J21" s="51">
        <v>113</v>
      </c>
      <c r="K21" s="51">
        <v>402</v>
      </c>
      <c r="L21" s="51">
        <v>136</v>
      </c>
      <c r="M21" s="52">
        <v>222</v>
      </c>
      <c r="N21" s="52">
        <v>173</v>
      </c>
      <c r="O21" s="52">
        <v>442</v>
      </c>
      <c r="P21" s="52">
        <v>303</v>
      </c>
      <c r="Q21" s="52">
        <v>392</v>
      </c>
      <c r="R21" s="52">
        <v>322</v>
      </c>
      <c r="S21" s="53">
        <f>SUM(E21:R21)</f>
        <v>4368</v>
      </c>
    </row>
    <row r="22" spans="2:19" ht="29.1" customHeight="1" thickTop="1" thickBot="1">
      <c r="B22" s="196"/>
      <c r="C22" s="223" t="s">
        <v>38</v>
      </c>
      <c r="D22" s="224"/>
      <c r="E22" s="61">
        <f t="shared" ref="E22:S22" si="6">E21/E6*100</f>
        <v>21.937842778793417</v>
      </c>
      <c r="F22" s="61">
        <f t="shared" si="6"/>
        <v>20.518064076346285</v>
      </c>
      <c r="G22" s="61">
        <f t="shared" si="6"/>
        <v>21.227768215720022</v>
      </c>
      <c r="H22" s="61">
        <f t="shared" si="6"/>
        <v>19.555330975240022</v>
      </c>
      <c r="I22" s="61">
        <f t="shared" si="6"/>
        <v>16.177202588352412</v>
      </c>
      <c r="J22" s="61">
        <f t="shared" si="6"/>
        <v>16.496350364963501</v>
      </c>
      <c r="K22" s="61">
        <f t="shared" si="6"/>
        <v>20.970266040688575</v>
      </c>
      <c r="L22" s="61">
        <f t="shared" si="6"/>
        <v>17.639429312581065</v>
      </c>
      <c r="M22" s="61">
        <f t="shared" si="6"/>
        <v>15.363321799307958</v>
      </c>
      <c r="N22" s="61">
        <f t="shared" si="6"/>
        <v>13.568627450980392</v>
      </c>
      <c r="O22" s="61">
        <f t="shared" si="6"/>
        <v>15.168153740562801</v>
      </c>
      <c r="P22" s="61">
        <f t="shared" si="6"/>
        <v>13.722826086956522</v>
      </c>
      <c r="Q22" s="61">
        <f t="shared" si="6"/>
        <v>20.502092050209207</v>
      </c>
      <c r="R22" s="62">
        <f t="shared" si="6"/>
        <v>14.273049645390071</v>
      </c>
      <c r="S22" s="63">
        <f t="shared" si="6"/>
        <v>17.634946909443254</v>
      </c>
    </row>
    <row r="23" spans="2:19" s="4" customFormat="1" ht="29.1" customHeight="1" thickTop="1" thickBot="1">
      <c r="B23" s="220" t="s">
        <v>31</v>
      </c>
      <c r="C23" s="240" t="s">
        <v>41</v>
      </c>
      <c r="D23" s="241"/>
      <c r="E23" s="50">
        <v>127</v>
      </c>
      <c r="F23" s="51">
        <v>112</v>
      </c>
      <c r="G23" s="51">
        <v>111</v>
      </c>
      <c r="H23" s="51">
        <v>100</v>
      </c>
      <c r="I23" s="51">
        <v>116</v>
      </c>
      <c r="J23" s="51">
        <v>16</v>
      </c>
      <c r="K23" s="51">
        <v>102</v>
      </c>
      <c r="L23" s="51">
        <v>27</v>
      </c>
      <c r="M23" s="52">
        <v>122</v>
      </c>
      <c r="N23" s="52">
        <v>42</v>
      </c>
      <c r="O23" s="52">
        <v>139</v>
      </c>
      <c r="P23" s="52">
        <v>129</v>
      </c>
      <c r="Q23" s="52">
        <v>114</v>
      </c>
      <c r="R23" s="52">
        <v>102</v>
      </c>
      <c r="S23" s="53">
        <f>SUM(E23:R23)</f>
        <v>1359</v>
      </c>
    </row>
    <row r="24" spans="2:19" ht="29.1" customHeight="1" thickTop="1" thickBot="1">
      <c r="B24" s="196"/>
      <c r="C24" s="223" t="s">
        <v>38</v>
      </c>
      <c r="D24" s="224"/>
      <c r="E24" s="61">
        <f t="shared" ref="E24:S24" si="7">E23/E6*100</f>
        <v>5.8043875685557582</v>
      </c>
      <c r="F24" s="61">
        <f t="shared" si="7"/>
        <v>7.6346284935241995</v>
      </c>
      <c r="G24" s="61">
        <f t="shared" si="7"/>
        <v>6.3683304647160073</v>
      </c>
      <c r="H24" s="61">
        <f t="shared" si="7"/>
        <v>5.0530570995452244</v>
      </c>
      <c r="I24" s="61">
        <f t="shared" si="7"/>
        <v>5.7740169238427077</v>
      </c>
      <c r="J24" s="61">
        <f t="shared" si="7"/>
        <v>2.335766423357664</v>
      </c>
      <c r="K24" s="61">
        <f t="shared" si="7"/>
        <v>5.3208137715179964</v>
      </c>
      <c r="L24" s="61">
        <f t="shared" si="7"/>
        <v>3.5019455252918288</v>
      </c>
      <c r="M24" s="61">
        <f t="shared" si="7"/>
        <v>8.4429065743944633</v>
      </c>
      <c r="N24" s="61">
        <f t="shared" si="7"/>
        <v>3.2941176470588238</v>
      </c>
      <c r="O24" s="61">
        <f t="shared" si="7"/>
        <v>4.7700754975978041</v>
      </c>
      <c r="P24" s="61">
        <f t="shared" si="7"/>
        <v>5.8423913043478262</v>
      </c>
      <c r="Q24" s="61">
        <f t="shared" si="7"/>
        <v>5.96234309623431</v>
      </c>
      <c r="R24" s="62">
        <f t="shared" si="7"/>
        <v>4.5212765957446814</v>
      </c>
      <c r="S24" s="63">
        <f t="shared" si="7"/>
        <v>5.486697081028705</v>
      </c>
    </row>
    <row r="25" spans="2:19" s="4" customFormat="1" ht="29.1" customHeight="1" thickTop="1" thickBot="1">
      <c r="B25" s="220" t="s">
        <v>42</v>
      </c>
      <c r="C25" s="221" t="s">
        <v>43</v>
      </c>
      <c r="D25" s="222"/>
      <c r="E25" s="65">
        <v>57</v>
      </c>
      <c r="F25" s="52">
        <v>56</v>
      </c>
      <c r="G25" s="52">
        <v>47</v>
      </c>
      <c r="H25" s="52">
        <v>51</v>
      </c>
      <c r="I25" s="52">
        <v>50</v>
      </c>
      <c r="J25" s="52">
        <v>13</v>
      </c>
      <c r="K25" s="52">
        <v>71</v>
      </c>
      <c r="L25" s="52">
        <v>19</v>
      </c>
      <c r="M25" s="52">
        <v>31</v>
      </c>
      <c r="N25" s="52">
        <v>67</v>
      </c>
      <c r="O25" s="52">
        <v>89</v>
      </c>
      <c r="P25" s="52">
        <v>59</v>
      </c>
      <c r="Q25" s="52">
        <v>70</v>
      </c>
      <c r="R25" s="52">
        <v>71</v>
      </c>
      <c r="S25" s="53">
        <f>SUM(E25:R25)</f>
        <v>751</v>
      </c>
    </row>
    <row r="26" spans="2:19" ht="29.1" customHeight="1" thickTop="1" thickBot="1">
      <c r="B26" s="196"/>
      <c r="C26" s="223" t="s">
        <v>38</v>
      </c>
      <c r="D26" s="224"/>
      <c r="E26" s="61">
        <f t="shared" ref="E26:S26" si="8">E25/E6*100</f>
        <v>2.6051188299817185</v>
      </c>
      <c r="F26" s="61">
        <f t="shared" si="8"/>
        <v>3.8173142467620997</v>
      </c>
      <c r="G26" s="61">
        <f t="shared" si="8"/>
        <v>2.6965002868617325</v>
      </c>
      <c r="H26" s="61">
        <f t="shared" si="8"/>
        <v>2.5770591207680646</v>
      </c>
      <c r="I26" s="61">
        <f t="shared" si="8"/>
        <v>2.4888003982080638</v>
      </c>
      <c r="J26" s="61">
        <f t="shared" si="8"/>
        <v>1.8978102189781021</v>
      </c>
      <c r="K26" s="61">
        <f t="shared" si="8"/>
        <v>3.7037037037037033</v>
      </c>
      <c r="L26" s="61">
        <f t="shared" si="8"/>
        <v>2.4643320363164722</v>
      </c>
      <c r="M26" s="61">
        <f t="shared" si="8"/>
        <v>2.1453287197231834</v>
      </c>
      <c r="N26" s="61">
        <f t="shared" si="8"/>
        <v>5.2549019607843137</v>
      </c>
      <c r="O26" s="61">
        <f t="shared" si="8"/>
        <v>3.0542210020590255</v>
      </c>
      <c r="P26" s="61">
        <f t="shared" si="8"/>
        <v>2.6721014492753623</v>
      </c>
      <c r="Q26" s="61">
        <f t="shared" si="8"/>
        <v>3.6610878661087867</v>
      </c>
      <c r="R26" s="62">
        <f t="shared" si="8"/>
        <v>3.1471631205673756</v>
      </c>
      <c r="S26" s="63">
        <f t="shared" si="8"/>
        <v>3.0320158262344061</v>
      </c>
    </row>
    <row r="27" spans="2:19" ht="29.1" customHeight="1" thickTop="1" thickBot="1">
      <c r="B27" s="220" t="s">
        <v>44</v>
      </c>
      <c r="C27" s="226" t="s">
        <v>45</v>
      </c>
      <c r="D27" s="227"/>
      <c r="E27" s="65">
        <v>351</v>
      </c>
      <c r="F27" s="52">
        <v>239</v>
      </c>
      <c r="G27" s="52">
        <v>277</v>
      </c>
      <c r="H27" s="52">
        <v>316</v>
      </c>
      <c r="I27" s="52">
        <v>335</v>
      </c>
      <c r="J27" s="52">
        <v>89</v>
      </c>
      <c r="K27" s="52">
        <v>344</v>
      </c>
      <c r="L27" s="52">
        <v>86</v>
      </c>
      <c r="M27" s="52">
        <v>315</v>
      </c>
      <c r="N27" s="52">
        <v>191</v>
      </c>
      <c r="O27" s="52">
        <v>504</v>
      </c>
      <c r="P27" s="52">
        <v>439</v>
      </c>
      <c r="Q27" s="52">
        <v>263</v>
      </c>
      <c r="R27" s="52">
        <v>367</v>
      </c>
      <c r="S27" s="53">
        <f>SUM(E27:R27)</f>
        <v>4116</v>
      </c>
    </row>
    <row r="28" spans="2:19" ht="29.1" customHeight="1" thickTop="1" thickBot="1">
      <c r="B28" s="225"/>
      <c r="C28" s="223" t="s">
        <v>38</v>
      </c>
      <c r="D28" s="224"/>
      <c r="E28" s="61">
        <f>E27/E6*100</f>
        <v>16.042047531992687</v>
      </c>
      <c r="F28" s="61">
        <f t="shared" ref="F28:S28" si="9">F27/F6*100</f>
        <v>16.291751874573958</v>
      </c>
      <c r="G28" s="61">
        <f t="shared" si="9"/>
        <v>15.89213998852553</v>
      </c>
      <c r="H28" s="61">
        <f t="shared" si="9"/>
        <v>15.967660434562911</v>
      </c>
      <c r="I28" s="61">
        <f t="shared" si="9"/>
        <v>16.674962667994027</v>
      </c>
      <c r="J28" s="61">
        <f t="shared" si="9"/>
        <v>12.992700729927007</v>
      </c>
      <c r="K28" s="61">
        <f t="shared" si="9"/>
        <v>17.944705268648931</v>
      </c>
      <c r="L28" s="61">
        <f t="shared" si="9"/>
        <v>11.154345006485086</v>
      </c>
      <c r="M28" s="61">
        <f t="shared" si="9"/>
        <v>21.79930795847751</v>
      </c>
      <c r="N28" s="61">
        <f t="shared" si="9"/>
        <v>14.980392156862745</v>
      </c>
      <c r="O28" s="61">
        <f t="shared" si="9"/>
        <v>17.295813315030887</v>
      </c>
      <c r="P28" s="61">
        <f t="shared" si="9"/>
        <v>19.882246376811594</v>
      </c>
      <c r="Q28" s="61">
        <f t="shared" si="9"/>
        <v>13.755230125523013</v>
      </c>
      <c r="R28" s="61">
        <f t="shared" si="9"/>
        <v>16.2677304964539</v>
      </c>
      <c r="S28" s="61">
        <f t="shared" si="9"/>
        <v>16.617546126206147</v>
      </c>
    </row>
    <row r="29" spans="2:19" ht="29.1" customHeight="1" thickBot="1">
      <c r="B29" s="235" t="s">
        <v>46</v>
      </c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7"/>
    </row>
    <row r="30" spans="2:19" ht="29.1" customHeight="1" thickTop="1" thickBot="1">
      <c r="B30" s="228" t="s">
        <v>20</v>
      </c>
      <c r="C30" s="238" t="s">
        <v>47</v>
      </c>
      <c r="D30" s="239"/>
      <c r="E30" s="50">
        <v>473</v>
      </c>
      <c r="F30" s="51">
        <v>391</v>
      </c>
      <c r="G30" s="51">
        <v>468</v>
      </c>
      <c r="H30" s="51">
        <v>488</v>
      </c>
      <c r="I30" s="51">
        <v>447</v>
      </c>
      <c r="J30" s="51">
        <v>141</v>
      </c>
      <c r="K30" s="51">
        <v>540</v>
      </c>
      <c r="L30" s="51">
        <v>194</v>
      </c>
      <c r="M30" s="52">
        <v>362</v>
      </c>
      <c r="N30" s="52">
        <v>373</v>
      </c>
      <c r="O30" s="52">
        <v>650</v>
      </c>
      <c r="P30" s="52">
        <v>597</v>
      </c>
      <c r="Q30" s="52">
        <v>456</v>
      </c>
      <c r="R30" s="52">
        <v>601</v>
      </c>
      <c r="S30" s="53">
        <f>SUM(E30:R30)</f>
        <v>6181</v>
      </c>
    </row>
    <row r="31" spans="2:19" ht="29.1" customHeight="1" thickTop="1" thickBot="1">
      <c r="B31" s="196"/>
      <c r="C31" s="223" t="s">
        <v>38</v>
      </c>
      <c r="D31" s="224"/>
      <c r="E31" s="61">
        <f t="shared" ref="E31:S31" si="10">E30/E6*100</f>
        <v>21.617915904936012</v>
      </c>
      <c r="F31" s="61">
        <f t="shared" si="10"/>
        <v>26.653033401499659</v>
      </c>
      <c r="G31" s="61">
        <f t="shared" si="10"/>
        <v>26.850258175559382</v>
      </c>
      <c r="H31" s="61">
        <f t="shared" si="10"/>
        <v>24.658918645780698</v>
      </c>
      <c r="I31" s="61">
        <f t="shared" si="10"/>
        <v>22.24987555998009</v>
      </c>
      <c r="J31" s="61">
        <f t="shared" si="10"/>
        <v>20.583941605839414</v>
      </c>
      <c r="K31" s="61">
        <f t="shared" si="10"/>
        <v>28.169014084507044</v>
      </c>
      <c r="L31" s="61">
        <f t="shared" si="10"/>
        <v>25.162127107652399</v>
      </c>
      <c r="M31" s="61">
        <f t="shared" si="10"/>
        <v>25.051903114186853</v>
      </c>
      <c r="N31" s="61">
        <f t="shared" si="10"/>
        <v>29.254901960784313</v>
      </c>
      <c r="O31" s="61">
        <f t="shared" si="10"/>
        <v>22.30610844200412</v>
      </c>
      <c r="P31" s="61">
        <f t="shared" si="10"/>
        <v>27.038043478260871</v>
      </c>
      <c r="Q31" s="61">
        <f t="shared" si="10"/>
        <v>23.84937238493724</v>
      </c>
      <c r="R31" s="62">
        <f t="shared" si="10"/>
        <v>26.640070921985814</v>
      </c>
      <c r="S31" s="63">
        <f t="shared" si="10"/>
        <v>24.954580322176913</v>
      </c>
    </row>
    <row r="32" spans="2:19" ht="29.1" customHeight="1" thickTop="1" thickBot="1">
      <c r="B32" s="220" t="s">
        <v>23</v>
      </c>
      <c r="C32" s="221" t="s">
        <v>48</v>
      </c>
      <c r="D32" s="222"/>
      <c r="E32" s="50">
        <v>581</v>
      </c>
      <c r="F32" s="51">
        <v>387</v>
      </c>
      <c r="G32" s="51">
        <v>426</v>
      </c>
      <c r="H32" s="51">
        <v>538</v>
      </c>
      <c r="I32" s="51">
        <v>551</v>
      </c>
      <c r="J32" s="51">
        <v>230</v>
      </c>
      <c r="K32" s="51">
        <v>502</v>
      </c>
      <c r="L32" s="51">
        <v>234</v>
      </c>
      <c r="M32" s="52">
        <v>377</v>
      </c>
      <c r="N32" s="52">
        <v>303</v>
      </c>
      <c r="O32" s="52">
        <v>693</v>
      </c>
      <c r="P32" s="52">
        <v>540</v>
      </c>
      <c r="Q32" s="52">
        <v>473</v>
      </c>
      <c r="R32" s="52">
        <v>576</v>
      </c>
      <c r="S32" s="53">
        <f>SUM(E32:R32)</f>
        <v>6411</v>
      </c>
    </row>
    <row r="33" spans="2:22" ht="29.1" customHeight="1" thickTop="1" thickBot="1">
      <c r="B33" s="196"/>
      <c r="C33" s="223" t="s">
        <v>38</v>
      </c>
      <c r="D33" s="224"/>
      <c r="E33" s="61">
        <f t="shared" ref="E33:S33" si="11">E32/E6*100</f>
        <v>26.553930530164532</v>
      </c>
      <c r="F33" s="61">
        <f t="shared" si="11"/>
        <v>26.380368098159508</v>
      </c>
      <c r="G33" s="61">
        <f t="shared" si="11"/>
        <v>24.440619621342513</v>
      </c>
      <c r="H33" s="61">
        <f t="shared" si="11"/>
        <v>27.185447195553309</v>
      </c>
      <c r="I33" s="61">
        <f t="shared" si="11"/>
        <v>27.426580388252862</v>
      </c>
      <c r="J33" s="61">
        <f t="shared" si="11"/>
        <v>33.576642335766422</v>
      </c>
      <c r="K33" s="61">
        <f t="shared" si="11"/>
        <v>26.186750130412101</v>
      </c>
      <c r="L33" s="61">
        <f t="shared" si="11"/>
        <v>30.350194552529182</v>
      </c>
      <c r="M33" s="61">
        <f t="shared" si="11"/>
        <v>26.089965397923876</v>
      </c>
      <c r="N33" s="61">
        <f t="shared" si="11"/>
        <v>23.764705882352942</v>
      </c>
      <c r="O33" s="61">
        <f t="shared" si="11"/>
        <v>23.781743308167467</v>
      </c>
      <c r="P33" s="61">
        <f t="shared" si="11"/>
        <v>24.456521739130434</v>
      </c>
      <c r="Q33" s="61">
        <f t="shared" si="11"/>
        <v>24.738493723849373</v>
      </c>
      <c r="R33" s="62">
        <f t="shared" si="11"/>
        <v>25.531914893617021</v>
      </c>
      <c r="S33" s="63">
        <f t="shared" si="11"/>
        <v>25.883160402115546</v>
      </c>
    </row>
    <row r="34" spans="2:22" ht="29.1" customHeight="1" thickTop="1" thickBot="1">
      <c r="B34" s="220" t="s">
        <v>28</v>
      </c>
      <c r="C34" s="221" t="s">
        <v>49</v>
      </c>
      <c r="D34" s="222"/>
      <c r="E34" s="50">
        <v>617</v>
      </c>
      <c r="F34" s="51">
        <v>556</v>
      </c>
      <c r="G34" s="51">
        <v>803</v>
      </c>
      <c r="H34" s="51">
        <v>952</v>
      </c>
      <c r="I34" s="51">
        <v>824</v>
      </c>
      <c r="J34" s="51">
        <v>234</v>
      </c>
      <c r="K34" s="51">
        <v>853</v>
      </c>
      <c r="L34" s="51">
        <v>317</v>
      </c>
      <c r="M34" s="52">
        <v>557</v>
      </c>
      <c r="N34" s="52">
        <v>647</v>
      </c>
      <c r="O34" s="52">
        <v>1064</v>
      </c>
      <c r="P34" s="52">
        <v>968</v>
      </c>
      <c r="Q34" s="52">
        <v>812</v>
      </c>
      <c r="R34" s="52">
        <v>966</v>
      </c>
      <c r="S34" s="53">
        <f>SUM(E34:R34)</f>
        <v>10170</v>
      </c>
    </row>
    <row r="35" spans="2:22" ht="29.1" customHeight="1" thickTop="1" thickBot="1">
      <c r="B35" s="196"/>
      <c r="C35" s="223" t="s">
        <v>38</v>
      </c>
      <c r="D35" s="224"/>
      <c r="E35" s="61">
        <f t="shared" ref="E35:S35" si="12">E34/E6*100</f>
        <v>28.199268738574041</v>
      </c>
      <c r="F35" s="61">
        <f t="shared" si="12"/>
        <v>37.900477164280844</v>
      </c>
      <c r="G35" s="61">
        <f t="shared" si="12"/>
        <v>46.069994262765348</v>
      </c>
      <c r="H35" s="61">
        <f t="shared" si="12"/>
        <v>48.105103587670541</v>
      </c>
      <c r="I35" s="61">
        <f t="shared" si="12"/>
        <v>41.015430562468893</v>
      </c>
      <c r="J35" s="61">
        <f t="shared" si="12"/>
        <v>34.160583941605836</v>
      </c>
      <c r="K35" s="61">
        <f t="shared" si="12"/>
        <v>44.496609285341684</v>
      </c>
      <c r="L35" s="61">
        <f t="shared" si="12"/>
        <v>41.115434500648504</v>
      </c>
      <c r="M35" s="61">
        <f t="shared" si="12"/>
        <v>38.54671280276817</v>
      </c>
      <c r="N35" s="61">
        <f t="shared" si="12"/>
        <v>50.745098039215684</v>
      </c>
      <c r="O35" s="61">
        <f t="shared" si="12"/>
        <v>36.513383665065206</v>
      </c>
      <c r="P35" s="61">
        <f t="shared" si="12"/>
        <v>43.840579710144929</v>
      </c>
      <c r="Q35" s="61">
        <f t="shared" si="12"/>
        <v>42.468619246861927</v>
      </c>
      <c r="R35" s="62">
        <f t="shared" si="12"/>
        <v>42.819148936170215</v>
      </c>
      <c r="S35" s="63">
        <f t="shared" si="12"/>
        <v>41.059388752069118</v>
      </c>
    </row>
    <row r="36" spans="2:22" ht="29.1" customHeight="1" thickTop="1" thickBot="1">
      <c r="B36" s="220" t="s">
        <v>31</v>
      </c>
      <c r="C36" s="226" t="s">
        <v>50</v>
      </c>
      <c r="D36" s="227"/>
      <c r="E36" s="65">
        <v>314</v>
      </c>
      <c r="F36" s="52">
        <v>278</v>
      </c>
      <c r="G36" s="52">
        <v>395</v>
      </c>
      <c r="H36" s="52">
        <v>284</v>
      </c>
      <c r="I36" s="52">
        <v>434</v>
      </c>
      <c r="J36" s="52">
        <v>94</v>
      </c>
      <c r="K36" s="52">
        <v>436</v>
      </c>
      <c r="L36" s="52">
        <v>143</v>
      </c>
      <c r="M36" s="52">
        <v>186</v>
      </c>
      <c r="N36" s="52">
        <v>171</v>
      </c>
      <c r="O36" s="52">
        <v>401</v>
      </c>
      <c r="P36" s="52">
        <v>399</v>
      </c>
      <c r="Q36" s="52">
        <v>438</v>
      </c>
      <c r="R36" s="52">
        <v>400</v>
      </c>
      <c r="S36" s="53">
        <f>SUM(E36:R36)</f>
        <v>4373</v>
      </c>
    </row>
    <row r="37" spans="2:22" ht="29.1" customHeight="1" thickTop="1" thickBot="1">
      <c r="B37" s="225"/>
      <c r="C37" s="223" t="s">
        <v>38</v>
      </c>
      <c r="D37" s="224"/>
      <c r="E37" s="61">
        <f t="shared" ref="E37:S37" si="13">E36/E6*100</f>
        <v>14.351005484460694</v>
      </c>
      <c r="F37" s="61">
        <f t="shared" si="13"/>
        <v>18.950238582140422</v>
      </c>
      <c r="G37" s="61">
        <f t="shared" si="13"/>
        <v>22.662076878944347</v>
      </c>
      <c r="H37" s="61">
        <f t="shared" si="13"/>
        <v>14.35068216270844</v>
      </c>
      <c r="I37" s="61">
        <f t="shared" si="13"/>
        <v>21.602787456445995</v>
      </c>
      <c r="J37" s="61">
        <f t="shared" si="13"/>
        <v>13.722627737226279</v>
      </c>
      <c r="K37" s="61">
        <f t="shared" si="13"/>
        <v>22.743870631194575</v>
      </c>
      <c r="L37" s="61">
        <f t="shared" si="13"/>
        <v>18.547341115434502</v>
      </c>
      <c r="M37" s="61">
        <f t="shared" si="13"/>
        <v>12.8719723183391</v>
      </c>
      <c r="N37" s="61">
        <f t="shared" si="13"/>
        <v>13.411764705882353</v>
      </c>
      <c r="O37" s="61">
        <f t="shared" si="13"/>
        <v>13.761153054221001</v>
      </c>
      <c r="P37" s="61">
        <f t="shared" si="13"/>
        <v>18.070652173913043</v>
      </c>
      <c r="Q37" s="61">
        <f t="shared" si="13"/>
        <v>22.90794979079498</v>
      </c>
      <c r="R37" s="62">
        <f t="shared" si="13"/>
        <v>17.730496453900709</v>
      </c>
      <c r="S37" s="63">
        <f t="shared" si="13"/>
        <v>17.655133432920184</v>
      </c>
    </row>
    <row r="38" spans="2:22" s="66" customFormat="1" ht="29.1" customHeight="1" thickTop="1" thickBot="1">
      <c r="B38" s="228" t="s">
        <v>42</v>
      </c>
      <c r="C38" s="230" t="s">
        <v>51</v>
      </c>
      <c r="D38" s="231"/>
      <c r="E38" s="65">
        <v>200</v>
      </c>
      <c r="F38" s="52">
        <v>119</v>
      </c>
      <c r="G38" s="52">
        <v>118</v>
      </c>
      <c r="H38" s="52">
        <v>101</v>
      </c>
      <c r="I38" s="52">
        <v>202</v>
      </c>
      <c r="J38" s="52">
        <v>47</v>
      </c>
      <c r="K38" s="52">
        <v>172</v>
      </c>
      <c r="L38" s="52">
        <v>68</v>
      </c>
      <c r="M38" s="52">
        <v>118</v>
      </c>
      <c r="N38" s="52">
        <v>79</v>
      </c>
      <c r="O38" s="52">
        <v>205</v>
      </c>
      <c r="P38" s="52">
        <v>128</v>
      </c>
      <c r="Q38" s="52">
        <v>146</v>
      </c>
      <c r="R38" s="52">
        <v>146</v>
      </c>
      <c r="S38" s="53">
        <f>SUM(E38:R38)</f>
        <v>1849</v>
      </c>
    </row>
    <row r="39" spans="2:22" s="4" customFormat="1" ht="29.1" customHeight="1" thickTop="1" thickBot="1">
      <c r="B39" s="229"/>
      <c r="C39" s="232" t="s">
        <v>38</v>
      </c>
      <c r="D39" s="233"/>
      <c r="E39" s="67">
        <f t="shared" ref="E39:S39" si="14">E38/E6*100</f>
        <v>9.1407678244972583</v>
      </c>
      <c r="F39" s="68">
        <f t="shared" si="14"/>
        <v>8.1117927743694604</v>
      </c>
      <c r="G39" s="68">
        <f t="shared" si="14"/>
        <v>6.7699368904188182</v>
      </c>
      <c r="H39" s="68">
        <f t="shared" si="14"/>
        <v>5.1035876705406764</v>
      </c>
      <c r="I39" s="68">
        <f t="shared" si="14"/>
        <v>10.054753608760578</v>
      </c>
      <c r="J39" s="68">
        <f t="shared" si="14"/>
        <v>6.8613138686131396</v>
      </c>
      <c r="K39" s="68">
        <f t="shared" si="14"/>
        <v>8.9723526343244657</v>
      </c>
      <c r="L39" s="68">
        <f t="shared" si="14"/>
        <v>8.8197146562905324</v>
      </c>
      <c r="M39" s="68">
        <f t="shared" si="14"/>
        <v>8.1660899653979246</v>
      </c>
      <c r="N39" s="68">
        <f t="shared" si="14"/>
        <v>6.1960784313725492</v>
      </c>
      <c r="O39" s="67">
        <f t="shared" si="14"/>
        <v>7.0350034317089918</v>
      </c>
      <c r="P39" s="68">
        <f t="shared" si="14"/>
        <v>5.7971014492753623</v>
      </c>
      <c r="Q39" s="68">
        <f t="shared" si="14"/>
        <v>7.6359832635983267</v>
      </c>
      <c r="R39" s="69">
        <f t="shared" si="14"/>
        <v>6.4716312056737584</v>
      </c>
      <c r="S39" s="63">
        <f t="shared" si="14"/>
        <v>7.4649763817675323</v>
      </c>
    </row>
    <row r="40" spans="2:22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22" s="4" customFormat="1" ht="48.75" customHeight="1" thickBot="1">
      <c r="B41" s="234" t="s">
        <v>52</v>
      </c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</row>
    <row r="42" spans="2:22" s="4" customFormat="1" ht="42" customHeight="1" thickTop="1" thickBot="1">
      <c r="B42" s="6" t="s">
        <v>1</v>
      </c>
      <c r="C42" s="74" t="s">
        <v>2</v>
      </c>
      <c r="D42" s="75" t="s">
        <v>3</v>
      </c>
      <c r="E42" s="76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235" t="s">
        <v>55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14"/>
    </row>
    <row r="44" spans="2:22" s="4" customFormat="1" ht="42" customHeight="1" thickTop="1" thickBot="1">
      <c r="B44" s="77" t="s">
        <v>20</v>
      </c>
      <c r="C44" s="218" t="s">
        <v>56</v>
      </c>
      <c r="D44" s="219"/>
      <c r="E44" s="58">
        <v>471</v>
      </c>
      <c r="F44" s="58">
        <v>229</v>
      </c>
      <c r="G44" s="58">
        <v>431</v>
      </c>
      <c r="H44" s="58">
        <v>200</v>
      </c>
      <c r="I44" s="58">
        <v>272</v>
      </c>
      <c r="J44" s="58">
        <v>74</v>
      </c>
      <c r="K44" s="58">
        <v>295</v>
      </c>
      <c r="L44" s="58">
        <v>156</v>
      </c>
      <c r="M44" s="58">
        <v>371</v>
      </c>
      <c r="N44" s="58">
        <v>247</v>
      </c>
      <c r="O44" s="58">
        <v>1169</v>
      </c>
      <c r="P44" s="58">
        <v>156</v>
      </c>
      <c r="Q44" s="58">
        <v>181</v>
      </c>
      <c r="R44" s="78">
        <v>257</v>
      </c>
      <c r="S44" s="79">
        <f>SUM(E44:R44)</f>
        <v>4509</v>
      </c>
    </row>
    <row r="45" spans="2:22" s="4" customFormat="1" ht="42" customHeight="1" thickTop="1" thickBot="1">
      <c r="B45" s="80"/>
      <c r="C45" s="208" t="s">
        <v>57</v>
      </c>
      <c r="D45" s="209"/>
      <c r="E45" s="81">
        <v>38</v>
      </c>
      <c r="F45" s="51">
        <v>49</v>
      </c>
      <c r="G45" s="51">
        <v>31</v>
      </c>
      <c r="H45" s="51">
        <v>61</v>
      </c>
      <c r="I45" s="51">
        <v>54</v>
      </c>
      <c r="J45" s="51">
        <v>47</v>
      </c>
      <c r="K45" s="51">
        <v>228</v>
      </c>
      <c r="L45" s="51">
        <v>36</v>
      </c>
      <c r="M45" s="52">
        <v>52</v>
      </c>
      <c r="N45" s="52">
        <v>53</v>
      </c>
      <c r="O45" s="52">
        <v>50</v>
      </c>
      <c r="P45" s="52">
        <v>24</v>
      </c>
      <c r="Q45" s="52">
        <v>100</v>
      </c>
      <c r="R45" s="52">
        <v>112</v>
      </c>
      <c r="S45" s="79">
        <f>SUM(E45:R45)</f>
        <v>935</v>
      </c>
    </row>
    <row r="46" spans="2:22" s="4" customFormat="1" ht="42" customHeight="1" thickTop="1" thickBot="1">
      <c r="B46" s="82" t="s">
        <v>23</v>
      </c>
      <c r="C46" s="210" t="s">
        <v>58</v>
      </c>
      <c r="D46" s="211"/>
      <c r="E46" s="83">
        <f>E44+'[1]Stan i struktura I 21'!E46</f>
        <v>1565</v>
      </c>
      <c r="F46" s="83">
        <f>F44+'[1]Stan i struktura I 21'!F46</f>
        <v>387</v>
      </c>
      <c r="G46" s="83">
        <f>G44+'[1]Stan i struktura I 21'!G46</f>
        <v>545</v>
      </c>
      <c r="H46" s="83">
        <f>H44+'[1]Stan i struktura I 21'!H46</f>
        <v>325</v>
      </c>
      <c r="I46" s="83">
        <f>I44+'[1]Stan i struktura I 21'!I46</f>
        <v>391</v>
      </c>
      <c r="J46" s="83">
        <f>J44+'[1]Stan i struktura I 21'!J46</f>
        <v>144</v>
      </c>
      <c r="K46" s="83">
        <f>K44+'[1]Stan i struktura I 21'!K46</f>
        <v>363</v>
      </c>
      <c r="L46" s="83">
        <f>L44+'[1]Stan i struktura I 21'!L46</f>
        <v>203</v>
      </c>
      <c r="M46" s="83">
        <f>M44+'[1]Stan i struktura I 21'!M46</f>
        <v>546</v>
      </c>
      <c r="N46" s="83">
        <f>N44+'[1]Stan i struktura I 21'!N46</f>
        <v>434</v>
      </c>
      <c r="O46" s="83">
        <f>O44+'[1]Stan i struktura I 21'!O46</f>
        <v>1603</v>
      </c>
      <c r="P46" s="83">
        <f>P44+'[1]Stan i struktura I 21'!P46</f>
        <v>190</v>
      </c>
      <c r="Q46" s="83">
        <f>Q44+'[1]Stan i struktura I 21'!Q46</f>
        <v>365</v>
      </c>
      <c r="R46" s="84">
        <f>R44+'[1]Stan i struktura I 21'!R46</f>
        <v>526</v>
      </c>
      <c r="S46" s="85">
        <f>S44+'[1]Stan i struktura I 21'!S46</f>
        <v>7587</v>
      </c>
      <c r="U46" s="4">
        <f>SUM(E46:R46)</f>
        <v>7587</v>
      </c>
      <c r="V46" s="4">
        <f>SUM(E46:R46)</f>
        <v>7587</v>
      </c>
    </row>
    <row r="47" spans="2:22" s="4" customFormat="1" ht="42" customHeight="1" thickBot="1">
      <c r="B47" s="212" t="s">
        <v>59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4"/>
    </row>
    <row r="48" spans="2:22" s="4" customFormat="1" ht="42" customHeight="1" thickTop="1" thickBot="1">
      <c r="B48" s="215" t="s">
        <v>20</v>
      </c>
      <c r="C48" s="216" t="s">
        <v>60</v>
      </c>
      <c r="D48" s="217"/>
      <c r="E48" s="59">
        <v>5</v>
      </c>
      <c r="F48" s="59">
        <v>3</v>
      </c>
      <c r="G48" s="59">
        <v>1</v>
      </c>
      <c r="H48" s="59">
        <v>9</v>
      </c>
      <c r="I48" s="59">
        <v>14</v>
      </c>
      <c r="J48" s="59">
        <v>0</v>
      </c>
      <c r="K48" s="59">
        <v>8</v>
      </c>
      <c r="L48" s="59">
        <v>8</v>
      </c>
      <c r="M48" s="59">
        <v>3</v>
      </c>
      <c r="N48" s="59">
        <v>2</v>
      </c>
      <c r="O48" s="59">
        <v>7</v>
      </c>
      <c r="P48" s="59">
        <v>4</v>
      </c>
      <c r="Q48" s="59">
        <v>31</v>
      </c>
      <c r="R48" s="60">
        <v>15</v>
      </c>
      <c r="S48" s="86">
        <f>SUM(E48:R48)</f>
        <v>110</v>
      </c>
    </row>
    <row r="49" spans="2:22" ht="42" customHeight="1" thickTop="1" thickBot="1">
      <c r="B49" s="196"/>
      <c r="C49" s="206" t="s">
        <v>61</v>
      </c>
      <c r="D49" s="207"/>
      <c r="E49" s="87">
        <f>E48+'[1]Stan i struktura I 21'!E49</f>
        <v>5</v>
      </c>
      <c r="F49" s="87">
        <f>F48+'[1]Stan i struktura I 21'!F49</f>
        <v>4</v>
      </c>
      <c r="G49" s="87">
        <f>G48+'[1]Stan i struktura I 21'!G49</f>
        <v>1</v>
      </c>
      <c r="H49" s="87">
        <f>H48+'[1]Stan i struktura I 21'!H49</f>
        <v>10</v>
      </c>
      <c r="I49" s="87">
        <f>I48+'[1]Stan i struktura I 21'!I49</f>
        <v>17</v>
      </c>
      <c r="J49" s="87">
        <f>J48+'[1]Stan i struktura I 21'!J49</f>
        <v>0</v>
      </c>
      <c r="K49" s="87">
        <f>K48+'[1]Stan i struktura I 21'!K49</f>
        <v>11</v>
      </c>
      <c r="L49" s="87">
        <f>L48+'[1]Stan i struktura I 21'!L49</f>
        <v>9</v>
      </c>
      <c r="M49" s="87">
        <f>M48+'[1]Stan i struktura I 21'!M49</f>
        <v>3</v>
      </c>
      <c r="N49" s="87">
        <f>N48+'[1]Stan i struktura I 21'!N49</f>
        <v>2</v>
      </c>
      <c r="O49" s="87">
        <f>O48+'[1]Stan i struktura I 21'!O49</f>
        <v>7</v>
      </c>
      <c r="P49" s="87">
        <f>P48+'[1]Stan i struktura I 21'!P49</f>
        <v>5</v>
      </c>
      <c r="Q49" s="87">
        <f>Q48+'[1]Stan i struktura I 21'!Q49</f>
        <v>40</v>
      </c>
      <c r="R49" s="88">
        <f>R48+'[1]Stan i struktura I 21'!R49</f>
        <v>24</v>
      </c>
      <c r="S49" s="85">
        <f>S48+'[1]Stan i struktura I 21'!S49</f>
        <v>138</v>
      </c>
      <c r="U49" s="1">
        <f>SUM(E49:R49)</f>
        <v>138</v>
      </c>
      <c r="V49" s="4">
        <f>SUM(E49:R49)</f>
        <v>138</v>
      </c>
    </row>
    <row r="50" spans="2:22" s="4" customFormat="1" ht="42" customHeight="1" thickTop="1" thickBot="1">
      <c r="B50" s="191" t="s">
        <v>23</v>
      </c>
      <c r="C50" s="204" t="s">
        <v>62</v>
      </c>
      <c r="D50" s="205"/>
      <c r="E50" s="89">
        <v>7</v>
      </c>
      <c r="F50" s="89">
        <v>9</v>
      </c>
      <c r="G50" s="89">
        <v>2</v>
      </c>
      <c r="H50" s="89">
        <v>6</v>
      </c>
      <c r="I50" s="89">
        <v>0</v>
      </c>
      <c r="J50" s="89">
        <v>0</v>
      </c>
      <c r="K50" s="89">
        <v>3</v>
      </c>
      <c r="L50" s="89">
        <v>2</v>
      </c>
      <c r="M50" s="89">
        <v>3</v>
      </c>
      <c r="N50" s="89">
        <v>0</v>
      </c>
      <c r="O50" s="89">
        <v>1</v>
      </c>
      <c r="P50" s="89">
        <v>12</v>
      </c>
      <c r="Q50" s="89">
        <v>26</v>
      </c>
      <c r="R50" s="90">
        <v>3</v>
      </c>
      <c r="S50" s="86">
        <f>SUM(E50:R50)</f>
        <v>74</v>
      </c>
    </row>
    <row r="51" spans="2:22" ht="42" customHeight="1" thickTop="1" thickBot="1">
      <c r="B51" s="196"/>
      <c r="C51" s="206" t="s">
        <v>63</v>
      </c>
      <c r="D51" s="207"/>
      <c r="E51" s="87">
        <f>E50+'[1]Stan i struktura I 21'!E51</f>
        <v>8</v>
      </c>
      <c r="F51" s="87">
        <f>F50+'[1]Stan i struktura I 21'!F51</f>
        <v>13</v>
      </c>
      <c r="G51" s="87">
        <f>G50+'[1]Stan i struktura I 21'!G51</f>
        <v>2</v>
      </c>
      <c r="H51" s="87">
        <f>H50+'[1]Stan i struktura I 21'!H51</f>
        <v>8</v>
      </c>
      <c r="I51" s="87">
        <f>I50+'[1]Stan i struktura I 21'!I51</f>
        <v>0</v>
      </c>
      <c r="J51" s="87">
        <f>J50+'[1]Stan i struktura I 21'!J51</f>
        <v>0</v>
      </c>
      <c r="K51" s="87">
        <f>K50+'[1]Stan i struktura I 21'!K51</f>
        <v>3</v>
      </c>
      <c r="L51" s="87">
        <f>L50+'[1]Stan i struktura I 21'!L51</f>
        <v>5</v>
      </c>
      <c r="M51" s="87">
        <f>M50+'[1]Stan i struktura I 21'!M51</f>
        <v>3</v>
      </c>
      <c r="N51" s="87">
        <f>N50+'[1]Stan i struktura I 21'!N51</f>
        <v>0</v>
      </c>
      <c r="O51" s="87">
        <f>O50+'[1]Stan i struktura I 21'!O51</f>
        <v>2</v>
      </c>
      <c r="P51" s="87">
        <f>P50+'[1]Stan i struktura I 21'!P51</f>
        <v>12</v>
      </c>
      <c r="Q51" s="87">
        <f>Q50+'[1]Stan i struktura I 21'!Q51</f>
        <v>39</v>
      </c>
      <c r="R51" s="88">
        <f>R50+'[1]Stan i struktura I 21'!R51</f>
        <v>3</v>
      </c>
      <c r="S51" s="85">
        <f>S50+'[1]Stan i struktura I 21'!S51</f>
        <v>98</v>
      </c>
      <c r="U51" s="1">
        <f>SUM(E51:R51)</f>
        <v>98</v>
      </c>
      <c r="V51" s="4">
        <f>SUM(E51:R51)</f>
        <v>98</v>
      </c>
    </row>
    <row r="52" spans="2:22" s="4" customFormat="1" ht="42" customHeight="1" thickTop="1" thickBot="1">
      <c r="B52" s="183" t="s">
        <v>28</v>
      </c>
      <c r="C52" s="197" t="s">
        <v>64</v>
      </c>
      <c r="D52" s="198"/>
      <c r="E52" s="50">
        <v>3</v>
      </c>
      <c r="F52" s="51">
        <v>1</v>
      </c>
      <c r="G52" s="51">
        <v>0</v>
      </c>
      <c r="H52" s="51">
        <v>10</v>
      </c>
      <c r="I52" s="52">
        <v>0</v>
      </c>
      <c r="J52" s="51">
        <v>0</v>
      </c>
      <c r="K52" s="52">
        <v>0</v>
      </c>
      <c r="L52" s="51">
        <v>0</v>
      </c>
      <c r="M52" s="52">
        <v>1</v>
      </c>
      <c r="N52" s="52">
        <v>0</v>
      </c>
      <c r="O52" s="52">
        <v>0</v>
      </c>
      <c r="P52" s="51">
        <v>0</v>
      </c>
      <c r="Q52" s="91">
        <v>0</v>
      </c>
      <c r="R52" s="52">
        <v>0</v>
      </c>
      <c r="S52" s="86">
        <f>SUM(E52:R52)</f>
        <v>15</v>
      </c>
    </row>
    <row r="53" spans="2:22" ht="42" customHeight="1" thickTop="1" thickBot="1">
      <c r="B53" s="196"/>
      <c r="C53" s="206" t="s">
        <v>65</v>
      </c>
      <c r="D53" s="207"/>
      <c r="E53" s="87">
        <f>E52+'[1]Stan i struktura I 21'!E53</f>
        <v>4</v>
      </c>
      <c r="F53" s="87">
        <f>F52+'[1]Stan i struktura I 21'!F53</f>
        <v>1</v>
      </c>
      <c r="G53" s="87">
        <f>G52+'[1]Stan i struktura I 21'!G53</f>
        <v>0</v>
      </c>
      <c r="H53" s="87">
        <f>H52+'[1]Stan i struktura I 21'!H53</f>
        <v>10</v>
      </c>
      <c r="I53" s="87">
        <f>I52+'[1]Stan i struktura I 21'!I53</f>
        <v>1</v>
      </c>
      <c r="J53" s="87">
        <f>J52+'[1]Stan i struktura I 21'!J53</f>
        <v>0</v>
      </c>
      <c r="K53" s="87">
        <f>K52+'[1]Stan i struktura I 21'!K53</f>
        <v>0</v>
      </c>
      <c r="L53" s="87">
        <f>L52+'[1]Stan i struktura I 21'!L53</f>
        <v>0</v>
      </c>
      <c r="M53" s="87">
        <f>M52+'[1]Stan i struktura I 21'!M53</f>
        <v>2</v>
      </c>
      <c r="N53" s="87">
        <f>N52+'[1]Stan i struktura I 21'!N53</f>
        <v>0</v>
      </c>
      <c r="O53" s="87">
        <f>O52+'[1]Stan i struktura I 21'!O53</f>
        <v>0</v>
      </c>
      <c r="P53" s="87">
        <f>P52+'[1]Stan i struktura I 21'!P53</f>
        <v>0</v>
      </c>
      <c r="Q53" s="87">
        <f>Q52+'[1]Stan i struktura I 21'!Q53</f>
        <v>0</v>
      </c>
      <c r="R53" s="88">
        <f>R52+'[1]Stan i struktura I 21'!R53</f>
        <v>1</v>
      </c>
      <c r="S53" s="85">
        <f>S52+'[1]Stan i struktura I 21'!S53</f>
        <v>19</v>
      </c>
      <c r="U53" s="1">
        <f>SUM(E53:R53)</f>
        <v>19</v>
      </c>
      <c r="V53" s="4">
        <f>SUM(E53:R53)</f>
        <v>19</v>
      </c>
    </row>
    <row r="54" spans="2:22" s="4" customFormat="1" ht="42" customHeight="1" thickTop="1" thickBot="1">
      <c r="B54" s="183" t="s">
        <v>31</v>
      </c>
      <c r="C54" s="197" t="s">
        <v>66</v>
      </c>
      <c r="D54" s="198"/>
      <c r="E54" s="50">
        <v>6</v>
      </c>
      <c r="F54" s="51">
        <v>0</v>
      </c>
      <c r="G54" s="51">
        <v>0</v>
      </c>
      <c r="H54" s="51">
        <v>0</v>
      </c>
      <c r="I54" s="52">
        <v>0</v>
      </c>
      <c r="J54" s="51">
        <v>2</v>
      </c>
      <c r="K54" s="52">
        <v>0</v>
      </c>
      <c r="L54" s="51">
        <v>2</v>
      </c>
      <c r="M54" s="52">
        <v>0</v>
      </c>
      <c r="N54" s="52">
        <v>1</v>
      </c>
      <c r="O54" s="52">
        <v>3</v>
      </c>
      <c r="P54" s="51">
        <v>0</v>
      </c>
      <c r="Q54" s="91">
        <v>1</v>
      </c>
      <c r="R54" s="52">
        <v>1</v>
      </c>
      <c r="S54" s="86">
        <f>SUM(E54:R54)</f>
        <v>16</v>
      </c>
    </row>
    <row r="55" spans="2:22" s="4" customFormat="1" ht="42" customHeight="1" thickTop="1" thickBot="1">
      <c r="B55" s="196"/>
      <c r="C55" s="199" t="s">
        <v>67</v>
      </c>
      <c r="D55" s="200"/>
      <c r="E55" s="87">
        <f>E54+'[1]Stan i struktura I 21'!E55</f>
        <v>9</v>
      </c>
      <c r="F55" s="87">
        <f>F54+'[1]Stan i struktura I 21'!F55</f>
        <v>0</v>
      </c>
      <c r="G55" s="87">
        <f>G54+'[1]Stan i struktura I 21'!G55</f>
        <v>0</v>
      </c>
      <c r="H55" s="87">
        <f>H54+'[1]Stan i struktura I 21'!H55</f>
        <v>0</v>
      </c>
      <c r="I55" s="87">
        <f>I54+'[1]Stan i struktura I 21'!I55</f>
        <v>1</v>
      </c>
      <c r="J55" s="87">
        <f>J54+'[1]Stan i struktura I 21'!J55</f>
        <v>3</v>
      </c>
      <c r="K55" s="87">
        <f>K54+'[1]Stan i struktura I 21'!K55</f>
        <v>0</v>
      </c>
      <c r="L55" s="87">
        <f>L54+'[1]Stan i struktura I 21'!L55</f>
        <v>2</v>
      </c>
      <c r="M55" s="87">
        <f>M54+'[1]Stan i struktura I 21'!M55</f>
        <v>0</v>
      </c>
      <c r="N55" s="87">
        <f>N54+'[1]Stan i struktura I 21'!N55</f>
        <v>1</v>
      </c>
      <c r="O55" s="87">
        <f>O54+'[1]Stan i struktura I 21'!O55</f>
        <v>5</v>
      </c>
      <c r="P55" s="87">
        <f>P54+'[1]Stan i struktura I 21'!P55</f>
        <v>0</v>
      </c>
      <c r="Q55" s="87">
        <f>Q54+'[1]Stan i struktura I 21'!Q55</f>
        <v>5</v>
      </c>
      <c r="R55" s="88">
        <f>R54+'[1]Stan i struktura I 21'!R55</f>
        <v>2</v>
      </c>
      <c r="S55" s="85">
        <f>S54+'[1]Stan i struktura I 21'!S55</f>
        <v>28</v>
      </c>
      <c r="U55" s="4">
        <f>SUM(E55:R55)</f>
        <v>28</v>
      </c>
      <c r="V55" s="4">
        <f>SUM(E55:R55)</f>
        <v>28</v>
      </c>
    </row>
    <row r="56" spans="2:22" s="4" customFormat="1" ht="42" customHeight="1" thickTop="1" thickBot="1">
      <c r="B56" s="183" t="s">
        <v>42</v>
      </c>
      <c r="C56" s="184" t="s">
        <v>68</v>
      </c>
      <c r="D56" s="185"/>
      <c r="E56" s="92">
        <v>3</v>
      </c>
      <c r="F56" s="92">
        <v>0</v>
      </c>
      <c r="G56" s="92">
        <v>2</v>
      </c>
      <c r="H56" s="92">
        <v>1</v>
      </c>
      <c r="I56" s="92">
        <v>7</v>
      </c>
      <c r="J56" s="92">
        <v>0</v>
      </c>
      <c r="K56" s="92">
        <v>5</v>
      </c>
      <c r="L56" s="92">
        <v>2</v>
      </c>
      <c r="M56" s="92">
        <v>4</v>
      </c>
      <c r="N56" s="92">
        <v>0</v>
      </c>
      <c r="O56" s="92">
        <v>1</v>
      </c>
      <c r="P56" s="92">
        <v>4</v>
      </c>
      <c r="Q56" s="92">
        <v>12</v>
      </c>
      <c r="R56" s="93">
        <v>0</v>
      </c>
      <c r="S56" s="86">
        <f>SUM(E56:R56)</f>
        <v>41</v>
      </c>
    </row>
    <row r="57" spans="2:22" s="4" customFormat="1" ht="42" customHeight="1" thickTop="1" thickBot="1">
      <c r="B57" s="201"/>
      <c r="C57" s="202" t="s">
        <v>69</v>
      </c>
      <c r="D57" s="203"/>
      <c r="E57" s="87">
        <f>E56+'[1]Stan i struktura I 21'!E57</f>
        <v>7</v>
      </c>
      <c r="F57" s="87">
        <f>F56+'[1]Stan i struktura I 21'!F57</f>
        <v>5</v>
      </c>
      <c r="G57" s="87">
        <f>G56+'[1]Stan i struktura I 21'!G57</f>
        <v>2</v>
      </c>
      <c r="H57" s="87">
        <f>H56+'[1]Stan i struktura I 21'!H57</f>
        <v>4</v>
      </c>
      <c r="I57" s="87">
        <f>I56+'[1]Stan i struktura I 21'!I57</f>
        <v>7</v>
      </c>
      <c r="J57" s="87">
        <f>J56+'[1]Stan i struktura I 21'!J57</f>
        <v>0</v>
      </c>
      <c r="K57" s="87">
        <f>K56+'[1]Stan i struktura I 21'!K57</f>
        <v>8</v>
      </c>
      <c r="L57" s="87">
        <f>L56+'[1]Stan i struktura I 21'!L57</f>
        <v>2</v>
      </c>
      <c r="M57" s="87">
        <f>M56+'[1]Stan i struktura I 21'!M57</f>
        <v>10</v>
      </c>
      <c r="N57" s="87">
        <f>N56+'[1]Stan i struktura I 21'!N57</f>
        <v>3</v>
      </c>
      <c r="O57" s="87">
        <f>O56+'[1]Stan i struktura I 21'!O57</f>
        <v>1</v>
      </c>
      <c r="P57" s="87">
        <f>P56+'[1]Stan i struktura I 21'!P57</f>
        <v>4</v>
      </c>
      <c r="Q57" s="87">
        <f>Q56+'[1]Stan i struktura I 21'!Q57</f>
        <v>13</v>
      </c>
      <c r="R57" s="88">
        <f>R56+'[1]Stan i struktura I 21'!R57</f>
        <v>0</v>
      </c>
      <c r="S57" s="85">
        <f>S56+'[1]Stan i struktura I 21'!S57</f>
        <v>66</v>
      </c>
      <c r="U57" s="4">
        <f>SUM(E57:R57)</f>
        <v>66</v>
      </c>
      <c r="V57" s="4">
        <f>SUM(E57:R57)</f>
        <v>66</v>
      </c>
    </row>
    <row r="58" spans="2:22" s="4" customFormat="1" ht="42" customHeight="1" thickTop="1" thickBot="1">
      <c r="B58" s="183" t="s">
        <v>44</v>
      </c>
      <c r="C58" s="184" t="s">
        <v>70</v>
      </c>
      <c r="D58" s="185"/>
      <c r="E58" s="92">
        <v>0</v>
      </c>
      <c r="F58" s="92">
        <v>0</v>
      </c>
      <c r="G58" s="92">
        <v>1</v>
      </c>
      <c r="H58" s="92">
        <v>2</v>
      </c>
      <c r="I58" s="92">
        <v>2</v>
      </c>
      <c r="J58" s="92">
        <v>0</v>
      </c>
      <c r="K58" s="92">
        <v>0</v>
      </c>
      <c r="L58" s="92">
        <v>1</v>
      </c>
      <c r="M58" s="92">
        <v>2</v>
      </c>
      <c r="N58" s="92">
        <v>2</v>
      </c>
      <c r="O58" s="92">
        <v>3</v>
      </c>
      <c r="P58" s="92">
        <v>1</v>
      </c>
      <c r="Q58" s="92">
        <v>1</v>
      </c>
      <c r="R58" s="93">
        <v>1</v>
      </c>
      <c r="S58" s="86">
        <f>SUM(E58:R58)</f>
        <v>16</v>
      </c>
    </row>
    <row r="59" spans="2:22" s="4" customFormat="1" ht="42" customHeight="1" thickTop="1" thickBot="1">
      <c r="B59" s="191"/>
      <c r="C59" s="192" t="s">
        <v>71</v>
      </c>
      <c r="D59" s="193"/>
      <c r="E59" s="87">
        <f>E58+'[1]Stan i struktura I 21'!E59</f>
        <v>1</v>
      </c>
      <c r="F59" s="87">
        <f>F58+'[1]Stan i struktura I 21'!F59</f>
        <v>0</v>
      </c>
      <c r="G59" s="87">
        <f>G58+'[1]Stan i struktura I 21'!G59</f>
        <v>1</v>
      </c>
      <c r="H59" s="87">
        <f>H58+'[1]Stan i struktura I 21'!H59</f>
        <v>3</v>
      </c>
      <c r="I59" s="87">
        <f>I58+'[1]Stan i struktura I 21'!I59</f>
        <v>2</v>
      </c>
      <c r="J59" s="87">
        <f>J58+'[1]Stan i struktura I 21'!J59</f>
        <v>0</v>
      </c>
      <c r="K59" s="87">
        <f>K58+'[1]Stan i struktura I 21'!K59</f>
        <v>0</v>
      </c>
      <c r="L59" s="87">
        <f>L58+'[1]Stan i struktura I 21'!L59</f>
        <v>2</v>
      </c>
      <c r="M59" s="87">
        <f>M58+'[1]Stan i struktura I 21'!M59</f>
        <v>2</v>
      </c>
      <c r="N59" s="87">
        <f>N58+'[1]Stan i struktura I 21'!N59</f>
        <v>2</v>
      </c>
      <c r="O59" s="87">
        <f>O58+'[1]Stan i struktura I 21'!O59</f>
        <v>3</v>
      </c>
      <c r="P59" s="87">
        <f>P58+'[1]Stan i struktura I 21'!P59</f>
        <v>1</v>
      </c>
      <c r="Q59" s="87">
        <f>Q58+'[1]Stan i struktura I 21'!Q59</f>
        <v>1</v>
      </c>
      <c r="R59" s="88">
        <f>R58+'[1]Stan i struktura I 21'!R59</f>
        <v>1</v>
      </c>
      <c r="S59" s="85">
        <f>S58+'[1]Stan i struktura I 21'!S59</f>
        <v>19</v>
      </c>
      <c r="U59" s="4">
        <f>SUM(E59:R59)</f>
        <v>19</v>
      </c>
      <c r="V59" s="4">
        <f>SUM(E59:R59)</f>
        <v>19</v>
      </c>
    </row>
    <row r="60" spans="2:22" s="4" customFormat="1" ht="42" customHeight="1" thickTop="1" thickBot="1">
      <c r="B60" s="182" t="s">
        <v>72</v>
      </c>
      <c r="C60" s="184" t="s">
        <v>73</v>
      </c>
      <c r="D60" s="185"/>
      <c r="E60" s="92">
        <v>15</v>
      </c>
      <c r="F60" s="92">
        <v>12</v>
      </c>
      <c r="G60" s="92">
        <v>18</v>
      </c>
      <c r="H60" s="92">
        <v>53</v>
      </c>
      <c r="I60" s="92">
        <v>18</v>
      </c>
      <c r="J60" s="92">
        <v>5</v>
      </c>
      <c r="K60" s="92">
        <v>22</v>
      </c>
      <c r="L60" s="92">
        <v>20</v>
      </c>
      <c r="M60" s="92">
        <v>27</v>
      </c>
      <c r="N60" s="92">
        <v>1</v>
      </c>
      <c r="O60" s="92">
        <v>35</v>
      </c>
      <c r="P60" s="92">
        <v>22</v>
      </c>
      <c r="Q60" s="92">
        <v>12</v>
      </c>
      <c r="R60" s="93">
        <v>27</v>
      </c>
      <c r="S60" s="86">
        <f>SUM(E60:R60)</f>
        <v>287</v>
      </c>
    </row>
    <row r="61" spans="2:22" s="4" customFormat="1" ht="42" customHeight="1" thickTop="1" thickBot="1">
      <c r="B61" s="182"/>
      <c r="C61" s="194" t="s">
        <v>74</v>
      </c>
      <c r="D61" s="195"/>
      <c r="E61" s="94">
        <f>E60+'[1]Stan i struktura I 21'!E61</f>
        <v>16</v>
      </c>
      <c r="F61" s="94">
        <f>F60+'[1]Stan i struktura I 21'!F61</f>
        <v>13</v>
      </c>
      <c r="G61" s="94">
        <f>G60+'[1]Stan i struktura I 21'!G61</f>
        <v>18</v>
      </c>
      <c r="H61" s="94">
        <f>H60+'[1]Stan i struktura I 21'!H61</f>
        <v>55</v>
      </c>
      <c r="I61" s="94">
        <f>I60+'[1]Stan i struktura I 21'!I61</f>
        <v>21</v>
      </c>
      <c r="J61" s="94">
        <f>J60+'[1]Stan i struktura I 21'!J61</f>
        <v>6</v>
      </c>
      <c r="K61" s="94">
        <f>K60+'[1]Stan i struktura I 21'!K61</f>
        <v>23</v>
      </c>
      <c r="L61" s="94">
        <f>L60+'[1]Stan i struktura I 21'!L61</f>
        <v>21</v>
      </c>
      <c r="M61" s="94">
        <f>M60+'[1]Stan i struktura I 21'!M61</f>
        <v>27</v>
      </c>
      <c r="N61" s="94">
        <f>N60+'[1]Stan i struktura I 21'!N61</f>
        <v>1</v>
      </c>
      <c r="O61" s="94">
        <f>O60+'[1]Stan i struktura I 21'!O61</f>
        <v>48</v>
      </c>
      <c r="P61" s="94">
        <f>P60+'[1]Stan i struktura I 21'!P61</f>
        <v>28</v>
      </c>
      <c r="Q61" s="94">
        <f>Q60+'[1]Stan i struktura I 21'!Q61</f>
        <v>16</v>
      </c>
      <c r="R61" s="95">
        <f>R60+'[1]Stan i struktura I 21'!R61</f>
        <v>30</v>
      </c>
      <c r="S61" s="85">
        <f>S60+'[1]Stan i struktura I 21'!S61</f>
        <v>323</v>
      </c>
      <c r="U61" s="4">
        <f>SUM(E61:R61)</f>
        <v>323</v>
      </c>
      <c r="V61" s="4">
        <f>SUM(E61:R61)</f>
        <v>323</v>
      </c>
    </row>
    <row r="62" spans="2:22" s="4" customFormat="1" ht="42" customHeight="1" thickTop="1" thickBot="1">
      <c r="B62" s="182" t="s">
        <v>75</v>
      </c>
      <c r="C62" s="184" t="s">
        <v>76</v>
      </c>
      <c r="D62" s="185"/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9</v>
      </c>
      <c r="L62" s="92">
        <v>0</v>
      </c>
      <c r="M62" s="92">
        <v>0</v>
      </c>
      <c r="N62" s="92">
        <v>0</v>
      </c>
      <c r="O62" s="92">
        <v>17</v>
      </c>
      <c r="P62" s="92">
        <v>1</v>
      </c>
      <c r="Q62" s="92">
        <v>16</v>
      </c>
      <c r="R62" s="93">
        <v>68</v>
      </c>
      <c r="S62" s="86">
        <f>SUM(E62:R62)</f>
        <v>111</v>
      </c>
    </row>
    <row r="63" spans="2:22" s="4" customFormat="1" ht="42" customHeight="1" thickTop="1" thickBot="1">
      <c r="B63" s="183"/>
      <c r="C63" s="186" t="s">
        <v>77</v>
      </c>
      <c r="D63" s="187"/>
      <c r="E63" s="87">
        <f>E62+'[1]Stan i struktura I 21'!E63</f>
        <v>0</v>
      </c>
      <c r="F63" s="87">
        <f>F62+'[1]Stan i struktura I 21'!F63</f>
        <v>0</v>
      </c>
      <c r="G63" s="87">
        <f>G62+'[1]Stan i struktura I 21'!G63</f>
        <v>0</v>
      </c>
      <c r="H63" s="87">
        <f>H62+'[1]Stan i struktura I 21'!H63</f>
        <v>0</v>
      </c>
      <c r="I63" s="87">
        <f>I62+'[1]Stan i struktura I 21'!I63</f>
        <v>0</v>
      </c>
      <c r="J63" s="87">
        <f>J62+'[1]Stan i struktura I 21'!J63</f>
        <v>0</v>
      </c>
      <c r="K63" s="87">
        <f>K62+'[1]Stan i struktura I 21'!K63</f>
        <v>9</v>
      </c>
      <c r="L63" s="87">
        <f>L62+'[1]Stan i struktura I 21'!L63</f>
        <v>0</v>
      </c>
      <c r="M63" s="87">
        <f>M62+'[1]Stan i struktura I 21'!M63</f>
        <v>0</v>
      </c>
      <c r="N63" s="87">
        <f>N62+'[1]Stan i struktura I 21'!N63</f>
        <v>0</v>
      </c>
      <c r="O63" s="87">
        <f>O62+'[1]Stan i struktura I 21'!O63</f>
        <v>17</v>
      </c>
      <c r="P63" s="87">
        <f>P62+'[1]Stan i struktura I 21'!P63</f>
        <v>1</v>
      </c>
      <c r="Q63" s="87">
        <f>Q62+'[1]Stan i struktura I 21'!Q63</f>
        <v>16</v>
      </c>
      <c r="R63" s="88">
        <f>R62+'[1]Stan i struktura I 21'!R63</f>
        <v>68</v>
      </c>
      <c r="S63" s="85">
        <f>S62+'[1]Stan i struktura I 21'!S63</f>
        <v>111</v>
      </c>
      <c r="U63" s="4">
        <f>SUM(E63:R63)</f>
        <v>111</v>
      </c>
      <c r="V63" s="4">
        <f>SUM(E63:R63)</f>
        <v>111</v>
      </c>
    </row>
    <row r="64" spans="2:22" s="4" customFormat="1" ht="42" customHeight="1" thickTop="1" thickBot="1">
      <c r="B64" s="182" t="s">
        <v>78</v>
      </c>
      <c r="C64" s="184" t="s">
        <v>79</v>
      </c>
      <c r="D64" s="185"/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3">
        <v>0</v>
      </c>
      <c r="S64" s="86">
        <f>SUM(E64:R64)</f>
        <v>0</v>
      </c>
    </row>
    <row r="65" spans="2:22" ht="42" customHeight="1" thickTop="1" thickBot="1">
      <c r="B65" s="188"/>
      <c r="C65" s="189" t="s">
        <v>80</v>
      </c>
      <c r="D65" s="190"/>
      <c r="E65" s="87">
        <f>E64+'[1]Stan i struktura I 21'!E65</f>
        <v>0</v>
      </c>
      <c r="F65" s="87">
        <f>F64+'[1]Stan i struktura I 21'!F65</f>
        <v>0</v>
      </c>
      <c r="G65" s="87">
        <f>G64+'[1]Stan i struktura I 21'!G65</f>
        <v>0</v>
      </c>
      <c r="H65" s="87">
        <f>H64+'[1]Stan i struktura I 21'!H65</f>
        <v>0</v>
      </c>
      <c r="I65" s="87">
        <f>I64+'[1]Stan i struktura I 21'!I65</f>
        <v>0</v>
      </c>
      <c r="J65" s="87">
        <f>J64+'[1]Stan i struktura I 21'!J65</f>
        <v>0</v>
      </c>
      <c r="K65" s="87">
        <f>K64+'[1]Stan i struktura I 21'!K65</f>
        <v>0</v>
      </c>
      <c r="L65" s="87">
        <f>L64+'[1]Stan i struktura I 21'!L65</f>
        <v>0</v>
      </c>
      <c r="M65" s="87">
        <f>M64+'[1]Stan i struktura I 21'!M65</f>
        <v>0</v>
      </c>
      <c r="N65" s="87">
        <f>N64+'[1]Stan i struktura I 21'!N65</f>
        <v>0</v>
      </c>
      <c r="O65" s="87">
        <f>O64+'[1]Stan i struktura I 21'!O65</f>
        <v>0</v>
      </c>
      <c r="P65" s="87">
        <f>P64+'[1]Stan i struktura I 21'!P65</f>
        <v>0</v>
      </c>
      <c r="Q65" s="87">
        <f>Q64+'[1]Stan i struktura I 21'!Q65</f>
        <v>0</v>
      </c>
      <c r="R65" s="88">
        <f>R64+'[1]Stan i struktura I 21'!R65</f>
        <v>0</v>
      </c>
      <c r="S65" s="85">
        <f>S64+'[1]Stan i struktura I 21'!S65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175" t="s">
        <v>81</v>
      </c>
      <c r="C66" s="177" t="s">
        <v>82</v>
      </c>
      <c r="D66" s="178"/>
      <c r="E66" s="96">
        <f t="shared" ref="E66:R67" si="15">E48+E50+E52+E54+E56+E58+E60+E62+E64</f>
        <v>39</v>
      </c>
      <c r="F66" s="96">
        <f t="shared" si="15"/>
        <v>25</v>
      </c>
      <c r="G66" s="96">
        <f t="shared" si="15"/>
        <v>24</v>
      </c>
      <c r="H66" s="96">
        <f t="shared" si="15"/>
        <v>81</v>
      </c>
      <c r="I66" s="96">
        <f t="shared" si="15"/>
        <v>41</v>
      </c>
      <c r="J66" s="96">
        <f t="shared" si="15"/>
        <v>7</v>
      </c>
      <c r="K66" s="96">
        <f t="shared" si="15"/>
        <v>47</v>
      </c>
      <c r="L66" s="96">
        <f t="shared" si="15"/>
        <v>35</v>
      </c>
      <c r="M66" s="96">
        <f t="shared" si="15"/>
        <v>40</v>
      </c>
      <c r="N66" s="96">
        <f t="shared" si="15"/>
        <v>6</v>
      </c>
      <c r="O66" s="96">
        <f t="shared" si="15"/>
        <v>67</v>
      </c>
      <c r="P66" s="96">
        <f t="shared" si="15"/>
        <v>44</v>
      </c>
      <c r="Q66" s="96">
        <f t="shared" si="15"/>
        <v>99</v>
      </c>
      <c r="R66" s="97">
        <f t="shared" si="15"/>
        <v>115</v>
      </c>
      <c r="S66" s="98">
        <f>SUM(E66:R66)</f>
        <v>670</v>
      </c>
      <c r="V66" s="4"/>
    </row>
    <row r="67" spans="2:22" ht="45" customHeight="1" thickTop="1" thickBot="1">
      <c r="B67" s="176"/>
      <c r="C67" s="177" t="s">
        <v>83</v>
      </c>
      <c r="D67" s="178"/>
      <c r="E67" s="99">
        <f t="shared" si="15"/>
        <v>50</v>
      </c>
      <c r="F67" s="99">
        <f>F49+F51+F53+F55+F57+F59+F61+F63+F65</f>
        <v>36</v>
      </c>
      <c r="G67" s="99">
        <f t="shared" si="15"/>
        <v>24</v>
      </c>
      <c r="H67" s="99">
        <f t="shared" si="15"/>
        <v>90</v>
      </c>
      <c r="I67" s="99">
        <f t="shared" si="15"/>
        <v>49</v>
      </c>
      <c r="J67" s="99">
        <f t="shared" si="15"/>
        <v>9</v>
      </c>
      <c r="K67" s="99">
        <f t="shared" si="15"/>
        <v>54</v>
      </c>
      <c r="L67" s="99">
        <f t="shared" si="15"/>
        <v>41</v>
      </c>
      <c r="M67" s="99">
        <f t="shared" si="15"/>
        <v>47</v>
      </c>
      <c r="N67" s="99">
        <f t="shared" si="15"/>
        <v>9</v>
      </c>
      <c r="O67" s="99">
        <f t="shared" si="15"/>
        <v>83</v>
      </c>
      <c r="P67" s="99">
        <f t="shared" si="15"/>
        <v>51</v>
      </c>
      <c r="Q67" s="99">
        <f t="shared" si="15"/>
        <v>130</v>
      </c>
      <c r="R67" s="100">
        <f t="shared" si="15"/>
        <v>129</v>
      </c>
      <c r="S67" s="98">
        <f>SUM(E67:R67)</f>
        <v>802</v>
      </c>
      <c r="V67" s="4"/>
    </row>
    <row r="68" spans="2:22" ht="14.25" customHeight="1">
      <c r="B68" s="179" t="s">
        <v>84</v>
      </c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</row>
    <row r="69" spans="2:22" ht="14.25" customHeight="1">
      <c r="B69" s="180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</row>
    <row r="75" spans="2:22" ht="13.5" thickBot="1"/>
    <row r="76" spans="2:22" ht="26.25" customHeight="1" thickTop="1" thickBot="1">
      <c r="E76" s="101">
        <v>58</v>
      </c>
      <c r="F76" s="101">
        <v>38</v>
      </c>
      <c r="G76" s="101">
        <v>31</v>
      </c>
      <c r="H76" s="101">
        <v>48</v>
      </c>
      <c r="I76" s="101">
        <v>41</v>
      </c>
      <c r="J76" s="101">
        <v>14</v>
      </c>
      <c r="K76" s="101">
        <v>33</v>
      </c>
      <c r="L76" s="101">
        <v>15</v>
      </c>
      <c r="M76" s="101">
        <v>38</v>
      </c>
      <c r="N76" s="101">
        <v>23</v>
      </c>
      <c r="O76" s="101">
        <v>75</v>
      </c>
      <c r="P76" s="101">
        <v>38</v>
      </c>
      <c r="Q76" s="101">
        <v>42</v>
      </c>
      <c r="R76" s="101">
        <v>59</v>
      </c>
      <c r="S76" s="79">
        <f>SUM(E76:R76)</f>
        <v>553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B29:S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7"/>
  <sheetViews>
    <sheetView tabSelected="1" topLeftCell="A13" workbookViewId="0">
      <selection activeCell="Q17" sqref="Q17"/>
    </sheetView>
  </sheetViews>
  <sheetFormatPr defaultRowHeight="12.75"/>
  <cols>
    <col min="2" max="2" width="9.7109375" customWidth="1"/>
    <col min="3" max="3" width="23.7109375" customWidth="1"/>
    <col min="4" max="4" width="14" customWidth="1"/>
    <col min="5" max="5" width="13.5703125" customWidth="1"/>
    <col min="8" max="8" width="27" customWidth="1"/>
    <col min="9" max="9" width="14.28515625" customWidth="1"/>
    <col min="10" max="10" width="14.85546875" customWidth="1"/>
    <col min="13" max="13" width="26.7109375" customWidth="1"/>
    <col min="14" max="14" width="14.42578125" customWidth="1"/>
    <col min="15" max="15" width="15.7109375" customWidth="1"/>
  </cols>
  <sheetData>
    <row r="2" spans="2:15" ht="21" customHeight="1">
      <c r="B2" s="295" t="s">
        <v>127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</row>
    <row r="3" spans="2:15" ht="21" customHeight="1">
      <c r="B3" s="295" t="s">
        <v>128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2:15" ht="18.75" thickBot="1">
      <c r="B4" s="1"/>
      <c r="C4" s="118"/>
      <c r="D4" s="118"/>
      <c r="E4" s="118"/>
      <c r="F4" s="118"/>
      <c r="G4" s="118"/>
      <c r="H4" s="33"/>
      <c r="I4" s="33"/>
      <c r="J4" s="33"/>
      <c r="K4" s="33"/>
      <c r="L4" s="33"/>
      <c r="M4" s="33"/>
      <c r="N4" s="1"/>
      <c r="O4" s="1"/>
    </row>
    <row r="5" spans="2:15" ht="18.75" customHeight="1" thickBot="1">
      <c r="B5" s="283" t="s">
        <v>129</v>
      </c>
      <c r="C5" s="299" t="s">
        <v>130</v>
      </c>
      <c r="D5" s="287" t="s">
        <v>131</v>
      </c>
      <c r="E5" s="289" t="s">
        <v>132</v>
      </c>
      <c r="F5" s="118"/>
      <c r="G5" s="283" t="s">
        <v>129</v>
      </c>
      <c r="H5" s="285" t="s">
        <v>133</v>
      </c>
      <c r="I5" s="287" t="s">
        <v>131</v>
      </c>
      <c r="J5" s="289" t="s">
        <v>132</v>
      </c>
      <c r="K5" s="33"/>
      <c r="L5" s="283" t="s">
        <v>129</v>
      </c>
      <c r="M5" s="304" t="s">
        <v>130</v>
      </c>
      <c r="N5" s="287" t="s">
        <v>131</v>
      </c>
      <c r="O5" s="306" t="s">
        <v>132</v>
      </c>
    </row>
    <row r="6" spans="2:15" ht="19.5" thickTop="1" thickBot="1">
      <c r="B6" s="298"/>
      <c r="C6" s="300"/>
      <c r="D6" s="301"/>
      <c r="E6" s="302"/>
      <c r="F6" s="118"/>
      <c r="G6" s="298"/>
      <c r="H6" s="303"/>
      <c r="I6" s="301"/>
      <c r="J6" s="302"/>
      <c r="K6" s="33"/>
      <c r="L6" s="298"/>
      <c r="M6" s="305"/>
      <c r="N6" s="301"/>
      <c r="O6" s="307"/>
    </row>
    <row r="7" spans="2:15" ht="18.75" customHeight="1" thickTop="1">
      <c r="B7" s="269" t="s">
        <v>134</v>
      </c>
      <c r="C7" s="270"/>
      <c r="D7" s="270"/>
      <c r="E7" s="273">
        <f>SUM(E9+E20+E28+E35+E42)</f>
        <v>9007</v>
      </c>
      <c r="F7" s="118"/>
      <c r="G7" s="119">
        <v>4</v>
      </c>
      <c r="H7" s="120" t="s">
        <v>135</v>
      </c>
      <c r="I7" s="121" t="s">
        <v>136</v>
      </c>
      <c r="J7" s="122">
        <v>339</v>
      </c>
      <c r="K7" s="33"/>
      <c r="L7" s="123" t="s">
        <v>137</v>
      </c>
      <c r="M7" s="124" t="s">
        <v>138</v>
      </c>
      <c r="N7" s="124" t="s">
        <v>139</v>
      </c>
      <c r="O7" s="125">
        <f>SUM(O8:O18)</f>
        <v>5122</v>
      </c>
    </row>
    <row r="8" spans="2:15" ht="15.75" customHeight="1" thickBot="1">
      <c r="B8" s="271"/>
      <c r="C8" s="272"/>
      <c r="D8" s="272"/>
      <c r="E8" s="274"/>
      <c r="F8" s="1"/>
      <c r="G8" s="126">
        <v>5</v>
      </c>
      <c r="H8" s="127" t="s">
        <v>140</v>
      </c>
      <c r="I8" s="122" t="s">
        <v>136</v>
      </c>
      <c r="J8" s="122">
        <v>170</v>
      </c>
      <c r="K8" s="1"/>
      <c r="L8" s="126">
        <v>1</v>
      </c>
      <c r="M8" s="127" t="s">
        <v>141</v>
      </c>
      <c r="N8" s="122" t="s">
        <v>136</v>
      </c>
      <c r="O8" s="128">
        <v>122</v>
      </c>
    </row>
    <row r="9" spans="2:15" ht="16.5" thickTop="1" thickBot="1">
      <c r="B9" s="123" t="s">
        <v>142</v>
      </c>
      <c r="C9" s="124" t="s">
        <v>143</v>
      </c>
      <c r="D9" s="129" t="s">
        <v>139</v>
      </c>
      <c r="E9" s="125">
        <f>SUM(E10:E18)</f>
        <v>3655</v>
      </c>
      <c r="F9" s="1"/>
      <c r="G9" s="130"/>
      <c r="H9" s="131"/>
      <c r="I9" s="132"/>
      <c r="J9" s="133"/>
      <c r="K9" s="1"/>
      <c r="L9" s="126">
        <v>2</v>
      </c>
      <c r="M9" s="127" t="s">
        <v>144</v>
      </c>
      <c r="N9" s="122" t="s">
        <v>145</v>
      </c>
      <c r="O9" s="122">
        <v>108</v>
      </c>
    </row>
    <row r="10" spans="2:15" ht="15.75" thickBot="1">
      <c r="B10" s="126">
        <v>1</v>
      </c>
      <c r="C10" s="127" t="s">
        <v>146</v>
      </c>
      <c r="D10" s="122" t="s">
        <v>145</v>
      </c>
      <c r="E10" s="134">
        <v>115</v>
      </c>
      <c r="F10" s="1"/>
      <c r="G10" s="135"/>
      <c r="H10" s="136"/>
      <c r="I10" s="137"/>
      <c r="J10" s="137"/>
      <c r="K10" s="1"/>
      <c r="L10" s="126">
        <v>3</v>
      </c>
      <c r="M10" s="127" t="s">
        <v>147</v>
      </c>
      <c r="N10" s="122" t="s">
        <v>136</v>
      </c>
      <c r="O10" s="122">
        <v>284</v>
      </c>
    </row>
    <row r="11" spans="2:15" ht="15" customHeight="1">
      <c r="B11" s="126">
        <v>2</v>
      </c>
      <c r="C11" s="127" t="s">
        <v>148</v>
      </c>
      <c r="D11" s="122" t="s">
        <v>145</v>
      </c>
      <c r="E11" s="134">
        <v>201</v>
      </c>
      <c r="F11" s="1"/>
      <c r="G11" s="283" t="s">
        <v>129</v>
      </c>
      <c r="H11" s="285" t="s">
        <v>133</v>
      </c>
      <c r="I11" s="287" t="s">
        <v>131</v>
      </c>
      <c r="J11" s="289" t="s">
        <v>132</v>
      </c>
      <c r="K11" s="1"/>
      <c r="L11" s="126">
        <v>4</v>
      </c>
      <c r="M11" s="127" t="s">
        <v>149</v>
      </c>
      <c r="N11" s="122" t="s">
        <v>136</v>
      </c>
      <c r="O11" s="122">
        <v>170</v>
      </c>
    </row>
    <row r="12" spans="2:15" ht="15.75" thickBot="1">
      <c r="B12" s="126">
        <v>3</v>
      </c>
      <c r="C12" s="127" t="s">
        <v>150</v>
      </c>
      <c r="D12" s="122" t="s">
        <v>145</v>
      </c>
      <c r="E12" s="134">
        <v>127</v>
      </c>
      <c r="F12" s="1"/>
      <c r="G12" s="284"/>
      <c r="H12" s="286"/>
      <c r="I12" s="288"/>
      <c r="J12" s="290"/>
      <c r="K12" s="1"/>
      <c r="L12" s="126">
        <v>5</v>
      </c>
      <c r="M12" s="127" t="s">
        <v>151</v>
      </c>
      <c r="N12" s="122" t="s">
        <v>136</v>
      </c>
      <c r="O12" s="122">
        <v>279</v>
      </c>
    </row>
    <row r="13" spans="2:15" ht="15" customHeight="1">
      <c r="B13" s="126">
        <v>4</v>
      </c>
      <c r="C13" s="127" t="s">
        <v>152</v>
      </c>
      <c r="D13" s="122" t="s">
        <v>153</v>
      </c>
      <c r="E13" s="134">
        <v>251</v>
      </c>
      <c r="F13" s="1"/>
      <c r="G13" s="291" t="s">
        <v>154</v>
      </c>
      <c r="H13" s="292"/>
      <c r="I13" s="292"/>
      <c r="J13" s="293">
        <f>SUM(J15+J24+J34+J42+O7+O20+O31)</f>
        <v>15762</v>
      </c>
      <c r="K13" s="1"/>
      <c r="L13" s="126" t="s">
        <v>44</v>
      </c>
      <c r="M13" s="127" t="s">
        <v>155</v>
      </c>
      <c r="N13" s="122" t="s">
        <v>136</v>
      </c>
      <c r="O13" s="122">
        <v>890</v>
      </c>
    </row>
    <row r="14" spans="2:15" ht="15.75" customHeight="1" thickBot="1">
      <c r="B14" s="126">
        <v>5</v>
      </c>
      <c r="C14" s="127" t="s">
        <v>156</v>
      </c>
      <c r="D14" s="122" t="s">
        <v>145</v>
      </c>
      <c r="E14" s="134">
        <v>152</v>
      </c>
      <c r="F14" s="138"/>
      <c r="G14" s="271"/>
      <c r="H14" s="272"/>
      <c r="I14" s="272"/>
      <c r="J14" s="294"/>
      <c r="K14" s="138"/>
      <c r="L14" s="126">
        <v>7</v>
      </c>
      <c r="M14" s="127" t="s">
        <v>157</v>
      </c>
      <c r="N14" s="122" t="s">
        <v>145</v>
      </c>
      <c r="O14" s="122">
        <v>114</v>
      </c>
    </row>
    <row r="15" spans="2:15" ht="15.75" thickTop="1">
      <c r="B15" s="126">
        <v>6</v>
      </c>
      <c r="C15" s="127" t="s">
        <v>158</v>
      </c>
      <c r="D15" s="122" t="s">
        <v>145</v>
      </c>
      <c r="E15" s="134">
        <v>223</v>
      </c>
      <c r="F15" s="139"/>
      <c r="G15" s="123" t="s">
        <v>142</v>
      </c>
      <c r="H15" s="124" t="s">
        <v>159</v>
      </c>
      <c r="I15" s="140" t="s">
        <v>139</v>
      </c>
      <c r="J15" s="141">
        <f>SUM(J16:J22)</f>
        <v>1743</v>
      </c>
      <c r="K15" s="1"/>
      <c r="L15" s="126">
        <v>8</v>
      </c>
      <c r="M15" s="127" t="s">
        <v>160</v>
      </c>
      <c r="N15" s="122" t="s">
        <v>145</v>
      </c>
      <c r="O15" s="122">
        <v>131</v>
      </c>
    </row>
    <row r="16" spans="2:15" ht="15">
      <c r="B16" s="126">
        <v>7</v>
      </c>
      <c r="C16" s="127" t="s">
        <v>161</v>
      </c>
      <c r="D16" s="122" t="s">
        <v>136</v>
      </c>
      <c r="E16" s="134">
        <v>398</v>
      </c>
      <c r="F16" s="139"/>
      <c r="G16" s="126">
        <v>1</v>
      </c>
      <c r="H16" s="127" t="s">
        <v>162</v>
      </c>
      <c r="I16" s="122" t="s">
        <v>145</v>
      </c>
      <c r="J16" s="134">
        <v>94</v>
      </c>
      <c r="K16" s="1"/>
      <c r="L16" s="126">
        <v>9</v>
      </c>
      <c r="M16" s="127" t="s">
        <v>163</v>
      </c>
      <c r="N16" s="122" t="s">
        <v>145</v>
      </c>
      <c r="O16" s="122">
        <v>110</v>
      </c>
    </row>
    <row r="17" spans="2:15" ht="15.75" thickBot="1">
      <c r="B17" s="142"/>
      <c r="C17" s="143"/>
      <c r="D17" s="144"/>
      <c r="E17" s="145"/>
      <c r="F17" s="139"/>
      <c r="G17" s="126">
        <v>2</v>
      </c>
      <c r="H17" s="127" t="s">
        <v>164</v>
      </c>
      <c r="I17" s="122" t="s">
        <v>145</v>
      </c>
      <c r="J17" s="134">
        <v>59</v>
      </c>
      <c r="K17" s="1"/>
      <c r="L17" s="126"/>
      <c r="M17" s="127"/>
      <c r="N17" s="122"/>
      <c r="O17" s="122"/>
    </row>
    <row r="18" spans="2:15" ht="16.5" thickTop="1" thickBot="1">
      <c r="B18" s="146">
        <v>8</v>
      </c>
      <c r="C18" s="147" t="s">
        <v>165</v>
      </c>
      <c r="D18" s="148" t="s">
        <v>166</v>
      </c>
      <c r="E18" s="149">
        <v>2188</v>
      </c>
      <c r="F18" s="139"/>
      <c r="G18" s="126">
        <v>3</v>
      </c>
      <c r="H18" s="127" t="s">
        <v>167</v>
      </c>
      <c r="I18" s="122" t="s">
        <v>145</v>
      </c>
      <c r="J18" s="134">
        <v>165</v>
      </c>
      <c r="K18" s="1"/>
      <c r="L18" s="146">
        <v>10</v>
      </c>
      <c r="M18" s="147" t="s">
        <v>168</v>
      </c>
      <c r="N18" s="148" t="s">
        <v>166</v>
      </c>
      <c r="O18" s="150">
        <v>2914</v>
      </c>
    </row>
    <row r="19" spans="2:15" ht="15.75" thickTop="1">
      <c r="B19" s="119"/>
      <c r="C19" s="120"/>
      <c r="D19" s="121"/>
      <c r="E19" s="151" t="s">
        <v>22</v>
      </c>
      <c r="F19" s="152"/>
      <c r="G19" s="126">
        <v>4</v>
      </c>
      <c r="H19" s="127" t="s">
        <v>169</v>
      </c>
      <c r="I19" s="122" t="s">
        <v>145</v>
      </c>
      <c r="J19" s="134">
        <v>312</v>
      </c>
      <c r="K19" s="1"/>
      <c r="L19" s="119"/>
      <c r="M19" s="120"/>
      <c r="N19" s="121"/>
      <c r="O19" s="151" t="s">
        <v>22</v>
      </c>
    </row>
    <row r="20" spans="2:15" ht="15">
      <c r="B20" s="153" t="s">
        <v>170</v>
      </c>
      <c r="C20" s="154" t="s">
        <v>7</v>
      </c>
      <c r="D20" s="155" t="s">
        <v>139</v>
      </c>
      <c r="E20" s="156">
        <f>SUM(E21:E26)</f>
        <v>1979</v>
      </c>
      <c r="F20" s="139"/>
      <c r="G20" s="126">
        <v>5</v>
      </c>
      <c r="H20" s="127" t="s">
        <v>169</v>
      </c>
      <c r="I20" s="122" t="s">
        <v>153</v>
      </c>
      <c r="J20" s="134">
        <v>576</v>
      </c>
      <c r="K20" s="1"/>
      <c r="L20" s="153" t="s">
        <v>171</v>
      </c>
      <c r="M20" s="154" t="s">
        <v>16</v>
      </c>
      <c r="N20" s="155" t="s">
        <v>139</v>
      </c>
      <c r="O20" s="157">
        <f>SUM(O21:O29)</f>
        <v>1912</v>
      </c>
    </row>
    <row r="21" spans="2:15" ht="15">
      <c r="B21" s="126">
        <v>1</v>
      </c>
      <c r="C21" s="127" t="s">
        <v>172</v>
      </c>
      <c r="D21" s="158" t="s">
        <v>145</v>
      </c>
      <c r="E21" s="134">
        <v>193</v>
      </c>
      <c r="F21" s="139"/>
      <c r="G21" s="126">
        <v>6</v>
      </c>
      <c r="H21" s="127" t="s">
        <v>173</v>
      </c>
      <c r="I21" s="122" t="s">
        <v>136</v>
      </c>
      <c r="J21" s="134">
        <v>445</v>
      </c>
      <c r="K21" s="1"/>
      <c r="L21" s="126">
        <v>1</v>
      </c>
      <c r="M21" s="127" t="s">
        <v>174</v>
      </c>
      <c r="N21" s="122" t="s">
        <v>145</v>
      </c>
      <c r="O21" s="122">
        <v>101</v>
      </c>
    </row>
    <row r="22" spans="2:15" ht="15">
      <c r="B22" s="126">
        <v>2</v>
      </c>
      <c r="C22" s="127" t="s">
        <v>175</v>
      </c>
      <c r="D22" s="158" t="s">
        <v>136</v>
      </c>
      <c r="E22" s="134">
        <v>701</v>
      </c>
      <c r="F22" s="139"/>
      <c r="G22" s="126">
        <v>7</v>
      </c>
      <c r="H22" s="127" t="s">
        <v>176</v>
      </c>
      <c r="I22" s="122" t="s">
        <v>145</v>
      </c>
      <c r="J22" s="134">
        <v>92</v>
      </c>
      <c r="K22" s="1"/>
      <c r="L22" s="126">
        <v>2</v>
      </c>
      <c r="M22" s="127" t="s">
        <v>177</v>
      </c>
      <c r="N22" s="122" t="s">
        <v>153</v>
      </c>
      <c r="O22" s="122">
        <v>38</v>
      </c>
    </row>
    <row r="23" spans="2:15" ht="15">
      <c r="B23" s="126">
        <v>3</v>
      </c>
      <c r="C23" s="127" t="s">
        <v>178</v>
      </c>
      <c r="D23" s="158" t="s">
        <v>145</v>
      </c>
      <c r="E23" s="134">
        <v>224</v>
      </c>
      <c r="F23" s="139"/>
      <c r="G23" s="126"/>
      <c r="H23" s="127"/>
      <c r="I23" s="122"/>
      <c r="J23" s="134" t="s">
        <v>179</v>
      </c>
      <c r="K23" s="1"/>
      <c r="L23" s="126">
        <v>3</v>
      </c>
      <c r="M23" s="127" t="s">
        <v>180</v>
      </c>
      <c r="N23" s="122" t="s">
        <v>136</v>
      </c>
      <c r="O23" s="122">
        <v>113</v>
      </c>
    </row>
    <row r="24" spans="2:15" ht="15">
      <c r="B24" s="126">
        <v>4</v>
      </c>
      <c r="C24" s="127" t="s">
        <v>181</v>
      </c>
      <c r="D24" s="158" t="s">
        <v>145</v>
      </c>
      <c r="E24" s="134">
        <v>148</v>
      </c>
      <c r="F24" s="139"/>
      <c r="G24" s="153" t="s">
        <v>170</v>
      </c>
      <c r="H24" s="154" t="s">
        <v>182</v>
      </c>
      <c r="I24" s="155" t="s">
        <v>139</v>
      </c>
      <c r="J24" s="157">
        <f>SUM(J25:J32)</f>
        <v>2009</v>
      </c>
      <c r="K24" s="1"/>
      <c r="L24" s="126">
        <v>4</v>
      </c>
      <c r="M24" s="127" t="s">
        <v>183</v>
      </c>
      <c r="N24" s="122" t="s">
        <v>136</v>
      </c>
      <c r="O24" s="122">
        <v>152</v>
      </c>
    </row>
    <row r="25" spans="2:15" ht="15">
      <c r="B25" s="126">
        <v>5</v>
      </c>
      <c r="C25" s="127" t="s">
        <v>184</v>
      </c>
      <c r="D25" s="158" t="s">
        <v>136</v>
      </c>
      <c r="E25" s="134">
        <v>538</v>
      </c>
      <c r="F25" s="139"/>
      <c r="G25" s="126">
        <v>1</v>
      </c>
      <c r="H25" s="127" t="s">
        <v>185</v>
      </c>
      <c r="I25" s="122" t="s">
        <v>136</v>
      </c>
      <c r="J25" s="134">
        <v>107</v>
      </c>
      <c r="K25" s="1"/>
      <c r="L25" s="126">
        <v>5</v>
      </c>
      <c r="M25" s="127" t="s">
        <v>186</v>
      </c>
      <c r="N25" s="122" t="s">
        <v>145</v>
      </c>
      <c r="O25" s="122">
        <v>195</v>
      </c>
    </row>
    <row r="26" spans="2:15" ht="15">
      <c r="B26" s="126">
        <v>6</v>
      </c>
      <c r="C26" s="127" t="s">
        <v>187</v>
      </c>
      <c r="D26" s="158" t="s">
        <v>136</v>
      </c>
      <c r="E26" s="134">
        <v>175</v>
      </c>
      <c r="F26" s="139"/>
      <c r="G26" s="126">
        <v>2</v>
      </c>
      <c r="H26" s="127" t="s">
        <v>188</v>
      </c>
      <c r="I26" s="122" t="s">
        <v>145</v>
      </c>
      <c r="J26" s="134">
        <v>76</v>
      </c>
      <c r="K26" s="1"/>
      <c r="L26" s="126">
        <v>6</v>
      </c>
      <c r="M26" s="127" t="s">
        <v>189</v>
      </c>
      <c r="N26" s="122" t="s">
        <v>136</v>
      </c>
      <c r="O26" s="122">
        <v>636</v>
      </c>
    </row>
    <row r="27" spans="2:15" ht="15">
      <c r="B27" s="126"/>
      <c r="C27" s="127"/>
      <c r="D27" s="122"/>
      <c r="E27" s="151"/>
      <c r="F27" s="152"/>
      <c r="G27" s="126">
        <v>3</v>
      </c>
      <c r="H27" s="127" t="s">
        <v>190</v>
      </c>
      <c r="I27" s="122" t="s">
        <v>136</v>
      </c>
      <c r="J27" s="134">
        <v>464</v>
      </c>
      <c r="K27" s="1"/>
      <c r="L27" s="126">
        <v>7</v>
      </c>
      <c r="M27" s="127" t="s">
        <v>191</v>
      </c>
      <c r="N27" s="122" t="s">
        <v>145</v>
      </c>
      <c r="O27" s="122">
        <v>70</v>
      </c>
    </row>
    <row r="28" spans="2:15" ht="15">
      <c r="B28" s="153" t="s">
        <v>192</v>
      </c>
      <c r="C28" s="154" t="s">
        <v>9</v>
      </c>
      <c r="D28" s="155" t="s">
        <v>139</v>
      </c>
      <c r="E28" s="157">
        <f>SUM(E29:E33)</f>
        <v>685</v>
      </c>
      <c r="F28" s="139"/>
      <c r="G28" s="126">
        <v>4</v>
      </c>
      <c r="H28" s="127" t="s">
        <v>193</v>
      </c>
      <c r="I28" s="122" t="s">
        <v>145</v>
      </c>
      <c r="J28" s="134">
        <v>181</v>
      </c>
      <c r="K28" s="1"/>
      <c r="L28" s="126">
        <v>8</v>
      </c>
      <c r="M28" s="127" t="s">
        <v>194</v>
      </c>
      <c r="N28" s="122" t="s">
        <v>145</v>
      </c>
      <c r="O28" s="122">
        <v>158</v>
      </c>
    </row>
    <row r="29" spans="2:15" ht="15">
      <c r="B29" s="126">
        <v>1</v>
      </c>
      <c r="C29" s="127" t="s">
        <v>195</v>
      </c>
      <c r="D29" s="122" t="s">
        <v>136</v>
      </c>
      <c r="E29" s="134">
        <v>132</v>
      </c>
      <c r="F29" s="139"/>
      <c r="G29" s="126">
        <v>5</v>
      </c>
      <c r="H29" s="127" t="s">
        <v>193</v>
      </c>
      <c r="I29" s="122" t="s">
        <v>153</v>
      </c>
      <c r="J29" s="134">
        <v>789</v>
      </c>
      <c r="K29" s="1"/>
      <c r="L29" s="126">
        <v>9</v>
      </c>
      <c r="M29" s="127" t="s">
        <v>194</v>
      </c>
      <c r="N29" s="122" t="s">
        <v>153</v>
      </c>
      <c r="O29" s="122">
        <v>449</v>
      </c>
    </row>
    <row r="30" spans="2:15" ht="15">
      <c r="B30" s="126">
        <v>2</v>
      </c>
      <c r="C30" s="127" t="s">
        <v>196</v>
      </c>
      <c r="D30" s="122" t="s">
        <v>145</v>
      </c>
      <c r="E30" s="134">
        <v>67</v>
      </c>
      <c r="F30" s="139"/>
      <c r="G30" s="126">
        <v>6</v>
      </c>
      <c r="H30" s="127" t="s">
        <v>197</v>
      </c>
      <c r="I30" s="122" t="s">
        <v>136</v>
      </c>
      <c r="J30" s="134">
        <v>135</v>
      </c>
      <c r="K30" s="1"/>
      <c r="L30" s="126"/>
      <c r="M30" s="127"/>
      <c r="N30" s="122"/>
      <c r="O30" s="134"/>
    </row>
    <row r="31" spans="2:15" ht="15">
      <c r="B31" s="126">
        <v>3</v>
      </c>
      <c r="C31" s="127" t="s">
        <v>198</v>
      </c>
      <c r="D31" s="122" t="s">
        <v>136</v>
      </c>
      <c r="E31" s="134">
        <v>92</v>
      </c>
      <c r="F31" s="139"/>
      <c r="G31" s="126">
        <v>7</v>
      </c>
      <c r="H31" s="127" t="s">
        <v>199</v>
      </c>
      <c r="I31" s="122" t="s">
        <v>145</v>
      </c>
      <c r="J31" s="134">
        <v>161</v>
      </c>
      <c r="K31" s="1"/>
      <c r="L31" s="153" t="s">
        <v>200</v>
      </c>
      <c r="M31" s="154" t="s">
        <v>17</v>
      </c>
      <c r="N31" s="155" t="s">
        <v>139</v>
      </c>
      <c r="O31" s="157">
        <f>SUM(O32:O41)</f>
        <v>2256</v>
      </c>
    </row>
    <row r="32" spans="2:15" ht="15">
      <c r="B32" s="126">
        <v>4</v>
      </c>
      <c r="C32" s="127" t="s">
        <v>201</v>
      </c>
      <c r="D32" s="122" t="s">
        <v>136</v>
      </c>
      <c r="E32" s="134">
        <v>149</v>
      </c>
      <c r="F32" s="139"/>
      <c r="G32" s="126">
        <v>8</v>
      </c>
      <c r="H32" s="127" t="s">
        <v>202</v>
      </c>
      <c r="I32" s="122" t="s">
        <v>145</v>
      </c>
      <c r="J32" s="134">
        <v>96</v>
      </c>
      <c r="K32" s="1"/>
      <c r="L32" s="126">
        <v>1</v>
      </c>
      <c r="M32" s="127" t="s">
        <v>203</v>
      </c>
      <c r="N32" s="122" t="s">
        <v>145</v>
      </c>
      <c r="O32" s="122">
        <v>145</v>
      </c>
    </row>
    <row r="33" spans="2:15" ht="15">
      <c r="B33" s="126">
        <v>5</v>
      </c>
      <c r="C33" s="127" t="s">
        <v>204</v>
      </c>
      <c r="D33" s="122" t="s">
        <v>136</v>
      </c>
      <c r="E33" s="134">
        <v>245</v>
      </c>
      <c r="F33" s="152"/>
      <c r="G33" s="126"/>
      <c r="H33" s="127"/>
      <c r="I33" s="122"/>
      <c r="J33" s="134"/>
      <c r="K33" s="1"/>
      <c r="L33" s="126">
        <v>2</v>
      </c>
      <c r="M33" s="127" t="s">
        <v>205</v>
      </c>
      <c r="N33" s="122" t="s">
        <v>136</v>
      </c>
      <c r="O33" s="122">
        <v>270</v>
      </c>
    </row>
    <row r="34" spans="2:15" ht="15">
      <c r="B34" s="126"/>
      <c r="C34" s="127"/>
      <c r="D34" s="122"/>
      <c r="E34" s="134"/>
      <c r="F34" s="139"/>
      <c r="G34" s="153" t="s">
        <v>192</v>
      </c>
      <c r="H34" s="154" t="s">
        <v>12</v>
      </c>
      <c r="I34" s="155" t="s">
        <v>139</v>
      </c>
      <c r="J34" s="157">
        <f>SUM(J35:J40)</f>
        <v>1445</v>
      </c>
      <c r="K34" s="1"/>
      <c r="L34" s="126">
        <v>3</v>
      </c>
      <c r="M34" s="127" t="s">
        <v>206</v>
      </c>
      <c r="N34" s="122" t="s">
        <v>145</v>
      </c>
      <c r="O34" s="122">
        <v>77</v>
      </c>
    </row>
    <row r="35" spans="2:15" ht="15">
      <c r="B35" s="153" t="s">
        <v>207</v>
      </c>
      <c r="C35" s="154" t="s">
        <v>208</v>
      </c>
      <c r="D35" s="155" t="s">
        <v>139</v>
      </c>
      <c r="E35" s="157">
        <f>SUM(E36:E40)</f>
        <v>1917</v>
      </c>
      <c r="F35" s="139"/>
      <c r="G35" s="126">
        <v>1</v>
      </c>
      <c r="H35" s="127" t="s">
        <v>209</v>
      </c>
      <c r="I35" s="122" t="s">
        <v>145</v>
      </c>
      <c r="J35" s="134">
        <v>117</v>
      </c>
      <c r="K35" s="1"/>
      <c r="L35" s="126">
        <v>4</v>
      </c>
      <c r="M35" s="127" t="s">
        <v>210</v>
      </c>
      <c r="N35" s="122" t="s">
        <v>136</v>
      </c>
      <c r="O35" s="122">
        <v>661</v>
      </c>
    </row>
    <row r="36" spans="2:15" ht="15">
      <c r="B36" s="126">
        <v>1</v>
      </c>
      <c r="C36" s="127" t="s">
        <v>211</v>
      </c>
      <c r="D36" s="122" t="s">
        <v>136</v>
      </c>
      <c r="E36" s="134">
        <v>395</v>
      </c>
      <c r="F36" s="139"/>
      <c r="G36" s="126">
        <v>2</v>
      </c>
      <c r="H36" s="127" t="s">
        <v>212</v>
      </c>
      <c r="I36" s="122" t="s">
        <v>145</v>
      </c>
      <c r="J36" s="134">
        <v>180</v>
      </c>
      <c r="K36" s="1"/>
      <c r="L36" s="126">
        <v>5</v>
      </c>
      <c r="M36" s="127" t="s">
        <v>213</v>
      </c>
      <c r="N36" s="122" t="s">
        <v>153</v>
      </c>
      <c r="O36" s="122">
        <v>30</v>
      </c>
    </row>
    <row r="37" spans="2:15" ht="15">
      <c r="B37" s="126">
        <v>2</v>
      </c>
      <c r="C37" s="127" t="s">
        <v>214</v>
      </c>
      <c r="D37" s="122" t="s">
        <v>136</v>
      </c>
      <c r="E37" s="134">
        <v>612</v>
      </c>
      <c r="F37" s="139"/>
      <c r="G37" s="126">
        <v>3</v>
      </c>
      <c r="H37" s="127" t="s">
        <v>215</v>
      </c>
      <c r="I37" s="122" t="s">
        <v>145</v>
      </c>
      <c r="J37" s="134">
        <v>149</v>
      </c>
      <c r="K37" s="1"/>
      <c r="L37" s="126">
        <v>6</v>
      </c>
      <c r="M37" s="127" t="s">
        <v>216</v>
      </c>
      <c r="N37" s="122" t="s">
        <v>145</v>
      </c>
      <c r="O37" s="122">
        <v>73</v>
      </c>
    </row>
    <row r="38" spans="2:15" ht="15">
      <c r="B38" s="126">
        <v>3</v>
      </c>
      <c r="C38" s="127" t="s">
        <v>217</v>
      </c>
      <c r="D38" s="122" t="s">
        <v>145</v>
      </c>
      <c r="E38" s="134">
        <v>146</v>
      </c>
      <c r="F38" s="139"/>
      <c r="G38" s="126">
        <v>4</v>
      </c>
      <c r="H38" s="127" t="s">
        <v>218</v>
      </c>
      <c r="I38" s="122" t="s">
        <v>145</v>
      </c>
      <c r="J38" s="134">
        <v>110</v>
      </c>
      <c r="K38" s="1"/>
      <c r="L38" s="126">
        <v>7</v>
      </c>
      <c r="M38" s="127" t="s">
        <v>219</v>
      </c>
      <c r="N38" s="122" t="s">
        <v>145</v>
      </c>
      <c r="O38" s="122">
        <v>111</v>
      </c>
    </row>
    <row r="39" spans="2:15" ht="15">
      <c r="B39" s="126">
        <v>4</v>
      </c>
      <c r="C39" s="127" t="s">
        <v>220</v>
      </c>
      <c r="D39" s="122" t="s">
        <v>136</v>
      </c>
      <c r="E39" s="134">
        <v>644</v>
      </c>
      <c r="F39" s="139"/>
      <c r="G39" s="126">
        <v>5</v>
      </c>
      <c r="H39" s="127" t="s">
        <v>221</v>
      </c>
      <c r="I39" s="122" t="s">
        <v>136</v>
      </c>
      <c r="J39" s="134">
        <v>763</v>
      </c>
      <c r="K39" s="1"/>
      <c r="L39" s="126">
        <v>8</v>
      </c>
      <c r="M39" s="127" t="s">
        <v>222</v>
      </c>
      <c r="N39" s="122" t="s">
        <v>145</v>
      </c>
      <c r="O39" s="122">
        <v>106</v>
      </c>
    </row>
    <row r="40" spans="2:15" ht="15">
      <c r="B40" s="126">
        <v>5</v>
      </c>
      <c r="C40" s="127" t="s">
        <v>223</v>
      </c>
      <c r="D40" s="122" t="s">
        <v>145</v>
      </c>
      <c r="E40" s="134">
        <v>120</v>
      </c>
      <c r="F40" s="139"/>
      <c r="G40" s="126">
        <v>6</v>
      </c>
      <c r="H40" s="127" t="s">
        <v>224</v>
      </c>
      <c r="I40" s="122" t="s">
        <v>136</v>
      </c>
      <c r="J40" s="134">
        <v>126</v>
      </c>
      <c r="K40" s="1"/>
      <c r="L40" s="126">
        <v>9</v>
      </c>
      <c r="M40" s="127" t="s">
        <v>225</v>
      </c>
      <c r="N40" s="122" t="s">
        <v>145</v>
      </c>
      <c r="O40" s="122">
        <v>206</v>
      </c>
    </row>
    <row r="41" spans="2:15" ht="15">
      <c r="B41" s="126"/>
      <c r="C41" s="127"/>
      <c r="D41" s="122"/>
      <c r="E41" s="134"/>
      <c r="F41" s="139"/>
      <c r="G41" s="126"/>
      <c r="H41" s="127"/>
      <c r="I41" s="122"/>
      <c r="J41" s="134"/>
      <c r="K41" s="1"/>
      <c r="L41" s="159">
        <v>10</v>
      </c>
      <c r="M41" s="144" t="s">
        <v>225</v>
      </c>
      <c r="N41" s="160" t="s">
        <v>153</v>
      </c>
      <c r="O41" s="122">
        <v>577</v>
      </c>
    </row>
    <row r="42" spans="2:15" ht="15.75" thickBot="1">
      <c r="B42" s="153" t="s">
        <v>137</v>
      </c>
      <c r="C42" s="154" t="s">
        <v>11</v>
      </c>
      <c r="D42" s="155" t="s">
        <v>139</v>
      </c>
      <c r="E42" s="157">
        <f>SUM(E43+E44+E45+J7+J8)</f>
        <v>771</v>
      </c>
      <c r="F42" s="139"/>
      <c r="G42" s="123" t="s">
        <v>207</v>
      </c>
      <c r="H42" s="124" t="s">
        <v>13</v>
      </c>
      <c r="I42" s="140" t="s">
        <v>139</v>
      </c>
      <c r="J42" s="157">
        <f>SUM(J43:J45)</f>
        <v>1275</v>
      </c>
      <c r="K42" s="1"/>
      <c r="L42" s="161"/>
      <c r="M42" s="162"/>
      <c r="N42" s="163"/>
      <c r="O42" s="164"/>
    </row>
    <row r="43" spans="2:15" ht="15.75" customHeight="1" thickTop="1">
      <c r="B43" s="126">
        <v>1</v>
      </c>
      <c r="C43" s="127" t="s">
        <v>226</v>
      </c>
      <c r="D43" s="122" t="s">
        <v>145</v>
      </c>
      <c r="E43" s="134">
        <v>96</v>
      </c>
      <c r="F43" s="139"/>
      <c r="G43" s="126">
        <v>1</v>
      </c>
      <c r="H43" s="127" t="s">
        <v>227</v>
      </c>
      <c r="I43" s="122" t="s">
        <v>136</v>
      </c>
      <c r="J43" s="134">
        <v>353</v>
      </c>
      <c r="K43" s="1"/>
      <c r="L43" s="275" t="s">
        <v>228</v>
      </c>
      <c r="M43" s="276"/>
      <c r="N43" s="279" t="s">
        <v>229</v>
      </c>
      <c r="O43" s="281">
        <f>SUM(E9+E20+E28+E35+E42+J15+J24+J34+J42+O7+O20+O31)</f>
        <v>24769</v>
      </c>
    </row>
    <row r="44" spans="2:15" ht="15.75" customHeight="1" thickBot="1">
      <c r="B44" s="126">
        <v>2</v>
      </c>
      <c r="C44" s="127" t="s">
        <v>230</v>
      </c>
      <c r="D44" s="122" t="s">
        <v>136</v>
      </c>
      <c r="E44" s="134">
        <v>84</v>
      </c>
      <c r="F44" s="139"/>
      <c r="G44" s="126">
        <v>2</v>
      </c>
      <c r="H44" s="127" t="s">
        <v>231</v>
      </c>
      <c r="I44" s="122" t="s">
        <v>136</v>
      </c>
      <c r="J44" s="134">
        <v>185</v>
      </c>
      <c r="K44" s="1"/>
      <c r="L44" s="277"/>
      <c r="M44" s="278"/>
      <c r="N44" s="280"/>
      <c r="O44" s="282"/>
    </row>
    <row r="45" spans="2:15" ht="15.75" thickBot="1">
      <c r="B45" s="130">
        <v>3</v>
      </c>
      <c r="C45" s="131" t="s">
        <v>232</v>
      </c>
      <c r="D45" s="132" t="s">
        <v>145</v>
      </c>
      <c r="E45" s="133">
        <v>82</v>
      </c>
      <c r="F45" s="139"/>
      <c r="G45" s="165">
        <v>3</v>
      </c>
      <c r="H45" s="166" t="s">
        <v>233</v>
      </c>
      <c r="I45" s="167" t="s">
        <v>136</v>
      </c>
      <c r="J45" s="133">
        <v>737</v>
      </c>
      <c r="K45" s="1"/>
      <c r="L45" s="168"/>
      <c r="M45" s="168"/>
      <c r="N45" s="168"/>
      <c r="O45" s="168"/>
    </row>
    <row r="46" spans="2:15" ht="15">
      <c r="B46" s="139"/>
      <c r="C46" s="169"/>
      <c r="D46" s="170"/>
      <c r="E46" s="171"/>
      <c r="F46" s="172"/>
      <c r="G46" s="169"/>
      <c r="H46" s="172"/>
      <c r="I46" s="173"/>
      <c r="J46" s="1"/>
      <c r="K46" s="1"/>
      <c r="L46" s="1"/>
      <c r="M46" s="1"/>
      <c r="N46" s="1"/>
      <c r="O46" s="1"/>
    </row>
    <row r="47" spans="2:15" ht="15">
      <c r="B47" s="139"/>
      <c r="C47" s="169" t="s">
        <v>234</v>
      </c>
      <c r="D47" s="170"/>
      <c r="E47" s="171"/>
      <c r="F47" s="172"/>
      <c r="G47" s="169"/>
      <c r="H47" s="172"/>
      <c r="I47" s="3"/>
      <c r="J47" s="3"/>
      <c r="K47" s="1"/>
      <c r="L47" s="174"/>
      <c r="M47" s="174"/>
      <c r="N47" s="174"/>
      <c r="O47" s="174"/>
    </row>
  </sheetData>
  <mergeCells count="25">
    <mergeCell ref="B2:O2"/>
    <mergeCell ref="B3:O3"/>
    <mergeCell ref="B5:B6"/>
    <mergeCell ref="C5:C6"/>
    <mergeCell ref="D5:D6"/>
    <mergeCell ref="E5:E6"/>
    <mergeCell ref="G5:G6"/>
    <mergeCell ref="H5:H6"/>
    <mergeCell ref="I5:I6"/>
    <mergeCell ref="J5:J6"/>
    <mergeCell ref="L5:L6"/>
    <mergeCell ref="M5:M6"/>
    <mergeCell ref="N5:N6"/>
    <mergeCell ref="O5:O6"/>
    <mergeCell ref="B7:D8"/>
    <mergeCell ref="E7:E8"/>
    <mergeCell ref="L43:M44"/>
    <mergeCell ref="N43:N44"/>
    <mergeCell ref="O43:O44"/>
    <mergeCell ref="G11:G12"/>
    <mergeCell ref="H11:H12"/>
    <mergeCell ref="I11:I12"/>
    <mergeCell ref="J11:J12"/>
    <mergeCell ref="G13:I14"/>
    <mergeCell ref="J13:J14"/>
  </mergeCells>
  <pageMargins left="0.11811023622047245" right="0.11811023622047245" top="0.35433070866141736" bottom="0.35433070866141736" header="0.31496062992125984" footer="0.31496062992125984"/>
  <pageSetup paperSize="9" scale="66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opLeftCell="J1" zoomScaleNormal="100" workbookViewId="0">
      <selection activeCell="M42" sqref="M42"/>
    </sheetView>
  </sheetViews>
  <sheetFormatPr defaultRowHeight="14.25"/>
  <cols>
    <col min="1" max="1" width="3.85546875" style="102" customWidth="1"/>
    <col min="2" max="3" width="9.140625" style="102" customWidth="1"/>
    <col min="4" max="4" width="4.85546875" style="102" customWidth="1"/>
    <col min="5" max="6" width="9.140625" style="102" customWidth="1"/>
    <col min="7" max="7" width="7.140625" style="102" customWidth="1"/>
    <col min="8" max="8" width="28.85546875" style="102" customWidth="1"/>
    <col min="9" max="9" width="7.5703125" style="102" customWidth="1"/>
    <col min="10" max="10" width="6.5703125" style="102" customWidth="1"/>
    <col min="11" max="11" width="8.7109375" style="102" customWidth="1"/>
    <col min="12" max="12" width="11.5703125" style="102" customWidth="1"/>
    <col min="13" max="28" width="9.140625" style="102" customWidth="1"/>
    <col min="29" max="16384" width="9.140625" style="117"/>
  </cols>
  <sheetData>
    <row r="1" spans="1:32" s="104" customFormat="1" ht="12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3"/>
    </row>
    <row r="2" spans="1:32" s="104" customFormat="1" ht="12.75">
      <c r="A2" s="102"/>
      <c r="B2" s="102" t="s">
        <v>85</v>
      </c>
      <c r="C2" s="102" t="s">
        <v>86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1:32" s="104" customFormat="1" ht="12.75">
      <c r="A3" s="102"/>
      <c r="B3" s="102" t="s">
        <v>87</v>
      </c>
      <c r="C3" s="102">
        <v>20079</v>
      </c>
      <c r="D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</row>
    <row r="4" spans="1:32" s="104" customFormat="1" ht="12.75">
      <c r="A4" s="102"/>
      <c r="B4" s="102" t="s">
        <v>88</v>
      </c>
      <c r="C4" s="102">
        <v>19838</v>
      </c>
      <c r="D4" s="102"/>
      <c r="H4" s="102" t="s">
        <v>89</v>
      </c>
      <c r="I4" s="104">
        <v>22</v>
      </c>
      <c r="J4" s="104">
        <f t="shared" ref="J4:J9" si="0">K4+K10</f>
        <v>22</v>
      </c>
      <c r="K4" s="102">
        <v>15</v>
      </c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</row>
    <row r="5" spans="1:32" s="104" customFormat="1" ht="12.75">
      <c r="A5" s="102"/>
      <c r="B5" s="102" t="s">
        <v>90</v>
      </c>
      <c r="C5" s="102">
        <v>21613</v>
      </c>
      <c r="D5" s="102"/>
      <c r="E5" s="102"/>
      <c r="F5" s="102" t="s">
        <v>91</v>
      </c>
      <c r="H5" s="102" t="s">
        <v>92</v>
      </c>
      <c r="I5" s="104">
        <v>0</v>
      </c>
      <c r="J5" s="104">
        <f t="shared" si="0"/>
        <v>0</v>
      </c>
      <c r="K5" s="102">
        <v>0</v>
      </c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</row>
    <row r="6" spans="1:32" s="104" customFormat="1" ht="12.75">
      <c r="A6" s="102"/>
      <c r="B6" s="102" t="s">
        <v>93</v>
      </c>
      <c r="C6" s="102">
        <v>23165</v>
      </c>
      <c r="D6" s="102"/>
      <c r="E6" s="102" t="s">
        <v>94</v>
      </c>
      <c r="F6" s="102">
        <v>3452</v>
      </c>
      <c r="H6" s="104" t="s">
        <v>95</v>
      </c>
      <c r="I6" s="104">
        <v>0</v>
      </c>
      <c r="J6" s="104">
        <f t="shared" si="0"/>
        <v>0</v>
      </c>
      <c r="K6" s="104">
        <v>0</v>
      </c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</row>
    <row r="7" spans="1:32" s="104" customFormat="1" ht="12.75">
      <c r="A7" s="102"/>
      <c r="B7" s="102" t="s">
        <v>96</v>
      </c>
      <c r="C7" s="102">
        <v>23529</v>
      </c>
      <c r="D7" s="102"/>
      <c r="E7" s="102" t="s">
        <v>97</v>
      </c>
      <c r="F7" s="102">
        <v>3763</v>
      </c>
      <c r="H7" s="105" t="s">
        <v>98</v>
      </c>
      <c r="I7" s="104">
        <v>9</v>
      </c>
      <c r="J7" s="104">
        <f t="shared" si="0"/>
        <v>9</v>
      </c>
      <c r="K7" s="102">
        <v>9</v>
      </c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</row>
    <row r="8" spans="1:32" s="104" customFormat="1" ht="12.75">
      <c r="A8" s="102"/>
      <c r="B8" s="102" t="s">
        <v>99</v>
      </c>
      <c r="C8" s="102">
        <v>23520</v>
      </c>
      <c r="D8" s="102"/>
      <c r="E8" s="102" t="s">
        <v>100</v>
      </c>
      <c r="F8" s="102">
        <v>3180</v>
      </c>
      <c r="H8" s="104" t="s">
        <v>101</v>
      </c>
      <c r="I8" s="104">
        <v>2</v>
      </c>
      <c r="J8" s="104">
        <f t="shared" si="0"/>
        <v>2</v>
      </c>
      <c r="K8" s="102">
        <v>2</v>
      </c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32" s="104" customFormat="1" ht="12.75">
      <c r="A9" s="102"/>
      <c r="B9" s="102" t="s">
        <v>102</v>
      </c>
      <c r="C9" s="102">
        <v>23268</v>
      </c>
      <c r="D9" s="102"/>
      <c r="E9" s="102" t="s">
        <v>103</v>
      </c>
      <c r="F9" s="102">
        <v>2211</v>
      </c>
      <c r="H9" s="104" t="s">
        <v>104</v>
      </c>
      <c r="I9" s="104">
        <v>0</v>
      </c>
      <c r="J9" s="104">
        <f t="shared" si="0"/>
        <v>0</v>
      </c>
      <c r="K9" s="102">
        <v>0</v>
      </c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32" s="104" customFormat="1" ht="12.75">
      <c r="A10" s="102"/>
      <c r="B10" s="102" t="s">
        <v>105</v>
      </c>
      <c r="C10" s="102">
        <v>23138</v>
      </c>
      <c r="D10" s="102"/>
      <c r="E10" s="102" t="s">
        <v>106</v>
      </c>
      <c r="F10" s="102">
        <v>3771</v>
      </c>
      <c r="K10" s="104">
        <v>7</v>
      </c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32" s="104" customFormat="1" ht="12.75">
      <c r="A11" s="102"/>
      <c r="B11" s="102" t="s">
        <v>107</v>
      </c>
      <c r="C11" s="102">
        <v>23168</v>
      </c>
      <c r="D11" s="102"/>
      <c r="E11" s="102" t="s">
        <v>87</v>
      </c>
      <c r="F11" s="102">
        <v>3319</v>
      </c>
      <c r="K11" s="104">
        <v>0</v>
      </c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32" s="104" customFormat="1" ht="12.75">
      <c r="A12" s="102"/>
      <c r="B12" s="102" t="s">
        <v>108</v>
      </c>
      <c r="C12" s="102">
        <v>23285</v>
      </c>
      <c r="D12" s="102"/>
      <c r="E12" s="102"/>
      <c r="F12" s="102"/>
      <c r="K12" s="104">
        <v>0</v>
      </c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32" s="104" customFormat="1" ht="12.75">
      <c r="A13" s="102"/>
      <c r="B13" s="102" t="s">
        <v>109</v>
      </c>
      <c r="C13" s="102">
        <v>23674</v>
      </c>
      <c r="D13" s="102"/>
      <c r="E13" s="102" t="s">
        <v>105</v>
      </c>
      <c r="F13" s="102">
        <v>3921</v>
      </c>
      <c r="K13" s="104">
        <v>0</v>
      </c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32" s="104" customFormat="1" ht="12.75">
      <c r="A14" s="102"/>
      <c r="B14" s="102" t="s">
        <v>110</v>
      </c>
      <c r="C14" s="102">
        <v>24852</v>
      </c>
      <c r="D14" s="102"/>
      <c r="E14" s="102" t="s">
        <v>107</v>
      </c>
      <c r="F14" s="102">
        <v>3694</v>
      </c>
      <c r="K14" s="104">
        <v>0</v>
      </c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</row>
    <row r="15" spans="1:32" s="104" customFormat="1" ht="12.75">
      <c r="A15" s="102"/>
      <c r="B15" s="102" t="s">
        <v>111</v>
      </c>
      <c r="C15" s="102">
        <v>24769</v>
      </c>
      <c r="D15" s="102"/>
      <c r="E15" s="102" t="s">
        <v>108</v>
      </c>
      <c r="F15" s="102">
        <v>2520</v>
      </c>
      <c r="J15" s="102"/>
      <c r="K15" s="104">
        <v>0</v>
      </c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</row>
    <row r="16" spans="1:32" s="104" customFormat="1" ht="12.75">
      <c r="A16" s="102"/>
      <c r="B16" s="102"/>
      <c r="E16" s="102" t="s">
        <v>109</v>
      </c>
      <c r="F16" s="102">
        <v>4178</v>
      </c>
      <c r="H16" s="102"/>
      <c r="I16" s="102"/>
      <c r="J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F16" s="106"/>
    </row>
    <row r="17" spans="1:32" s="104" customFormat="1" ht="12.75">
      <c r="A17" s="102"/>
      <c r="B17" s="102"/>
      <c r="C17" s="102"/>
      <c r="D17" s="102"/>
      <c r="E17" s="102" t="s">
        <v>110</v>
      </c>
      <c r="F17" s="102">
        <v>3078</v>
      </c>
      <c r="H17" s="102"/>
      <c r="I17" s="102"/>
      <c r="J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F17" s="106"/>
    </row>
    <row r="18" spans="1:32" s="104" customFormat="1" ht="12.75">
      <c r="A18" s="102"/>
      <c r="B18" s="102"/>
      <c r="C18" s="102"/>
      <c r="D18" s="102"/>
      <c r="E18" s="102" t="s">
        <v>111</v>
      </c>
      <c r="F18" s="102">
        <v>4509</v>
      </c>
      <c r="H18" s="102"/>
      <c r="I18" s="107"/>
      <c r="J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F18" s="106"/>
    </row>
    <row r="19" spans="1:32" s="104" customFormat="1" ht="12.75">
      <c r="A19" s="102"/>
      <c r="B19" s="102"/>
      <c r="C19" s="102"/>
      <c r="D19" s="102"/>
      <c r="G19" s="102"/>
      <c r="H19" s="102"/>
      <c r="I19" s="102"/>
      <c r="J19" s="102"/>
      <c r="K19" s="108">
        <f>K22+K23+K24+K25+K26+K27+K28+K29+K30+K31+K32+K33+K34</f>
        <v>0.99994779874213813</v>
      </c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F19" s="106"/>
    </row>
    <row r="20" spans="1:32" s="104" customFormat="1" ht="12.75">
      <c r="A20" s="102"/>
      <c r="B20" s="102" t="s">
        <v>112</v>
      </c>
      <c r="C20" s="102"/>
      <c r="D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F20" s="106"/>
    </row>
    <row r="21" spans="1:32" s="104" customFormat="1" ht="12.75">
      <c r="A21" s="102"/>
      <c r="B21" s="102"/>
      <c r="C21" s="102"/>
      <c r="D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F21" s="106"/>
    </row>
    <row r="22" spans="1:32" s="104" customFormat="1" ht="12.75">
      <c r="A22" s="102"/>
      <c r="B22" s="102">
        <v>1356</v>
      </c>
      <c r="C22" s="102"/>
      <c r="D22" s="102"/>
      <c r="E22" s="102"/>
      <c r="F22" s="102"/>
      <c r="G22" s="102"/>
      <c r="H22" s="102"/>
      <c r="I22" s="102"/>
      <c r="J22" s="109" t="s">
        <v>113</v>
      </c>
      <c r="K22" s="106">
        <f t="shared" ref="K22:K34" si="1">B22/B$36</f>
        <v>0.47379454926624737</v>
      </c>
      <c r="L22" s="110">
        <f t="shared" ref="L22:L34" si="2">B22/B$36</f>
        <v>0.47379454926624737</v>
      </c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F22" s="106"/>
    </row>
    <row r="23" spans="1:32" s="104" customFormat="1" ht="12.75">
      <c r="A23" s="102"/>
      <c r="B23" s="102">
        <v>56</v>
      </c>
      <c r="C23" s="102"/>
      <c r="D23" s="102"/>
      <c r="E23" s="102"/>
      <c r="F23" s="102"/>
      <c r="G23" s="102"/>
      <c r="H23" s="102"/>
      <c r="I23" s="102"/>
      <c r="J23" s="109" t="s">
        <v>114</v>
      </c>
      <c r="K23" s="106">
        <f t="shared" si="1"/>
        <v>1.9566736547868623E-2</v>
      </c>
      <c r="L23" s="111">
        <f t="shared" si="2"/>
        <v>1.9566736547868623E-2</v>
      </c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F23" s="106"/>
    </row>
    <row r="24" spans="1:32" s="104" customFormat="1" ht="12.75">
      <c r="A24" s="102"/>
      <c r="B24" s="102">
        <v>16</v>
      </c>
      <c r="C24" s="102"/>
      <c r="D24" s="102"/>
      <c r="E24" s="102"/>
      <c r="F24" s="102"/>
      <c r="G24" s="102"/>
      <c r="H24" s="102"/>
      <c r="I24" s="102"/>
      <c r="J24" s="109" t="s">
        <v>115</v>
      </c>
      <c r="K24" s="106">
        <f t="shared" si="1"/>
        <v>5.5904961565338921E-3</v>
      </c>
      <c r="L24" s="111">
        <f t="shared" si="2"/>
        <v>5.5904961565338921E-3</v>
      </c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F24" s="106"/>
    </row>
    <row r="25" spans="1:32" s="104" customFormat="1" ht="12.75" customHeight="1">
      <c r="A25" s="102"/>
      <c r="B25" s="102">
        <v>110</v>
      </c>
      <c r="C25" s="102"/>
      <c r="D25" s="102"/>
      <c r="E25" s="102"/>
      <c r="F25" s="102"/>
      <c r="G25" s="102"/>
      <c r="H25" s="102"/>
      <c r="J25" s="112" t="s">
        <v>116</v>
      </c>
      <c r="K25" s="106">
        <f t="shared" si="1"/>
        <v>3.8434661076170509E-2</v>
      </c>
      <c r="L25" s="111">
        <f t="shared" si="2"/>
        <v>3.8434661076170509E-2</v>
      </c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F25" s="106"/>
    </row>
    <row r="26" spans="1:32" s="104" customFormat="1" ht="12.75" customHeight="1">
      <c r="A26" s="102"/>
      <c r="B26" s="102">
        <v>74</v>
      </c>
      <c r="C26" s="102"/>
      <c r="D26" s="102"/>
      <c r="E26" s="102"/>
      <c r="F26" s="102"/>
      <c r="G26" s="102"/>
      <c r="H26" s="102"/>
      <c r="I26" s="102"/>
      <c r="J26" s="109" t="s">
        <v>117</v>
      </c>
      <c r="K26" s="106">
        <f t="shared" si="1"/>
        <v>2.5856044723969251E-2</v>
      </c>
      <c r="L26" s="110">
        <f t="shared" si="2"/>
        <v>2.5856044723969251E-2</v>
      </c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F26" s="106"/>
    </row>
    <row r="27" spans="1:32" s="104" customFormat="1" ht="12.75">
      <c r="A27" s="102"/>
      <c r="B27" s="102">
        <v>16</v>
      </c>
      <c r="C27" s="102"/>
      <c r="D27" s="102"/>
      <c r="E27" s="102"/>
      <c r="F27" s="102"/>
      <c r="G27" s="102"/>
      <c r="H27" s="102"/>
      <c r="I27" s="102"/>
      <c r="J27" s="112" t="s">
        <v>118</v>
      </c>
      <c r="K27" s="106">
        <f t="shared" si="1"/>
        <v>5.5904961565338921E-3</v>
      </c>
      <c r="L27" s="110">
        <f t="shared" si="2"/>
        <v>5.5904961565338921E-3</v>
      </c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F27" s="106"/>
    </row>
    <row r="28" spans="1:32" s="104" customFormat="1" ht="12.75">
      <c r="A28" s="102"/>
      <c r="B28" s="102">
        <v>287</v>
      </c>
      <c r="C28" s="102"/>
      <c r="D28" s="102"/>
      <c r="E28" s="102"/>
      <c r="F28" s="102"/>
      <c r="G28" s="102"/>
      <c r="H28" s="102"/>
      <c r="I28" s="102"/>
      <c r="J28" s="112" t="s">
        <v>119</v>
      </c>
      <c r="K28" s="106">
        <f t="shared" si="1"/>
        <v>0.10027952480782669</v>
      </c>
      <c r="L28" s="111">
        <f t="shared" si="2"/>
        <v>0.10027952480782669</v>
      </c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F28" s="106"/>
    </row>
    <row r="29" spans="1:32" s="104" customFormat="1" ht="12.75">
      <c r="A29" s="102"/>
      <c r="B29" s="102">
        <v>111</v>
      </c>
      <c r="C29" s="102"/>
      <c r="D29" s="102"/>
      <c r="E29" s="102"/>
      <c r="F29" s="102"/>
      <c r="G29" s="102"/>
      <c r="H29" s="102"/>
      <c r="I29" s="102"/>
      <c r="J29" s="112" t="s">
        <v>120</v>
      </c>
      <c r="K29" s="106">
        <f t="shared" si="1"/>
        <v>3.8784067085953881E-2</v>
      </c>
      <c r="L29" s="111">
        <f t="shared" si="2"/>
        <v>3.8784067085953881E-2</v>
      </c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F29" s="113"/>
    </row>
    <row r="30" spans="1:32" s="104" customFormat="1" ht="12.75">
      <c r="A30" s="102"/>
      <c r="B30" s="102">
        <v>43</v>
      </c>
      <c r="C30" s="102"/>
      <c r="D30" s="102"/>
      <c r="E30" s="102"/>
      <c r="F30" s="102"/>
      <c r="G30" s="102"/>
      <c r="H30" s="102"/>
      <c r="I30" s="102"/>
      <c r="J30" s="112" t="s">
        <v>121</v>
      </c>
      <c r="K30" s="106">
        <f t="shared" si="1"/>
        <v>1.5024458420684835E-2</v>
      </c>
      <c r="L30" s="111">
        <f t="shared" si="2"/>
        <v>1.5024458420684835E-2</v>
      </c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32" s="104" customFormat="1" ht="12.75">
      <c r="A31" s="102"/>
      <c r="B31" s="102">
        <v>333</v>
      </c>
      <c r="C31" s="102"/>
      <c r="D31" s="102"/>
      <c r="E31" s="102"/>
      <c r="F31" s="102"/>
      <c r="G31" s="102"/>
      <c r="H31" s="102"/>
      <c r="I31" s="102"/>
      <c r="J31" s="112" t="s">
        <v>122</v>
      </c>
      <c r="K31" s="114">
        <v>0.1163</v>
      </c>
      <c r="L31" s="111">
        <f t="shared" si="2"/>
        <v>0.11635220125786164</v>
      </c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32" s="104" customFormat="1" ht="12.75">
      <c r="A32" s="102"/>
      <c r="B32" s="102">
        <v>158</v>
      </c>
      <c r="C32" s="102"/>
      <c r="D32" s="102"/>
      <c r="E32" s="102"/>
      <c r="F32" s="102"/>
      <c r="G32" s="102"/>
      <c r="H32" s="102"/>
      <c r="I32" s="102"/>
      <c r="J32" s="112" t="s">
        <v>123</v>
      </c>
      <c r="K32" s="106">
        <f t="shared" si="1"/>
        <v>5.5206149545772187E-2</v>
      </c>
      <c r="L32" s="111">
        <f t="shared" si="2"/>
        <v>5.5206149545772187E-2</v>
      </c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28" s="104" customFormat="1" ht="12.75">
      <c r="A33" s="102"/>
      <c r="B33" s="102">
        <v>27</v>
      </c>
      <c r="C33" s="102"/>
      <c r="D33" s="102"/>
      <c r="E33" s="102"/>
      <c r="F33" s="102"/>
      <c r="G33" s="102"/>
      <c r="H33" s="102"/>
      <c r="I33" s="102"/>
      <c r="J33" s="112" t="s">
        <v>124</v>
      </c>
      <c r="K33" s="106">
        <f t="shared" si="1"/>
        <v>9.433962264150943E-3</v>
      </c>
      <c r="L33" s="110">
        <f t="shared" si="2"/>
        <v>9.433962264150943E-3</v>
      </c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28" s="104" customFormat="1" ht="12.75">
      <c r="A34" s="102"/>
      <c r="B34" s="102">
        <v>275</v>
      </c>
      <c r="C34" s="102"/>
      <c r="D34" s="102"/>
      <c r="E34" s="102"/>
      <c r="F34" s="102"/>
      <c r="G34" s="102"/>
      <c r="H34" s="102"/>
      <c r="I34" s="102"/>
      <c r="J34" s="112" t="s">
        <v>125</v>
      </c>
      <c r="K34" s="106">
        <f t="shared" si="1"/>
        <v>9.608665269042628E-2</v>
      </c>
      <c r="L34" s="110">
        <f t="shared" si="2"/>
        <v>9.608665269042628E-2</v>
      </c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</row>
    <row r="35" spans="1:28" s="104" customFormat="1" ht="12.75">
      <c r="A35" s="102"/>
      <c r="C35" s="102"/>
      <c r="D35" s="102"/>
      <c r="E35" s="102"/>
      <c r="F35" s="102"/>
      <c r="G35" s="102"/>
      <c r="H35" s="102"/>
      <c r="I35" s="102"/>
      <c r="J35" s="11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</row>
    <row r="36" spans="1:28" s="104" customFormat="1" ht="12.75">
      <c r="A36" s="102"/>
      <c r="B36" s="102">
        <v>2862</v>
      </c>
      <c r="C36" s="102"/>
      <c r="D36" s="102"/>
      <c r="E36" s="102"/>
      <c r="F36" s="102"/>
      <c r="G36" s="102"/>
      <c r="H36" s="102"/>
      <c r="I36" s="102"/>
      <c r="J36" s="112"/>
      <c r="K36" s="106">
        <v>1</v>
      </c>
      <c r="L36" s="111">
        <f>B36/B$36</f>
        <v>1</v>
      </c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</row>
    <row r="37" spans="1:28" s="104" customFormat="1" ht="12.75">
      <c r="A37" s="102"/>
      <c r="C37" s="102"/>
      <c r="D37" s="102"/>
      <c r="E37" s="102"/>
      <c r="F37" s="102"/>
      <c r="G37" s="102"/>
      <c r="H37" s="102"/>
      <c r="I37" s="102"/>
      <c r="J37" s="102"/>
      <c r="K37" s="115"/>
      <c r="L37" s="115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</row>
    <row r="38" spans="1:28" s="104" customFormat="1" ht="12.75">
      <c r="A38" s="102"/>
      <c r="B38" s="102">
        <f>SUM(B22:B34)</f>
        <v>2862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6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</row>
    <row r="39" spans="1:28" s="104" customFormat="1" ht="12.7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6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</row>
    <row r="40" spans="1:28" s="104" customFormat="1" ht="12.75" customHeigh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6"/>
      <c r="N40" s="308" t="s">
        <v>126</v>
      </c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</row>
    <row r="41" spans="1:28" s="104" customFormat="1" ht="12.75" customHeight="1">
      <c r="M41" s="106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</row>
    <row r="42" spans="1:28" s="104" customFormat="1" ht="12.75">
      <c r="M42" s="106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</row>
    <row r="43" spans="1:28" s="104" customFormat="1" ht="12.75">
      <c r="M43" s="106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</row>
    <row r="44" spans="1:28" s="104" customFormat="1" ht="12.75">
      <c r="M44" s="106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</row>
    <row r="45" spans="1:28" s="104" customFormat="1" ht="12.75">
      <c r="M45" s="106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</row>
    <row r="46" spans="1:28" s="104" customFormat="1" ht="12.75">
      <c r="M46" s="106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</row>
    <row r="47" spans="1:28" s="104" customFormat="1" ht="12.75">
      <c r="M47" s="106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</row>
    <row r="48" spans="1:28" s="104" customFormat="1" ht="12.75">
      <c r="M48" s="106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</row>
    <row r="49" spans="1:28" s="104" customFormat="1" ht="12.75">
      <c r="M49" s="106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</row>
    <row r="50" spans="1:28" s="104" customFormat="1" ht="12.75">
      <c r="M50" s="106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</row>
    <row r="51" spans="1:28" s="104" customFormat="1" ht="12.75">
      <c r="M51" s="106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</row>
    <row r="52" spans="1:28" s="104" customFormat="1" ht="12.75">
      <c r="M52" s="106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</row>
    <row r="53" spans="1:28" s="104" customFormat="1" ht="12.75">
      <c r="M53" s="115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</row>
    <row r="54" spans="1:28" s="104" customFormat="1" ht="12.75"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</row>
    <row r="55" spans="1:28" s="104" customFormat="1" ht="12.75">
      <c r="M55" s="102"/>
      <c r="N55" s="102"/>
      <c r="O55" s="102"/>
      <c r="P55" s="111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</row>
    <row r="56" spans="1:28" s="104" customFormat="1" ht="12.75">
      <c r="M56" s="102"/>
      <c r="N56" s="102"/>
      <c r="O56" s="102"/>
      <c r="P56" s="116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</row>
    <row r="57" spans="1:28" s="104" customFormat="1" ht="12.7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11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</row>
    <row r="58" spans="1:28" s="104" customFormat="1" ht="12.7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11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</row>
    <row r="59" spans="1:28" s="104" customFormat="1" ht="12.7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16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</row>
    <row r="60" spans="1:28" s="104" customFormat="1" ht="12.7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10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</row>
    <row r="61" spans="1:28" s="104" customFormat="1" ht="12.7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11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</row>
    <row r="62" spans="1:28">
      <c r="P62" s="111"/>
    </row>
    <row r="63" spans="1:28">
      <c r="P63" s="111"/>
    </row>
    <row r="64" spans="1:28">
      <c r="P64" s="111"/>
    </row>
    <row r="65" spans="16:16">
      <c r="P65" s="111"/>
    </row>
    <row r="66" spans="16:16">
      <c r="P66" s="116"/>
    </row>
    <row r="67" spans="16:16">
      <c r="P67" s="111"/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Stan i struktura II 21</vt:lpstr>
      <vt:lpstr>Gminy II 21</vt:lpstr>
      <vt:lpstr>Wykresy II 21</vt:lpstr>
      <vt:lpstr>'Stan i struktura II 21'!Obszar_wydruku</vt:lpstr>
      <vt:lpstr>'Wykresy II 21'!Obszar_wydruku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Mirosław Nowinka</cp:lastModifiedBy>
  <cp:lastPrinted>2021-03-12T08:57:17Z</cp:lastPrinted>
  <dcterms:created xsi:type="dcterms:W3CDTF">2021-03-09T08:18:57Z</dcterms:created>
  <dcterms:modified xsi:type="dcterms:W3CDTF">2021-03-12T10:54:06Z</dcterms:modified>
</cp:coreProperties>
</file>