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1r\"/>
    </mc:Choice>
  </mc:AlternateContent>
  <bookViews>
    <workbookView xWindow="0" yWindow="0" windowWidth="25170" windowHeight="11880"/>
  </bookViews>
  <sheets>
    <sheet name="Stan i struktura IV 21" sheetId="1" r:id="rId1"/>
    <sheet name="Gminy IV.21" sheetId="2" r:id="rId2"/>
    <sheet name="Wykresy IV 21" sheetId="3" r:id="rId3"/>
  </sheets>
  <externalReferences>
    <externalReference r:id="rId4"/>
    <externalReference r:id="rId5"/>
  </externalReferences>
  <definedNames>
    <definedName name="_xlnm.Print_Area" localSheetId="1">'Gminy IV.21'!$B$1:$O$46</definedName>
    <definedName name="_xlnm.Print_Area" localSheetId="0">'Stan i struktura IV 21'!$B$2:$S$68</definedName>
    <definedName name="_xlnm.Print_Area" localSheetId="2">'Wykresy IV 21'!$N$1:$AB$41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L23" i="3"/>
  <c r="K23" i="3"/>
  <c r="L22" i="3"/>
  <c r="K22" i="3"/>
  <c r="K19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39" i="1" s="1"/>
  <c r="G8" i="1" l="1"/>
  <c r="K8" i="1"/>
  <c r="O8" i="1"/>
  <c r="S8" i="1"/>
  <c r="H9" i="1"/>
  <c r="L9" i="1"/>
  <c r="P9" i="1"/>
  <c r="V49" i="1"/>
  <c r="V53" i="1"/>
  <c r="V57" i="1"/>
  <c r="V61" i="1"/>
  <c r="V65" i="1"/>
  <c r="E67" i="1"/>
  <c r="S67" i="1" s="1"/>
  <c r="V7" i="1"/>
  <c r="E9" i="1"/>
  <c r="I9" i="1"/>
  <c r="M9" i="1"/>
  <c r="Q9" i="1"/>
  <c r="U46" i="1"/>
  <c r="U51" i="1"/>
  <c r="U55" i="1"/>
  <c r="U59" i="1"/>
  <c r="U63" i="1"/>
  <c r="F9" i="1"/>
  <c r="J9" i="1"/>
  <c r="N9" i="1"/>
  <c r="R9" i="1"/>
  <c r="S9" i="1"/>
  <c r="S33" i="1"/>
  <c r="S35" i="1"/>
  <c r="S37" i="1"/>
</calcChain>
</file>

<file path=xl/sharedStrings.xml><?xml version="1.0" encoding="utf-8"?>
<sst xmlns="http://schemas.openxmlformats.org/spreadsheetml/2006/main" count="407" uniqueCount="235">
  <si>
    <t xml:space="preserve">INFORMACJA O STANIE I STRUKTURZE BEZROBOCIA W WOJ. LUBUSKIM W KWIETNIU 2021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</si>
  <si>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</si>
  <si>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</si>
  <si>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</si>
  <si>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</si>
  <si>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</si>
  <si>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</si>
  <si>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</si>
  <si>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</si>
  <si>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</si>
  <si>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</si>
  <si>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</si>
  <si>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</si>
  <si>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</si>
  <si>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</si>
  <si>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</si>
  <si>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</si>
  <si>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</si>
  <si>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</si>
  <si>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</si>
  <si>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</si>
  <si>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marzec 2021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</si>
  <si>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</si>
  <si>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</si>
  <si>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</si>
  <si>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</si>
  <si>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</si>
  <si>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</si>
  <si>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</si>
  <si>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</si>
  <si>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</si>
  <si>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</si>
  <si>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</si>
  <si>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</si>
  <si>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</si>
  <si>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</si>
  <si>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</si>
  <si>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</si>
  <si>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</si>
  <si>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</si>
  <si>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</si>
  <si>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</si>
  <si>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</si>
  <si>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</si>
  <si>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</si>
  <si>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</si>
  <si>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</si>
  <si>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</si>
  <si>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</si>
  <si>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</si>
  <si>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</si>
  <si>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</si>
  <si>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</si>
  <si>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</si>
  <si>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</si>
  <si>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</si>
  <si>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</si>
  <si>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</si>
  <si>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</si>
  <si>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</si>
  <si>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</si>
  <si>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</si>
  <si>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</si>
  <si>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</si>
  <si>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</si>
  <si>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</si>
  <si>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</si>
  <si>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</si>
  <si>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</si>
  <si>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</si>
  <si>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</si>
  <si>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</si>
  <si>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</si>
  <si>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</si>
  <si>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</si>
  <si>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</si>
  <si>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</si>
  <si>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</si>
  <si>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</si>
  <si>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</si>
  <si>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</si>
  <si>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</si>
  <si>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</si>
  <si>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</si>
  <si>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kwiecień 2021 r. jest podawany przez GUS z miesięcznym opóżnieniem</t>
  </si>
  <si>
    <t>Liczba  bezrobotnych w układzie powiatowych urzędów pracy i gmin woj. lubuskiego zarejestrowanych</t>
  </si>
  <si>
    <t>na koniec kwietnia 2021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</si>
  <si>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</si>
  <si>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</si>
  <si>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</si>
  <si>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</si>
  <si>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</si>
  <si>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</si>
  <si>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</si>
  <si>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</si>
  <si>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</si>
  <si>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</si>
  <si>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</si>
  <si>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</si>
  <si>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</si>
  <si>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</si>
  <si>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</si>
  <si>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</si>
  <si>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</si>
  <si>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</si>
  <si>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</si>
  <si>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</si>
  <si>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</si>
  <si>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</si>
  <si>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</si>
  <si>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</si>
  <si>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</si>
  <si>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</si>
  <si>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</si>
  <si>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</si>
  <si>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</si>
  <si>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</si>
  <si>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</si>
  <si>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</si>
  <si>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</si>
  <si>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</si>
  <si>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</si>
  <si>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</si>
  <si>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</si>
  <si>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</si>
  <si>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</si>
  <si>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</si>
  <si>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</si>
  <si>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</si>
  <si>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</si>
  <si>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</si>
  <si>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</si>
  <si>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</si>
  <si>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</si>
  <si>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</si>
  <si>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</si>
  <si>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</si>
  <si>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</si>
  <si>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</si>
  <si>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</si>
  <si>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</si>
  <si>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</si>
  <si>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</si>
  <si>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</si>
  <si>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</si>
  <si>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</si>
  <si>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</si>
  <si>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</si>
  <si>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</si>
  <si>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</si>
  <si>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</si>
  <si>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</si>
  <si>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</si>
  <si>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</si>
  <si>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</si>
  <si>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</si>
  <si>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</si>
  <si>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</si>
  <si>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</si>
  <si>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</si>
  <si>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</si>
  <si>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</si>
  <si>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</si>
  <si>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</si>
  <si>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</si>
  <si>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</si>
  <si>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</si>
  <si>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</si>
  <si>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</si>
  <si>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</si>
  <si>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</si>
  <si>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</si>
  <si>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</si>
  <si>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</si>
  <si>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</si>
  <si>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</si>
  <si>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</si>
  <si>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</si>
  <si>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</si>
  <si>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</si>
  <si>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</si>
  <si>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</si>
  <si>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</si>
  <si>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</si>
  <si>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</si>
  <si>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</si>
  <si>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</si>
  <si>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</si>
  <si>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</si>
  <si>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</si>
  <si>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</si>
  <si>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</si>
  <si>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</si>
  <si>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</si>
  <si>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</si>
  <si>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IV 2020r.</t>
  </si>
  <si>
    <t>V 2020r.</t>
  </si>
  <si>
    <t>Podjęcia pracy poza miejscem zamieszkania w ramach bonu na zasiedlenie</t>
  </si>
  <si>
    <t>VI 2020r.</t>
  </si>
  <si>
    <t>oferty pracy</t>
  </si>
  <si>
    <t>Podjęcia pracy w ramach bonu zatrudnieniowego</t>
  </si>
  <si>
    <t>VII 2020r.</t>
  </si>
  <si>
    <t>XI 2019r.</t>
  </si>
  <si>
    <t>Podjęcie pracy w ramach refundacji składek na ubezpieczenie społeczne</t>
  </si>
  <si>
    <t>VIII 2020r.</t>
  </si>
  <si>
    <t>XII 2019r.</t>
  </si>
  <si>
    <t>Podjęcia pracy w ramach dofinansowania wynagrodzenia za zatrudnienie skierowanego 
bezrobotnego powyżej 50 r. życia</t>
  </si>
  <si>
    <t>IX 2020r.</t>
  </si>
  <si>
    <t>I 2020r.</t>
  </si>
  <si>
    <t>Rozpoczęcie szkolenia w ramach bonu szkoleniowego</t>
  </si>
  <si>
    <t>X 2020r.</t>
  </si>
  <si>
    <t>II 2020r.</t>
  </si>
  <si>
    <t>Rozpoczęcie stażu w ramach bonu stażowego</t>
  </si>
  <si>
    <t>XI 2020r.</t>
  </si>
  <si>
    <t>III 2020r.</t>
  </si>
  <si>
    <t>XII 2020r.</t>
  </si>
  <si>
    <t>I 2021r.</t>
  </si>
  <si>
    <t>II 2021r.</t>
  </si>
  <si>
    <t>III 2021r.</t>
  </si>
  <si>
    <t>IV 2021r.</t>
  </si>
  <si>
    <t>I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</si>
  <si>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</si>
  <si>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</si>
  <si>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</si>
  <si>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</si>
  <si>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</si>
  <si>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</si>
  <si>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</si>
  <si>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</si>
  <si>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</si>
  <si>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</si>
  <si>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
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</si>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</sst>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10" fontId="42" fillId="0" borderId="0" xfId="1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3" fillId="0" borderId="0" xfId="1" applyNumberFormat="1" applyFont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2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IV 2020r. do IV 2021r.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21'!$B$3:$B$15</c:f>
              <c:strCache>
                <c:ptCount val="13"/>
                <c:pt idx="0">
                  <c:v>IV 2020r.</c:v>
                </c:pt>
                <c:pt idx="1">
                  <c:v>V 2020r.</c:v>
                </c:pt>
                <c:pt idx="2">
                  <c:v>VI 2020r.</c:v>
                </c:pt>
                <c:pt idx="3">
                  <c:v>VII 2020r.</c:v>
                </c:pt>
                <c:pt idx="4">
                  <c:v>VIII 2020r.</c:v>
                </c:pt>
                <c:pt idx="5">
                  <c:v>IX 2020r.</c:v>
                </c:pt>
                <c:pt idx="6">
                  <c:v>X 2020r.</c:v>
                </c:pt>
                <c:pt idx="7">
                  <c:v>XI 2020r.</c:v>
                </c:pt>
                <c:pt idx="8">
                  <c:v>XII 2020r.</c:v>
                </c:pt>
                <c:pt idx="9">
                  <c:v>I 2021r.</c:v>
                </c:pt>
                <c:pt idx="10">
                  <c:v>II 2021r.</c:v>
                </c:pt>
                <c:pt idx="11">
                  <c:v>III 2021r.</c:v>
                </c:pt>
                <c:pt idx="12">
                  <c:v>IV 2021r.</c:v>
                </c:pt>
              </c:strCache>
            </c:strRef>
          </c:cat>
          <c:val>
            <c:numRef>
              <c:f>'Wykresy IV 21'!$C$3:$C$15</c:f>
              <c:numCache>
                <c:formatCode>General</c:formatCode>
                <c:ptCount val="13"/>
                <c:pt idx="0">
                  <c:v>21613</c:v>
                </c:pt>
                <c:pt idx="1">
                  <c:v>23165</c:v>
                </c:pt>
                <c:pt idx="2">
                  <c:v>23529</c:v>
                </c:pt>
                <c:pt idx="3">
                  <c:v>23520</c:v>
                </c:pt>
                <c:pt idx="4">
                  <c:v>23268</c:v>
                </c:pt>
                <c:pt idx="5">
                  <c:v>23138</c:v>
                </c:pt>
                <c:pt idx="6">
                  <c:v>23168</c:v>
                </c:pt>
                <c:pt idx="7">
                  <c:v>23285</c:v>
                </c:pt>
                <c:pt idx="8">
                  <c:v>23674</c:v>
                </c:pt>
                <c:pt idx="9">
                  <c:v>24852</c:v>
                </c:pt>
                <c:pt idx="10">
                  <c:v>24769</c:v>
                </c:pt>
                <c:pt idx="11">
                  <c:v>23870</c:v>
                </c:pt>
                <c:pt idx="12">
                  <c:v>23087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73144936"/>
        <c:axId val="273139840"/>
      </c:barChart>
      <c:catAx>
        <c:axId val="27314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139840"/>
        <c:crossesAt val="17000"/>
        <c:auto val="1"/>
        <c:lblAlgn val="ctr"/>
        <c:lblOffset val="100"/>
        <c:noMultiLvlLbl val="0"/>
      </c:catAx>
      <c:valAx>
        <c:axId val="273139840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144936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IV 21'!$J$3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IV 21'!$H$4:$H$9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IV 21'!$I$4:$I$9</c:f>
              <c:numCache>
                <c:formatCode>General</c:formatCode>
                <c:ptCount val="6"/>
                <c:pt idx="0">
                  <c:v>48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14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3146112"/>
        <c:axId val="273145720"/>
      </c:barChart>
      <c:catAx>
        <c:axId val="27314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145720"/>
        <c:crosses val="autoZero"/>
        <c:auto val="1"/>
        <c:lblAlgn val="ctr"/>
        <c:lblOffset val="100"/>
        <c:noMultiLvlLbl val="0"/>
      </c:catAx>
      <c:valAx>
        <c:axId val="273145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1461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 2019r. do IV 2020r. oraz od XI 2020r. do IV 2021r.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'Wykresy IV 21'!$E$6:$E$18</c:f>
              <c:strCache>
                <c:ptCount val="13"/>
                <c:pt idx="0">
                  <c:v>XI 2019r.</c:v>
                </c:pt>
                <c:pt idx="1">
                  <c:v>XII 2019r.</c:v>
                </c:pt>
                <c:pt idx="2">
                  <c:v>I 2020r.</c:v>
                </c:pt>
                <c:pt idx="3">
                  <c:v>II 2020r.</c:v>
                </c:pt>
                <c:pt idx="4">
                  <c:v>III 2020r.</c:v>
                </c:pt>
                <c:pt idx="5">
                  <c:v>IV 2020r.</c:v>
                </c:pt>
                <c:pt idx="7">
                  <c:v>XI 2020r.</c:v>
                </c:pt>
                <c:pt idx="8">
                  <c:v>XII 2020r.</c:v>
                </c:pt>
                <c:pt idx="9">
                  <c:v>I 2021r.</c:v>
                </c:pt>
                <c:pt idx="10">
                  <c:v>II 2021r.</c:v>
                </c:pt>
                <c:pt idx="11">
                  <c:v>III 2021r.</c:v>
                </c:pt>
                <c:pt idx="12">
                  <c:v>IV 2021r.</c:v>
                </c:pt>
              </c:strCache>
            </c:strRef>
          </c:cat>
          <c:val>
            <c:numRef>
              <c:f>'Wykresy IV 21'!$F$6:$F$18</c:f>
              <c:numCache>
                <c:formatCode>General</c:formatCode>
                <c:ptCount val="13"/>
                <c:pt idx="0">
                  <c:v>3180</c:v>
                </c:pt>
                <c:pt idx="1">
                  <c:v>2211</c:v>
                </c:pt>
                <c:pt idx="2">
                  <c:v>3771</c:v>
                </c:pt>
                <c:pt idx="3">
                  <c:v>3319</c:v>
                </c:pt>
                <c:pt idx="4">
                  <c:v>2028</c:v>
                </c:pt>
                <c:pt idx="5">
                  <c:v>2950</c:v>
                </c:pt>
                <c:pt idx="7">
                  <c:v>2520</c:v>
                </c:pt>
                <c:pt idx="8">
                  <c:v>4178</c:v>
                </c:pt>
                <c:pt idx="9">
                  <c:v>3078</c:v>
                </c:pt>
                <c:pt idx="10">
                  <c:v>4509</c:v>
                </c:pt>
                <c:pt idx="11">
                  <c:v>3420</c:v>
                </c:pt>
                <c:pt idx="12">
                  <c:v>4602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73140624"/>
        <c:axId val="352711752"/>
        <c:axId val="0"/>
      </c:bar3DChart>
      <c:catAx>
        <c:axId val="27314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52711752"/>
        <c:crosses val="autoZero"/>
        <c:auto val="1"/>
        <c:lblAlgn val="ctr"/>
        <c:lblOffset val="100"/>
        <c:noMultiLvlLbl val="0"/>
      </c:catAx>
      <c:valAx>
        <c:axId val="352711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14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kwietniu 2021r.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40"/>
      <c:rotY val="31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705274020234649"/>
          <c:y val="0.28103543307086615"/>
          <c:w val="0.54622271575027481"/>
          <c:h val="0.437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5.760751059963648E-2"/>
                  <c:y val="-2.64288057742782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9794849361778391E-2"/>
                  <c:y val="-8.19422572178477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0099513201875396"/>
                  <c:y val="5.78136482939632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8.2561747089306151E-2"/>
                  <c:y val="0.20943782808398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9164142943670606E-2"/>
                  <c:y val="0.162230643044619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1502725620835857"/>
                  <c:y val="0.171058398950131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2758485317540441"/>
                  <c:y val="0.14454625984251954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6.4090674563115513E-2"/>
                  <c:y val="8.8176837270341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5936054467550531"/>
                  <c:y val="-2.08334973753280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4217612221549231"/>
                  <c:y val="-0.111539862204724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8.3787715638109342E-2"/>
                  <c:y val="-0.1423881233595800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26163716714896"/>
                      <c:h val="0.1591292650918635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-3.3497319245350765E-2"/>
                  <c:y val="-0.202812664041994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65558471857683"/>
                      <c:h val="0.16262368766404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7.245148843574041E-2"/>
                  <c:y val="-0.16160695538057743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IV 21'!$J$22:$J$34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
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IV 21'!$K$22:$K$34</c:f>
              <c:numCache>
                <c:formatCode>0.00%</c:formatCode>
                <c:ptCount val="13"/>
                <c:pt idx="0">
                  <c:v>0.45301360985093975</c:v>
                </c:pt>
                <c:pt idx="1">
                  <c:v>3.6616979909267662E-2</c:v>
                </c:pt>
                <c:pt idx="2">
                  <c:v>8.8000000000000005E-3</c:v>
                </c:pt>
                <c:pt idx="3">
                  <c:v>2.8191834089436162E-2</c:v>
                </c:pt>
                <c:pt idx="4">
                  <c:v>3.3052495139338951E-2</c:v>
                </c:pt>
                <c:pt idx="5">
                  <c:v>1.458198314970836E-2</c:v>
                </c:pt>
                <c:pt idx="6">
                  <c:v>9.4944912508101095E-2</c:v>
                </c:pt>
                <c:pt idx="7">
                  <c:v>3.6941023979261182E-2</c:v>
                </c:pt>
                <c:pt idx="8">
                  <c:v>2.0738820479585224E-2</c:v>
                </c:pt>
                <c:pt idx="9">
                  <c:v>0.13642255346727156</c:v>
                </c:pt>
                <c:pt idx="10">
                  <c:v>4.4394037589112118E-2</c:v>
                </c:pt>
                <c:pt idx="11">
                  <c:v>5.1847051198963059E-3</c:v>
                </c:pt>
                <c:pt idx="12">
                  <c:v>8.7167854828256647E-2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400051</xdr:colOff>
      <xdr:row>19</xdr:row>
      <xdr:rowOff>114300</xdr:rowOff>
    </xdr:from>
    <xdr:to>
      <xdr:col>27</xdr:col>
      <xdr:colOff>590551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1r/Arkusz%20roboczy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21r/Wykresy%20IV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1"/>
      <sheetName val="Stan i struktura II 21"/>
      <sheetName val="Stan i struktura III 21"/>
      <sheetName val="Stan i struktura IV 21"/>
    </sheetNames>
    <sheetDataSet>
      <sheetData sheetId="0"/>
      <sheetData sheetId="1"/>
      <sheetData sheetId="2">
        <row r="6">
          <cell r="E6">
            <v>2085</v>
          </cell>
          <cell r="F6">
            <v>1412</v>
          </cell>
          <cell r="G6">
            <v>1715</v>
          </cell>
          <cell r="H6">
            <v>1878</v>
          </cell>
          <cell r="I6">
            <v>1957</v>
          </cell>
          <cell r="J6">
            <v>656</v>
          </cell>
          <cell r="K6">
            <v>1783</v>
          </cell>
          <cell r="L6">
            <v>716</v>
          </cell>
          <cell r="M6">
            <v>1412</v>
          </cell>
          <cell r="N6">
            <v>1228</v>
          </cell>
          <cell r="O6">
            <v>2845</v>
          </cell>
          <cell r="P6">
            <v>2179</v>
          </cell>
          <cell r="Q6">
            <v>1811</v>
          </cell>
          <cell r="R6">
            <v>2193</v>
          </cell>
          <cell r="S6">
            <v>23870</v>
          </cell>
        </row>
        <row r="46">
          <cell r="E46">
            <v>2019</v>
          </cell>
          <cell r="F46">
            <v>578</v>
          </cell>
          <cell r="G46">
            <v>814</v>
          </cell>
          <cell r="H46">
            <v>493</v>
          </cell>
          <cell r="I46">
            <v>552</v>
          </cell>
          <cell r="J46">
            <v>228</v>
          </cell>
          <cell r="K46">
            <v>676</v>
          </cell>
          <cell r="L46">
            <v>316</v>
          </cell>
          <cell r="M46">
            <v>797</v>
          </cell>
          <cell r="N46">
            <v>825</v>
          </cell>
          <cell r="O46">
            <v>2222</v>
          </cell>
          <cell r="P46">
            <v>272</v>
          </cell>
          <cell r="Q46">
            <v>460</v>
          </cell>
          <cell r="R46">
            <v>755</v>
          </cell>
          <cell r="S46">
            <v>11007</v>
          </cell>
        </row>
        <row r="49">
          <cell r="E49">
            <v>8</v>
          </cell>
          <cell r="F49">
            <v>19</v>
          </cell>
          <cell r="G49">
            <v>3</v>
          </cell>
          <cell r="H49">
            <v>19</v>
          </cell>
          <cell r="I49">
            <v>30</v>
          </cell>
          <cell r="J49">
            <v>0</v>
          </cell>
          <cell r="K49">
            <v>19</v>
          </cell>
          <cell r="L49">
            <v>15</v>
          </cell>
          <cell r="M49">
            <v>3</v>
          </cell>
          <cell r="N49">
            <v>6</v>
          </cell>
          <cell r="O49">
            <v>8</v>
          </cell>
          <cell r="P49">
            <v>12</v>
          </cell>
          <cell r="Q49">
            <v>70</v>
          </cell>
          <cell r="R49">
            <v>42</v>
          </cell>
          <cell r="S49">
            <v>254</v>
          </cell>
        </row>
        <row r="51">
          <cell r="E51">
            <v>9</v>
          </cell>
          <cell r="F51">
            <v>19</v>
          </cell>
          <cell r="G51">
            <v>4</v>
          </cell>
          <cell r="H51">
            <v>21</v>
          </cell>
          <cell r="I51">
            <v>0</v>
          </cell>
          <cell r="J51">
            <v>0</v>
          </cell>
          <cell r="K51">
            <v>5</v>
          </cell>
          <cell r="L51">
            <v>10</v>
          </cell>
          <cell r="M51">
            <v>4</v>
          </cell>
          <cell r="N51">
            <v>0</v>
          </cell>
          <cell r="O51">
            <v>4</v>
          </cell>
          <cell r="P51">
            <v>27</v>
          </cell>
          <cell r="Q51">
            <v>62</v>
          </cell>
          <cell r="R51">
            <v>5</v>
          </cell>
          <cell r="S51">
            <v>170</v>
          </cell>
        </row>
        <row r="53">
          <cell r="E53">
            <v>8</v>
          </cell>
          <cell r="F53">
            <v>5</v>
          </cell>
          <cell r="G53">
            <v>0</v>
          </cell>
          <cell r="H53">
            <v>18</v>
          </cell>
          <cell r="I53">
            <v>1</v>
          </cell>
          <cell r="J53">
            <v>3</v>
          </cell>
          <cell r="K53">
            <v>0</v>
          </cell>
          <cell r="L53">
            <v>0</v>
          </cell>
          <cell r="M53">
            <v>6</v>
          </cell>
          <cell r="N53">
            <v>14</v>
          </cell>
          <cell r="O53">
            <v>1</v>
          </cell>
          <cell r="P53">
            <v>1</v>
          </cell>
          <cell r="Q53">
            <v>1</v>
          </cell>
          <cell r="R53">
            <v>4</v>
          </cell>
          <cell r="S53">
            <v>62</v>
          </cell>
        </row>
        <row r="55">
          <cell r="E55">
            <v>9</v>
          </cell>
          <cell r="F55">
            <v>0</v>
          </cell>
          <cell r="G55">
            <v>2</v>
          </cell>
          <cell r="H55">
            <v>1</v>
          </cell>
          <cell r="I55">
            <v>2</v>
          </cell>
          <cell r="J55">
            <v>3</v>
          </cell>
          <cell r="K55">
            <v>2</v>
          </cell>
          <cell r="L55">
            <v>3</v>
          </cell>
          <cell r="M55">
            <v>0</v>
          </cell>
          <cell r="N55">
            <v>1</v>
          </cell>
          <cell r="O55">
            <v>5</v>
          </cell>
          <cell r="P55">
            <v>0</v>
          </cell>
          <cell r="Q55">
            <v>7</v>
          </cell>
          <cell r="R55">
            <v>2</v>
          </cell>
          <cell r="S55">
            <v>37</v>
          </cell>
        </row>
        <row r="57">
          <cell r="E57">
            <v>14</v>
          </cell>
          <cell r="F57">
            <v>12</v>
          </cell>
          <cell r="G57">
            <v>2</v>
          </cell>
          <cell r="H57">
            <v>12</v>
          </cell>
          <cell r="I57">
            <v>12</v>
          </cell>
          <cell r="J57">
            <v>0</v>
          </cell>
          <cell r="K57">
            <v>11</v>
          </cell>
          <cell r="L57">
            <v>2</v>
          </cell>
          <cell r="M57">
            <v>15</v>
          </cell>
          <cell r="N57">
            <v>4</v>
          </cell>
          <cell r="O57">
            <v>5</v>
          </cell>
          <cell r="P57">
            <v>5</v>
          </cell>
          <cell r="Q57">
            <v>18</v>
          </cell>
          <cell r="R57">
            <v>3</v>
          </cell>
          <cell r="S57">
            <v>115</v>
          </cell>
        </row>
        <row r="59">
          <cell r="E59">
            <v>6</v>
          </cell>
          <cell r="F59">
            <v>2</v>
          </cell>
          <cell r="G59">
            <v>5</v>
          </cell>
          <cell r="H59">
            <v>10</v>
          </cell>
          <cell r="I59">
            <v>3</v>
          </cell>
          <cell r="J59">
            <v>0</v>
          </cell>
          <cell r="K59">
            <v>2</v>
          </cell>
          <cell r="L59">
            <v>2</v>
          </cell>
          <cell r="M59">
            <v>5</v>
          </cell>
          <cell r="N59">
            <v>10</v>
          </cell>
          <cell r="O59">
            <v>4</v>
          </cell>
          <cell r="P59">
            <v>2</v>
          </cell>
          <cell r="Q59">
            <v>2</v>
          </cell>
          <cell r="R59">
            <v>3</v>
          </cell>
          <cell r="S59">
            <v>56</v>
          </cell>
        </row>
        <row r="61">
          <cell r="E61">
            <v>29</v>
          </cell>
          <cell r="F61">
            <v>21</v>
          </cell>
          <cell r="G61">
            <v>42</v>
          </cell>
          <cell r="H61">
            <v>96</v>
          </cell>
          <cell r="I61">
            <v>43</v>
          </cell>
          <cell r="J61">
            <v>9</v>
          </cell>
          <cell r="K61">
            <v>143</v>
          </cell>
          <cell r="L61">
            <v>35</v>
          </cell>
          <cell r="M61">
            <v>61</v>
          </cell>
          <cell r="N61">
            <v>7</v>
          </cell>
          <cell r="O61">
            <v>80</v>
          </cell>
          <cell r="P61">
            <v>53</v>
          </cell>
          <cell r="Q61">
            <v>32</v>
          </cell>
          <cell r="R61">
            <v>62</v>
          </cell>
          <cell r="S61">
            <v>713</v>
          </cell>
        </row>
        <row r="63">
          <cell r="E63">
            <v>0</v>
          </cell>
          <cell r="F63">
            <v>16</v>
          </cell>
          <cell r="G63">
            <v>0</v>
          </cell>
          <cell r="H63">
            <v>0</v>
          </cell>
          <cell r="I63">
            <v>17</v>
          </cell>
          <cell r="J63">
            <v>20</v>
          </cell>
          <cell r="K63">
            <v>14</v>
          </cell>
          <cell r="L63">
            <v>0</v>
          </cell>
          <cell r="M63">
            <v>19</v>
          </cell>
          <cell r="N63">
            <v>28</v>
          </cell>
          <cell r="O63">
            <v>20</v>
          </cell>
          <cell r="P63">
            <v>6</v>
          </cell>
          <cell r="Q63">
            <v>28</v>
          </cell>
          <cell r="R63">
            <v>98</v>
          </cell>
          <cell r="S63">
            <v>266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IV 21"/>
    </sheetNames>
    <sheetDataSet>
      <sheetData sheetId="0">
        <row r="3">
          <cell r="B3" t="str">
            <v>IV 2020r.</v>
          </cell>
          <cell r="C3">
            <v>21613</v>
          </cell>
        </row>
        <row r="4">
          <cell r="B4" t="str">
            <v>V 2020r.</v>
          </cell>
          <cell r="C4">
            <v>23165</v>
          </cell>
          <cell r="H4" t="str">
            <v>Podjęcia pracy poza miejscem zamieszkania w ramach bonu na zasiedlenie</v>
          </cell>
          <cell r="I4">
            <v>48</v>
          </cell>
        </row>
        <row r="5">
          <cell r="B5" t="str">
            <v>VI 2020r.</v>
          </cell>
          <cell r="C5">
            <v>23529</v>
          </cell>
          <cell r="H5" t="str">
            <v>Podjęcia pracy w ramach bonu zatrudnieniowego</v>
          </cell>
          <cell r="I5">
            <v>0</v>
          </cell>
        </row>
        <row r="6">
          <cell r="B6" t="str">
            <v>VII 2020r.</v>
          </cell>
          <cell r="C6">
            <v>23520</v>
          </cell>
          <cell r="E6" t="str">
            <v>XI 2019r.</v>
          </cell>
          <cell r="F6">
            <v>3180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VIII 2020r.</v>
          </cell>
          <cell r="C7">
            <v>23268</v>
          </cell>
          <cell r="E7" t="str">
            <v>XII 2019r.</v>
          </cell>
          <cell r="F7">
            <v>2211</v>
          </cell>
          <cell r="H7" t="str">
            <v>Podjęcia pracy w ramach dofinansowania wynagrodzenia za zatrudnienie skierowanego 
bezrobotnego powyżej 50 r. życia</v>
          </cell>
          <cell r="I7">
            <v>19</v>
          </cell>
        </row>
        <row r="8">
          <cell r="B8" t="str">
            <v>IX 2020r.</v>
          </cell>
          <cell r="C8">
            <v>23138</v>
          </cell>
          <cell r="E8" t="str">
            <v>I 2020r.</v>
          </cell>
          <cell r="F8">
            <v>3771</v>
          </cell>
          <cell r="H8" t="str">
            <v>Rozpoczęcie szkolenia w ramach bonu szkoleniowego</v>
          </cell>
          <cell r="I8">
            <v>14</v>
          </cell>
        </row>
        <row r="9">
          <cell r="B9" t="str">
            <v>X 2020r.</v>
          </cell>
          <cell r="C9">
            <v>23168</v>
          </cell>
          <cell r="E9" t="str">
            <v>II 2020r.</v>
          </cell>
          <cell r="F9">
            <v>3319</v>
          </cell>
          <cell r="H9" t="str">
            <v>Rozpoczęcie stażu w ramach bonu stażowego</v>
          </cell>
          <cell r="I9">
            <v>0</v>
          </cell>
        </row>
        <row r="10">
          <cell r="B10" t="str">
            <v>XI 2020r.</v>
          </cell>
          <cell r="C10">
            <v>23285</v>
          </cell>
          <cell r="E10" t="str">
            <v>III 2020r.</v>
          </cell>
          <cell r="F10">
            <v>2028</v>
          </cell>
        </row>
        <row r="11">
          <cell r="B11" t="str">
            <v>XII 2020r.</v>
          </cell>
          <cell r="C11">
            <v>23674</v>
          </cell>
          <cell r="E11" t="str">
            <v>IV 2020r.</v>
          </cell>
          <cell r="F11">
            <v>2950</v>
          </cell>
        </row>
        <row r="12">
          <cell r="B12" t="str">
            <v>I 2021r.</v>
          </cell>
          <cell r="C12">
            <v>24852</v>
          </cell>
        </row>
        <row r="13">
          <cell r="B13" t="str">
            <v>II 2021r.</v>
          </cell>
          <cell r="C13">
            <v>24769</v>
          </cell>
          <cell r="E13" t="str">
            <v>XI 2020r.</v>
          </cell>
          <cell r="F13">
            <v>2520</v>
          </cell>
        </row>
        <row r="14">
          <cell r="B14" t="str">
            <v>III 2021r.</v>
          </cell>
          <cell r="C14">
            <v>23870</v>
          </cell>
          <cell r="E14" t="str">
            <v>XII 2020r.</v>
          </cell>
          <cell r="F14">
            <v>4178</v>
          </cell>
        </row>
        <row r="15">
          <cell r="B15" t="str">
            <v>IV 2021r.</v>
          </cell>
          <cell r="C15">
            <v>23087</v>
          </cell>
          <cell r="E15" t="str">
            <v>I 2021r.</v>
          </cell>
          <cell r="F15">
            <v>3078</v>
          </cell>
        </row>
        <row r="16">
          <cell r="E16" t="str">
            <v>II 2021r.</v>
          </cell>
          <cell r="F16">
            <v>4509</v>
          </cell>
        </row>
        <row r="17">
          <cell r="E17" t="str">
            <v>III 2021r.</v>
          </cell>
          <cell r="F17">
            <v>3420</v>
          </cell>
        </row>
        <row r="18">
          <cell r="E18" t="str">
            <v>IV 2021r.</v>
          </cell>
          <cell r="F18">
            <v>4602</v>
          </cell>
        </row>
        <row r="22">
          <cell r="J22" t="str">
            <v>Praca niesubsydiowana</v>
          </cell>
          <cell r="K22">
            <v>0.45301360985093975</v>
          </cell>
        </row>
        <row r="23">
          <cell r="J23" t="str">
            <v>Podjęcie działalności gospodarczej 
i inna praca</v>
          </cell>
          <cell r="K23">
            <v>3.6616979909267662E-2</v>
          </cell>
        </row>
        <row r="24">
          <cell r="J24" t="str">
            <v>Podjęcie pracy w ramach refund. kosztów zatrud. bezrobotnego</v>
          </cell>
          <cell r="K24">
            <v>8.8000000000000005E-3</v>
          </cell>
        </row>
        <row r="25">
          <cell r="J25" t="str">
            <v>Prace 
interwencyjne</v>
          </cell>
          <cell r="K25">
            <v>2.8191834089436162E-2</v>
          </cell>
        </row>
        <row r="26">
          <cell r="J26" t="str">
            <v>Roboty 
publiczne</v>
          </cell>
          <cell r="K26">
            <v>3.3052495139338951E-2</v>
          </cell>
        </row>
        <row r="27">
          <cell r="J27" t="str">
            <v>Szkolenia</v>
          </cell>
          <cell r="K27">
            <v>1.458198314970836E-2</v>
          </cell>
        </row>
        <row r="28">
          <cell r="J28" t="str">
            <v>Staże</v>
          </cell>
          <cell r="K28">
            <v>9.4944912508101095E-2</v>
          </cell>
        </row>
        <row r="29">
          <cell r="J29" t="str">
            <v>Praca 
społecznie 
użyteczna</v>
          </cell>
          <cell r="K29">
            <v>3.6941023979261182E-2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2.0738820479585224E-2</v>
          </cell>
        </row>
        <row r="31">
          <cell r="J31" t="str">
            <v>Niepotwierdzenie gotowości do pracy</v>
          </cell>
          <cell r="K31">
            <v>0.13642255346727156</v>
          </cell>
        </row>
        <row r="32">
          <cell r="J32" t="str">
            <v>Dobrowolna 
rezygnacja ze statusu bezrobotnego</v>
          </cell>
          <cell r="K32">
            <v>4.4394037589112118E-2</v>
          </cell>
        </row>
        <row r="33">
          <cell r="J33" t="str">
            <v>Nabycie praw emerytalnych lub rentowych</v>
          </cell>
          <cell r="K33">
            <v>5.1847051198963059E-3</v>
          </cell>
        </row>
        <row r="34">
          <cell r="J34" t="str">
            <v>Inne</v>
          </cell>
          <cell r="K34">
            <v>8.7167854828256647E-2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65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68" t="s">
        <v>19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70"/>
    </row>
    <row r="5" spans="2:27" ht="29.1" customHeight="1" thickTop="1" thickBot="1">
      <c r="B5" s="14" t="s">
        <v>20</v>
      </c>
      <c r="C5" s="171" t="s">
        <v>21</v>
      </c>
      <c r="D5" s="172"/>
      <c r="E5" s="15">
        <v>3.6</v>
      </c>
      <c r="F5" s="15">
        <v>5.2</v>
      </c>
      <c r="G5" s="15">
        <v>9.4</v>
      </c>
      <c r="H5" s="15">
        <v>9.4</v>
      </c>
      <c r="I5" s="15">
        <v>7.2</v>
      </c>
      <c r="J5" s="15">
        <v>3.8</v>
      </c>
      <c r="K5" s="15">
        <v>10.3</v>
      </c>
      <c r="L5" s="15">
        <v>6.1</v>
      </c>
      <c r="M5" s="15">
        <v>5.5</v>
      </c>
      <c r="N5" s="15">
        <v>9.1999999999999993</v>
      </c>
      <c r="O5" s="15">
        <v>4.0999999999999996</v>
      </c>
      <c r="P5" s="15">
        <v>8.5</v>
      </c>
      <c r="Q5" s="15">
        <v>8.9</v>
      </c>
      <c r="R5" s="16">
        <v>6.8</v>
      </c>
      <c r="S5" s="17">
        <v>6.2</v>
      </c>
      <c r="T5" s="1" t="s">
        <v>22</v>
      </c>
    </row>
    <row r="6" spans="2:27" s="4" customFormat="1" ht="28.5" customHeight="1" thickTop="1" thickBot="1">
      <c r="B6" s="18" t="s">
        <v>23</v>
      </c>
      <c r="C6" s="173" t="s">
        <v>24</v>
      </c>
      <c r="D6" s="174"/>
      <c r="E6" s="19">
        <v>2009</v>
      </c>
      <c r="F6" s="20">
        <v>1367</v>
      </c>
      <c r="G6" s="20">
        <v>1655</v>
      </c>
      <c r="H6" s="20">
        <v>1778</v>
      </c>
      <c r="I6" s="20">
        <v>1813</v>
      </c>
      <c r="J6" s="20">
        <v>654</v>
      </c>
      <c r="K6" s="20">
        <v>1643</v>
      </c>
      <c r="L6" s="20">
        <v>659</v>
      </c>
      <c r="M6" s="20">
        <v>1390</v>
      </c>
      <c r="N6" s="20">
        <v>1217</v>
      </c>
      <c r="O6" s="20">
        <v>2875</v>
      </c>
      <c r="P6" s="20">
        <v>2172</v>
      </c>
      <c r="Q6" s="20">
        <v>1749</v>
      </c>
      <c r="R6" s="21">
        <v>2106</v>
      </c>
      <c r="S6" s="22">
        <f>SUM(E6:R6)</f>
        <v>23087</v>
      </c>
    </row>
    <row r="7" spans="2:27" s="4" customFormat="1" ht="29.1" customHeight="1" thickTop="1" thickBot="1">
      <c r="B7" s="23"/>
      <c r="C7" s="175" t="s">
        <v>25</v>
      </c>
      <c r="D7" s="175"/>
      <c r="E7" s="24">
        <f>'[1]Stan i struktura III 21'!E6</f>
        <v>2085</v>
      </c>
      <c r="F7" s="25">
        <f>'[1]Stan i struktura III 21'!F6</f>
        <v>1412</v>
      </c>
      <c r="G7" s="25">
        <f>'[1]Stan i struktura III 21'!G6</f>
        <v>1715</v>
      </c>
      <c r="H7" s="25">
        <f>'[1]Stan i struktura III 21'!H6</f>
        <v>1878</v>
      </c>
      <c r="I7" s="25">
        <f>'[1]Stan i struktura III 21'!I6</f>
        <v>1957</v>
      </c>
      <c r="J7" s="25">
        <f>'[1]Stan i struktura III 21'!J6</f>
        <v>656</v>
      </c>
      <c r="K7" s="25">
        <f>'[1]Stan i struktura III 21'!K6</f>
        <v>1783</v>
      </c>
      <c r="L7" s="25">
        <f>'[1]Stan i struktura III 21'!L6</f>
        <v>716</v>
      </c>
      <c r="M7" s="25">
        <f>'[1]Stan i struktura III 21'!M6</f>
        <v>1412</v>
      </c>
      <c r="N7" s="25">
        <f>'[1]Stan i struktura III 21'!N6</f>
        <v>1228</v>
      </c>
      <c r="O7" s="25">
        <f>'[1]Stan i struktura III 21'!O6</f>
        <v>2845</v>
      </c>
      <c r="P7" s="25">
        <f>'[1]Stan i struktura III 21'!P6</f>
        <v>2179</v>
      </c>
      <c r="Q7" s="25">
        <f>'[1]Stan i struktura III 21'!Q6</f>
        <v>1811</v>
      </c>
      <c r="R7" s="26">
        <f>'[1]Stan i struktura III 21'!R6</f>
        <v>2193</v>
      </c>
      <c r="S7" s="27">
        <f>'[1]Stan i struktura III 21'!S6</f>
        <v>23870</v>
      </c>
      <c r="T7" s="28"/>
      <c r="V7" s="29">
        <f>SUM(E7:R7)</f>
        <v>23870</v>
      </c>
    </row>
    <row r="8" spans="2:27" ht="29.1" customHeight="1" thickTop="1" thickBot="1">
      <c r="B8" s="30"/>
      <c r="C8" s="163" t="s">
        <v>26</v>
      </c>
      <c r="D8" s="164"/>
      <c r="E8" s="31">
        <f t="shared" ref="E8:S8" si="0">E6-E7</f>
        <v>-76</v>
      </c>
      <c r="F8" s="31">
        <f t="shared" si="0"/>
        <v>-45</v>
      </c>
      <c r="G8" s="31">
        <f t="shared" si="0"/>
        <v>-60</v>
      </c>
      <c r="H8" s="31">
        <f t="shared" si="0"/>
        <v>-100</v>
      </c>
      <c r="I8" s="31">
        <f t="shared" si="0"/>
        <v>-144</v>
      </c>
      <c r="J8" s="31">
        <f t="shared" si="0"/>
        <v>-2</v>
      </c>
      <c r="K8" s="31">
        <f t="shared" si="0"/>
        <v>-140</v>
      </c>
      <c r="L8" s="31">
        <f t="shared" si="0"/>
        <v>-57</v>
      </c>
      <c r="M8" s="31">
        <f t="shared" si="0"/>
        <v>-22</v>
      </c>
      <c r="N8" s="31">
        <f t="shared" si="0"/>
        <v>-11</v>
      </c>
      <c r="O8" s="31">
        <f t="shared" si="0"/>
        <v>30</v>
      </c>
      <c r="P8" s="31">
        <f t="shared" si="0"/>
        <v>-7</v>
      </c>
      <c r="Q8" s="31">
        <f t="shared" si="0"/>
        <v>-62</v>
      </c>
      <c r="R8" s="32">
        <f t="shared" si="0"/>
        <v>-87</v>
      </c>
      <c r="S8" s="33">
        <f t="shared" si="0"/>
        <v>-783</v>
      </c>
      <c r="T8" s="34"/>
    </row>
    <row r="9" spans="2:27" ht="29.1" customHeight="1" thickTop="1" thickBot="1">
      <c r="B9" s="35"/>
      <c r="C9" s="181" t="s">
        <v>27</v>
      </c>
      <c r="D9" s="182"/>
      <c r="E9" s="36">
        <f t="shared" ref="E9:S9" si="1">E6/E7*100</f>
        <v>96.354916067146277</v>
      </c>
      <c r="F9" s="36">
        <f t="shared" si="1"/>
        <v>96.813031161473077</v>
      </c>
      <c r="G9" s="36">
        <f t="shared" si="1"/>
        <v>96.501457725947532</v>
      </c>
      <c r="H9" s="36">
        <f t="shared" si="1"/>
        <v>94.6751863684771</v>
      </c>
      <c r="I9" s="36">
        <f t="shared" si="1"/>
        <v>92.641798671435865</v>
      </c>
      <c r="J9" s="36">
        <f t="shared" si="1"/>
        <v>99.695121951219505</v>
      </c>
      <c r="K9" s="36">
        <f t="shared" si="1"/>
        <v>92.148065058889514</v>
      </c>
      <c r="L9" s="36">
        <f t="shared" si="1"/>
        <v>92.039106145251395</v>
      </c>
      <c r="M9" s="36">
        <f t="shared" si="1"/>
        <v>98.441926345609062</v>
      </c>
      <c r="N9" s="36">
        <f t="shared" si="1"/>
        <v>99.104234527687296</v>
      </c>
      <c r="O9" s="36">
        <f t="shared" si="1"/>
        <v>101.05448154657293</v>
      </c>
      <c r="P9" s="36">
        <f t="shared" si="1"/>
        <v>99.678751720972926</v>
      </c>
      <c r="Q9" s="36">
        <f t="shared" si="1"/>
        <v>96.576477084483713</v>
      </c>
      <c r="R9" s="37">
        <f t="shared" si="1"/>
        <v>96.0328317373461</v>
      </c>
      <c r="S9" s="38">
        <f t="shared" si="1"/>
        <v>96.719731881022213</v>
      </c>
      <c r="T9" s="34"/>
      <c r="AA9" s="39"/>
    </row>
    <row r="10" spans="2:27" s="4" customFormat="1" ht="29.1" customHeight="1" thickTop="1" thickBot="1">
      <c r="B10" s="40" t="s">
        <v>28</v>
      </c>
      <c r="C10" s="183" t="s">
        <v>29</v>
      </c>
      <c r="D10" s="184"/>
      <c r="E10" s="41">
        <v>199</v>
      </c>
      <c r="F10" s="42">
        <v>116</v>
      </c>
      <c r="G10" s="43">
        <v>144</v>
      </c>
      <c r="H10" s="43">
        <v>187</v>
      </c>
      <c r="I10" s="43">
        <v>238</v>
      </c>
      <c r="J10" s="43">
        <v>61</v>
      </c>
      <c r="K10" s="43">
        <v>166</v>
      </c>
      <c r="L10" s="43">
        <v>83</v>
      </c>
      <c r="M10" s="44">
        <v>117</v>
      </c>
      <c r="N10" s="44">
        <v>90</v>
      </c>
      <c r="O10" s="44">
        <v>281</v>
      </c>
      <c r="P10" s="44">
        <v>163</v>
      </c>
      <c r="Q10" s="44">
        <v>205</v>
      </c>
      <c r="R10" s="44">
        <v>253</v>
      </c>
      <c r="S10" s="45">
        <f>SUM(E10:R10)</f>
        <v>2303</v>
      </c>
      <c r="T10" s="28"/>
    </row>
    <row r="11" spans="2:27" ht="29.1" customHeight="1" thickTop="1" thickBot="1">
      <c r="B11" s="46"/>
      <c r="C11" s="163" t="s">
        <v>30</v>
      </c>
      <c r="D11" s="164"/>
      <c r="E11" s="47">
        <f t="shared" ref="E11:S11" si="2">E76/E10*100</f>
        <v>24.623115577889447</v>
      </c>
      <c r="F11" s="47">
        <f t="shared" si="2"/>
        <v>25</v>
      </c>
      <c r="G11" s="47">
        <f t="shared" si="2"/>
        <v>10.416666666666668</v>
      </c>
      <c r="H11" s="47">
        <f t="shared" si="2"/>
        <v>14.438502673796791</v>
      </c>
      <c r="I11" s="47">
        <f t="shared" si="2"/>
        <v>11.76470588235294</v>
      </c>
      <c r="J11" s="47">
        <f t="shared" si="2"/>
        <v>24.590163934426229</v>
      </c>
      <c r="K11" s="47">
        <f t="shared" si="2"/>
        <v>12.048192771084338</v>
      </c>
      <c r="L11" s="47">
        <f t="shared" si="2"/>
        <v>14.457831325301203</v>
      </c>
      <c r="M11" s="47">
        <f t="shared" si="2"/>
        <v>21.367521367521366</v>
      </c>
      <c r="N11" s="47">
        <f t="shared" si="2"/>
        <v>20</v>
      </c>
      <c r="O11" s="47">
        <f t="shared" si="2"/>
        <v>27.402135231316727</v>
      </c>
      <c r="P11" s="47">
        <f t="shared" si="2"/>
        <v>17.791411042944784</v>
      </c>
      <c r="Q11" s="47">
        <f t="shared" si="2"/>
        <v>13.170731707317074</v>
      </c>
      <c r="R11" s="48">
        <f t="shared" si="2"/>
        <v>15.41501976284585</v>
      </c>
      <c r="S11" s="49">
        <f t="shared" si="2"/>
        <v>17.80286582718194</v>
      </c>
      <c r="T11" s="34"/>
    </row>
    <row r="12" spans="2:27" ht="29.1" customHeight="1" thickTop="1" thickBot="1">
      <c r="B12" s="50" t="s">
        <v>31</v>
      </c>
      <c r="C12" s="185" t="s">
        <v>32</v>
      </c>
      <c r="D12" s="186"/>
      <c r="E12" s="41">
        <v>275</v>
      </c>
      <c r="F12" s="43">
        <v>161</v>
      </c>
      <c r="G12" s="43">
        <v>204</v>
      </c>
      <c r="H12" s="43">
        <v>287</v>
      </c>
      <c r="I12" s="43">
        <v>382</v>
      </c>
      <c r="J12" s="43">
        <v>63</v>
      </c>
      <c r="K12" s="43">
        <v>306</v>
      </c>
      <c r="L12" s="43">
        <v>140</v>
      </c>
      <c r="M12" s="44">
        <v>139</v>
      </c>
      <c r="N12" s="44">
        <v>101</v>
      </c>
      <c r="O12" s="44">
        <v>251</v>
      </c>
      <c r="P12" s="44">
        <v>170</v>
      </c>
      <c r="Q12" s="44">
        <v>267</v>
      </c>
      <c r="R12" s="44">
        <v>340</v>
      </c>
      <c r="S12" s="45">
        <f>SUM(E12:R12)</f>
        <v>3086</v>
      </c>
      <c r="T12" s="34"/>
    </row>
    <row r="13" spans="2:27" ht="29.1" customHeight="1" thickTop="1" thickBot="1">
      <c r="B13" s="46" t="s">
        <v>22</v>
      </c>
      <c r="C13" s="187" t="s">
        <v>33</v>
      </c>
      <c r="D13" s="188"/>
      <c r="E13" s="51">
        <v>166</v>
      </c>
      <c r="F13" s="52">
        <v>85</v>
      </c>
      <c r="G13" s="52">
        <v>130</v>
      </c>
      <c r="H13" s="52">
        <v>170</v>
      </c>
      <c r="I13" s="52">
        <v>199</v>
      </c>
      <c r="J13" s="52">
        <v>41</v>
      </c>
      <c r="K13" s="52">
        <v>139</v>
      </c>
      <c r="L13" s="52">
        <v>69</v>
      </c>
      <c r="M13" s="53">
        <v>61</v>
      </c>
      <c r="N13" s="53">
        <v>67</v>
      </c>
      <c r="O13" s="53">
        <v>173</v>
      </c>
      <c r="P13" s="53">
        <v>108</v>
      </c>
      <c r="Q13" s="53">
        <v>147</v>
      </c>
      <c r="R13" s="53">
        <v>172</v>
      </c>
      <c r="S13" s="54">
        <f t="shared" ref="S13:S15" si="3">SUM(E13:R13)</f>
        <v>1727</v>
      </c>
      <c r="T13" s="34"/>
    </row>
    <row r="14" spans="2:27" s="4" customFormat="1" ht="29.1" customHeight="1" thickTop="1" thickBot="1">
      <c r="B14" s="18" t="s">
        <v>22</v>
      </c>
      <c r="C14" s="189" t="s">
        <v>34</v>
      </c>
      <c r="D14" s="190"/>
      <c r="E14" s="51">
        <v>143</v>
      </c>
      <c r="F14" s="52">
        <v>67</v>
      </c>
      <c r="G14" s="52">
        <v>96</v>
      </c>
      <c r="H14" s="52">
        <v>129</v>
      </c>
      <c r="I14" s="52">
        <v>149</v>
      </c>
      <c r="J14" s="52">
        <v>29</v>
      </c>
      <c r="K14" s="52">
        <v>106</v>
      </c>
      <c r="L14" s="52">
        <v>56</v>
      </c>
      <c r="M14" s="53">
        <v>58</v>
      </c>
      <c r="N14" s="53">
        <v>48</v>
      </c>
      <c r="O14" s="53">
        <v>168</v>
      </c>
      <c r="P14" s="53">
        <v>97</v>
      </c>
      <c r="Q14" s="53">
        <v>104</v>
      </c>
      <c r="R14" s="53">
        <v>148</v>
      </c>
      <c r="S14" s="54">
        <f t="shared" si="3"/>
        <v>1398</v>
      </c>
      <c r="T14" s="28"/>
    </row>
    <row r="15" spans="2:27" s="4" customFormat="1" ht="29.1" customHeight="1" thickTop="1" thickBot="1">
      <c r="B15" s="55" t="s">
        <v>22</v>
      </c>
      <c r="C15" s="191" t="s">
        <v>35</v>
      </c>
      <c r="D15" s="192"/>
      <c r="E15" s="56">
        <v>46</v>
      </c>
      <c r="F15" s="57">
        <v>27</v>
      </c>
      <c r="G15" s="57">
        <v>22</v>
      </c>
      <c r="H15" s="57">
        <v>24</v>
      </c>
      <c r="I15" s="57">
        <v>104</v>
      </c>
      <c r="J15" s="57">
        <v>6</v>
      </c>
      <c r="K15" s="57">
        <v>33</v>
      </c>
      <c r="L15" s="57">
        <v>32</v>
      </c>
      <c r="M15" s="58">
        <v>10</v>
      </c>
      <c r="N15" s="58">
        <v>4</v>
      </c>
      <c r="O15" s="58">
        <v>9</v>
      </c>
      <c r="P15" s="58">
        <v>20</v>
      </c>
      <c r="Q15" s="58">
        <v>40</v>
      </c>
      <c r="R15" s="58">
        <v>44</v>
      </c>
      <c r="S15" s="54">
        <f t="shared" si="3"/>
        <v>421</v>
      </c>
      <c r="T15" s="28"/>
    </row>
    <row r="16" spans="2:27" ht="29.1" customHeight="1" thickBot="1">
      <c r="B16" s="168" t="s">
        <v>36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93"/>
    </row>
    <row r="17" spans="2:19" ht="29.1" customHeight="1" thickTop="1" thickBot="1">
      <c r="B17" s="194" t="s">
        <v>20</v>
      </c>
      <c r="C17" s="195" t="s">
        <v>37</v>
      </c>
      <c r="D17" s="196"/>
      <c r="E17" s="59">
        <v>1164</v>
      </c>
      <c r="F17" s="60">
        <v>813</v>
      </c>
      <c r="G17" s="60">
        <v>946</v>
      </c>
      <c r="H17" s="60">
        <v>945</v>
      </c>
      <c r="I17" s="60">
        <v>1089</v>
      </c>
      <c r="J17" s="60">
        <v>341</v>
      </c>
      <c r="K17" s="60">
        <v>960</v>
      </c>
      <c r="L17" s="60">
        <v>358</v>
      </c>
      <c r="M17" s="61">
        <v>714</v>
      </c>
      <c r="N17" s="61">
        <v>749</v>
      </c>
      <c r="O17" s="61">
        <v>1536</v>
      </c>
      <c r="P17" s="61">
        <v>1204</v>
      </c>
      <c r="Q17" s="61">
        <v>1052</v>
      </c>
      <c r="R17" s="61">
        <v>1189</v>
      </c>
      <c r="S17" s="54">
        <f>SUM(E17:R17)</f>
        <v>13060</v>
      </c>
    </row>
    <row r="18" spans="2:19" ht="29.1" customHeight="1" thickTop="1" thickBot="1">
      <c r="B18" s="177"/>
      <c r="C18" s="179" t="s">
        <v>38</v>
      </c>
      <c r="D18" s="180"/>
      <c r="E18" s="62">
        <f t="shared" ref="E18:S18" si="4">E17/E6*100</f>
        <v>57.939273270283721</v>
      </c>
      <c r="F18" s="62">
        <f t="shared" si="4"/>
        <v>59.473299195318219</v>
      </c>
      <c r="G18" s="62">
        <f t="shared" si="4"/>
        <v>57.160120845921448</v>
      </c>
      <c r="H18" s="62">
        <f t="shared" si="4"/>
        <v>53.149606299212607</v>
      </c>
      <c r="I18" s="62">
        <f t="shared" si="4"/>
        <v>60.066188637617216</v>
      </c>
      <c r="J18" s="62">
        <f t="shared" si="4"/>
        <v>52.140672782874617</v>
      </c>
      <c r="K18" s="62">
        <f t="shared" si="4"/>
        <v>58.429701765063911</v>
      </c>
      <c r="L18" s="62">
        <f t="shared" si="4"/>
        <v>54.324734446130499</v>
      </c>
      <c r="M18" s="62">
        <f t="shared" si="4"/>
        <v>51.366906474820141</v>
      </c>
      <c r="N18" s="62">
        <f t="shared" si="4"/>
        <v>61.544782251437958</v>
      </c>
      <c r="O18" s="62">
        <f t="shared" si="4"/>
        <v>53.426086956521736</v>
      </c>
      <c r="P18" s="62">
        <f t="shared" si="4"/>
        <v>55.432780847145494</v>
      </c>
      <c r="Q18" s="62">
        <f t="shared" si="4"/>
        <v>60.148656375071475</v>
      </c>
      <c r="R18" s="63">
        <f t="shared" si="4"/>
        <v>56.457739791073124</v>
      </c>
      <c r="S18" s="64">
        <f t="shared" si="4"/>
        <v>56.568631697492101</v>
      </c>
    </row>
    <row r="19" spans="2:19" ht="29.1" customHeight="1" thickTop="1" thickBot="1">
      <c r="B19" s="176" t="s">
        <v>23</v>
      </c>
      <c r="C19" s="178" t="s">
        <v>39</v>
      </c>
      <c r="D19" s="164"/>
      <c r="E19" s="51">
        <v>0</v>
      </c>
      <c r="F19" s="52">
        <v>914</v>
      </c>
      <c r="G19" s="52">
        <v>876</v>
      </c>
      <c r="H19" s="52">
        <v>973</v>
      </c>
      <c r="I19" s="52">
        <v>739</v>
      </c>
      <c r="J19" s="52">
        <v>276</v>
      </c>
      <c r="K19" s="52">
        <v>924</v>
      </c>
      <c r="L19" s="52">
        <v>377</v>
      </c>
      <c r="M19" s="53">
        <v>828</v>
      </c>
      <c r="N19" s="53">
        <v>580</v>
      </c>
      <c r="O19" s="53">
        <v>0</v>
      </c>
      <c r="P19" s="53">
        <v>1307</v>
      </c>
      <c r="Q19" s="53">
        <v>897</v>
      </c>
      <c r="R19" s="53">
        <v>957</v>
      </c>
      <c r="S19" s="65">
        <f>SUM(E19:R19)</f>
        <v>9648</v>
      </c>
    </row>
    <row r="20" spans="2:19" ht="29.1" customHeight="1" thickTop="1" thickBot="1">
      <c r="B20" s="177"/>
      <c r="C20" s="179" t="s">
        <v>38</v>
      </c>
      <c r="D20" s="180"/>
      <c r="E20" s="62">
        <f t="shared" ref="E20:S20" si="5">E19/E6*100</f>
        <v>0</v>
      </c>
      <c r="F20" s="62">
        <f t="shared" si="5"/>
        <v>66.861741038771029</v>
      </c>
      <c r="G20" s="62">
        <f t="shared" si="5"/>
        <v>52.930513595166161</v>
      </c>
      <c r="H20" s="62">
        <f t="shared" si="5"/>
        <v>54.724409448818903</v>
      </c>
      <c r="I20" s="62">
        <f t="shared" si="5"/>
        <v>40.761169332597902</v>
      </c>
      <c r="J20" s="62">
        <f t="shared" si="5"/>
        <v>42.201834862385326</v>
      </c>
      <c r="K20" s="62">
        <f t="shared" si="5"/>
        <v>56.238587948874006</v>
      </c>
      <c r="L20" s="62">
        <f t="shared" si="5"/>
        <v>57.207890743550834</v>
      </c>
      <c r="M20" s="62">
        <f t="shared" si="5"/>
        <v>59.568345323741013</v>
      </c>
      <c r="N20" s="62">
        <f t="shared" si="5"/>
        <v>47.658175842235003</v>
      </c>
      <c r="O20" s="62">
        <f t="shared" si="5"/>
        <v>0</v>
      </c>
      <c r="P20" s="62">
        <f t="shared" si="5"/>
        <v>60.174953959484348</v>
      </c>
      <c r="Q20" s="62">
        <f t="shared" si="5"/>
        <v>51.286449399656945</v>
      </c>
      <c r="R20" s="63">
        <f t="shared" si="5"/>
        <v>45.441595441595439</v>
      </c>
      <c r="S20" s="64">
        <f t="shared" si="5"/>
        <v>41.789751808377005</v>
      </c>
    </row>
    <row r="21" spans="2:19" s="4" customFormat="1" ht="29.1" customHeight="1" thickTop="1" thickBot="1">
      <c r="B21" s="197" t="s">
        <v>28</v>
      </c>
      <c r="C21" s="198" t="s">
        <v>40</v>
      </c>
      <c r="D21" s="199"/>
      <c r="E21" s="51">
        <v>387</v>
      </c>
      <c r="F21" s="52">
        <v>264</v>
      </c>
      <c r="G21" s="52">
        <v>324</v>
      </c>
      <c r="H21" s="52">
        <v>338</v>
      </c>
      <c r="I21" s="52">
        <v>274</v>
      </c>
      <c r="J21" s="52">
        <v>102</v>
      </c>
      <c r="K21" s="52">
        <v>356</v>
      </c>
      <c r="L21" s="52">
        <v>100</v>
      </c>
      <c r="M21" s="53">
        <v>185</v>
      </c>
      <c r="N21" s="53">
        <v>135</v>
      </c>
      <c r="O21" s="53">
        <v>397</v>
      </c>
      <c r="P21" s="53">
        <v>249</v>
      </c>
      <c r="Q21" s="53">
        <v>375</v>
      </c>
      <c r="R21" s="53">
        <v>279</v>
      </c>
      <c r="S21" s="54">
        <f>SUM(E21:R21)</f>
        <v>3765</v>
      </c>
    </row>
    <row r="22" spans="2:19" ht="29.1" customHeight="1" thickTop="1" thickBot="1">
      <c r="B22" s="177"/>
      <c r="C22" s="179" t="s">
        <v>38</v>
      </c>
      <c r="D22" s="180"/>
      <c r="E22" s="62">
        <f t="shared" ref="E22:S22" si="6">E21/E6*100</f>
        <v>19.263315082130415</v>
      </c>
      <c r="F22" s="62">
        <f t="shared" si="6"/>
        <v>19.312362838332113</v>
      </c>
      <c r="G22" s="62">
        <f t="shared" si="6"/>
        <v>19.57703927492447</v>
      </c>
      <c r="H22" s="62">
        <f t="shared" si="6"/>
        <v>19.010123734533181</v>
      </c>
      <c r="I22" s="62">
        <f t="shared" si="6"/>
        <v>15.113072255929399</v>
      </c>
      <c r="J22" s="62">
        <f t="shared" si="6"/>
        <v>15.596330275229359</v>
      </c>
      <c r="K22" s="62">
        <f t="shared" si="6"/>
        <v>21.667681071211199</v>
      </c>
      <c r="L22" s="62">
        <f t="shared" si="6"/>
        <v>15.174506828528072</v>
      </c>
      <c r="M22" s="62">
        <f t="shared" si="6"/>
        <v>13.309352517985612</v>
      </c>
      <c r="N22" s="62">
        <f t="shared" si="6"/>
        <v>11.092851273623666</v>
      </c>
      <c r="O22" s="62">
        <f t="shared" si="6"/>
        <v>13.808695652173913</v>
      </c>
      <c r="P22" s="62">
        <f t="shared" si="6"/>
        <v>11.464088397790055</v>
      </c>
      <c r="Q22" s="62">
        <f t="shared" si="6"/>
        <v>21.440823327615778</v>
      </c>
      <c r="R22" s="63">
        <f t="shared" si="6"/>
        <v>13.247863247863249</v>
      </c>
      <c r="S22" s="64">
        <f t="shared" si="6"/>
        <v>16.307878892883441</v>
      </c>
    </row>
    <row r="23" spans="2:19" s="4" customFormat="1" ht="29.1" customHeight="1" thickTop="1" thickBot="1">
      <c r="B23" s="197" t="s">
        <v>31</v>
      </c>
      <c r="C23" s="200" t="s">
        <v>41</v>
      </c>
      <c r="D23" s="201"/>
      <c r="E23" s="51">
        <v>101</v>
      </c>
      <c r="F23" s="52">
        <v>101</v>
      </c>
      <c r="G23" s="52">
        <v>105</v>
      </c>
      <c r="H23" s="52">
        <v>84</v>
      </c>
      <c r="I23" s="52">
        <v>105</v>
      </c>
      <c r="J23" s="52">
        <v>13</v>
      </c>
      <c r="K23" s="52">
        <v>81</v>
      </c>
      <c r="L23" s="52">
        <v>19</v>
      </c>
      <c r="M23" s="53">
        <v>109</v>
      </c>
      <c r="N23" s="53">
        <v>37</v>
      </c>
      <c r="O23" s="53">
        <v>132</v>
      </c>
      <c r="P23" s="53">
        <v>107</v>
      </c>
      <c r="Q23" s="53">
        <v>102</v>
      </c>
      <c r="R23" s="53">
        <v>85</v>
      </c>
      <c r="S23" s="54">
        <f>SUM(E23:R23)</f>
        <v>1181</v>
      </c>
    </row>
    <row r="24" spans="2:19" ht="29.1" customHeight="1" thickTop="1" thickBot="1">
      <c r="B24" s="177"/>
      <c r="C24" s="179" t="s">
        <v>38</v>
      </c>
      <c r="D24" s="180"/>
      <c r="E24" s="62">
        <f t="shared" ref="E24:S24" si="7">E23/E6*100</f>
        <v>5.0273768043802889</v>
      </c>
      <c r="F24" s="62">
        <f t="shared" si="7"/>
        <v>7.3884418434528172</v>
      </c>
      <c r="G24" s="62">
        <f t="shared" si="7"/>
        <v>6.3444108761329305</v>
      </c>
      <c r="H24" s="62">
        <f t="shared" si="7"/>
        <v>4.7244094488188972</v>
      </c>
      <c r="I24" s="62">
        <f t="shared" si="7"/>
        <v>5.7915057915057915</v>
      </c>
      <c r="J24" s="62">
        <f t="shared" si="7"/>
        <v>1.9877675840978593</v>
      </c>
      <c r="K24" s="62">
        <f t="shared" si="7"/>
        <v>4.9300060864272677</v>
      </c>
      <c r="L24" s="62">
        <f t="shared" si="7"/>
        <v>2.8831562974203337</v>
      </c>
      <c r="M24" s="62">
        <f t="shared" si="7"/>
        <v>7.8417266187050361</v>
      </c>
      <c r="N24" s="62">
        <f t="shared" si="7"/>
        <v>3.0402629416598193</v>
      </c>
      <c r="O24" s="62">
        <f t="shared" si="7"/>
        <v>4.5913043478260871</v>
      </c>
      <c r="P24" s="62">
        <f t="shared" si="7"/>
        <v>4.9263351749539597</v>
      </c>
      <c r="Q24" s="62">
        <f t="shared" si="7"/>
        <v>5.8319039451114927</v>
      </c>
      <c r="R24" s="63">
        <f t="shared" si="7"/>
        <v>4.0360873694207031</v>
      </c>
      <c r="S24" s="64">
        <f t="shared" si="7"/>
        <v>5.1154329276216055</v>
      </c>
    </row>
    <row r="25" spans="2:19" s="4" customFormat="1" ht="29.1" customHeight="1" thickTop="1" thickBot="1">
      <c r="B25" s="197" t="s">
        <v>42</v>
      </c>
      <c r="C25" s="198" t="s">
        <v>43</v>
      </c>
      <c r="D25" s="199"/>
      <c r="E25" s="66">
        <v>32</v>
      </c>
      <c r="F25" s="53">
        <v>22</v>
      </c>
      <c r="G25" s="53">
        <v>19</v>
      </c>
      <c r="H25" s="53">
        <v>24</v>
      </c>
      <c r="I25" s="53">
        <v>28</v>
      </c>
      <c r="J25" s="53">
        <v>4</v>
      </c>
      <c r="K25" s="53">
        <v>25</v>
      </c>
      <c r="L25" s="53">
        <v>8</v>
      </c>
      <c r="M25" s="53">
        <v>22</v>
      </c>
      <c r="N25" s="53">
        <v>31</v>
      </c>
      <c r="O25" s="53">
        <v>56</v>
      </c>
      <c r="P25" s="53">
        <v>28</v>
      </c>
      <c r="Q25" s="53">
        <v>27</v>
      </c>
      <c r="R25" s="53">
        <v>34</v>
      </c>
      <c r="S25" s="54">
        <f>SUM(E25:R25)</f>
        <v>360</v>
      </c>
    </row>
    <row r="26" spans="2:19" ht="29.1" customHeight="1" thickTop="1" thickBot="1">
      <c r="B26" s="177"/>
      <c r="C26" s="179" t="s">
        <v>38</v>
      </c>
      <c r="D26" s="180"/>
      <c r="E26" s="62">
        <f t="shared" ref="E26:S26" si="8">E25/E6*100</f>
        <v>1.5928322548531608</v>
      </c>
      <c r="F26" s="62">
        <f t="shared" si="8"/>
        <v>1.6093635698610096</v>
      </c>
      <c r="G26" s="62">
        <f t="shared" si="8"/>
        <v>1.148036253776435</v>
      </c>
      <c r="H26" s="62">
        <f t="shared" si="8"/>
        <v>1.3498312710911136</v>
      </c>
      <c r="I26" s="62">
        <f t="shared" si="8"/>
        <v>1.5444015444015444</v>
      </c>
      <c r="J26" s="62">
        <f t="shared" si="8"/>
        <v>0.6116207951070336</v>
      </c>
      <c r="K26" s="62">
        <f t="shared" si="8"/>
        <v>1.5216068167985393</v>
      </c>
      <c r="L26" s="62">
        <f t="shared" si="8"/>
        <v>1.2139605462822458</v>
      </c>
      <c r="M26" s="62">
        <f t="shared" si="8"/>
        <v>1.5827338129496402</v>
      </c>
      <c r="N26" s="62">
        <f t="shared" si="8"/>
        <v>2.5472473294987674</v>
      </c>
      <c r="O26" s="62">
        <f t="shared" si="8"/>
        <v>1.9478260869565216</v>
      </c>
      <c r="P26" s="62">
        <f t="shared" si="8"/>
        <v>1.2891344383057091</v>
      </c>
      <c r="Q26" s="62">
        <f t="shared" si="8"/>
        <v>1.5437392795883362</v>
      </c>
      <c r="R26" s="63">
        <f t="shared" si="8"/>
        <v>1.6144349477682813</v>
      </c>
      <c r="S26" s="64">
        <f t="shared" si="8"/>
        <v>1.5593190973275004</v>
      </c>
    </row>
    <row r="27" spans="2:19" ht="29.1" customHeight="1" thickTop="1" thickBot="1">
      <c r="B27" s="197" t="s">
        <v>44</v>
      </c>
      <c r="C27" s="203" t="s">
        <v>45</v>
      </c>
      <c r="D27" s="204"/>
      <c r="E27" s="66">
        <v>300</v>
      </c>
      <c r="F27" s="53">
        <v>219</v>
      </c>
      <c r="G27" s="53">
        <v>271</v>
      </c>
      <c r="H27" s="53">
        <v>283</v>
      </c>
      <c r="I27" s="53">
        <v>305</v>
      </c>
      <c r="J27" s="53">
        <v>86</v>
      </c>
      <c r="K27" s="53">
        <v>310</v>
      </c>
      <c r="L27" s="53">
        <v>71</v>
      </c>
      <c r="M27" s="53">
        <v>309</v>
      </c>
      <c r="N27" s="53">
        <v>172</v>
      </c>
      <c r="O27" s="53">
        <v>485</v>
      </c>
      <c r="P27" s="53">
        <v>431</v>
      </c>
      <c r="Q27" s="53">
        <v>234</v>
      </c>
      <c r="R27" s="53">
        <v>334</v>
      </c>
      <c r="S27" s="54">
        <f>SUM(E27:R27)</f>
        <v>3810</v>
      </c>
    </row>
    <row r="28" spans="2:19" ht="29.1" customHeight="1" thickTop="1" thickBot="1">
      <c r="B28" s="202"/>
      <c r="C28" s="179" t="s">
        <v>38</v>
      </c>
      <c r="D28" s="180"/>
      <c r="E28" s="62">
        <f>E27/E6*100</f>
        <v>14.932802389248382</v>
      </c>
      <c r="F28" s="62">
        <f t="shared" ref="F28:S28" si="9">F27/F6*100</f>
        <v>16.020482809070955</v>
      </c>
      <c r="G28" s="62">
        <f t="shared" si="9"/>
        <v>16.374622356495468</v>
      </c>
      <c r="H28" s="62">
        <f t="shared" si="9"/>
        <v>15.916760404949382</v>
      </c>
      <c r="I28" s="62">
        <f t="shared" si="9"/>
        <v>16.822945394373967</v>
      </c>
      <c r="J28" s="62">
        <f t="shared" si="9"/>
        <v>13.149847094801222</v>
      </c>
      <c r="K28" s="62">
        <f t="shared" si="9"/>
        <v>18.867924528301888</v>
      </c>
      <c r="L28" s="62">
        <f t="shared" si="9"/>
        <v>10.773899848254933</v>
      </c>
      <c r="M28" s="62">
        <f t="shared" si="9"/>
        <v>22.230215827338128</v>
      </c>
      <c r="N28" s="62">
        <f t="shared" si="9"/>
        <v>14.133114215283484</v>
      </c>
      <c r="O28" s="62">
        <f t="shared" si="9"/>
        <v>16.869565217391305</v>
      </c>
      <c r="P28" s="62">
        <f t="shared" si="9"/>
        <v>19.843462246777165</v>
      </c>
      <c r="Q28" s="62">
        <f t="shared" si="9"/>
        <v>13.379073756432247</v>
      </c>
      <c r="R28" s="63">
        <f t="shared" si="9"/>
        <v>15.859449192782527</v>
      </c>
      <c r="S28" s="64">
        <f t="shared" si="9"/>
        <v>16.50279378004938</v>
      </c>
    </row>
    <row r="29" spans="2:19" ht="29.1" customHeight="1" thickTop="1" thickBot="1">
      <c r="B29" s="168" t="s">
        <v>46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205"/>
    </row>
    <row r="30" spans="2:19" ht="29.1" customHeight="1" thickTop="1" thickBot="1">
      <c r="B30" s="176" t="s">
        <v>20</v>
      </c>
      <c r="C30" s="178" t="s">
        <v>47</v>
      </c>
      <c r="D30" s="164"/>
      <c r="E30" s="51">
        <v>383</v>
      </c>
      <c r="F30" s="52">
        <v>367</v>
      </c>
      <c r="G30" s="52">
        <v>456</v>
      </c>
      <c r="H30" s="52">
        <v>436</v>
      </c>
      <c r="I30" s="52">
        <v>398</v>
      </c>
      <c r="J30" s="52">
        <v>129</v>
      </c>
      <c r="K30" s="52">
        <v>455</v>
      </c>
      <c r="L30" s="52">
        <v>159</v>
      </c>
      <c r="M30" s="53">
        <v>346</v>
      </c>
      <c r="N30" s="53">
        <v>352</v>
      </c>
      <c r="O30" s="53">
        <v>575</v>
      </c>
      <c r="P30" s="53">
        <v>560</v>
      </c>
      <c r="Q30" s="53">
        <v>396</v>
      </c>
      <c r="R30" s="53">
        <v>533</v>
      </c>
      <c r="S30" s="54">
        <f>SUM(E30:R30)</f>
        <v>5545</v>
      </c>
    </row>
    <row r="31" spans="2:19" ht="29.1" customHeight="1" thickTop="1" thickBot="1">
      <c r="B31" s="177"/>
      <c r="C31" s="179" t="s">
        <v>38</v>
      </c>
      <c r="D31" s="180"/>
      <c r="E31" s="62">
        <f t="shared" ref="E31:S31" si="10">E30/E6*100</f>
        <v>19.064211050273769</v>
      </c>
      <c r="F31" s="62">
        <f t="shared" si="10"/>
        <v>26.847110460863206</v>
      </c>
      <c r="G31" s="62">
        <f t="shared" si="10"/>
        <v>27.552870090634439</v>
      </c>
      <c r="H31" s="62">
        <f t="shared" si="10"/>
        <v>24.521934758155233</v>
      </c>
      <c r="I31" s="62">
        <f t="shared" si="10"/>
        <v>21.952564809707667</v>
      </c>
      <c r="J31" s="62">
        <f t="shared" si="10"/>
        <v>19.724770642201836</v>
      </c>
      <c r="K31" s="62">
        <f t="shared" si="10"/>
        <v>27.693244065733413</v>
      </c>
      <c r="L31" s="62">
        <f t="shared" si="10"/>
        <v>24.127465857359638</v>
      </c>
      <c r="M31" s="62">
        <f t="shared" si="10"/>
        <v>24.89208633093525</v>
      </c>
      <c r="N31" s="62">
        <f t="shared" si="10"/>
        <v>28.923582580115038</v>
      </c>
      <c r="O31" s="62">
        <f t="shared" si="10"/>
        <v>20</v>
      </c>
      <c r="P31" s="62">
        <f t="shared" si="10"/>
        <v>25.78268876611418</v>
      </c>
      <c r="Q31" s="62">
        <f t="shared" si="10"/>
        <v>22.641509433962266</v>
      </c>
      <c r="R31" s="63">
        <f t="shared" si="10"/>
        <v>25.308641975308642</v>
      </c>
      <c r="S31" s="64">
        <f t="shared" si="10"/>
        <v>24.017845540780524</v>
      </c>
    </row>
    <row r="32" spans="2:19" ht="29.1" customHeight="1" thickTop="1" thickBot="1">
      <c r="B32" s="197" t="s">
        <v>23</v>
      </c>
      <c r="C32" s="198" t="s">
        <v>48</v>
      </c>
      <c r="D32" s="199"/>
      <c r="E32" s="51">
        <v>548</v>
      </c>
      <c r="F32" s="52">
        <v>368</v>
      </c>
      <c r="G32" s="52">
        <v>415</v>
      </c>
      <c r="H32" s="52">
        <v>488</v>
      </c>
      <c r="I32" s="52">
        <v>491</v>
      </c>
      <c r="J32" s="52">
        <v>213</v>
      </c>
      <c r="K32" s="52">
        <v>426</v>
      </c>
      <c r="L32" s="52">
        <v>197</v>
      </c>
      <c r="M32" s="53">
        <v>352</v>
      </c>
      <c r="N32" s="53">
        <v>276</v>
      </c>
      <c r="O32" s="53">
        <v>687</v>
      </c>
      <c r="P32" s="53">
        <v>536</v>
      </c>
      <c r="Q32" s="53">
        <v>460</v>
      </c>
      <c r="R32" s="53">
        <v>541</v>
      </c>
      <c r="S32" s="54">
        <f>SUM(E32:R32)</f>
        <v>5998</v>
      </c>
    </row>
    <row r="33" spans="2:22" ht="29.1" customHeight="1" thickTop="1" thickBot="1">
      <c r="B33" s="177"/>
      <c r="C33" s="179" t="s">
        <v>38</v>
      </c>
      <c r="D33" s="180"/>
      <c r="E33" s="62">
        <f t="shared" ref="E33:S33" si="11">E32/E6*100</f>
        <v>27.277252364360375</v>
      </c>
      <c r="F33" s="62">
        <f t="shared" si="11"/>
        <v>26.92026335040234</v>
      </c>
      <c r="G33" s="62">
        <f t="shared" si="11"/>
        <v>25.075528700906347</v>
      </c>
      <c r="H33" s="62">
        <f t="shared" si="11"/>
        <v>27.446569178852641</v>
      </c>
      <c r="I33" s="62">
        <f t="shared" si="11"/>
        <v>27.082184225041367</v>
      </c>
      <c r="J33" s="62">
        <f t="shared" si="11"/>
        <v>32.568807339449542</v>
      </c>
      <c r="K33" s="62">
        <f t="shared" si="11"/>
        <v>25.928180158247109</v>
      </c>
      <c r="L33" s="62">
        <f t="shared" si="11"/>
        <v>29.893778452200305</v>
      </c>
      <c r="M33" s="62">
        <f t="shared" si="11"/>
        <v>25.323741007194243</v>
      </c>
      <c r="N33" s="62">
        <f t="shared" si="11"/>
        <v>22.67871815940838</v>
      </c>
      <c r="O33" s="62">
        <f t="shared" si="11"/>
        <v>23.895652173913042</v>
      </c>
      <c r="P33" s="62">
        <f t="shared" si="11"/>
        <v>24.677716390423573</v>
      </c>
      <c r="Q33" s="62">
        <f t="shared" si="11"/>
        <v>26.300743281875356</v>
      </c>
      <c r="R33" s="63">
        <f t="shared" si="11"/>
        <v>25.688509021842354</v>
      </c>
      <c r="S33" s="64">
        <f t="shared" si="11"/>
        <v>25.979988738250963</v>
      </c>
    </row>
    <row r="34" spans="2:22" ht="29.1" customHeight="1" thickTop="1" thickBot="1">
      <c r="B34" s="197" t="s">
        <v>28</v>
      </c>
      <c r="C34" s="198" t="s">
        <v>49</v>
      </c>
      <c r="D34" s="199"/>
      <c r="E34" s="51">
        <v>652</v>
      </c>
      <c r="F34" s="52">
        <v>534</v>
      </c>
      <c r="G34" s="52">
        <v>808</v>
      </c>
      <c r="H34" s="52">
        <v>903</v>
      </c>
      <c r="I34" s="52">
        <v>752</v>
      </c>
      <c r="J34" s="52">
        <v>246</v>
      </c>
      <c r="K34" s="52">
        <v>753</v>
      </c>
      <c r="L34" s="52">
        <v>290</v>
      </c>
      <c r="M34" s="53">
        <v>569</v>
      </c>
      <c r="N34" s="53">
        <v>631</v>
      </c>
      <c r="O34" s="53">
        <v>1110</v>
      </c>
      <c r="P34" s="53">
        <v>1018</v>
      </c>
      <c r="Q34" s="53">
        <v>797</v>
      </c>
      <c r="R34" s="53">
        <v>969</v>
      </c>
      <c r="S34" s="54">
        <f>SUM(E34:R34)</f>
        <v>10032</v>
      </c>
    </row>
    <row r="35" spans="2:22" ht="29.1" customHeight="1" thickTop="1" thickBot="1">
      <c r="B35" s="177"/>
      <c r="C35" s="179" t="s">
        <v>38</v>
      </c>
      <c r="D35" s="180"/>
      <c r="E35" s="62">
        <f t="shared" ref="E35:S35" si="12">E34/E6*100</f>
        <v>32.453957192633148</v>
      </c>
      <c r="F35" s="62">
        <f t="shared" si="12"/>
        <v>39.063643013899046</v>
      </c>
      <c r="G35" s="62">
        <f t="shared" si="12"/>
        <v>48.821752265861029</v>
      </c>
      <c r="H35" s="62">
        <f t="shared" si="12"/>
        <v>50.787401574803148</v>
      </c>
      <c r="I35" s="62">
        <f t="shared" si="12"/>
        <v>41.478212906784336</v>
      </c>
      <c r="J35" s="62">
        <f t="shared" si="12"/>
        <v>37.61467889908257</v>
      </c>
      <c r="K35" s="62">
        <f t="shared" si="12"/>
        <v>45.830797321972</v>
      </c>
      <c r="L35" s="62">
        <f t="shared" si="12"/>
        <v>44.00606980273141</v>
      </c>
      <c r="M35" s="62">
        <f t="shared" si="12"/>
        <v>40.935251798561154</v>
      </c>
      <c r="N35" s="62">
        <f t="shared" si="12"/>
        <v>51.848808545603944</v>
      </c>
      <c r="O35" s="62">
        <f t="shared" si="12"/>
        <v>38.608695652173914</v>
      </c>
      <c r="P35" s="62">
        <f t="shared" si="12"/>
        <v>46.869244935543279</v>
      </c>
      <c r="Q35" s="62">
        <f t="shared" si="12"/>
        <v>45.568896512292739</v>
      </c>
      <c r="R35" s="63">
        <f t="shared" si="12"/>
        <v>46.011396011396009</v>
      </c>
      <c r="S35" s="64">
        <f t="shared" si="12"/>
        <v>43.453025512193008</v>
      </c>
    </row>
    <row r="36" spans="2:22" ht="29.1" customHeight="1" thickTop="1" thickBot="1">
      <c r="B36" s="197" t="s">
        <v>31</v>
      </c>
      <c r="C36" s="203" t="s">
        <v>50</v>
      </c>
      <c r="D36" s="204"/>
      <c r="E36" s="66">
        <v>302</v>
      </c>
      <c r="F36" s="53">
        <v>273</v>
      </c>
      <c r="G36" s="53">
        <v>380</v>
      </c>
      <c r="H36" s="53">
        <v>262</v>
      </c>
      <c r="I36" s="53">
        <v>407</v>
      </c>
      <c r="J36" s="53">
        <v>96</v>
      </c>
      <c r="K36" s="53">
        <v>395</v>
      </c>
      <c r="L36" s="53">
        <v>124</v>
      </c>
      <c r="M36" s="53">
        <v>180</v>
      </c>
      <c r="N36" s="53">
        <v>161</v>
      </c>
      <c r="O36" s="53">
        <v>404</v>
      </c>
      <c r="P36" s="53">
        <v>388</v>
      </c>
      <c r="Q36" s="53">
        <v>439</v>
      </c>
      <c r="R36" s="53">
        <v>392</v>
      </c>
      <c r="S36" s="54">
        <f>SUM(E36:R36)</f>
        <v>4203</v>
      </c>
    </row>
    <row r="37" spans="2:22" ht="29.1" customHeight="1" thickTop="1" thickBot="1">
      <c r="B37" s="202"/>
      <c r="C37" s="179" t="s">
        <v>38</v>
      </c>
      <c r="D37" s="180"/>
      <c r="E37" s="62">
        <f t="shared" ref="E37:S37" si="13">E36/E6*100</f>
        <v>15.032354405176704</v>
      </c>
      <c r="F37" s="62">
        <f t="shared" si="13"/>
        <v>19.970738844184346</v>
      </c>
      <c r="G37" s="62">
        <f t="shared" si="13"/>
        <v>22.9607250755287</v>
      </c>
      <c r="H37" s="62">
        <f t="shared" si="13"/>
        <v>14.735658042744657</v>
      </c>
      <c r="I37" s="62">
        <f t="shared" si="13"/>
        <v>22.448979591836736</v>
      </c>
      <c r="J37" s="62">
        <f t="shared" si="13"/>
        <v>14.678899082568808</v>
      </c>
      <c r="K37" s="62">
        <f t="shared" si="13"/>
        <v>24.04138770541692</v>
      </c>
      <c r="L37" s="62">
        <f t="shared" si="13"/>
        <v>18.816388467374811</v>
      </c>
      <c r="M37" s="62">
        <f t="shared" si="13"/>
        <v>12.949640287769784</v>
      </c>
      <c r="N37" s="62">
        <f t="shared" si="13"/>
        <v>13.229252259654888</v>
      </c>
      <c r="O37" s="62">
        <f t="shared" si="13"/>
        <v>14.052173913043479</v>
      </c>
      <c r="P37" s="62">
        <f t="shared" si="13"/>
        <v>17.863720073664823</v>
      </c>
      <c r="Q37" s="62">
        <f t="shared" si="13"/>
        <v>25.100057175528871</v>
      </c>
      <c r="R37" s="63">
        <f t="shared" si="13"/>
        <v>18.613485280151949</v>
      </c>
      <c r="S37" s="64">
        <f t="shared" si="13"/>
        <v>18.205050461298566</v>
      </c>
    </row>
    <row r="38" spans="2:22" s="67" customFormat="1" ht="29.1" customHeight="1" thickTop="1" thickBot="1">
      <c r="B38" s="176" t="s">
        <v>42</v>
      </c>
      <c r="C38" s="209" t="s">
        <v>51</v>
      </c>
      <c r="D38" s="210"/>
      <c r="E38" s="66">
        <v>189</v>
      </c>
      <c r="F38" s="53">
        <v>105</v>
      </c>
      <c r="G38" s="53">
        <v>120</v>
      </c>
      <c r="H38" s="53">
        <v>88</v>
      </c>
      <c r="I38" s="53">
        <v>183</v>
      </c>
      <c r="J38" s="53">
        <v>41</v>
      </c>
      <c r="K38" s="53">
        <v>135</v>
      </c>
      <c r="L38" s="53">
        <v>69</v>
      </c>
      <c r="M38" s="53">
        <v>112</v>
      </c>
      <c r="N38" s="53">
        <v>74</v>
      </c>
      <c r="O38" s="53">
        <v>188</v>
      </c>
      <c r="P38" s="53">
        <v>124</v>
      </c>
      <c r="Q38" s="53">
        <v>128</v>
      </c>
      <c r="R38" s="53">
        <v>131</v>
      </c>
      <c r="S38" s="54">
        <f>SUM(E38:R38)</f>
        <v>1687</v>
      </c>
    </row>
    <row r="39" spans="2:22" s="4" customFormat="1" ht="29.1" customHeight="1" thickTop="1" thickBot="1">
      <c r="B39" s="208"/>
      <c r="C39" s="211" t="s">
        <v>38</v>
      </c>
      <c r="D39" s="212"/>
      <c r="E39" s="68">
        <f t="shared" ref="E39:S39" si="14">E38/E6*100</f>
        <v>9.4076655052264808</v>
      </c>
      <c r="F39" s="69">
        <f t="shared" si="14"/>
        <v>7.6810534016093639</v>
      </c>
      <c r="G39" s="69">
        <f t="shared" si="14"/>
        <v>7.2507552870090644</v>
      </c>
      <c r="H39" s="69">
        <f t="shared" si="14"/>
        <v>4.9493813273340832</v>
      </c>
      <c r="I39" s="69">
        <f t="shared" si="14"/>
        <v>10.093767236624378</v>
      </c>
      <c r="J39" s="69">
        <f t="shared" si="14"/>
        <v>6.2691131498470938</v>
      </c>
      <c r="K39" s="69">
        <f t="shared" si="14"/>
        <v>8.2166768107121122</v>
      </c>
      <c r="L39" s="69">
        <f t="shared" si="14"/>
        <v>10.47040971168437</v>
      </c>
      <c r="M39" s="69">
        <f t="shared" si="14"/>
        <v>8.057553956834532</v>
      </c>
      <c r="N39" s="69">
        <f t="shared" si="14"/>
        <v>6.0805258833196385</v>
      </c>
      <c r="O39" s="68">
        <f t="shared" si="14"/>
        <v>6.5391304347826082</v>
      </c>
      <c r="P39" s="69">
        <f t="shared" si="14"/>
        <v>5.70902394106814</v>
      </c>
      <c r="Q39" s="69">
        <f t="shared" si="14"/>
        <v>7.3184676958261861</v>
      </c>
      <c r="R39" s="70">
        <f t="shared" si="14"/>
        <v>6.2203228869895533</v>
      </c>
      <c r="S39" s="64">
        <f t="shared" si="14"/>
        <v>7.3071425477541476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13" t="s">
        <v>52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8" t="s">
        <v>55</v>
      </c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5"/>
    </row>
    <row r="44" spans="2:22" s="4" customFormat="1" ht="42" customHeight="1" thickTop="1" thickBot="1">
      <c r="B44" s="78" t="s">
        <v>20</v>
      </c>
      <c r="C44" s="206" t="s">
        <v>56</v>
      </c>
      <c r="D44" s="207"/>
      <c r="E44" s="59">
        <v>1313</v>
      </c>
      <c r="F44" s="59">
        <v>180</v>
      </c>
      <c r="G44" s="59">
        <v>252</v>
      </c>
      <c r="H44" s="59">
        <v>265</v>
      </c>
      <c r="I44" s="59">
        <v>188</v>
      </c>
      <c r="J44" s="59">
        <v>110</v>
      </c>
      <c r="K44" s="59">
        <v>139</v>
      </c>
      <c r="L44" s="59">
        <v>55</v>
      </c>
      <c r="M44" s="59">
        <v>286</v>
      </c>
      <c r="N44" s="59">
        <v>40</v>
      </c>
      <c r="O44" s="59">
        <v>1226</v>
      </c>
      <c r="P44" s="59">
        <v>218</v>
      </c>
      <c r="Q44" s="59">
        <v>135</v>
      </c>
      <c r="R44" s="79">
        <v>195</v>
      </c>
      <c r="S44" s="80">
        <f>SUM(E44:R44)</f>
        <v>4602</v>
      </c>
    </row>
    <row r="45" spans="2:22" s="4" customFormat="1" ht="42" customHeight="1" thickTop="1" thickBot="1">
      <c r="B45" s="81"/>
      <c r="C45" s="216" t="s">
        <v>57</v>
      </c>
      <c r="D45" s="217"/>
      <c r="E45" s="82">
        <v>27</v>
      </c>
      <c r="F45" s="52">
        <v>21</v>
      </c>
      <c r="G45" s="52">
        <v>43</v>
      </c>
      <c r="H45" s="52">
        <v>63</v>
      </c>
      <c r="I45" s="52">
        <v>31</v>
      </c>
      <c r="J45" s="52">
        <v>12</v>
      </c>
      <c r="K45" s="52">
        <v>51</v>
      </c>
      <c r="L45" s="52">
        <v>21</v>
      </c>
      <c r="M45" s="53">
        <v>26</v>
      </c>
      <c r="N45" s="53">
        <v>13</v>
      </c>
      <c r="O45" s="53">
        <v>29</v>
      </c>
      <c r="P45" s="53">
        <v>13</v>
      </c>
      <c r="Q45" s="53">
        <v>44</v>
      </c>
      <c r="R45" s="53">
        <v>80</v>
      </c>
      <c r="S45" s="80">
        <f>SUM(E45:R45)</f>
        <v>474</v>
      </c>
    </row>
    <row r="46" spans="2:22" s="4" customFormat="1" ht="42" customHeight="1" thickTop="1" thickBot="1">
      <c r="B46" s="83" t="s">
        <v>23</v>
      </c>
      <c r="C46" s="218" t="s">
        <v>58</v>
      </c>
      <c r="D46" s="219"/>
      <c r="E46" s="84">
        <f>E44+'[1]Stan i struktura III 21'!E46</f>
        <v>3332</v>
      </c>
      <c r="F46" s="84">
        <f>F44+'[1]Stan i struktura III 21'!F46</f>
        <v>758</v>
      </c>
      <c r="G46" s="84">
        <f>G44+'[1]Stan i struktura III 21'!G46</f>
        <v>1066</v>
      </c>
      <c r="H46" s="84">
        <f>H44+'[1]Stan i struktura III 21'!H46</f>
        <v>758</v>
      </c>
      <c r="I46" s="84">
        <f>I44+'[1]Stan i struktura III 21'!I46</f>
        <v>740</v>
      </c>
      <c r="J46" s="84">
        <f>J44+'[1]Stan i struktura III 21'!J46</f>
        <v>338</v>
      </c>
      <c r="K46" s="84">
        <f>K44+'[1]Stan i struktura III 21'!K46</f>
        <v>815</v>
      </c>
      <c r="L46" s="84">
        <f>L44+'[1]Stan i struktura III 21'!L46</f>
        <v>371</v>
      </c>
      <c r="M46" s="84">
        <f>M44+'[1]Stan i struktura III 21'!M46</f>
        <v>1083</v>
      </c>
      <c r="N46" s="84">
        <f>N44+'[1]Stan i struktura III 21'!N46</f>
        <v>865</v>
      </c>
      <c r="O46" s="84">
        <f>O44+'[1]Stan i struktura III 21'!O46</f>
        <v>3448</v>
      </c>
      <c r="P46" s="84">
        <f>P44+'[1]Stan i struktura III 21'!P46</f>
        <v>490</v>
      </c>
      <c r="Q46" s="84">
        <f>Q44+'[1]Stan i struktura III 21'!Q46</f>
        <v>595</v>
      </c>
      <c r="R46" s="85">
        <f>R44+'[1]Stan i struktura III 21'!R46</f>
        <v>950</v>
      </c>
      <c r="S46" s="86">
        <f>S44+'[1]Stan i struktura III 21'!S46</f>
        <v>15609</v>
      </c>
      <c r="U46" s="4">
        <f>SUM(E46:R46)</f>
        <v>15609</v>
      </c>
      <c r="V46" s="4">
        <f>SUM(E46:R46)</f>
        <v>15609</v>
      </c>
    </row>
    <row r="47" spans="2:22" s="4" customFormat="1" ht="42" customHeight="1" thickBot="1">
      <c r="B47" s="220" t="s">
        <v>59</v>
      </c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15"/>
    </row>
    <row r="48" spans="2:22" s="4" customFormat="1" ht="42" customHeight="1" thickTop="1" thickBot="1">
      <c r="B48" s="222" t="s">
        <v>20</v>
      </c>
      <c r="C48" s="223" t="s">
        <v>60</v>
      </c>
      <c r="D48" s="224"/>
      <c r="E48" s="60">
        <v>5</v>
      </c>
      <c r="F48" s="60">
        <v>8</v>
      </c>
      <c r="G48" s="60">
        <v>4</v>
      </c>
      <c r="H48" s="60">
        <v>9</v>
      </c>
      <c r="I48" s="60">
        <v>4</v>
      </c>
      <c r="J48" s="60">
        <v>1</v>
      </c>
      <c r="K48" s="60">
        <v>5</v>
      </c>
      <c r="L48" s="60">
        <v>4</v>
      </c>
      <c r="M48" s="60">
        <v>0</v>
      </c>
      <c r="N48" s="60">
        <v>8</v>
      </c>
      <c r="O48" s="60">
        <v>2</v>
      </c>
      <c r="P48" s="60">
        <v>1</v>
      </c>
      <c r="Q48" s="60">
        <v>19</v>
      </c>
      <c r="R48" s="61">
        <v>17</v>
      </c>
      <c r="S48" s="87">
        <f>SUM(E48:R48)</f>
        <v>87</v>
      </c>
    </row>
    <row r="49" spans="2:22" ht="42" customHeight="1" thickTop="1" thickBot="1">
      <c r="B49" s="177"/>
      <c r="C49" s="225" t="s">
        <v>61</v>
      </c>
      <c r="D49" s="226"/>
      <c r="E49" s="88">
        <f>E48+'[1]Stan i struktura III 21'!E49</f>
        <v>13</v>
      </c>
      <c r="F49" s="88">
        <f>F48+'[1]Stan i struktura III 21'!F49</f>
        <v>27</v>
      </c>
      <c r="G49" s="88">
        <f>G48+'[1]Stan i struktura III 21'!G49</f>
        <v>7</v>
      </c>
      <c r="H49" s="88">
        <f>H48+'[1]Stan i struktura III 21'!H49</f>
        <v>28</v>
      </c>
      <c r="I49" s="88">
        <f>I48+'[1]Stan i struktura III 21'!I49</f>
        <v>34</v>
      </c>
      <c r="J49" s="88">
        <f>J48+'[1]Stan i struktura III 21'!J49</f>
        <v>1</v>
      </c>
      <c r="K49" s="88">
        <f>K48+'[1]Stan i struktura III 21'!K49</f>
        <v>24</v>
      </c>
      <c r="L49" s="88">
        <f>L48+'[1]Stan i struktura III 21'!L49</f>
        <v>19</v>
      </c>
      <c r="M49" s="88">
        <f>M48+'[1]Stan i struktura III 21'!M49</f>
        <v>3</v>
      </c>
      <c r="N49" s="88">
        <f>N48+'[1]Stan i struktura III 21'!N49</f>
        <v>14</v>
      </c>
      <c r="O49" s="88">
        <f>O48+'[1]Stan i struktura III 21'!O49</f>
        <v>10</v>
      </c>
      <c r="P49" s="88">
        <f>P48+'[1]Stan i struktura III 21'!P49</f>
        <v>13</v>
      </c>
      <c r="Q49" s="88">
        <f>Q48+'[1]Stan i struktura III 21'!Q49</f>
        <v>89</v>
      </c>
      <c r="R49" s="89">
        <f>R48+'[1]Stan i struktura III 21'!R49</f>
        <v>59</v>
      </c>
      <c r="S49" s="86">
        <f>S48+'[1]Stan i struktura III 21'!S49</f>
        <v>341</v>
      </c>
      <c r="U49" s="1">
        <f>SUM(E49:R49)</f>
        <v>341</v>
      </c>
      <c r="V49" s="4">
        <f>SUM(E49:R49)</f>
        <v>341</v>
      </c>
    </row>
    <row r="50" spans="2:22" s="4" customFormat="1" ht="42" customHeight="1" thickTop="1" thickBot="1">
      <c r="B50" s="227" t="s">
        <v>23</v>
      </c>
      <c r="C50" s="228" t="s">
        <v>62</v>
      </c>
      <c r="D50" s="229"/>
      <c r="E50" s="90">
        <v>2</v>
      </c>
      <c r="F50" s="90">
        <v>1</v>
      </c>
      <c r="G50" s="90">
        <v>4</v>
      </c>
      <c r="H50" s="90">
        <v>10</v>
      </c>
      <c r="I50" s="90">
        <v>43</v>
      </c>
      <c r="J50" s="90">
        <v>6</v>
      </c>
      <c r="K50" s="90">
        <v>18</v>
      </c>
      <c r="L50" s="90">
        <v>5</v>
      </c>
      <c r="M50" s="90">
        <v>0</v>
      </c>
      <c r="N50" s="90">
        <v>4</v>
      </c>
      <c r="O50" s="90">
        <v>1</v>
      </c>
      <c r="P50" s="90">
        <v>3</v>
      </c>
      <c r="Q50" s="90">
        <v>5</v>
      </c>
      <c r="R50" s="91">
        <v>0</v>
      </c>
      <c r="S50" s="87">
        <f>SUM(E50:R50)</f>
        <v>102</v>
      </c>
    </row>
    <row r="51" spans="2:22" ht="42" customHeight="1" thickTop="1" thickBot="1">
      <c r="B51" s="177"/>
      <c r="C51" s="225" t="s">
        <v>63</v>
      </c>
      <c r="D51" s="226"/>
      <c r="E51" s="88">
        <f>E50+'[1]Stan i struktura III 21'!E51</f>
        <v>11</v>
      </c>
      <c r="F51" s="88">
        <f>F50+'[1]Stan i struktura III 21'!F51</f>
        <v>20</v>
      </c>
      <c r="G51" s="88">
        <f>G50+'[1]Stan i struktura III 21'!G51</f>
        <v>8</v>
      </c>
      <c r="H51" s="88">
        <f>H50+'[1]Stan i struktura III 21'!H51</f>
        <v>31</v>
      </c>
      <c r="I51" s="88">
        <f>I50+'[1]Stan i struktura III 21'!I51</f>
        <v>43</v>
      </c>
      <c r="J51" s="88">
        <f>J50+'[1]Stan i struktura III 21'!J51</f>
        <v>6</v>
      </c>
      <c r="K51" s="88">
        <f>K50+'[1]Stan i struktura III 21'!K51</f>
        <v>23</v>
      </c>
      <c r="L51" s="88">
        <f>L50+'[1]Stan i struktura III 21'!L51</f>
        <v>15</v>
      </c>
      <c r="M51" s="88">
        <f>M50+'[1]Stan i struktura III 21'!M51</f>
        <v>4</v>
      </c>
      <c r="N51" s="88">
        <f>N50+'[1]Stan i struktura III 21'!N51</f>
        <v>4</v>
      </c>
      <c r="O51" s="88">
        <f>O50+'[1]Stan i struktura III 21'!O51</f>
        <v>5</v>
      </c>
      <c r="P51" s="88">
        <f>P50+'[1]Stan i struktura III 21'!P51</f>
        <v>30</v>
      </c>
      <c r="Q51" s="88">
        <f>Q50+'[1]Stan i struktura III 21'!Q51</f>
        <v>67</v>
      </c>
      <c r="R51" s="89">
        <f>R50+'[1]Stan i struktura III 21'!R51</f>
        <v>5</v>
      </c>
      <c r="S51" s="86">
        <f>S50+'[1]Stan i struktura III 21'!S51</f>
        <v>272</v>
      </c>
      <c r="U51" s="1">
        <f>SUM(E51:R51)</f>
        <v>272</v>
      </c>
      <c r="V51" s="4">
        <f>SUM(E51:R51)</f>
        <v>272</v>
      </c>
    </row>
    <row r="52" spans="2:22" s="4" customFormat="1" ht="42" customHeight="1" thickTop="1" thickBot="1">
      <c r="B52" s="230" t="s">
        <v>28</v>
      </c>
      <c r="C52" s="231" t="s">
        <v>64</v>
      </c>
      <c r="D52" s="232"/>
      <c r="E52" s="51">
        <v>8</v>
      </c>
      <c r="F52" s="52">
        <v>6</v>
      </c>
      <c r="G52" s="52">
        <v>24</v>
      </c>
      <c r="H52" s="52">
        <v>8</v>
      </c>
      <c r="I52" s="53">
        <v>0</v>
      </c>
      <c r="J52" s="52">
        <v>5</v>
      </c>
      <c r="K52" s="53">
        <v>4</v>
      </c>
      <c r="L52" s="52">
        <v>1</v>
      </c>
      <c r="M52" s="53">
        <v>2</v>
      </c>
      <c r="N52" s="53">
        <v>2</v>
      </c>
      <c r="O52" s="53">
        <v>2</v>
      </c>
      <c r="P52" s="52">
        <v>3</v>
      </c>
      <c r="Q52" s="92">
        <v>13</v>
      </c>
      <c r="R52" s="53">
        <v>7</v>
      </c>
      <c r="S52" s="87">
        <f>SUM(E52:R52)</f>
        <v>85</v>
      </c>
    </row>
    <row r="53" spans="2:22" ht="42" customHeight="1" thickTop="1" thickBot="1">
      <c r="B53" s="177"/>
      <c r="C53" s="225" t="s">
        <v>65</v>
      </c>
      <c r="D53" s="226"/>
      <c r="E53" s="88">
        <f>E52+'[1]Stan i struktura III 21'!E53</f>
        <v>16</v>
      </c>
      <c r="F53" s="88">
        <f>F52+'[1]Stan i struktura III 21'!F53</f>
        <v>11</v>
      </c>
      <c r="G53" s="88">
        <f>G52+'[1]Stan i struktura III 21'!G53</f>
        <v>24</v>
      </c>
      <c r="H53" s="88">
        <f>H52+'[1]Stan i struktura III 21'!H53</f>
        <v>26</v>
      </c>
      <c r="I53" s="88">
        <f>I52+'[1]Stan i struktura III 21'!I53</f>
        <v>1</v>
      </c>
      <c r="J53" s="88">
        <f>J52+'[1]Stan i struktura III 21'!J53</f>
        <v>8</v>
      </c>
      <c r="K53" s="88">
        <f>K52+'[1]Stan i struktura III 21'!K53</f>
        <v>4</v>
      </c>
      <c r="L53" s="88">
        <f>L52+'[1]Stan i struktura III 21'!L53</f>
        <v>1</v>
      </c>
      <c r="M53" s="88">
        <f>M52+'[1]Stan i struktura III 21'!M53</f>
        <v>8</v>
      </c>
      <c r="N53" s="88">
        <f>N52+'[1]Stan i struktura III 21'!N53</f>
        <v>16</v>
      </c>
      <c r="O53" s="88">
        <f>O52+'[1]Stan i struktura III 21'!O53</f>
        <v>3</v>
      </c>
      <c r="P53" s="88">
        <f>P52+'[1]Stan i struktura III 21'!P53</f>
        <v>4</v>
      </c>
      <c r="Q53" s="88">
        <f>Q52+'[1]Stan i struktura III 21'!Q53</f>
        <v>14</v>
      </c>
      <c r="R53" s="89">
        <f>R52+'[1]Stan i struktura III 21'!R53</f>
        <v>11</v>
      </c>
      <c r="S53" s="86">
        <f>S52+'[1]Stan i struktura III 21'!S53</f>
        <v>147</v>
      </c>
      <c r="U53" s="1">
        <f>SUM(E53:R53)</f>
        <v>147</v>
      </c>
      <c r="V53" s="4">
        <f>SUM(E53:R53)</f>
        <v>147</v>
      </c>
    </row>
    <row r="54" spans="2:22" s="4" customFormat="1" ht="42" customHeight="1" thickTop="1" thickBot="1">
      <c r="B54" s="230" t="s">
        <v>31</v>
      </c>
      <c r="C54" s="231" t="s">
        <v>66</v>
      </c>
      <c r="D54" s="232"/>
      <c r="E54" s="51">
        <v>5</v>
      </c>
      <c r="F54" s="52">
        <v>0</v>
      </c>
      <c r="G54" s="52">
        <v>2</v>
      </c>
      <c r="H54" s="52">
        <v>8</v>
      </c>
      <c r="I54" s="53">
        <v>1</v>
      </c>
      <c r="J54" s="52">
        <v>0</v>
      </c>
      <c r="K54" s="53">
        <v>0</v>
      </c>
      <c r="L54" s="52">
        <v>3</v>
      </c>
      <c r="M54" s="53">
        <v>0</v>
      </c>
      <c r="N54" s="53">
        <v>4</v>
      </c>
      <c r="O54" s="53">
        <v>0</v>
      </c>
      <c r="P54" s="52">
        <v>1</v>
      </c>
      <c r="Q54" s="92">
        <v>3</v>
      </c>
      <c r="R54" s="53">
        <v>0</v>
      </c>
      <c r="S54" s="87">
        <f>SUM(E54:R54)</f>
        <v>27</v>
      </c>
    </row>
    <row r="55" spans="2:22" s="4" customFormat="1" ht="42" customHeight="1" thickTop="1" thickBot="1">
      <c r="B55" s="177"/>
      <c r="C55" s="233" t="s">
        <v>67</v>
      </c>
      <c r="D55" s="234"/>
      <c r="E55" s="88">
        <f>E54+'[1]Stan i struktura III 21'!E55</f>
        <v>14</v>
      </c>
      <c r="F55" s="88">
        <f>F54+'[1]Stan i struktura III 21'!F55</f>
        <v>0</v>
      </c>
      <c r="G55" s="88">
        <f>G54+'[1]Stan i struktura III 21'!G55</f>
        <v>4</v>
      </c>
      <c r="H55" s="88">
        <f>H54+'[1]Stan i struktura III 21'!H55</f>
        <v>9</v>
      </c>
      <c r="I55" s="88">
        <f>I54+'[1]Stan i struktura III 21'!I55</f>
        <v>3</v>
      </c>
      <c r="J55" s="88">
        <f>J54+'[1]Stan i struktura III 21'!J55</f>
        <v>3</v>
      </c>
      <c r="K55" s="88">
        <f>K54+'[1]Stan i struktura III 21'!K55</f>
        <v>2</v>
      </c>
      <c r="L55" s="88">
        <f>L54+'[1]Stan i struktura III 21'!L55</f>
        <v>6</v>
      </c>
      <c r="M55" s="88">
        <f>M54+'[1]Stan i struktura III 21'!M55</f>
        <v>0</v>
      </c>
      <c r="N55" s="88">
        <f>N54+'[1]Stan i struktura III 21'!N55</f>
        <v>5</v>
      </c>
      <c r="O55" s="88">
        <f>O54+'[1]Stan i struktura III 21'!O55</f>
        <v>5</v>
      </c>
      <c r="P55" s="88">
        <f>P54+'[1]Stan i struktura III 21'!P55</f>
        <v>1</v>
      </c>
      <c r="Q55" s="88">
        <f>Q54+'[1]Stan i struktura III 21'!Q55</f>
        <v>10</v>
      </c>
      <c r="R55" s="89">
        <f>R54+'[1]Stan i struktura III 21'!R55</f>
        <v>2</v>
      </c>
      <c r="S55" s="86">
        <f>S54+'[1]Stan i struktura III 21'!S55</f>
        <v>64</v>
      </c>
      <c r="U55" s="4">
        <f>SUM(E55:R55)</f>
        <v>64</v>
      </c>
      <c r="V55" s="4">
        <f>SUM(E55:R55)</f>
        <v>64</v>
      </c>
    </row>
    <row r="56" spans="2:22" s="4" customFormat="1" ht="42" customHeight="1" thickTop="1" thickBot="1">
      <c r="B56" s="230" t="s">
        <v>42</v>
      </c>
      <c r="C56" s="236" t="s">
        <v>68</v>
      </c>
      <c r="D56" s="237"/>
      <c r="E56" s="93">
        <v>3</v>
      </c>
      <c r="F56" s="93">
        <v>3</v>
      </c>
      <c r="G56" s="93">
        <v>0</v>
      </c>
      <c r="H56" s="93">
        <v>6</v>
      </c>
      <c r="I56" s="93">
        <v>2</v>
      </c>
      <c r="J56" s="93">
        <v>0</v>
      </c>
      <c r="K56" s="93">
        <v>6</v>
      </c>
      <c r="L56" s="93">
        <v>0</v>
      </c>
      <c r="M56" s="93">
        <v>1</v>
      </c>
      <c r="N56" s="93">
        <v>1</v>
      </c>
      <c r="O56" s="93">
        <v>0</v>
      </c>
      <c r="P56" s="93">
        <v>3</v>
      </c>
      <c r="Q56" s="93">
        <v>3</v>
      </c>
      <c r="R56" s="94">
        <v>0</v>
      </c>
      <c r="S56" s="87">
        <f>SUM(E56:R56)</f>
        <v>28</v>
      </c>
    </row>
    <row r="57" spans="2:22" s="4" customFormat="1" ht="42" customHeight="1" thickTop="1" thickBot="1">
      <c r="B57" s="235"/>
      <c r="C57" s="238" t="s">
        <v>69</v>
      </c>
      <c r="D57" s="239"/>
      <c r="E57" s="88">
        <f>E56+'[1]Stan i struktura III 21'!E57</f>
        <v>17</v>
      </c>
      <c r="F57" s="88">
        <f>F56+'[1]Stan i struktura III 21'!F57</f>
        <v>15</v>
      </c>
      <c r="G57" s="88">
        <f>G56+'[1]Stan i struktura III 21'!G57</f>
        <v>2</v>
      </c>
      <c r="H57" s="88">
        <f>H56+'[1]Stan i struktura III 21'!H57</f>
        <v>18</v>
      </c>
      <c r="I57" s="88">
        <f>I56+'[1]Stan i struktura III 21'!I57</f>
        <v>14</v>
      </c>
      <c r="J57" s="88">
        <f>J56+'[1]Stan i struktura III 21'!J57</f>
        <v>0</v>
      </c>
      <c r="K57" s="88">
        <f>K56+'[1]Stan i struktura III 21'!K57</f>
        <v>17</v>
      </c>
      <c r="L57" s="88">
        <f>L56+'[1]Stan i struktura III 21'!L57</f>
        <v>2</v>
      </c>
      <c r="M57" s="88">
        <f>M56+'[1]Stan i struktura III 21'!M57</f>
        <v>16</v>
      </c>
      <c r="N57" s="88">
        <f>N56+'[1]Stan i struktura III 21'!N57</f>
        <v>5</v>
      </c>
      <c r="O57" s="88">
        <f>O56+'[1]Stan i struktura III 21'!O57</f>
        <v>5</v>
      </c>
      <c r="P57" s="88">
        <f>P56+'[1]Stan i struktura III 21'!P57</f>
        <v>8</v>
      </c>
      <c r="Q57" s="88">
        <f>Q56+'[1]Stan i struktura III 21'!Q57</f>
        <v>21</v>
      </c>
      <c r="R57" s="89">
        <f>R56+'[1]Stan i struktura III 21'!R57</f>
        <v>3</v>
      </c>
      <c r="S57" s="86">
        <f>S56+'[1]Stan i struktura III 21'!S57</f>
        <v>143</v>
      </c>
      <c r="U57" s="4">
        <f>SUM(E57:R57)</f>
        <v>143</v>
      </c>
      <c r="V57" s="4">
        <f>SUM(E57:R57)</f>
        <v>143</v>
      </c>
    </row>
    <row r="58" spans="2:22" s="4" customFormat="1" ht="42" customHeight="1" thickTop="1" thickBot="1">
      <c r="B58" s="230" t="s">
        <v>44</v>
      </c>
      <c r="C58" s="236" t="s">
        <v>70</v>
      </c>
      <c r="D58" s="237"/>
      <c r="E58" s="93">
        <v>4</v>
      </c>
      <c r="F58" s="93">
        <v>0</v>
      </c>
      <c r="G58" s="93">
        <v>7</v>
      </c>
      <c r="H58" s="93">
        <v>1</v>
      </c>
      <c r="I58" s="93">
        <v>18</v>
      </c>
      <c r="J58" s="93">
        <v>0</v>
      </c>
      <c r="K58" s="93">
        <v>1</v>
      </c>
      <c r="L58" s="93">
        <v>1</v>
      </c>
      <c r="M58" s="93">
        <v>1</v>
      </c>
      <c r="N58" s="93">
        <v>3</v>
      </c>
      <c r="O58" s="93">
        <v>4</v>
      </c>
      <c r="P58" s="93">
        <v>0</v>
      </c>
      <c r="Q58" s="93">
        <v>2</v>
      </c>
      <c r="R58" s="94">
        <v>3</v>
      </c>
      <c r="S58" s="87">
        <f>SUM(E58:R58)</f>
        <v>45</v>
      </c>
    </row>
    <row r="59" spans="2:22" s="4" customFormat="1" ht="42" customHeight="1" thickTop="1" thickBot="1">
      <c r="B59" s="227"/>
      <c r="C59" s="240" t="s">
        <v>71</v>
      </c>
      <c r="D59" s="241"/>
      <c r="E59" s="88">
        <f>E58+'[1]Stan i struktura III 21'!E59</f>
        <v>10</v>
      </c>
      <c r="F59" s="88">
        <f>F58+'[1]Stan i struktura III 21'!F59</f>
        <v>2</v>
      </c>
      <c r="G59" s="88">
        <f>G58+'[1]Stan i struktura III 21'!G59</f>
        <v>12</v>
      </c>
      <c r="H59" s="88">
        <f>H58+'[1]Stan i struktura III 21'!H59</f>
        <v>11</v>
      </c>
      <c r="I59" s="88">
        <f>I58+'[1]Stan i struktura III 21'!I59</f>
        <v>21</v>
      </c>
      <c r="J59" s="88">
        <f>J58+'[1]Stan i struktura III 21'!J59</f>
        <v>0</v>
      </c>
      <c r="K59" s="88">
        <f>K58+'[1]Stan i struktura III 21'!K59</f>
        <v>3</v>
      </c>
      <c r="L59" s="88">
        <f>L58+'[1]Stan i struktura III 21'!L59</f>
        <v>3</v>
      </c>
      <c r="M59" s="88">
        <f>M58+'[1]Stan i struktura III 21'!M59</f>
        <v>6</v>
      </c>
      <c r="N59" s="88">
        <f>N58+'[1]Stan i struktura III 21'!N59</f>
        <v>13</v>
      </c>
      <c r="O59" s="88">
        <f>O58+'[1]Stan i struktura III 21'!O59</f>
        <v>8</v>
      </c>
      <c r="P59" s="88">
        <f>P58+'[1]Stan i struktura III 21'!P59</f>
        <v>2</v>
      </c>
      <c r="Q59" s="88">
        <f>Q58+'[1]Stan i struktura III 21'!Q59</f>
        <v>4</v>
      </c>
      <c r="R59" s="89">
        <f>R58+'[1]Stan i struktura III 21'!R59</f>
        <v>6</v>
      </c>
      <c r="S59" s="86">
        <f>S58+'[1]Stan i struktura III 21'!S59</f>
        <v>101</v>
      </c>
      <c r="U59" s="4">
        <f>SUM(E59:R59)</f>
        <v>101</v>
      </c>
      <c r="V59" s="4">
        <f>SUM(E59:R59)</f>
        <v>101</v>
      </c>
    </row>
    <row r="60" spans="2:22" s="4" customFormat="1" ht="42" customHeight="1" thickTop="1" thickBot="1">
      <c r="B60" s="242" t="s">
        <v>72</v>
      </c>
      <c r="C60" s="236" t="s">
        <v>73</v>
      </c>
      <c r="D60" s="237"/>
      <c r="E60" s="93">
        <v>13</v>
      </c>
      <c r="F60" s="93">
        <v>8</v>
      </c>
      <c r="G60" s="93">
        <v>12</v>
      </c>
      <c r="H60" s="93">
        <v>46</v>
      </c>
      <c r="I60" s="93">
        <v>16</v>
      </c>
      <c r="J60" s="93">
        <v>9</v>
      </c>
      <c r="K60" s="93">
        <v>50</v>
      </c>
      <c r="L60" s="93">
        <v>17</v>
      </c>
      <c r="M60" s="93">
        <v>26</v>
      </c>
      <c r="N60" s="93">
        <v>7</v>
      </c>
      <c r="O60" s="93">
        <v>24</v>
      </c>
      <c r="P60" s="93">
        <v>18</v>
      </c>
      <c r="Q60" s="93">
        <v>12</v>
      </c>
      <c r="R60" s="94">
        <v>35</v>
      </c>
      <c r="S60" s="87">
        <f>SUM(E60:R60)</f>
        <v>293</v>
      </c>
    </row>
    <row r="61" spans="2:22" s="4" customFormat="1" ht="42" customHeight="1" thickTop="1" thickBot="1">
      <c r="B61" s="242"/>
      <c r="C61" s="243" t="s">
        <v>74</v>
      </c>
      <c r="D61" s="244"/>
      <c r="E61" s="95">
        <f>E60+'[1]Stan i struktura III 21'!E61</f>
        <v>42</v>
      </c>
      <c r="F61" s="95">
        <f>F60+'[1]Stan i struktura III 21'!F61</f>
        <v>29</v>
      </c>
      <c r="G61" s="95">
        <f>G60+'[1]Stan i struktura III 21'!G61</f>
        <v>54</v>
      </c>
      <c r="H61" s="95">
        <f>H60+'[1]Stan i struktura III 21'!H61</f>
        <v>142</v>
      </c>
      <c r="I61" s="95">
        <f>I60+'[1]Stan i struktura III 21'!I61</f>
        <v>59</v>
      </c>
      <c r="J61" s="95">
        <f>J60+'[1]Stan i struktura III 21'!J61</f>
        <v>18</v>
      </c>
      <c r="K61" s="95">
        <f>K60+'[1]Stan i struktura III 21'!K61</f>
        <v>193</v>
      </c>
      <c r="L61" s="95">
        <f>L60+'[1]Stan i struktura III 21'!L61</f>
        <v>52</v>
      </c>
      <c r="M61" s="95">
        <f>M60+'[1]Stan i struktura III 21'!M61</f>
        <v>87</v>
      </c>
      <c r="N61" s="95">
        <f>N60+'[1]Stan i struktura III 21'!N61</f>
        <v>14</v>
      </c>
      <c r="O61" s="95">
        <f>O60+'[1]Stan i struktura III 21'!O61</f>
        <v>104</v>
      </c>
      <c r="P61" s="95">
        <f>P60+'[1]Stan i struktura III 21'!P61</f>
        <v>71</v>
      </c>
      <c r="Q61" s="95">
        <f>Q60+'[1]Stan i struktura III 21'!Q61</f>
        <v>44</v>
      </c>
      <c r="R61" s="96">
        <f>R60+'[1]Stan i struktura III 21'!R61</f>
        <v>97</v>
      </c>
      <c r="S61" s="86">
        <f>S60+'[1]Stan i struktura III 21'!S61</f>
        <v>1006</v>
      </c>
      <c r="U61" s="4">
        <f>SUM(E61:R61)</f>
        <v>1006</v>
      </c>
      <c r="V61" s="4">
        <f>SUM(E61:R61)</f>
        <v>1006</v>
      </c>
    </row>
    <row r="62" spans="2:22" s="4" customFormat="1" ht="42" customHeight="1" thickTop="1" thickBot="1">
      <c r="B62" s="242" t="s">
        <v>75</v>
      </c>
      <c r="C62" s="236" t="s">
        <v>76</v>
      </c>
      <c r="D62" s="237"/>
      <c r="E62" s="93">
        <v>0</v>
      </c>
      <c r="F62" s="93">
        <v>7</v>
      </c>
      <c r="G62" s="93">
        <v>4</v>
      </c>
      <c r="H62" s="93">
        <v>0</v>
      </c>
      <c r="I62" s="93">
        <v>9</v>
      </c>
      <c r="J62" s="93">
        <v>1</v>
      </c>
      <c r="K62" s="93">
        <v>34</v>
      </c>
      <c r="L62" s="93">
        <v>4</v>
      </c>
      <c r="M62" s="93">
        <v>0</v>
      </c>
      <c r="N62" s="93">
        <v>1</v>
      </c>
      <c r="O62" s="93">
        <v>0</v>
      </c>
      <c r="P62" s="93">
        <v>0</v>
      </c>
      <c r="Q62" s="93">
        <v>1</v>
      </c>
      <c r="R62" s="94">
        <v>53</v>
      </c>
      <c r="S62" s="87">
        <f>SUM(E62:R62)</f>
        <v>114</v>
      </c>
    </row>
    <row r="63" spans="2:22" s="4" customFormat="1" ht="42" customHeight="1" thickTop="1" thickBot="1">
      <c r="B63" s="230"/>
      <c r="C63" s="245" t="s">
        <v>77</v>
      </c>
      <c r="D63" s="246"/>
      <c r="E63" s="88">
        <f>E62+'[1]Stan i struktura III 21'!E63</f>
        <v>0</v>
      </c>
      <c r="F63" s="88">
        <f>F62+'[1]Stan i struktura III 21'!F63</f>
        <v>23</v>
      </c>
      <c r="G63" s="88">
        <f>G62+'[1]Stan i struktura III 21'!G63</f>
        <v>4</v>
      </c>
      <c r="H63" s="88">
        <f>H62+'[1]Stan i struktura III 21'!H63</f>
        <v>0</v>
      </c>
      <c r="I63" s="88">
        <f>I62+'[1]Stan i struktura III 21'!I63</f>
        <v>26</v>
      </c>
      <c r="J63" s="88">
        <f>J62+'[1]Stan i struktura III 21'!J63</f>
        <v>21</v>
      </c>
      <c r="K63" s="88">
        <f>K62+'[1]Stan i struktura III 21'!K63</f>
        <v>48</v>
      </c>
      <c r="L63" s="88">
        <f>L62+'[1]Stan i struktura III 21'!L63</f>
        <v>4</v>
      </c>
      <c r="M63" s="88">
        <f>M62+'[1]Stan i struktura III 21'!M63</f>
        <v>19</v>
      </c>
      <c r="N63" s="88">
        <f>N62+'[1]Stan i struktura III 21'!N63</f>
        <v>29</v>
      </c>
      <c r="O63" s="88">
        <f>O62+'[1]Stan i struktura III 21'!O63</f>
        <v>20</v>
      </c>
      <c r="P63" s="88">
        <f>P62+'[1]Stan i struktura III 21'!P63</f>
        <v>6</v>
      </c>
      <c r="Q63" s="88">
        <f>Q62+'[1]Stan i struktura III 21'!Q63</f>
        <v>29</v>
      </c>
      <c r="R63" s="89">
        <f>R62+'[1]Stan i struktura III 21'!R63</f>
        <v>151</v>
      </c>
      <c r="S63" s="86">
        <f>S62+'[1]Stan i struktura III 21'!S63</f>
        <v>380</v>
      </c>
      <c r="U63" s="4">
        <f>SUM(E63:R63)</f>
        <v>380</v>
      </c>
      <c r="V63" s="4">
        <f>SUM(E63:R63)</f>
        <v>380</v>
      </c>
    </row>
    <row r="64" spans="2:22" s="4" customFormat="1" ht="42" customHeight="1" thickTop="1" thickBot="1">
      <c r="B64" s="242" t="s">
        <v>78</v>
      </c>
      <c r="C64" s="236" t="s">
        <v>79</v>
      </c>
      <c r="D64" s="237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247"/>
      <c r="C65" s="248" t="s">
        <v>80</v>
      </c>
      <c r="D65" s="249"/>
      <c r="E65" s="88">
        <f>E64+'[1]Stan i struktura III 21'!E65</f>
        <v>0</v>
      </c>
      <c r="F65" s="88">
        <f>F64+'[1]Stan i struktura III 21'!F65</f>
        <v>0</v>
      </c>
      <c r="G65" s="88">
        <f>G64+'[1]Stan i struktura III 21'!G65</f>
        <v>0</v>
      </c>
      <c r="H65" s="88">
        <f>H64+'[1]Stan i struktura III 21'!H65</f>
        <v>0</v>
      </c>
      <c r="I65" s="88">
        <f>I64+'[1]Stan i struktura III 21'!I65</f>
        <v>0</v>
      </c>
      <c r="J65" s="88">
        <f>J64+'[1]Stan i struktura III 21'!J65</f>
        <v>0</v>
      </c>
      <c r="K65" s="88">
        <f>K64+'[1]Stan i struktura III 21'!K65</f>
        <v>0</v>
      </c>
      <c r="L65" s="88">
        <f>L64+'[1]Stan i struktura III 21'!L65</f>
        <v>0</v>
      </c>
      <c r="M65" s="88">
        <f>M64+'[1]Stan i struktura III 21'!M65</f>
        <v>0</v>
      </c>
      <c r="N65" s="88">
        <f>N64+'[1]Stan i struktura III 21'!N65</f>
        <v>0</v>
      </c>
      <c r="O65" s="88">
        <f>O64+'[1]Stan i struktura III 21'!O65</f>
        <v>0</v>
      </c>
      <c r="P65" s="88">
        <f>P64+'[1]Stan i struktura III 21'!P65</f>
        <v>0</v>
      </c>
      <c r="Q65" s="88">
        <f>Q64+'[1]Stan i struktura III 21'!Q65</f>
        <v>0</v>
      </c>
      <c r="R65" s="89">
        <f>R64+'[1]Stan i struktura III 21'!R65</f>
        <v>0</v>
      </c>
      <c r="S65" s="86">
        <f>S64+'[1]Stan i struktura III 21'!S65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50" t="s">
        <v>81</v>
      </c>
      <c r="C66" s="252" t="s">
        <v>82</v>
      </c>
      <c r="D66" s="253"/>
      <c r="E66" s="97">
        <f t="shared" ref="E66:R67" si="15">E48+E50+E52+E54+E56+E58+E60+E62+E64</f>
        <v>40</v>
      </c>
      <c r="F66" s="97">
        <f t="shared" si="15"/>
        <v>33</v>
      </c>
      <c r="G66" s="97">
        <f t="shared" si="15"/>
        <v>57</v>
      </c>
      <c r="H66" s="97">
        <f t="shared" si="15"/>
        <v>88</v>
      </c>
      <c r="I66" s="97">
        <f t="shared" si="15"/>
        <v>93</v>
      </c>
      <c r="J66" s="97">
        <f t="shared" si="15"/>
        <v>22</v>
      </c>
      <c r="K66" s="97">
        <f t="shared" si="15"/>
        <v>118</v>
      </c>
      <c r="L66" s="97">
        <f t="shared" si="15"/>
        <v>35</v>
      </c>
      <c r="M66" s="97">
        <f t="shared" si="15"/>
        <v>30</v>
      </c>
      <c r="N66" s="97">
        <f t="shared" si="15"/>
        <v>30</v>
      </c>
      <c r="O66" s="97">
        <f t="shared" si="15"/>
        <v>33</v>
      </c>
      <c r="P66" s="97">
        <f t="shared" si="15"/>
        <v>29</v>
      </c>
      <c r="Q66" s="97">
        <f t="shared" si="15"/>
        <v>58</v>
      </c>
      <c r="R66" s="98">
        <f t="shared" si="15"/>
        <v>115</v>
      </c>
      <c r="S66" s="99">
        <f>SUM(E66:R66)</f>
        <v>781</v>
      </c>
      <c r="V66" s="4"/>
    </row>
    <row r="67" spans="2:22" ht="45" customHeight="1" thickTop="1" thickBot="1">
      <c r="B67" s="251"/>
      <c r="C67" s="252" t="s">
        <v>83</v>
      </c>
      <c r="D67" s="253"/>
      <c r="E67" s="100">
        <f t="shared" si="15"/>
        <v>123</v>
      </c>
      <c r="F67" s="100">
        <f>F49+F51+F53+F55+F57+F59+F61+F63+F65</f>
        <v>127</v>
      </c>
      <c r="G67" s="100">
        <f t="shared" si="15"/>
        <v>115</v>
      </c>
      <c r="H67" s="100">
        <f t="shared" si="15"/>
        <v>265</v>
      </c>
      <c r="I67" s="100">
        <f t="shared" si="15"/>
        <v>201</v>
      </c>
      <c r="J67" s="100">
        <f t="shared" si="15"/>
        <v>57</v>
      </c>
      <c r="K67" s="100">
        <f t="shared" si="15"/>
        <v>314</v>
      </c>
      <c r="L67" s="100">
        <f t="shared" si="15"/>
        <v>102</v>
      </c>
      <c r="M67" s="100">
        <f t="shared" si="15"/>
        <v>143</v>
      </c>
      <c r="N67" s="100">
        <f t="shared" si="15"/>
        <v>100</v>
      </c>
      <c r="O67" s="100">
        <f t="shared" si="15"/>
        <v>160</v>
      </c>
      <c r="P67" s="100">
        <f t="shared" si="15"/>
        <v>135</v>
      </c>
      <c r="Q67" s="100">
        <f t="shared" si="15"/>
        <v>278</v>
      </c>
      <c r="R67" s="101">
        <f t="shared" si="15"/>
        <v>334</v>
      </c>
      <c r="S67" s="99">
        <f>SUM(E67:R67)</f>
        <v>2454</v>
      </c>
      <c r="V67" s="4"/>
    </row>
    <row r="68" spans="2:22" ht="14.25" customHeight="1">
      <c r="B68" s="254" t="s">
        <v>84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</row>
    <row r="69" spans="2:22" ht="14.25" customHeight="1">
      <c r="B69" s="255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</row>
    <row r="75" spans="2:22" ht="13.5" thickBot="1"/>
    <row r="76" spans="2:22" ht="26.25" customHeight="1" thickTop="1" thickBot="1">
      <c r="E76" s="102">
        <v>49</v>
      </c>
      <c r="F76" s="102">
        <v>29</v>
      </c>
      <c r="G76" s="102">
        <v>15</v>
      </c>
      <c r="H76" s="102">
        <v>27</v>
      </c>
      <c r="I76" s="102">
        <v>28</v>
      </c>
      <c r="J76" s="102">
        <v>15</v>
      </c>
      <c r="K76" s="102">
        <v>20</v>
      </c>
      <c r="L76" s="102">
        <v>12</v>
      </c>
      <c r="M76" s="102">
        <v>25</v>
      </c>
      <c r="N76" s="102">
        <v>18</v>
      </c>
      <c r="O76" s="102">
        <v>77</v>
      </c>
      <c r="P76" s="102">
        <v>29</v>
      </c>
      <c r="Q76" s="102">
        <v>27</v>
      </c>
      <c r="R76" s="102">
        <v>39</v>
      </c>
      <c r="S76" s="80">
        <f>SUM(E76:R76)</f>
        <v>410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425781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89" t="s">
        <v>85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2:15" ht="24.75" customHeight="1">
      <c r="B2" s="289" t="s">
        <v>86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2:15" ht="18.75" thickBot="1">
      <c r="B3" s="1"/>
      <c r="C3" s="103"/>
      <c r="D3" s="103"/>
      <c r="E3" s="103"/>
      <c r="F3" s="103"/>
      <c r="G3" s="103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65" t="s">
        <v>87</v>
      </c>
      <c r="C4" s="292" t="s">
        <v>88</v>
      </c>
      <c r="D4" s="269" t="s">
        <v>89</v>
      </c>
      <c r="E4" s="271" t="s">
        <v>90</v>
      </c>
      <c r="F4" s="103"/>
      <c r="G4" s="265" t="s">
        <v>87</v>
      </c>
      <c r="H4" s="267" t="s">
        <v>91</v>
      </c>
      <c r="I4" s="269" t="s">
        <v>89</v>
      </c>
      <c r="J4" s="271" t="s">
        <v>90</v>
      </c>
      <c r="K4" s="34"/>
      <c r="L4" s="265" t="s">
        <v>87</v>
      </c>
      <c r="M4" s="280" t="s">
        <v>88</v>
      </c>
      <c r="N4" s="269" t="s">
        <v>89</v>
      </c>
      <c r="O4" s="283" t="s">
        <v>90</v>
      </c>
    </row>
    <row r="5" spans="2:15" ht="18.75" customHeight="1" thickTop="1" thickBot="1">
      <c r="B5" s="279"/>
      <c r="C5" s="293"/>
      <c r="D5" s="282"/>
      <c r="E5" s="294"/>
      <c r="F5" s="103"/>
      <c r="G5" s="279"/>
      <c r="H5" s="295"/>
      <c r="I5" s="282"/>
      <c r="J5" s="294"/>
      <c r="K5" s="34"/>
      <c r="L5" s="279"/>
      <c r="M5" s="281"/>
      <c r="N5" s="282"/>
      <c r="O5" s="284"/>
    </row>
    <row r="6" spans="2:15" ht="17.100000000000001" customHeight="1" thickTop="1">
      <c r="B6" s="285" t="s">
        <v>92</v>
      </c>
      <c r="C6" s="286"/>
      <c r="D6" s="286"/>
      <c r="E6" s="287">
        <f>SUM(E8+E19+E27+E34+E41)</f>
        <v>8110</v>
      </c>
      <c r="F6" s="103"/>
      <c r="G6" s="104">
        <v>4</v>
      </c>
      <c r="H6" s="105" t="s">
        <v>93</v>
      </c>
      <c r="I6" s="106" t="s">
        <v>94</v>
      </c>
      <c r="J6" s="107">
        <v>280</v>
      </c>
      <c r="K6" s="34"/>
      <c r="L6" s="108" t="s">
        <v>95</v>
      </c>
      <c r="M6" s="109" t="s">
        <v>96</v>
      </c>
      <c r="N6" s="109" t="s">
        <v>97</v>
      </c>
      <c r="O6" s="110">
        <f>SUM(O7:O17)</f>
        <v>5047</v>
      </c>
    </row>
    <row r="7" spans="2:15" ht="17.100000000000001" customHeight="1" thickBot="1">
      <c r="B7" s="275"/>
      <c r="C7" s="276"/>
      <c r="D7" s="276"/>
      <c r="E7" s="288"/>
      <c r="F7" s="1"/>
      <c r="G7" s="111">
        <v>5</v>
      </c>
      <c r="H7" s="112" t="s">
        <v>98</v>
      </c>
      <c r="I7" s="107" t="s">
        <v>94</v>
      </c>
      <c r="J7" s="107">
        <v>143</v>
      </c>
      <c r="K7" s="1"/>
      <c r="L7" s="111">
        <v>1</v>
      </c>
      <c r="M7" s="112" t="s">
        <v>99</v>
      </c>
      <c r="N7" s="107" t="s">
        <v>94</v>
      </c>
      <c r="O7" s="113">
        <v>122</v>
      </c>
    </row>
    <row r="8" spans="2:15" ht="17.100000000000001" customHeight="1" thickTop="1" thickBot="1">
      <c r="B8" s="108" t="s">
        <v>100</v>
      </c>
      <c r="C8" s="109" t="s">
        <v>101</v>
      </c>
      <c r="D8" s="114" t="s">
        <v>97</v>
      </c>
      <c r="E8" s="110">
        <f>SUM(E9:E17)</f>
        <v>3376</v>
      </c>
      <c r="F8" s="1"/>
      <c r="G8" s="115"/>
      <c r="H8" s="116"/>
      <c r="I8" s="117"/>
      <c r="J8" s="118"/>
      <c r="K8" s="1"/>
      <c r="L8" s="111">
        <v>2</v>
      </c>
      <c r="M8" s="112" t="s">
        <v>102</v>
      </c>
      <c r="N8" s="107" t="s">
        <v>103</v>
      </c>
      <c r="O8" s="107">
        <v>110</v>
      </c>
    </row>
    <row r="9" spans="2:15" ht="17.100000000000001" customHeight="1" thickBot="1">
      <c r="B9" s="111">
        <v>1</v>
      </c>
      <c r="C9" s="112" t="s">
        <v>104</v>
      </c>
      <c r="D9" s="107" t="s">
        <v>103</v>
      </c>
      <c r="E9" s="119">
        <v>110</v>
      </c>
      <c r="F9" s="1"/>
      <c r="G9" s="120"/>
      <c r="H9" s="121"/>
      <c r="I9" s="122"/>
      <c r="J9" s="122"/>
      <c r="K9" s="1"/>
      <c r="L9" s="111">
        <v>3</v>
      </c>
      <c r="M9" s="112" t="s">
        <v>105</v>
      </c>
      <c r="N9" s="107" t="s">
        <v>94</v>
      </c>
      <c r="O9" s="107">
        <v>285</v>
      </c>
    </row>
    <row r="10" spans="2:15" ht="17.100000000000001" customHeight="1">
      <c r="B10" s="111">
        <v>2</v>
      </c>
      <c r="C10" s="112" t="s">
        <v>106</v>
      </c>
      <c r="D10" s="107" t="s">
        <v>103</v>
      </c>
      <c r="E10" s="119">
        <v>183</v>
      </c>
      <c r="F10" s="1"/>
      <c r="G10" s="265" t="s">
        <v>87</v>
      </c>
      <c r="H10" s="267" t="s">
        <v>91</v>
      </c>
      <c r="I10" s="269" t="s">
        <v>89</v>
      </c>
      <c r="J10" s="271" t="s">
        <v>90</v>
      </c>
      <c r="K10" s="1"/>
      <c r="L10" s="111">
        <v>4</v>
      </c>
      <c r="M10" s="112" t="s">
        <v>107</v>
      </c>
      <c r="N10" s="107" t="s">
        <v>94</v>
      </c>
      <c r="O10" s="107">
        <v>165</v>
      </c>
    </row>
    <row r="11" spans="2:15" ht="17.100000000000001" customHeight="1" thickBot="1">
      <c r="B11" s="111">
        <v>3</v>
      </c>
      <c r="C11" s="112" t="s">
        <v>108</v>
      </c>
      <c r="D11" s="107" t="s">
        <v>103</v>
      </c>
      <c r="E11" s="119">
        <v>117</v>
      </c>
      <c r="F11" s="1"/>
      <c r="G11" s="266"/>
      <c r="H11" s="268"/>
      <c r="I11" s="270"/>
      <c r="J11" s="272"/>
      <c r="K11" s="1"/>
      <c r="L11" s="111">
        <v>5</v>
      </c>
      <c r="M11" s="112" t="s">
        <v>109</v>
      </c>
      <c r="N11" s="107" t="s">
        <v>94</v>
      </c>
      <c r="O11" s="107">
        <v>272</v>
      </c>
    </row>
    <row r="12" spans="2:15" ht="17.100000000000001" customHeight="1">
      <c r="B12" s="111">
        <v>4</v>
      </c>
      <c r="C12" s="112" t="s">
        <v>110</v>
      </c>
      <c r="D12" s="107" t="s">
        <v>111</v>
      </c>
      <c r="E12" s="119">
        <v>245</v>
      </c>
      <c r="F12" s="1"/>
      <c r="G12" s="273" t="s">
        <v>112</v>
      </c>
      <c r="H12" s="274"/>
      <c r="I12" s="274"/>
      <c r="J12" s="277">
        <f>SUM(J14+J23+J33+J41+O6+O19+O30)</f>
        <v>14977</v>
      </c>
      <c r="K12" s="1"/>
      <c r="L12" s="111" t="s">
        <v>44</v>
      </c>
      <c r="M12" s="112" t="s">
        <v>113</v>
      </c>
      <c r="N12" s="107" t="s">
        <v>94</v>
      </c>
      <c r="O12" s="107">
        <v>855</v>
      </c>
    </row>
    <row r="13" spans="2:15" ht="17.100000000000001" customHeight="1" thickBot="1">
      <c r="B13" s="111">
        <v>5</v>
      </c>
      <c r="C13" s="112" t="s">
        <v>114</v>
      </c>
      <c r="D13" s="107" t="s">
        <v>103</v>
      </c>
      <c r="E13" s="119">
        <v>143</v>
      </c>
      <c r="F13" s="123"/>
      <c r="G13" s="275"/>
      <c r="H13" s="276"/>
      <c r="I13" s="276"/>
      <c r="J13" s="278"/>
      <c r="K13" s="123"/>
      <c r="L13" s="111">
        <v>7</v>
      </c>
      <c r="M13" s="112" t="s">
        <v>115</v>
      </c>
      <c r="N13" s="107" t="s">
        <v>103</v>
      </c>
      <c r="O13" s="107">
        <v>118</v>
      </c>
    </row>
    <row r="14" spans="2:15" ht="17.100000000000001" customHeight="1" thickTop="1">
      <c r="B14" s="111">
        <v>6</v>
      </c>
      <c r="C14" s="112" t="s">
        <v>116</v>
      </c>
      <c r="D14" s="107" t="s">
        <v>103</v>
      </c>
      <c r="E14" s="119">
        <v>216</v>
      </c>
      <c r="F14" s="124"/>
      <c r="G14" s="108" t="s">
        <v>100</v>
      </c>
      <c r="H14" s="109" t="s">
        <v>117</v>
      </c>
      <c r="I14" s="125" t="s">
        <v>97</v>
      </c>
      <c r="J14" s="126">
        <f>SUM(J15:J21)</f>
        <v>1655</v>
      </c>
      <c r="K14" s="1"/>
      <c r="L14" s="111">
        <v>8</v>
      </c>
      <c r="M14" s="112" t="s">
        <v>118</v>
      </c>
      <c r="N14" s="107" t="s">
        <v>103</v>
      </c>
      <c r="O14" s="107">
        <v>136</v>
      </c>
    </row>
    <row r="15" spans="2:15" ht="17.100000000000001" customHeight="1">
      <c r="B15" s="111">
        <v>7</v>
      </c>
      <c r="C15" s="112" t="s">
        <v>119</v>
      </c>
      <c r="D15" s="107" t="s">
        <v>94</v>
      </c>
      <c r="E15" s="119">
        <v>353</v>
      </c>
      <c r="F15" s="124"/>
      <c r="G15" s="111">
        <v>1</v>
      </c>
      <c r="H15" s="112" t="s">
        <v>120</v>
      </c>
      <c r="I15" s="107" t="s">
        <v>103</v>
      </c>
      <c r="J15" s="119">
        <v>91</v>
      </c>
      <c r="K15" s="1"/>
      <c r="L15" s="111">
        <v>9</v>
      </c>
      <c r="M15" s="112" t="s">
        <v>121</v>
      </c>
      <c r="N15" s="107" t="s">
        <v>103</v>
      </c>
      <c r="O15" s="107">
        <v>109</v>
      </c>
    </row>
    <row r="16" spans="2:15" ht="17.100000000000001" customHeight="1" thickBot="1">
      <c r="B16" s="127"/>
      <c r="C16" s="128"/>
      <c r="D16" s="129"/>
      <c r="E16" s="130"/>
      <c r="F16" s="124"/>
      <c r="G16" s="111">
        <v>2</v>
      </c>
      <c r="H16" s="112" t="s">
        <v>122</v>
      </c>
      <c r="I16" s="107" t="s">
        <v>103</v>
      </c>
      <c r="J16" s="119">
        <v>55</v>
      </c>
      <c r="K16" s="1"/>
      <c r="L16" s="127"/>
      <c r="M16" s="128"/>
      <c r="N16" s="129"/>
      <c r="O16" s="130"/>
    </row>
    <row r="17" spans="2:15" ht="17.100000000000001" customHeight="1" thickTop="1" thickBot="1">
      <c r="B17" s="131">
        <v>8</v>
      </c>
      <c r="C17" s="132" t="s">
        <v>123</v>
      </c>
      <c r="D17" s="133" t="s">
        <v>124</v>
      </c>
      <c r="E17" s="134">
        <v>2009</v>
      </c>
      <c r="F17" s="124"/>
      <c r="G17" s="111">
        <v>3</v>
      </c>
      <c r="H17" s="112" t="s">
        <v>125</v>
      </c>
      <c r="I17" s="107" t="s">
        <v>103</v>
      </c>
      <c r="J17" s="119">
        <v>167</v>
      </c>
      <c r="K17" s="1"/>
      <c r="L17" s="131">
        <v>10</v>
      </c>
      <c r="M17" s="132" t="s">
        <v>126</v>
      </c>
      <c r="N17" s="133" t="s">
        <v>124</v>
      </c>
      <c r="O17" s="135">
        <v>2875</v>
      </c>
    </row>
    <row r="18" spans="2:15" ht="17.100000000000001" customHeight="1" thickTop="1">
      <c r="B18" s="104"/>
      <c r="C18" s="105"/>
      <c r="D18" s="106"/>
      <c r="E18" s="136" t="s">
        <v>22</v>
      </c>
      <c r="F18" s="137"/>
      <c r="G18" s="111">
        <v>4</v>
      </c>
      <c r="H18" s="112" t="s">
        <v>127</v>
      </c>
      <c r="I18" s="107" t="s">
        <v>103</v>
      </c>
      <c r="J18" s="119">
        <v>293</v>
      </c>
      <c r="K18" s="1"/>
      <c r="L18" s="104"/>
      <c r="M18" s="105"/>
      <c r="N18" s="106"/>
      <c r="O18" s="136" t="s">
        <v>22</v>
      </c>
    </row>
    <row r="19" spans="2:15" ht="17.100000000000001" customHeight="1">
      <c r="B19" s="138" t="s">
        <v>128</v>
      </c>
      <c r="C19" s="139" t="s">
        <v>7</v>
      </c>
      <c r="D19" s="140" t="s">
        <v>97</v>
      </c>
      <c r="E19" s="141">
        <f>SUM(E20:E25)</f>
        <v>1778</v>
      </c>
      <c r="F19" s="124"/>
      <c r="G19" s="111">
        <v>5</v>
      </c>
      <c r="H19" s="112" t="s">
        <v>127</v>
      </c>
      <c r="I19" s="107" t="s">
        <v>111</v>
      </c>
      <c r="J19" s="119">
        <v>538</v>
      </c>
      <c r="K19" s="1"/>
      <c r="L19" s="138" t="s">
        <v>129</v>
      </c>
      <c r="M19" s="139" t="s">
        <v>16</v>
      </c>
      <c r="N19" s="140" t="s">
        <v>97</v>
      </c>
      <c r="O19" s="142">
        <f>SUM(O20:O28)</f>
        <v>1749</v>
      </c>
    </row>
    <row r="20" spans="2:15" ht="17.100000000000001" customHeight="1">
      <c r="B20" s="111">
        <v>1</v>
      </c>
      <c r="C20" s="112" t="s">
        <v>130</v>
      </c>
      <c r="D20" s="143" t="s">
        <v>103</v>
      </c>
      <c r="E20" s="119">
        <v>171</v>
      </c>
      <c r="F20" s="124"/>
      <c r="G20" s="111">
        <v>6</v>
      </c>
      <c r="H20" s="112" t="s">
        <v>131</v>
      </c>
      <c r="I20" s="107" t="s">
        <v>94</v>
      </c>
      <c r="J20" s="119">
        <v>428</v>
      </c>
      <c r="K20" s="1"/>
      <c r="L20" s="111">
        <v>1</v>
      </c>
      <c r="M20" s="112" t="s">
        <v>132</v>
      </c>
      <c r="N20" s="107" t="s">
        <v>103</v>
      </c>
      <c r="O20" s="107">
        <v>93</v>
      </c>
    </row>
    <row r="21" spans="2:15" ht="17.100000000000001" customHeight="1">
      <c r="B21" s="111">
        <v>2</v>
      </c>
      <c r="C21" s="112" t="s">
        <v>133</v>
      </c>
      <c r="D21" s="143" t="s">
        <v>94</v>
      </c>
      <c r="E21" s="119">
        <v>605</v>
      </c>
      <c r="F21" s="124"/>
      <c r="G21" s="111">
        <v>7</v>
      </c>
      <c r="H21" s="112" t="s">
        <v>134</v>
      </c>
      <c r="I21" s="107" t="s">
        <v>103</v>
      </c>
      <c r="J21" s="119">
        <v>83</v>
      </c>
      <c r="K21" s="1"/>
      <c r="L21" s="111">
        <v>2</v>
      </c>
      <c r="M21" s="112" t="s">
        <v>135</v>
      </c>
      <c r="N21" s="107" t="s">
        <v>111</v>
      </c>
      <c r="O21" s="107">
        <v>27</v>
      </c>
    </row>
    <row r="22" spans="2:15" ht="17.100000000000001" customHeight="1">
      <c r="B22" s="111">
        <v>3</v>
      </c>
      <c r="C22" s="112" t="s">
        <v>136</v>
      </c>
      <c r="D22" s="143" t="s">
        <v>103</v>
      </c>
      <c r="E22" s="119">
        <v>201</v>
      </c>
      <c r="F22" s="124"/>
      <c r="G22" s="111"/>
      <c r="H22" s="112"/>
      <c r="I22" s="107"/>
      <c r="J22" s="119" t="s">
        <v>137</v>
      </c>
      <c r="K22" s="1"/>
      <c r="L22" s="111">
        <v>3</v>
      </c>
      <c r="M22" s="112" t="s">
        <v>138</v>
      </c>
      <c r="N22" s="107" t="s">
        <v>94</v>
      </c>
      <c r="O22" s="107">
        <v>94</v>
      </c>
    </row>
    <row r="23" spans="2:15" ht="17.100000000000001" customHeight="1">
      <c r="B23" s="111">
        <v>4</v>
      </c>
      <c r="C23" s="112" t="s">
        <v>139</v>
      </c>
      <c r="D23" s="143" t="s">
        <v>103</v>
      </c>
      <c r="E23" s="119">
        <v>122</v>
      </c>
      <c r="F23" s="124"/>
      <c r="G23" s="138" t="s">
        <v>128</v>
      </c>
      <c r="H23" s="139" t="s">
        <v>140</v>
      </c>
      <c r="I23" s="140" t="s">
        <v>97</v>
      </c>
      <c r="J23" s="142">
        <f>SUM(J24:J31)</f>
        <v>1813</v>
      </c>
      <c r="K23" s="1"/>
      <c r="L23" s="111">
        <v>4</v>
      </c>
      <c r="M23" s="112" t="s">
        <v>141</v>
      </c>
      <c r="N23" s="107" t="s">
        <v>94</v>
      </c>
      <c r="O23" s="107">
        <v>154</v>
      </c>
    </row>
    <row r="24" spans="2:15" ht="17.100000000000001" customHeight="1">
      <c r="B24" s="111">
        <v>5</v>
      </c>
      <c r="C24" s="112" t="s">
        <v>142</v>
      </c>
      <c r="D24" s="143" t="s">
        <v>94</v>
      </c>
      <c r="E24" s="119">
        <v>542</v>
      </c>
      <c r="F24" s="124"/>
      <c r="G24" s="111">
        <v>1</v>
      </c>
      <c r="H24" s="112" t="s">
        <v>143</v>
      </c>
      <c r="I24" s="107" t="s">
        <v>94</v>
      </c>
      <c r="J24" s="119">
        <v>93</v>
      </c>
      <c r="K24" s="1"/>
      <c r="L24" s="111">
        <v>5</v>
      </c>
      <c r="M24" s="112" t="s">
        <v>144</v>
      </c>
      <c r="N24" s="107" t="s">
        <v>103</v>
      </c>
      <c r="O24" s="107">
        <v>181</v>
      </c>
    </row>
    <row r="25" spans="2:15" ht="17.100000000000001" customHeight="1">
      <c r="B25" s="111">
        <v>6</v>
      </c>
      <c r="C25" s="112" t="s">
        <v>145</v>
      </c>
      <c r="D25" s="143" t="s">
        <v>94</v>
      </c>
      <c r="E25" s="119">
        <v>137</v>
      </c>
      <c r="F25" s="124"/>
      <c r="G25" s="111">
        <v>2</v>
      </c>
      <c r="H25" s="112" t="s">
        <v>146</v>
      </c>
      <c r="I25" s="107" t="s">
        <v>103</v>
      </c>
      <c r="J25" s="119">
        <v>79</v>
      </c>
      <c r="K25" s="1"/>
      <c r="L25" s="111">
        <v>6</v>
      </c>
      <c r="M25" s="112" t="s">
        <v>147</v>
      </c>
      <c r="N25" s="107" t="s">
        <v>94</v>
      </c>
      <c r="O25" s="107">
        <v>594</v>
      </c>
    </row>
    <row r="26" spans="2:15" ht="17.100000000000001" customHeight="1">
      <c r="B26" s="111"/>
      <c r="C26" s="112"/>
      <c r="D26" s="107"/>
      <c r="E26" s="136"/>
      <c r="F26" s="137"/>
      <c r="G26" s="111">
        <v>3</v>
      </c>
      <c r="H26" s="112" t="s">
        <v>148</v>
      </c>
      <c r="I26" s="107" t="s">
        <v>94</v>
      </c>
      <c r="J26" s="119">
        <v>408</v>
      </c>
      <c r="K26" s="1"/>
      <c r="L26" s="111">
        <v>7</v>
      </c>
      <c r="M26" s="112" t="s">
        <v>149</v>
      </c>
      <c r="N26" s="107" t="s">
        <v>103</v>
      </c>
      <c r="O26" s="107">
        <v>68</v>
      </c>
    </row>
    <row r="27" spans="2:15" ht="17.100000000000001" customHeight="1">
      <c r="B27" s="138" t="s">
        <v>150</v>
      </c>
      <c r="C27" s="139" t="s">
        <v>9</v>
      </c>
      <c r="D27" s="140" t="s">
        <v>97</v>
      </c>
      <c r="E27" s="142">
        <f>SUM(E28:E32)</f>
        <v>654</v>
      </c>
      <c r="F27" s="124"/>
      <c r="G27" s="111">
        <v>4</v>
      </c>
      <c r="H27" s="112" t="s">
        <v>151</v>
      </c>
      <c r="I27" s="107" t="s">
        <v>103</v>
      </c>
      <c r="J27" s="119">
        <v>170</v>
      </c>
      <c r="K27" s="1"/>
      <c r="L27" s="111">
        <v>8</v>
      </c>
      <c r="M27" s="112" t="s">
        <v>152</v>
      </c>
      <c r="N27" s="107" t="s">
        <v>103</v>
      </c>
      <c r="O27" s="107">
        <v>151</v>
      </c>
    </row>
    <row r="28" spans="2:15" ht="17.100000000000001" customHeight="1">
      <c r="B28" s="111">
        <v>1</v>
      </c>
      <c r="C28" s="112" t="s">
        <v>153</v>
      </c>
      <c r="D28" s="107" t="s">
        <v>94</v>
      </c>
      <c r="E28" s="119">
        <v>115</v>
      </c>
      <c r="F28" s="124"/>
      <c r="G28" s="111">
        <v>5</v>
      </c>
      <c r="H28" s="112" t="s">
        <v>151</v>
      </c>
      <c r="I28" s="107" t="s">
        <v>111</v>
      </c>
      <c r="J28" s="119">
        <v>706</v>
      </c>
      <c r="K28" s="1"/>
      <c r="L28" s="111">
        <v>9</v>
      </c>
      <c r="M28" s="112" t="s">
        <v>152</v>
      </c>
      <c r="N28" s="107" t="s">
        <v>111</v>
      </c>
      <c r="O28" s="107">
        <v>387</v>
      </c>
    </row>
    <row r="29" spans="2:15" ht="17.100000000000001" customHeight="1">
      <c r="B29" s="111">
        <v>2</v>
      </c>
      <c r="C29" s="112" t="s">
        <v>154</v>
      </c>
      <c r="D29" s="107" t="s">
        <v>103</v>
      </c>
      <c r="E29" s="119">
        <v>72</v>
      </c>
      <c r="F29" s="124"/>
      <c r="G29" s="111">
        <v>6</v>
      </c>
      <c r="H29" s="112" t="s">
        <v>155</v>
      </c>
      <c r="I29" s="107" t="s">
        <v>94</v>
      </c>
      <c r="J29" s="119">
        <v>131</v>
      </c>
      <c r="K29" s="1"/>
      <c r="L29" s="111"/>
      <c r="M29" s="112"/>
      <c r="N29" s="107"/>
      <c r="O29" s="119"/>
    </row>
    <row r="30" spans="2:15" ht="17.100000000000001" customHeight="1">
      <c r="B30" s="111">
        <v>3</v>
      </c>
      <c r="C30" s="112" t="s">
        <v>156</v>
      </c>
      <c r="D30" s="107" t="s">
        <v>94</v>
      </c>
      <c r="E30" s="119">
        <v>89</v>
      </c>
      <c r="F30" s="124"/>
      <c r="G30" s="111">
        <v>7</v>
      </c>
      <c r="H30" s="112" t="s">
        <v>157</v>
      </c>
      <c r="I30" s="107" t="s">
        <v>94</v>
      </c>
      <c r="J30" s="119">
        <v>144</v>
      </c>
      <c r="K30" s="1"/>
      <c r="L30" s="138" t="s">
        <v>158</v>
      </c>
      <c r="M30" s="139" t="s">
        <v>17</v>
      </c>
      <c r="N30" s="140" t="s">
        <v>97</v>
      </c>
      <c r="O30" s="142">
        <f>SUM(O31:O40)</f>
        <v>2106</v>
      </c>
    </row>
    <row r="31" spans="2:15" ht="17.100000000000001" customHeight="1">
      <c r="B31" s="111">
        <v>4</v>
      </c>
      <c r="C31" s="112" t="s">
        <v>159</v>
      </c>
      <c r="D31" s="107" t="s">
        <v>94</v>
      </c>
      <c r="E31" s="119">
        <v>139</v>
      </c>
      <c r="F31" s="124"/>
      <c r="G31" s="111">
        <v>8</v>
      </c>
      <c r="H31" s="112" t="s">
        <v>160</v>
      </c>
      <c r="I31" s="107" t="s">
        <v>103</v>
      </c>
      <c r="J31" s="119">
        <v>82</v>
      </c>
      <c r="K31" s="1"/>
      <c r="L31" s="111">
        <v>1</v>
      </c>
      <c r="M31" s="112" t="s">
        <v>161</v>
      </c>
      <c r="N31" s="107" t="s">
        <v>103</v>
      </c>
      <c r="O31" s="107">
        <v>141</v>
      </c>
    </row>
    <row r="32" spans="2:15" ht="17.100000000000001" customHeight="1">
      <c r="B32" s="111">
        <v>5</v>
      </c>
      <c r="C32" s="112" t="s">
        <v>162</v>
      </c>
      <c r="D32" s="107" t="s">
        <v>94</v>
      </c>
      <c r="E32" s="119">
        <v>239</v>
      </c>
      <c r="F32" s="137"/>
      <c r="G32" s="111"/>
      <c r="H32" s="112"/>
      <c r="I32" s="107"/>
      <c r="J32" s="119"/>
      <c r="K32" s="1"/>
      <c r="L32" s="111">
        <v>2</v>
      </c>
      <c r="M32" s="112" t="s">
        <v>163</v>
      </c>
      <c r="N32" s="107" t="s">
        <v>94</v>
      </c>
      <c r="O32" s="107">
        <v>251</v>
      </c>
    </row>
    <row r="33" spans="2:15" ht="17.100000000000001" customHeight="1">
      <c r="B33" s="111"/>
      <c r="C33" s="112"/>
      <c r="D33" s="107"/>
      <c r="E33" s="119"/>
      <c r="F33" s="124"/>
      <c r="G33" s="138" t="s">
        <v>150</v>
      </c>
      <c r="H33" s="139" t="s">
        <v>12</v>
      </c>
      <c r="I33" s="140" t="s">
        <v>97</v>
      </c>
      <c r="J33" s="142">
        <f>SUM(J34:J39)</f>
        <v>1390</v>
      </c>
      <c r="K33" s="1"/>
      <c r="L33" s="111">
        <v>3</v>
      </c>
      <c r="M33" s="112" t="s">
        <v>164</v>
      </c>
      <c r="N33" s="107" t="s">
        <v>103</v>
      </c>
      <c r="O33" s="107">
        <v>65</v>
      </c>
    </row>
    <row r="34" spans="2:15" ht="17.100000000000001" customHeight="1">
      <c r="B34" s="138" t="s">
        <v>165</v>
      </c>
      <c r="C34" s="139" t="s">
        <v>166</v>
      </c>
      <c r="D34" s="140" t="s">
        <v>97</v>
      </c>
      <c r="E34" s="142">
        <f>SUM(E35:E39)</f>
        <v>1643</v>
      </c>
      <c r="F34" s="124"/>
      <c r="G34" s="111">
        <v>1</v>
      </c>
      <c r="H34" s="112" t="s">
        <v>167</v>
      </c>
      <c r="I34" s="107" t="s">
        <v>103</v>
      </c>
      <c r="J34" s="119">
        <v>112</v>
      </c>
      <c r="K34" s="1"/>
      <c r="L34" s="111">
        <v>4</v>
      </c>
      <c r="M34" s="112" t="s">
        <v>168</v>
      </c>
      <c r="N34" s="107" t="s">
        <v>94</v>
      </c>
      <c r="O34" s="107">
        <v>641</v>
      </c>
    </row>
    <row r="35" spans="2:15" ht="17.100000000000001" customHeight="1">
      <c r="B35" s="111">
        <v>1</v>
      </c>
      <c r="C35" s="112" t="s">
        <v>169</v>
      </c>
      <c r="D35" s="107" t="s">
        <v>94</v>
      </c>
      <c r="E35" s="119">
        <v>310</v>
      </c>
      <c r="F35" s="124"/>
      <c r="G35" s="111">
        <v>2</v>
      </c>
      <c r="H35" s="112" t="s">
        <v>170</v>
      </c>
      <c r="I35" s="107" t="s">
        <v>103</v>
      </c>
      <c r="J35" s="119">
        <v>176</v>
      </c>
      <c r="K35" s="1"/>
      <c r="L35" s="111">
        <v>5</v>
      </c>
      <c r="M35" s="112" t="s">
        <v>171</v>
      </c>
      <c r="N35" s="107" t="s">
        <v>111</v>
      </c>
      <c r="O35" s="107">
        <v>32</v>
      </c>
    </row>
    <row r="36" spans="2:15" ht="17.100000000000001" customHeight="1">
      <c r="B36" s="111">
        <v>2</v>
      </c>
      <c r="C36" s="112" t="s">
        <v>172</v>
      </c>
      <c r="D36" s="107" t="s">
        <v>94</v>
      </c>
      <c r="E36" s="119">
        <v>535</v>
      </c>
      <c r="F36" s="124"/>
      <c r="G36" s="111">
        <v>3</v>
      </c>
      <c r="H36" s="112" t="s">
        <v>173</v>
      </c>
      <c r="I36" s="107" t="s">
        <v>103</v>
      </c>
      <c r="J36" s="119">
        <v>150</v>
      </c>
      <c r="K36" s="1"/>
      <c r="L36" s="111">
        <v>6</v>
      </c>
      <c r="M36" s="112" t="s">
        <v>174</v>
      </c>
      <c r="N36" s="107" t="s">
        <v>103</v>
      </c>
      <c r="O36" s="107">
        <v>66</v>
      </c>
    </row>
    <row r="37" spans="2:15" ht="17.100000000000001" customHeight="1">
      <c r="B37" s="111">
        <v>3</v>
      </c>
      <c r="C37" s="112" t="s">
        <v>175</v>
      </c>
      <c r="D37" s="107" t="s">
        <v>103</v>
      </c>
      <c r="E37" s="119">
        <v>136</v>
      </c>
      <c r="F37" s="124"/>
      <c r="G37" s="111">
        <v>4</v>
      </c>
      <c r="H37" s="112" t="s">
        <v>176</v>
      </c>
      <c r="I37" s="107" t="s">
        <v>103</v>
      </c>
      <c r="J37" s="119">
        <v>104</v>
      </c>
      <c r="K37" s="1"/>
      <c r="L37" s="111">
        <v>7</v>
      </c>
      <c r="M37" s="112" t="s">
        <v>177</v>
      </c>
      <c r="N37" s="107" t="s">
        <v>103</v>
      </c>
      <c r="O37" s="107">
        <v>104</v>
      </c>
    </row>
    <row r="38" spans="2:15" ht="17.100000000000001" customHeight="1">
      <c r="B38" s="111">
        <v>4</v>
      </c>
      <c r="C38" s="112" t="s">
        <v>178</v>
      </c>
      <c r="D38" s="107" t="s">
        <v>94</v>
      </c>
      <c r="E38" s="119">
        <v>561</v>
      </c>
      <c r="F38" s="124"/>
      <c r="G38" s="111">
        <v>5</v>
      </c>
      <c r="H38" s="112" t="s">
        <v>179</v>
      </c>
      <c r="I38" s="107" t="s">
        <v>94</v>
      </c>
      <c r="J38" s="119">
        <v>730</v>
      </c>
      <c r="K38" s="1"/>
      <c r="L38" s="111">
        <v>8</v>
      </c>
      <c r="M38" s="112" t="s">
        <v>180</v>
      </c>
      <c r="N38" s="107" t="s">
        <v>103</v>
      </c>
      <c r="O38" s="107">
        <v>105</v>
      </c>
    </row>
    <row r="39" spans="2:15" ht="17.100000000000001" customHeight="1">
      <c r="B39" s="111">
        <v>5</v>
      </c>
      <c r="C39" s="112" t="s">
        <v>181</v>
      </c>
      <c r="D39" s="107" t="s">
        <v>103</v>
      </c>
      <c r="E39" s="119">
        <v>101</v>
      </c>
      <c r="F39" s="124"/>
      <c r="G39" s="111">
        <v>6</v>
      </c>
      <c r="H39" s="112" t="s">
        <v>182</v>
      </c>
      <c r="I39" s="107" t="s">
        <v>94</v>
      </c>
      <c r="J39" s="119">
        <v>118</v>
      </c>
      <c r="K39" s="1"/>
      <c r="L39" s="111">
        <v>9</v>
      </c>
      <c r="M39" s="112" t="s">
        <v>183</v>
      </c>
      <c r="N39" s="107" t="s">
        <v>103</v>
      </c>
      <c r="O39" s="107">
        <v>181</v>
      </c>
    </row>
    <row r="40" spans="2:15" ht="17.100000000000001" customHeight="1">
      <c r="B40" s="111"/>
      <c r="C40" s="112"/>
      <c r="D40" s="107"/>
      <c r="E40" s="119"/>
      <c r="F40" s="124"/>
      <c r="G40" s="111"/>
      <c r="H40" s="112"/>
      <c r="I40" s="107"/>
      <c r="J40" s="119"/>
      <c r="K40" s="1"/>
      <c r="L40" s="144">
        <v>10</v>
      </c>
      <c r="M40" s="129" t="s">
        <v>183</v>
      </c>
      <c r="N40" s="145" t="s">
        <v>111</v>
      </c>
      <c r="O40" s="107">
        <v>520</v>
      </c>
    </row>
    <row r="41" spans="2:15" ht="17.100000000000001" customHeight="1" thickBot="1">
      <c r="B41" s="138" t="s">
        <v>95</v>
      </c>
      <c r="C41" s="139" t="s">
        <v>11</v>
      </c>
      <c r="D41" s="140" t="s">
        <v>97</v>
      </c>
      <c r="E41" s="142">
        <f>SUM(E42+E43+E44+J6+J7)</f>
        <v>659</v>
      </c>
      <c r="F41" s="124"/>
      <c r="G41" s="108" t="s">
        <v>165</v>
      </c>
      <c r="H41" s="109" t="s">
        <v>13</v>
      </c>
      <c r="I41" s="125" t="s">
        <v>97</v>
      </c>
      <c r="J41" s="142">
        <f>SUM(J42:J44)</f>
        <v>1217</v>
      </c>
      <c r="K41" s="1"/>
      <c r="L41" s="146"/>
      <c r="M41" s="147"/>
      <c r="N41" s="148"/>
      <c r="O41" s="149"/>
    </row>
    <row r="42" spans="2:15" ht="17.100000000000001" customHeight="1" thickTop="1" thickBot="1">
      <c r="B42" s="111">
        <v>1</v>
      </c>
      <c r="C42" s="112" t="s">
        <v>184</v>
      </c>
      <c r="D42" s="107" t="s">
        <v>103</v>
      </c>
      <c r="E42" s="119">
        <v>90</v>
      </c>
      <c r="F42" s="124"/>
      <c r="G42" s="111">
        <v>1</v>
      </c>
      <c r="H42" s="112" t="s">
        <v>185</v>
      </c>
      <c r="I42" s="107" t="s">
        <v>94</v>
      </c>
      <c r="J42" s="119">
        <v>322</v>
      </c>
      <c r="K42" s="1"/>
      <c r="L42" s="257" t="s">
        <v>186</v>
      </c>
      <c r="M42" s="258"/>
      <c r="N42" s="261" t="s">
        <v>187</v>
      </c>
      <c r="O42" s="263">
        <f>SUM(E8+E19+E27+E34+E41+J14+J23+J33+J41+O6+O19+O30)</f>
        <v>23087</v>
      </c>
    </row>
    <row r="43" spans="2:15" ht="17.100000000000001" customHeight="1" thickTop="1" thickBot="1">
      <c r="B43" s="111">
        <v>2</v>
      </c>
      <c r="C43" s="112" t="s">
        <v>188</v>
      </c>
      <c r="D43" s="107" t="s">
        <v>94</v>
      </c>
      <c r="E43" s="119">
        <v>79</v>
      </c>
      <c r="F43" s="124"/>
      <c r="G43" s="111">
        <v>2</v>
      </c>
      <c r="H43" s="112" t="s">
        <v>189</v>
      </c>
      <c r="I43" s="107" t="s">
        <v>94</v>
      </c>
      <c r="J43" s="119">
        <v>178</v>
      </c>
      <c r="K43" s="1"/>
      <c r="L43" s="259"/>
      <c r="M43" s="260"/>
      <c r="N43" s="262"/>
      <c r="O43" s="264"/>
    </row>
    <row r="44" spans="2:15" ht="17.100000000000001" customHeight="1" thickBot="1">
      <c r="B44" s="115">
        <v>3</v>
      </c>
      <c r="C44" s="116" t="s">
        <v>190</v>
      </c>
      <c r="D44" s="117" t="s">
        <v>103</v>
      </c>
      <c r="E44" s="118">
        <v>67</v>
      </c>
      <c r="F44" s="124"/>
      <c r="G44" s="150">
        <v>3</v>
      </c>
      <c r="H44" s="151" t="s">
        <v>191</v>
      </c>
      <c r="I44" s="152" t="s">
        <v>94</v>
      </c>
      <c r="J44" s="118">
        <v>717</v>
      </c>
      <c r="K44" s="1"/>
      <c r="L44" s="153"/>
      <c r="M44" s="153"/>
      <c r="N44" s="153"/>
      <c r="O44" s="153"/>
    </row>
    <row r="45" spans="2:15" ht="15" customHeight="1">
      <c r="B45" s="124"/>
      <c r="C45" s="154"/>
      <c r="D45" s="155"/>
      <c r="E45" s="156"/>
      <c r="F45" s="157"/>
      <c r="G45" s="154"/>
      <c r="H45" s="157"/>
      <c r="I45" s="158"/>
      <c r="J45" s="1"/>
      <c r="K45" s="1"/>
      <c r="L45" s="1"/>
      <c r="M45" s="1"/>
      <c r="N45" s="1"/>
      <c r="O45" s="1"/>
    </row>
    <row r="46" spans="2:15" ht="15" customHeight="1">
      <c r="B46" s="124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296" customWidth="1"/>
    <col min="2" max="3" width="9.140625" style="296" customWidth="1"/>
    <col min="4" max="4" width="4.85546875" style="296" customWidth="1"/>
    <col min="5" max="6" width="9.140625" style="296" customWidth="1"/>
    <col min="7" max="7" width="7.140625" style="296" customWidth="1"/>
    <col min="8" max="8" width="28.85546875" style="296" customWidth="1"/>
    <col min="9" max="9" width="7.5703125" style="296" customWidth="1"/>
    <col min="10" max="10" width="6.5703125" style="296" customWidth="1"/>
    <col min="11" max="11" width="8.7109375" style="296" customWidth="1"/>
    <col min="12" max="12" width="11.5703125" style="296" customWidth="1"/>
    <col min="13" max="28" width="9.140625" style="296" customWidth="1"/>
    <col min="29" max="16384" width="9.140625" style="313"/>
  </cols>
  <sheetData>
    <row r="1" spans="1:32" s="298" customFormat="1" ht="12.7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7"/>
    </row>
    <row r="2" spans="1:32" s="298" customFormat="1" ht="12.75">
      <c r="A2" s="296"/>
      <c r="B2" s="296" t="s">
        <v>193</v>
      </c>
      <c r="C2" s="296" t="s">
        <v>194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</row>
    <row r="3" spans="1:32" s="298" customFormat="1" ht="12.75">
      <c r="A3" s="296"/>
      <c r="B3" s="296" t="s">
        <v>195</v>
      </c>
      <c r="C3" s="296">
        <v>21613</v>
      </c>
      <c r="D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</row>
    <row r="4" spans="1:32" s="298" customFormat="1" ht="12.75">
      <c r="A4" s="296"/>
      <c r="B4" s="296" t="s">
        <v>196</v>
      </c>
      <c r="C4" s="296">
        <v>23165</v>
      </c>
      <c r="D4" s="296"/>
      <c r="H4" s="296" t="s">
        <v>197</v>
      </c>
      <c r="I4" s="298">
        <v>48</v>
      </c>
      <c r="J4" s="298">
        <f t="shared" ref="J4:J9" si="0">K4+K10</f>
        <v>48</v>
      </c>
      <c r="K4" s="296">
        <v>8</v>
      </c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</row>
    <row r="5" spans="1:32" s="298" customFormat="1" ht="12.75">
      <c r="A5" s="296"/>
      <c r="B5" s="296" t="s">
        <v>198</v>
      </c>
      <c r="C5" s="296">
        <v>23529</v>
      </c>
      <c r="D5" s="296"/>
      <c r="E5" s="296"/>
      <c r="F5" s="296" t="s">
        <v>199</v>
      </c>
      <c r="H5" s="296" t="s">
        <v>200</v>
      </c>
      <c r="I5" s="298">
        <v>0</v>
      </c>
      <c r="J5" s="298">
        <f t="shared" si="0"/>
        <v>0</v>
      </c>
      <c r="K5" s="296">
        <v>0</v>
      </c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</row>
    <row r="6" spans="1:32" s="298" customFormat="1" ht="12.75">
      <c r="A6" s="296"/>
      <c r="B6" s="296" t="s">
        <v>201</v>
      </c>
      <c r="C6" s="296">
        <v>23520</v>
      </c>
      <c r="D6" s="296"/>
      <c r="E6" s="296" t="s">
        <v>202</v>
      </c>
      <c r="F6" s="296">
        <v>3180</v>
      </c>
      <c r="H6" s="298" t="s">
        <v>203</v>
      </c>
      <c r="I6" s="298">
        <v>0</v>
      </c>
      <c r="J6" s="298">
        <f t="shared" si="0"/>
        <v>0</v>
      </c>
      <c r="K6" s="298">
        <v>0</v>
      </c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</row>
    <row r="7" spans="1:32" s="298" customFormat="1" ht="12.75">
      <c r="A7" s="296"/>
      <c r="B7" s="296" t="s">
        <v>204</v>
      </c>
      <c r="C7" s="296">
        <v>23268</v>
      </c>
      <c r="D7" s="296"/>
      <c r="E7" s="296" t="s">
        <v>205</v>
      </c>
      <c r="F7" s="296">
        <v>2211</v>
      </c>
      <c r="H7" s="299" t="s">
        <v>206</v>
      </c>
      <c r="I7" s="298">
        <v>19</v>
      </c>
      <c r="J7" s="298">
        <f t="shared" si="0"/>
        <v>19</v>
      </c>
      <c r="K7" s="296">
        <v>4</v>
      </c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</row>
    <row r="8" spans="1:32" s="298" customFormat="1" ht="12.75">
      <c r="A8" s="296"/>
      <c r="B8" s="296" t="s">
        <v>207</v>
      </c>
      <c r="C8" s="296">
        <v>23138</v>
      </c>
      <c r="D8" s="296"/>
      <c r="E8" s="296" t="s">
        <v>208</v>
      </c>
      <c r="F8" s="296">
        <v>3771</v>
      </c>
      <c r="H8" s="298" t="s">
        <v>209</v>
      </c>
      <c r="I8" s="298">
        <v>14</v>
      </c>
      <c r="J8" s="298">
        <f t="shared" si="0"/>
        <v>14</v>
      </c>
      <c r="K8" s="296">
        <v>8</v>
      </c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</row>
    <row r="9" spans="1:32" s="298" customFormat="1" ht="12.75">
      <c r="A9" s="296"/>
      <c r="B9" s="296" t="s">
        <v>210</v>
      </c>
      <c r="C9" s="296">
        <v>23168</v>
      </c>
      <c r="D9" s="296"/>
      <c r="E9" s="296" t="s">
        <v>211</v>
      </c>
      <c r="F9" s="296">
        <v>3319</v>
      </c>
      <c r="H9" s="298" t="s">
        <v>212</v>
      </c>
      <c r="I9" s="298">
        <v>0</v>
      </c>
      <c r="J9" s="298">
        <f t="shared" si="0"/>
        <v>0</v>
      </c>
      <c r="K9" s="296">
        <v>0</v>
      </c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</row>
    <row r="10" spans="1:32" s="298" customFormat="1" ht="12.75">
      <c r="A10" s="296"/>
      <c r="B10" s="296" t="s">
        <v>213</v>
      </c>
      <c r="C10" s="296">
        <v>23285</v>
      </c>
      <c r="D10" s="296"/>
      <c r="E10" s="296" t="s">
        <v>214</v>
      </c>
      <c r="F10" s="296">
        <v>2028</v>
      </c>
      <c r="K10" s="298">
        <v>40</v>
      </c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</row>
    <row r="11" spans="1:32" s="298" customFormat="1" ht="12.75">
      <c r="A11" s="296"/>
      <c r="B11" s="296" t="s">
        <v>215</v>
      </c>
      <c r="C11" s="296">
        <v>23674</v>
      </c>
      <c r="D11" s="296"/>
      <c r="E11" s="296" t="s">
        <v>195</v>
      </c>
      <c r="F11" s="296">
        <v>2950</v>
      </c>
      <c r="K11" s="298">
        <v>0</v>
      </c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</row>
    <row r="12" spans="1:32" s="298" customFormat="1" ht="12.75">
      <c r="A12" s="296"/>
      <c r="B12" s="296" t="s">
        <v>216</v>
      </c>
      <c r="C12" s="296">
        <v>24852</v>
      </c>
      <c r="D12" s="296"/>
      <c r="E12" s="296"/>
      <c r="F12" s="296"/>
      <c r="K12" s="298">
        <v>0</v>
      </c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</row>
    <row r="13" spans="1:32" s="298" customFormat="1" ht="12.75">
      <c r="A13" s="296"/>
      <c r="B13" s="296" t="s">
        <v>217</v>
      </c>
      <c r="C13" s="296">
        <v>24769</v>
      </c>
      <c r="D13" s="296"/>
      <c r="E13" s="296" t="s">
        <v>213</v>
      </c>
      <c r="F13" s="296">
        <v>2520</v>
      </c>
      <c r="K13" s="298">
        <v>15</v>
      </c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</row>
    <row r="14" spans="1:32" s="298" customFormat="1" ht="12.75">
      <c r="A14" s="296"/>
      <c r="B14" s="296" t="s">
        <v>218</v>
      </c>
      <c r="C14" s="296">
        <v>23870</v>
      </c>
      <c r="D14" s="296"/>
      <c r="E14" s="296" t="s">
        <v>215</v>
      </c>
      <c r="F14" s="296">
        <v>4178</v>
      </c>
      <c r="K14" s="298">
        <v>6</v>
      </c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</row>
    <row r="15" spans="1:32" s="298" customFormat="1" ht="12.75">
      <c r="A15" s="296"/>
      <c r="B15" s="296" t="s">
        <v>219</v>
      </c>
      <c r="C15" s="296">
        <v>23087</v>
      </c>
      <c r="D15" s="296"/>
      <c r="E15" s="296" t="s">
        <v>216</v>
      </c>
      <c r="F15" s="296">
        <v>3078</v>
      </c>
      <c r="J15" s="296"/>
      <c r="K15" s="298">
        <v>0</v>
      </c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</row>
    <row r="16" spans="1:32" s="298" customFormat="1" ht="12.75">
      <c r="A16" s="296"/>
      <c r="B16" s="296"/>
      <c r="E16" s="296" t="s">
        <v>217</v>
      </c>
      <c r="F16" s="296">
        <v>4509</v>
      </c>
      <c r="H16" s="296"/>
      <c r="I16" s="296"/>
      <c r="J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F16" s="300"/>
    </row>
    <row r="17" spans="1:32" s="298" customFormat="1" ht="12.75">
      <c r="A17" s="296"/>
      <c r="B17" s="296"/>
      <c r="C17" s="296"/>
      <c r="D17" s="296"/>
      <c r="E17" s="296" t="s">
        <v>218</v>
      </c>
      <c r="F17" s="296">
        <v>3420</v>
      </c>
      <c r="H17" s="296"/>
      <c r="I17" s="296"/>
      <c r="J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F17" s="300"/>
    </row>
    <row r="18" spans="1:32" s="298" customFormat="1" ht="12.75">
      <c r="A18" s="296"/>
      <c r="B18" s="296"/>
      <c r="C18" s="296"/>
      <c r="D18" s="296"/>
      <c r="E18" s="296" t="s">
        <v>219</v>
      </c>
      <c r="F18" s="296">
        <v>4602</v>
      </c>
      <c r="H18" s="296"/>
      <c r="I18" s="301"/>
      <c r="J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F18" s="300"/>
    </row>
    <row r="19" spans="1:32" s="298" customFormat="1" ht="12.75">
      <c r="A19" s="296"/>
      <c r="B19" s="296"/>
      <c r="C19" s="296"/>
      <c r="D19" s="296"/>
      <c r="G19" s="296"/>
      <c r="H19" s="296"/>
      <c r="I19" s="296"/>
      <c r="J19" s="296"/>
      <c r="K19" s="302">
        <f>K22+K23+K24+K25+K26+K27+K28+K29+K30+K31+K32+K33+K34</f>
        <v>1.0000508101101748</v>
      </c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F19" s="300"/>
    </row>
    <row r="20" spans="1:32" s="298" customFormat="1" ht="12.75">
      <c r="A20" s="296"/>
      <c r="B20" s="296" t="s">
        <v>220</v>
      </c>
      <c r="C20" s="296"/>
      <c r="D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F20" s="300"/>
    </row>
    <row r="21" spans="1:32" s="298" customFormat="1" ht="12.75">
      <c r="A21" s="296"/>
      <c r="B21" s="296"/>
      <c r="C21" s="296"/>
      <c r="D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F21" s="300"/>
    </row>
    <row r="22" spans="1:32" s="298" customFormat="1" ht="12.75">
      <c r="A22" s="296"/>
      <c r="B22" s="296">
        <v>1398</v>
      </c>
      <c r="C22" s="296"/>
      <c r="D22" s="296"/>
      <c r="E22" s="296"/>
      <c r="F22" s="296"/>
      <c r="G22" s="296"/>
      <c r="H22" s="296"/>
      <c r="I22" s="296"/>
      <c r="J22" s="303" t="s">
        <v>221</v>
      </c>
      <c r="K22" s="300">
        <f t="shared" ref="K22:K34" si="1">B22/B$36</f>
        <v>0.45301360985093975</v>
      </c>
      <c r="L22" s="304">
        <f t="shared" ref="L22:L34" si="2">B22/B$36</f>
        <v>0.45301360985093975</v>
      </c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F22" s="300"/>
    </row>
    <row r="23" spans="1:32" s="298" customFormat="1" ht="12.75">
      <c r="A23" s="296"/>
      <c r="B23" s="296">
        <v>113</v>
      </c>
      <c r="C23" s="296"/>
      <c r="D23" s="296"/>
      <c r="E23" s="296"/>
      <c r="F23" s="296"/>
      <c r="G23" s="296"/>
      <c r="H23" s="296"/>
      <c r="I23" s="296"/>
      <c r="J23" s="303" t="s">
        <v>222</v>
      </c>
      <c r="K23" s="300">
        <f t="shared" si="1"/>
        <v>3.6616979909267662E-2</v>
      </c>
      <c r="L23" s="305">
        <f t="shared" si="2"/>
        <v>3.6616979909267662E-2</v>
      </c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F23" s="300"/>
    </row>
    <row r="24" spans="1:32" s="298" customFormat="1" ht="12.75">
      <c r="A24" s="296"/>
      <c r="B24" s="296">
        <v>27</v>
      </c>
      <c r="C24" s="296"/>
      <c r="D24" s="296"/>
      <c r="E24" s="296"/>
      <c r="F24" s="296"/>
      <c r="G24" s="296"/>
      <c r="H24" s="296"/>
      <c r="I24" s="296"/>
      <c r="J24" s="303" t="s">
        <v>223</v>
      </c>
      <c r="K24" s="306">
        <v>8.8000000000000005E-3</v>
      </c>
      <c r="L24" s="305">
        <f t="shared" si="2"/>
        <v>8.7491898898250167E-3</v>
      </c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F24" s="300"/>
    </row>
    <row r="25" spans="1:32" s="298" customFormat="1" ht="12.75" customHeight="1">
      <c r="A25" s="296"/>
      <c r="B25" s="296">
        <v>87</v>
      </c>
      <c r="C25" s="296"/>
      <c r="D25" s="296"/>
      <c r="E25" s="296"/>
      <c r="F25" s="296"/>
      <c r="G25" s="296"/>
      <c r="H25" s="296"/>
      <c r="J25" s="307" t="s">
        <v>224</v>
      </c>
      <c r="K25" s="300">
        <f t="shared" si="1"/>
        <v>2.8191834089436162E-2</v>
      </c>
      <c r="L25" s="305">
        <f t="shared" si="2"/>
        <v>2.8191834089436162E-2</v>
      </c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F25" s="300"/>
    </row>
    <row r="26" spans="1:32" s="298" customFormat="1" ht="12.75" customHeight="1">
      <c r="A26" s="296"/>
      <c r="B26" s="296">
        <v>102</v>
      </c>
      <c r="C26" s="296"/>
      <c r="D26" s="296"/>
      <c r="E26" s="296"/>
      <c r="F26" s="296"/>
      <c r="G26" s="296"/>
      <c r="H26" s="296"/>
      <c r="I26" s="296"/>
      <c r="J26" s="303" t="s">
        <v>225</v>
      </c>
      <c r="K26" s="300">
        <f t="shared" si="1"/>
        <v>3.3052495139338951E-2</v>
      </c>
      <c r="L26" s="304">
        <f t="shared" si="2"/>
        <v>3.3052495139338951E-2</v>
      </c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F26" s="300"/>
    </row>
    <row r="27" spans="1:32" s="298" customFormat="1" ht="12.75">
      <c r="A27" s="296"/>
      <c r="B27" s="296">
        <v>45</v>
      </c>
      <c r="C27" s="296"/>
      <c r="D27" s="296"/>
      <c r="E27" s="296"/>
      <c r="F27" s="296"/>
      <c r="G27" s="296"/>
      <c r="H27" s="296"/>
      <c r="I27" s="296"/>
      <c r="J27" s="307" t="s">
        <v>226</v>
      </c>
      <c r="K27" s="300">
        <f t="shared" si="1"/>
        <v>1.458198314970836E-2</v>
      </c>
      <c r="L27" s="304">
        <f t="shared" si="2"/>
        <v>1.458198314970836E-2</v>
      </c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F27" s="300"/>
    </row>
    <row r="28" spans="1:32" s="298" customFormat="1" ht="12.75">
      <c r="A28" s="296"/>
      <c r="B28" s="296">
        <v>293</v>
      </c>
      <c r="C28" s="296"/>
      <c r="D28" s="296"/>
      <c r="E28" s="296"/>
      <c r="F28" s="296"/>
      <c r="G28" s="296"/>
      <c r="H28" s="296"/>
      <c r="I28" s="296"/>
      <c r="J28" s="307" t="s">
        <v>227</v>
      </c>
      <c r="K28" s="300">
        <f t="shared" si="1"/>
        <v>9.4944912508101095E-2</v>
      </c>
      <c r="L28" s="305">
        <f t="shared" si="2"/>
        <v>9.4944912508101095E-2</v>
      </c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F28" s="300"/>
    </row>
    <row r="29" spans="1:32" s="298" customFormat="1" ht="12.75">
      <c r="A29" s="296"/>
      <c r="B29" s="296">
        <v>114</v>
      </c>
      <c r="C29" s="296"/>
      <c r="D29" s="296"/>
      <c r="E29" s="296"/>
      <c r="F29" s="296"/>
      <c r="G29" s="296"/>
      <c r="H29" s="296"/>
      <c r="I29" s="296"/>
      <c r="J29" s="307" t="s">
        <v>228</v>
      </c>
      <c r="K29" s="300">
        <f t="shared" si="1"/>
        <v>3.6941023979261182E-2</v>
      </c>
      <c r="L29" s="305">
        <f t="shared" si="2"/>
        <v>3.6941023979261182E-2</v>
      </c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F29" s="308"/>
    </row>
    <row r="30" spans="1:32" s="298" customFormat="1" ht="12.75">
      <c r="A30" s="296"/>
      <c r="B30" s="296">
        <v>64</v>
      </c>
      <c r="C30" s="296"/>
      <c r="D30" s="296"/>
      <c r="E30" s="296"/>
      <c r="F30" s="296"/>
      <c r="G30" s="296"/>
      <c r="H30" s="296"/>
      <c r="I30" s="296"/>
      <c r="J30" s="307" t="s">
        <v>229</v>
      </c>
      <c r="K30" s="300">
        <f t="shared" si="1"/>
        <v>2.0738820479585224E-2</v>
      </c>
      <c r="L30" s="305">
        <f t="shared" si="2"/>
        <v>2.0738820479585224E-2</v>
      </c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</row>
    <row r="31" spans="1:32" s="298" customFormat="1" ht="12.75">
      <c r="A31" s="296"/>
      <c r="B31" s="296">
        <v>421</v>
      </c>
      <c r="C31" s="296"/>
      <c r="D31" s="296"/>
      <c r="E31" s="296"/>
      <c r="F31" s="296"/>
      <c r="G31" s="296"/>
      <c r="H31" s="296"/>
      <c r="I31" s="296"/>
      <c r="J31" s="307" t="s">
        <v>230</v>
      </c>
      <c r="K31" s="300">
        <f t="shared" si="1"/>
        <v>0.13642255346727156</v>
      </c>
      <c r="L31" s="305">
        <f t="shared" si="2"/>
        <v>0.13642255346727156</v>
      </c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</row>
    <row r="32" spans="1:32" s="298" customFormat="1" ht="12.75">
      <c r="A32" s="296"/>
      <c r="B32" s="296">
        <v>137</v>
      </c>
      <c r="C32" s="296"/>
      <c r="D32" s="296"/>
      <c r="E32" s="296"/>
      <c r="F32" s="296"/>
      <c r="G32" s="296"/>
      <c r="H32" s="296"/>
      <c r="I32" s="296"/>
      <c r="J32" s="307" t="s">
        <v>231</v>
      </c>
      <c r="K32" s="300">
        <f t="shared" si="1"/>
        <v>4.4394037589112118E-2</v>
      </c>
      <c r="L32" s="305">
        <f t="shared" si="2"/>
        <v>4.4394037589112118E-2</v>
      </c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</row>
    <row r="33" spans="1:28" s="298" customFormat="1" ht="12.75">
      <c r="A33" s="296"/>
      <c r="B33" s="296">
        <v>16</v>
      </c>
      <c r="C33" s="296"/>
      <c r="D33" s="296"/>
      <c r="E33" s="296"/>
      <c r="F33" s="296"/>
      <c r="G33" s="296"/>
      <c r="H33" s="296"/>
      <c r="I33" s="296"/>
      <c r="J33" s="307" t="s">
        <v>232</v>
      </c>
      <c r="K33" s="300">
        <f t="shared" si="1"/>
        <v>5.1847051198963059E-3</v>
      </c>
      <c r="L33" s="304">
        <f t="shared" si="2"/>
        <v>5.1847051198963059E-3</v>
      </c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</row>
    <row r="34" spans="1:28" s="298" customFormat="1" ht="12.75">
      <c r="A34" s="296"/>
      <c r="B34" s="296">
        <v>269</v>
      </c>
      <c r="C34" s="296"/>
      <c r="D34" s="296"/>
      <c r="E34" s="296"/>
      <c r="F34" s="296"/>
      <c r="G34" s="296"/>
      <c r="H34" s="296"/>
      <c r="I34" s="296"/>
      <c r="J34" s="307" t="s">
        <v>233</v>
      </c>
      <c r="K34" s="300">
        <f t="shared" si="1"/>
        <v>8.7167854828256647E-2</v>
      </c>
      <c r="L34" s="304">
        <f t="shared" si="2"/>
        <v>8.7167854828256647E-2</v>
      </c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</row>
    <row r="35" spans="1:28" s="298" customFormat="1" ht="12.75">
      <c r="A35" s="296"/>
      <c r="C35" s="296"/>
      <c r="D35" s="296"/>
      <c r="E35" s="296"/>
      <c r="F35" s="296"/>
      <c r="G35" s="296"/>
      <c r="H35" s="296"/>
      <c r="I35" s="296"/>
      <c r="J35" s="307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</row>
    <row r="36" spans="1:28" s="298" customFormat="1" ht="12.75">
      <c r="A36" s="296"/>
      <c r="B36" s="296">
        <v>3086</v>
      </c>
      <c r="C36" s="296"/>
      <c r="D36" s="296"/>
      <c r="E36" s="296"/>
      <c r="F36" s="296"/>
      <c r="G36" s="296"/>
      <c r="H36" s="296"/>
      <c r="I36" s="296"/>
      <c r="J36" s="307"/>
      <c r="K36" s="300">
        <v>1</v>
      </c>
      <c r="L36" s="305">
        <f>B36/B$36</f>
        <v>1</v>
      </c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</row>
    <row r="37" spans="1:28" s="298" customFormat="1" ht="12.75">
      <c r="A37" s="296"/>
      <c r="C37" s="296"/>
      <c r="D37" s="296"/>
      <c r="E37" s="296"/>
      <c r="F37" s="296"/>
      <c r="G37" s="296"/>
      <c r="H37" s="296"/>
      <c r="I37" s="296"/>
      <c r="J37" s="296"/>
      <c r="K37" s="309"/>
      <c r="L37" s="309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</row>
    <row r="38" spans="1:28" s="298" customFormat="1" ht="12.75">
      <c r="A38" s="296"/>
      <c r="B38" s="296">
        <f>SUM(B22:B34)</f>
        <v>3086</v>
      </c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300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</row>
    <row r="39" spans="1:28" s="298" customFormat="1" ht="12.75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300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</row>
    <row r="40" spans="1:28" s="298" customFormat="1" ht="12.75" customHeight="1">
      <c r="A40" s="296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300"/>
      <c r="N40" s="310" t="s">
        <v>234</v>
      </c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</row>
    <row r="41" spans="1:28" s="298" customFormat="1" ht="12.75" customHeight="1">
      <c r="M41" s="300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</row>
    <row r="42" spans="1:28" s="298" customFormat="1" ht="12.75">
      <c r="M42" s="300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</row>
    <row r="43" spans="1:28" s="298" customFormat="1" ht="12.75">
      <c r="M43" s="300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</row>
    <row r="44" spans="1:28" s="298" customFormat="1" ht="12.75">
      <c r="M44" s="300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</row>
    <row r="45" spans="1:28" s="298" customFormat="1" ht="12.75">
      <c r="M45" s="300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</row>
    <row r="46" spans="1:28" s="298" customFormat="1" ht="12.75">
      <c r="M46" s="300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</row>
    <row r="47" spans="1:28" s="298" customFormat="1" ht="12.75">
      <c r="M47" s="300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</row>
    <row r="48" spans="1:28" s="298" customFormat="1" ht="12.75">
      <c r="M48" s="300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</row>
    <row r="49" spans="1:28" s="298" customFormat="1" ht="12.75">
      <c r="M49" s="300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</row>
    <row r="50" spans="1:28" s="298" customFormat="1" ht="12.75">
      <c r="M50" s="300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</row>
    <row r="51" spans="1:28" s="298" customFormat="1" ht="12.75">
      <c r="M51" s="300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</row>
    <row r="52" spans="1:28" s="298" customFormat="1" ht="12.75">
      <c r="M52" s="300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</row>
    <row r="53" spans="1:28" s="298" customFormat="1" ht="12.75">
      <c r="M53" s="309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</row>
    <row r="54" spans="1:28" s="298" customFormat="1" ht="12.7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</row>
    <row r="55" spans="1:28" s="298" customFormat="1" ht="12.75">
      <c r="M55" s="296"/>
      <c r="N55" s="296"/>
      <c r="O55" s="296"/>
      <c r="P55" s="305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</row>
    <row r="56" spans="1:28" s="298" customFormat="1" ht="12.75">
      <c r="M56" s="296"/>
      <c r="N56" s="296"/>
      <c r="O56" s="296"/>
      <c r="P56" s="312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</row>
    <row r="57" spans="1:28" s="298" customFormat="1" ht="12.75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305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</row>
    <row r="58" spans="1:28" s="298" customFormat="1" ht="12.75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305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</row>
    <row r="59" spans="1:28" s="298" customFormat="1" ht="12.75">
      <c r="A59" s="296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312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</row>
    <row r="60" spans="1:28" s="298" customFormat="1" ht="12.75">
      <c r="A60" s="296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304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</row>
    <row r="61" spans="1:28" s="298" customFormat="1" ht="12.75">
      <c r="A61" s="296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305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</row>
    <row r="62" spans="1:28">
      <c r="P62" s="305"/>
    </row>
    <row r="63" spans="1:28">
      <c r="P63" s="305"/>
    </row>
    <row r="64" spans="1:28">
      <c r="P64" s="305"/>
    </row>
    <row r="65" spans="16:16">
      <c r="P65" s="305"/>
    </row>
    <row r="66" spans="16:16">
      <c r="P66" s="312"/>
    </row>
    <row r="67" spans="16:16">
      <c r="P67" s="305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IV 21</vt:lpstr>
      <vt:lpstr>Gminy IV.21</vt:lpstr>
      <vt:lpstr>Wykresy IV 21</vt:lpstr>
      <vt:lpstr>'Gminy IV.21'!Obszar_wydruku</vt:lpstr>
      <vt:lpstr>'Stan i struktura IV 21'!Obszar_wydruku</vt:lpstr>
      <vt:lpstr>'Wykresy IV 21'!Obszar_wydruku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2021-05-12T06:14:27Z</dcterms:created>
  <dcterms:modified xsi:type="dcterms:W3CDTF">2021-05-12T06:58:32Z</dcterms:modified>
</cp:coreProperties>
</file>