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II 15" sheetId="1" r:id="rId1"/>
    <sheet name="Gminy II.15" sheetId="3" r:id="rId2"/>
    <sheet name="Wykresy II.15" sheetId="2" r:id="rId3"/>
  </sheets>
  <externalReferences>
    <externalReference r:id="rId4"/>
  </externalReferences>
  <definedNames>
    <definedName name="_xlnm.Print_Area" localSheetId="1">'Gminy II.15'!$B$1:$O$46</definedName>
    <definedName name="_xlnm.Print_Area" localSheetId="0">'Stan i struktura II 15'!$B$2:$S$68</definedName>
    <definedName name="_xlnm.Print_Area" localSheetId="2">'Wykresy II.15'!$M$1:$AA$41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0" i="3"/>
  <c r="E27" i="3"/>
  <c r="J23" i="3"/>
  <c r="O19" i="3"/>
  <c r="E19" i="3"/>
  <c r="J14" i="3"/>
  <c r="J12" i="3"/>
  <c r="E8" i="3"/>
  <c r="O42" i="3" s="1"/>
  <c r="O6" i="3"/>
  <c r="B37" i="2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35" i="2" s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8" i="1" s="1"/>
  <c r="L7" i="1"/>
  <c r="L8" i="1" s="1"/>
  <c r="K7" i="1"/>
  <c r="K8" i="1" s="1"/>
  <c r="J7" i="1"/>
  <c r="J8" i="1" s="1"/>
  <c r="I7" i="1"/>
  <c r="I8" i="1" s="1"/>
  <c r="H7" i="1"/>
  <c r="H9" i="1" s="1"/>
  <c r="G7" i="1"/>
  <c r="G8" i="1" s="1"/>
  <c r="F7" i="1"/>
  <c r="F8" i="1" s="1"/>
  <c r="E7" i="1"/>
  <c r="E8" i="1" s="1"/>
  <c r="S6" i="1"/>
  <c r="S39" i="1" s="1"/>
  <c r="U7" i="1" l="1"/>
  <c r="H8" i="1"/>
  <c r="P8" i="1"/>
  <c r="F67" i="1"/>
  <c r="S67" i="1" s="1"/>
  <c r="S8" i="1"/>
  <c r="L9" i="1"/>
  <c r="V49" i="1"/>
  <c r="V57" i="1"/>
  <c r="V61" i="1"/>
  <c r="V65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<sst xmlns="http://schemas.openxmlformats.org/spreadsheetml/2006/main" count="405" uniqueCount="233">
  <si>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LUTYM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</si>
  <si>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</si>
  <si>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</si>
  <si>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</si>
  <si>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</si>
  <si>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</si>
  <si>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</si>
  <si>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</si>
  <si>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</si>
  <si>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</si>
  <si>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</si>
  <si>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</si>
  <si>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</si>
  <si>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</si>
  <si>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</si>
  <si>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</si>
  <si>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</si>
  <si>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</si>
  <si>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</si>
  <si>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</si>
  <si>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</si>
  <si>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styczeń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</si>
  <si>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</si>
  <si>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</si>
  <si>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</si>
  <si>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</si>
  <si>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</si>
  <si>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</si>
  <si>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</si>
  <si>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</si>
  <si>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</si>
  <si>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</si>
  <si>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</si>
  <si>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</si>
  <si>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</si>
  <si>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</si>
  <si>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</si>
  <si>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</si>
  <si>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</si>
  <si>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</si>
  <si>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</si>
  <si>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</si>
  <si>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</si>
  <si>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</si>
  <si>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</si>
  <si>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</si>
  <si>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</si>
  <si>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</si>
  <si>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</si>
  <si>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</si>
  <si>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</si>
  <si>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</si>
  <si>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</si>
  <si>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</si>
  <si>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</si>
  <si>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</si>
  <si>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</si>
  <si>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</si>
  <si>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</si>
  <si>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</si>
  <si>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</si>
  <si>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</si>
  <si>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</si>
  <si>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</si>
  <si>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</si>
  <si>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</si>
  <si>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</si>
  <si>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</si>
  <si>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</si>
  <si>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</si>
  <si>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</si>
  <si>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</si>
  <si>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</si>
  <si>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</si>
  <si>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</si>
  <si>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</si>
  <si>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</si>
  <si>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</si>
  <si>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</si>
  <si>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</si>
  <si>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</si>
  <si>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</si>
  <si>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</si>
  <si>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</si>
  <si>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luty 2015 r. jest podawany przez GUS z miesięcznym opóżnieniem</t>
  </si>
  <si>
    <t>lata</t>
  </si>
  <si>
    <t>liczba bezrobotnych</t>
  </si>
  <si>
    <t>II 2014r.</t>
  </si>
  <si>
    <t>III 2014r.</t>
  </si>
  <si>
    <t>Podjęcia pracy w ramach dofinansowania wynagrodzenia za zatrudnienie skierowanego 
bezrobotnego powyżej 50 r. życia</t>
  </si>
  <si>
    <t>IV 2014r.</t>
  </si>
  <si>
    <t>oferty pracy</t>
  </si>
  <si>
    <t>Podjęcia pracy poza miejscem zamieszkania w ramach bonu na zasiedlenie</t>
  </si>
  <si>
    <t>V 2014r.</t>
  </si>
  <si>
    <t>IX 2013r.</t>
  </si>
  <si>
    <t>Podjęcia pracy w ramach bonu zatrudnieniowego</t>
  </si>
  <si>
    <t>VI 2014r.</t>
  </si>
  <si>
    <t>X 2013r.</t>
  </si>
  <si>
    <t>Rozpoczęcie szkolenia w ramach bonu szkoleniowego</t>
  </si>
  <si>
    <t>VII 2014r.</t>
  </si>
  <si>
    <t>XI 2013r.</t>
  </si>
  <si>
    <t>Rozpoczęcie stażu w ramach bonu stażowego</t>
  </si>
  <si>
    <t>VIII 2014r.</t>
  </si>
  <si>
    <t>XII 2013r.</t>
  </si>
  <si>
    <t>IX 2014r.</t>
  </si>
  <si>
    <t>I 2014r.</t>
  </si>
  <si>
    <t>X 2014r.</t>
  </si>
  <si>
    <t>XI 2014r.</t>
  </si>
  <si>
    <t>XII 2014r.</t>
  </si>
  <si>
    <t>I 2015r.</t>
  </si>
  <si>
    <t>II 2015r.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</si>
  <si>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</si>
  <si>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</si>
  <si>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</si>
  <si>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</si>
  <si>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</si>
  <si>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</si>
  <si>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</si>
  <si>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</si>
  <si>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</si>
  <si>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</si>
  <si>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</si>
  <si>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</si>
  <si>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</si>
  <si>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</si>
  <si>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</si>
  <si>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lutego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</si>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</sst>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Alignment="1"/>
    <xf numFmtId="10" fontId="32" fillId="0" borderId="0" xfId="1" applyNumberFormat="1" applyFont="1" applyBorder="1" applyAlignment="1">
      <alignment horizontal="right"/>
    </xf>
    <xf numFmtId="0" fontId="32" fillId="0" borderId="0" xfId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1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0" fontId="1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165" fontId="27" fillId="0" borderId="6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 applyProtection="1">
      <alignment horizontal="left"/>
    </xf>
    <xf numFmtId="165" fontId="3" fillId="0" borderId="44" xfId="0" applyNumberFormat="1" applyFont="1" applyBorder="1" applyProtection="1"/>
    <xf numFmtId="165" fontId="3" fillId="0" borderId="27" xfId="0" applyNumberFormat="1" applyFont="1" applyBorder="1" applyProtection="1"/>
    <xf numFmtId="0" fontId="2" fillId="7" borderId="25" xfId="0" applyFont="1" applyFill="1" applyBorder="1" applyAlignment="1">
      <alignment horizontal="center"/>
    </xf>
    <xf numFmtId="0" fontId="2" fillId="7" borderId="44" xfId="0" applyFont="1" applyFill="1" applyBorder="1" applyAlignment="1" applyProtection="1">
      <alignment horizontal="left"/>
    </xf>
    <xf numFmtId="165" fontId="2" fillId="7" borderId="62" xfId="0" applyNumberFormat="1" applyFont="1" applyFill="1" applyBorder="1" applyAlignment="1" applyProtection="1">
      <alignment horizontal="right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165" fontId="3" fillId="0" borderId="27" xfId="0" applyNumberFormat="1" applyFont="1" applyBorder="1" applyAlignment="1"/>
    <xf numFmtId="0" fontId="2" fillId="7" borderId="44" xfId="0" applyFont="1" applyFill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</xf>
    <xf numFmtId="165" fontId="3" fillId="0" borderId="32" xfId="0" applyNumberFormat="1" applyFont="1" applyBorder="1" applyProtection="1"/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 applyProtection="1">
      <alignment horizontal="left"/>
    </xf>
    <xf numFmtId="165" fontId="3" fillId="0" borderId="34" xfId="0" applyNumberFormat="1" applyFont="1" applyBorder="1" applyProtection="1"/>
    <xf numFmtId="0" fontId="1" fillId="0" borderId="13" xfId="0" applyFont="1" applyBorder="1" applyAlignment="1">
      <alignment horizontal="center" vertical="center" wrapText="1"/>
    </xf>
    <xf numFmtId="0" fontId="1" fillId="0" borderId="68" xfId="0" applyFont="1" applyBorder="1" applyAlignment="1">
      <alignment wrapText="1"/>
    </xf>
    <xf numFmtId="0" fontId="36" fillId="0" borderId="68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165" fontId="27" fillId="0" borderId="72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6" fillId="0" borderId="6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2" fillId="7" borderId="44" xfId="0" applyNumberFormat="1" applyFont="1" applyFill="1" applyBorder="1" applyProtection="1"/>
    <xf numFmtId="165" fontId="2" fillId="7" borderId="62" xfId="0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48" xfId="0" applyFont="1" applyBorder="1" applyAlignment="1" applyProtection="1">
      <alignment horizontal="left"/>
    </xf>
    <xf numFmtId="165" fontId="3" fillId="0" borderId="48" xfId="0" applyNumberFormat="1" applyFont="1" applyBorder="1" applyProtection="1"/>
    <xf numFmtId="165" fontId="3" fillId="0" borderId="73" xfId="0" applyNumberFormat="1" applyFont="1" applyBorder="1" applyProtection="1"/>
    <xf numFmtId="0" fontId="3" fillId="8" borderId="74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67" xfId="0" applyNumberFormat="1" applyFont="1" applyFill="1" applyBorder="1" applyProtection="1"/>
    <xf numFmtId="0" fontId="3" fillId="9" borderId="27" xfId="0" applyNumberFormat="1" applyFont="1" applyFill="1" applyBorder="1" applyAlignment="1">
      <alignment horizontal="right" vertical="center"/>
    </xf>
    <xf numFmtId="165" fontId="3" fillId="0" borderId="62" xfId="0" applyNumberFormat="1" applyFont="1" applyBorder="1" applyProtection="1"/>
    <xf numFmtId="0" fontId="38" fillId="0" borderId="0" xfId="0" applyFont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7" borderId="27" xfId="0" applyFont="1" applyFill="1" applyBorder="1" applyAlignment="1" applyProtection="1">
      <alignment horizontal="left"/>
    </xf>
    <xf numFmtId="165" fontId="2" fillId="7" borderId="27" xfId="0" applyNumberFormat="1" applyFont="1" applyFill="1" applyBorder="1" applyProtection="1"/>
    <xf numFmtId="165" fontId="2" fillId="7" borderId="73" xfId="0" applyNumberFormat="1" applyFont="1" applyFill="1" applyBorder="1" applyProtection="1"/>
    <xf numFmtId="165" fontId="2" fillId="7" borderId="67" xfId="0" applyNumberFormat="1" applyFont="1" applyFill="1" applyBorder="1" applyProtection="1"/>
    <xf numFmtId="165" fontId="3" fillId="0" borderId="28" xfId="0" applyNumberFormat="1" applyFont="1" applyBorder="1" applyProtection="1"/>
    <xf numFmtId="165" fontId="3" fillId="0" borderId="75" xfId="0" applyNumberFormat="1" applyFont="1" applyBorder="1" applyAlignment="1" applyProtection="1">
      <alignment horizontal="center"/>
    </xf>
    <xf numFmtId="165" fontId="3" fillId="0" borderId="76" xfId="0" applyNumberFormat="1" applyFont="1" applyBorder="1" applyProtection="1"/>
    <xf numFmtId="0" fontId="3" fillId="0" borderId="7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5" fontId="3" fillId="0" borderId="57" xfId="0" applyNumberFormat="1" applyFont="1" applyBorder="1" applyProtection="1"/>
    <xf numFmtId="165" fontId="3" fillId="0" borderId="58" xfId="0" applyNumberFormat="1" applyFont="1" applyBorder="1" applyProtection="1"/>
    <xf numFmtId="0" fontId="13" fillId="4" borderId="78" xfId="0" applyFont="1" applyFill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wrapText="1"/>
    </xf>
    <xf numFmtId="165" fontId="3" fillId="4" borderId="60" xfId="0" applyNumberFormat="1" applyFont="1" applyFill="1" applyBorder="1" applyAlignment="1" applyProtection="1">
      <alignment horizontal="center" vertical="center" wrapText="1"/>
    </xf>
    <xf numFmtId="165" fontId="29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80" xfId="0" applyFont="1" applyFill="1" applyBorder="1" applyAlignment="1">
      <alignment horizontal="center" vertical="center" wrapText="1"/>
    </xf>
    <xf numFmtId="0" fontId="13" fillId="4" borderId="81" xfId="0" applyFont="1" applyFill="1" applyBorder="1" applyAlignment="1">
      <alignment horizontal="center" vertical="center" wrapText="1"/>
    </xf>
    <xf numFmtId="165" fontId="3" fillId="4" borderId="82" xfId="0" applyNumberFormat="1" applyFont="1" applyFill="1" applyBorder="1" applyAlignment="1" applyProtection="1">
      <alignment horizontal="center" vertical="center" wrapText="1"/>
    </xf>
    <xf numFmtId="165" fontId="29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/>
    </xf>
    <xf numFmtId="0" fontId="3" fillId="0" borderId="84" xfId="0" applyFont="1" applyBorder="1" applyAlignment="1" applyProtection="1">
      <alignment horizontal="left"/>
    </xf>
    <xf numFmtId="165" fontId="3" fillId="0" borderId="84" xfId="0" applyNumberFormat="1" applyFont="1" applyBorder="1" applyProtection="1"/>
    <xf numFmtId="0" fontId="1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left"/>
    </xf>
    <xf numFmtId="165" fontId="39" fillId="0" borderId="0" xfId="0" applyNumberFormat="1" applyFont="1" applyBorder="1" applyProtection="1"/>
    <xf numFmtId="0" fontId="0" fillId="0" borderId="0" xfId="0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2014r. do II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II.15'!$B$3:$B$15</c:f>
              <c:strCache>
                <c:ptCount val="13"/>
                <c:pt idx="0">
                  <c:v>II 2014r.</c:v>
                </c:pt>
                <c:pt idx="1">
                  <c:v>III 2014r.</c:v>
                </c:pt>
                <c:pt idx="2">
                  <c:v>IV 2014r.</c:v>
                </c:pt>
                <c:pt idx="3">
                  <c:v>V 2014r.</c:v>
                </c:pt>
                <c:pt idx="4">
                  <c:v>VI 2014r.</c:v>
                </c:pt>
                <c:pt idx="5">
                  <c:v>VII 2014r.</c:v>
                </c:pt>
                <c:pt idx="6">
                  <c:v>VIII 2014r.</c:v>
                </c:pt>
                <c:pt idx="7">
                  <c:v>IX 2014r.</c:v>
                </c:pt>
                <c:pt idx="8">
                  <c:v>X 2014r.</c:v>
                </c:pt>
                <c:pt idx="9">
                  <c:v>XI 2014r.</c:v>
                </c:pt>
                <c:pt idx="10">
                  <c:v>XII 2014r.</c:v>
                </c:pt>
                <c:pt idx="11">
                  <c:v>I 2015r.</c:v>
                </c:pt>
                <c:pt idx="12">
                  <c:v>II 2015r.</c:v>
                </c:pt>
              </c:strCache>
            </c:strRef>
          </c:cat>
          <c:val>
            <c:numRef>
              <c:f>'Wykresy II.15'!$C$3:$C$15</c:f>
              <c:numCache>
                <c:formatCode>General</c:formatCode>
                <c:ptCount val="13"/>
                <c:pt idx="0">
                  <c:v>62605</c:v>
                </c:pt>
                <c:pt idx="1">
                  <c:v>59745</c:v>
                </c:pt>
                <c:pt idx="2">
                  <c:v>56326</c:v>
                </c:pt>
                <c:pt idx="3">
                  <c:v>53088</c:v>
                </c:pt>
                <c:pt idx="4">
                  <c:v>50542</c:v>
                </c:pt>
                <c:pt idx="5">
                  <c:v>49497</c:v>
                </c:pt>
                <c:pt idx="6">
                  <c:v>48346</c:v>
                </c:pt>
                <c:pt idx="7">
                  <c:v>47412</c:v>
                </c:pt>
                <c:pt idx="8">
                  <c:v>46323</c:v>
                </c:pt>
                <c:pt idx="9">
                  <c:v>46611</c:v>
                </c:pt>
                <c:pt idx="10">
                  <c:v>47115</c:v>
                </c:pt>
                <c:pt idx="11">
                  <c:v>49935</c:v>
                </c:pt>
                <c:pt idx="12">
                  <c:v>49241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65611952"/>
        <c:axId val="365612344"/>
      </c:barChart>
      <c:catAx>
        <c:axId val="36561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5612344"/>
        <c:crosses val="autoZero"/>
        <c:auto val="1"/>
        <c:lblAlgn val="ctr"/>
        <c:lblOffset val="100"/>
        <c:noMultiLvlLbl val="0"/>
      </c:catAx>
      <c:valAx>
        <c:axId val="365612344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56119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II.15'!$I$4:$I$8</c:f>
              <c:strCache>
                <c:ptCount val="5"/>
                <c:pt idx="0">
                  <c:v>Podjęcia pracy w ramach dofinansowania wynagrodzenia za zatrudnienie skierowanego 
bezrobotnego powyżej 50 r. życia</c:v>
                </c:pt>
                <c:pt idx="1">
                  <c:v>Podjęcia pracy poza miejscem zamieszkania w ramach bonu na zasiedlenie</c:v>
                </c:pt>
                <c:pt idx="2">
                  <c:v>Podjęcia pracy w ramach bonu zatrudnieniowego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II.15'!$J$4:$J$8</c:f>
              <c:numCache>
                <c:formatCode>General</c:formatCode>
                <c:ptCount val="5"/>
                <c:pt idx="0">
                  <c:v>6</c:v>
                </c:pt>
                <c:pt idx="1">
                  <c:v>18</c:v>
                </c:pt>
                <c:pt idx="2">
                  <c:v>6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5613128"/>
        <c:axId val="370345120"/>
      </c:barChart>
      <c:catAx>
        <c:axId val="365613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70345120"/>
        <c:crosses val="autoZero"/>
        <c:auto val="1"/>
        <c:lblAlgn val="ctr"/>
        <c:lblOffset val="100"/>
        <c:noMultiLvlLbl val="0"/>
      </c:catAx>
      <c:valAx>
        <c:axId val="3703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613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2013r. do II 2014r. oraz od IX 2014r. do II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II.15'!$F$6:$F$18</c:f>
              <c:strCache>
                <c:ptCount val="13"/>
                <c:pt idx="0">
                  <c:v>IX 2013r.</c:v>
                </c:pt>
                <c:pt idx="1">
                  <c:v>X 2013r.</c:v>
                </c:pt>
                <c:pt idx="2">
                  <c:v>XI 2013r.</c:v>
                </c:pt>
                <c:pt idx="3">
                  <c:v>XII 2013r.</c:v>
                </c:pt>
                <c:pt idx="4">
                  <c:v>I 2014r.</c:v>
                </c:pt>
                <c:pt idx="5">
                  <c:v>II 2014r.</c:v>
                </c:pt>
                <c:pt idx="7">
                  <c:v>IX 2014r.</c:v>
                </c:pt>
                <c:pt idx="8">
                  <c:v>X 2014r.</c:v>
                </c:pt>
                <c:pt idx="9">
                  <c:v>XI 2014r.</c:v>
                </c:pt>
                <c:pt idx="10">
                  <c:v>XII 2014r.</c:v>
                </c:pt>
                <c:pt idx="11">
                  <c:v>I 2015r.</c:v>
                </c:pt>
                <c:pt idx="12">
                  <c:v>II 2015r.</c:v>
                </c:pt>
              </c:strCache>
            </c:strRef>
          </c:cat>
          <c:val>
            <c:numRef>
              <c:f>'Wykresy II.15'!$G$6:$G$18</c:f>
              <c:numCache>
                <c:formatCode>General</c:formatCode>
                <c:ptCount val="13"/>
                <c:pt idx="0">
                  <c:v>3354</c:v>
                </c:pt>
                <c:pt idx="1">
                  <c:v>2593</c:v>
                </c:pt>
                <c:pt idx="2">
                  <c:v>1808</c:v>
                </c:pt>
                <c:pt idx="3">
                  <c:v>1613</c:v>
                </c:pt>
                <c:pt idx="4">
                  <c:v>2806</c:v>
                </c:pt>
                <c:pt idx="5">
                  <c:v>3173</c:v>
                </c:pt>
                <c:pt idx="7">
                  <c:v>3795</c:v>
                </c:pt>
                <c:pt idx="8">
                  <c:v>3106</c:v>
                </c:pt>
                <c:pt idx="9">
                  <c:v>1871</c:v>
                </c:pt>
                <c:pt idx="10">
                  <c:v>1899</c:v>
                </c:pt>
                <c:pt idx="11">
                  <c:v>2605</c:v>
                </c:pt>
                <c:pt idx="12">
                  <c:v>3218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70345904"/>
        <c:axId val="370346296"/>
        <c:axId val="0"/>
      </c:bar3DChart>
      <c:catAx>
        <c:axId val="37034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70346296"/>
        <c:crosses val="autoZero"/>
        <c:auto val="1"/>
        <c:lblAlgn val="ctr"/>
        <c:lblOffset val="100"/>
        <c:noMultiLvlLbl val="0"/>
      </c:catAx>
      <c:valAx>
        <c:axId val="370346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7034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3942092661614792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1197702851237"/>
                  <c:y val="-0.166820362188268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485689929784417"/>
                  <c:y val="1.9191370671142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4324427395293539E-2"/>
                  <c:y val="7.5663285036078956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8320882966552363E-2"/>
                  <c:y val="9.4378594525214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5249904659353483"/>
                  <c:y val="8.2368622417495471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905915606703009"/>
                  <c:y val="8.1885485317470114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8.74457679969491E-2"/>
                  <c:y val="0.109008795530652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0595688359467886"/>
                  <c:y val="-0.11939147105044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4295152208538028E-2"/>
                  <c:y val="-8.1919877570162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9389595531327864E-2"/>
                  <c:y val="-4.95577551238697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1691679565695315E-3"/>
                  <c:y val="-3.1172709994322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241581981739462E-2"/>
                  <c:y val="-7.4200051012432225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II.15'!$K$22:$K$34</c:f>
              <c:numCache>
                <c:formatCode>0.00%</c:formatCode>
                <c:ptCount val="13"/>
                <c:pt idx="0">
                  <c:v>0.37079309335674571</c:v>
                </c:pt>
                <c:pt idx="1">
                  <c:v>1.1706175007316359E-2</c:v>
                </c:pt>
                <c:pt idx="2">
                  <c:v>6.2920690664325435E-3</c:v>
                </c:pt>
                <c:pt idx="3">
                  <c:v>1.8144571261340357E-2</c:v>
                </c:pt>
                <c:pt idx="4">
                  <c:v>8.6333040678958153E-3</c:v>
                </c:pt>
                <c:pt idx="5">
                  <c:v>1.3169446883230905E-2</c:v>
                </c:pt>
                <c:pt idx="6">
                  <c:v>8.1796897863623055E-2</c:v>
                </c:pt>
                <c:pt idx="7">
                  <c:v>6.8627450980392163E-2</c:v>
                </c:pt>
                <c:pt idx="8">
                  <c:v>1.8876207199297629E-2</c:v>
                </c:pt>
                <c:pt idx="9">
                  <c:v>0.25095112671934444</c:v>
                </c:pt>
                <c:pt idx="10">
                  <c:v>8.2235879426397429E-2</c:v>
                </c:pt>
                <c:pt idx="11">
                  <c:v>1.1706175007316359E-2</c:v>
                </c:pt>
                <c:pt idx="12">
                  <c:v>5.7067603160667252E-2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123825</xdr:rowOff>
    </xdr:from>
    <xdr:to>
      <xdr:col>26</xdr:col>
      <xdr:colOff>571501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</sheetNames>
    <sheetDataSet>
      <sheetData sheetId="0">
        <row r="6">
          <cell r="E6">
            <v>3683</v>
          </cell>
          <cell r="F6">
            <v>2340</v>
          </cell>
          <cell r="G6">
            <v>3436</v>
          </cell>
          <cell r="H6">
            <v>4117</v>
          </cell>
          <cell r="I6">
            <v>6249</v>
          </cell>
          <cell r="J6">
            <v>1448</v>
          </cell>
          <cell r="K6">
            <v>3740</v>
          </cell>
          <cell r="L6">
            <v>1680</v>
          </cell>
          <cell r="M6">
            <v>2465</v>
          </cell>
          <cell r="N6">
            <v>1930</v>
          </cell>
          <cell r="O6">
            <v>5405</v>
          </cell>
          <cell r="P6">
            <v>3676</v>
          </cell>
          <cell r="Q6">
            <v>5182</v>
          </cell>
          <cell r="R6">
            <v>4584</v>
          </cell>
          <cell r="S6">
            <v>49935</v>
          </cell>
        </row>
        <row r="46">
          <cell r="E46">
            <v>304</v>
          </cell>
          <cell r="F46">
            <v>137</v>
          </cell>
          <cell r="G46">
            <v>150</v>
          </cell>
          <cell r="H46">
            <v>159</v>
          </cell>
          <cell r="I46">
            <v>78</v>
          </cell>
          <cell r="J46">
            <v>204</v>
          </cell>
          <cell r="K46">
            <v>76</v>
          </cell>
          <cell r="L46">
            <v>137</v>
          </cell>
          <cell r="M46">
            <v>216</v>
          </cell>
          <cell r="N46">
            <v>104</v>
          </cell>
          <cell r="O46">
            <v>405</v>
          </cell>
          <cell r="P46">
            <v>76</v>
          </cell>
          <cell r="Q46">
            <v>203</v>
          </cell>
          <cell r="R46">
            <v>356</v>
          </cell>
          <cell r="S46">
            <v>2605</v>
          </cell>
        </row>
        <row r="49">
          <cell r="E49">
            <v>3</v>
          </cell>
          <cell r="F49">
            <v>1</v>
          </cell>
          <cell r="G49">
            <v>0</v>
          </cell>
          <cell r="H49">
            <v>2</v>
          </cell>
          <cell r="I49">
            <v>0</v>
          </cell>
          <cell r="J49">
            <v>0</v>
          </cell>
          <cell r="K49">
            <v>0</v>
          </cell>
          <cell r="L49">
            <v>2</v>
          </cell>
          <cell r="M49">
            <v>0</v>
          </cell>
          <cell r="N49">
            <v>0</v>
          </cell>
          <cell r="O49">
            <v>28</v>
          </cell>
          <cell r="P49">
            <v>0</v>
          </cell>
          <cell r="Q49">
            <v>8</v>
          </cell>
          <cell r="R49">
            <v>8</v>
          </cell>
          <cell r="S49">
            <v>52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4</v>
          </cell>
          <cell r="M51">
            <v>9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17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7</v>
          </cell>
          <cell r="L55">
            <v>3</v>
          </cell>
          <cell r="M55">
            <v>1</v>
          </cell>
          <cell r="N55">
            <v>0</v>
          </cell>
          <cell r="O55">
            <v>0</v>
          </cell>
          <cell r="P55">
            <v>3</v>
          </cell>
          <cell r="Q55">
            <v>8</v>
          </cell>
          <cell r="R55">
            <v>8</v>
          </cell>
          <cell r="S55">
            <v>32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3</v>
          </cell>
          <cell r="P57">
            <v>1</v>
          </cell>
          <cell r="Q57">
            <v>4</v>
          </cell>
          <cell r="R57">
            <v>2</v>
          </cell>
          <cell r="S57">
            <v>11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2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4</v>
          </cell>
          <cell r="O59">
            <v>1</v>
          </cell>
          <cell r="P59">
            <v>0</v>
          </cell>
          <cell r="Q59">
            <v>14</v>
          </cell>
          <cell r="R59">
            <v>20</v>
          </cell>
          <cell r="S59">
            <v>42</v>
          </cell>
        </row>
        <row r="61">
          <cell r="E61">
            <v>10</v>
          </cell>
          <cell r="F61">
            <v>5</v>
          </cell>
          <cell r="G61">
            <v>0</v>
          </cell>
          <cell r="H61">
            <v>30</v>
          </cell>
          <cell r="I61">
            <v>9</v>
          </cell>
          <cell r="J61">
            <v>9</v>
          </cell>
          <cell r="K61">
            <v>6</v>
          </cell>
          <cell r="L61">
            <v>1</v>
          </cell>
          <cell r="M61">
            <v>5</v>
          </cell>
          <cell r="N61">
            <v>13</v>
          </cell>
          <cell r="O61">
            <v>55</v>
          </cell>
          <cell r="P61">
            <v>46</v>
          </cell>
          <cell r="Q61">
            <v>3</v>
          </cell>
          <cell r="R61">
            <v>13</v>
          </cell>
          <cell r="S61">
            <v>205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96" t="s">
        <v>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1" t="s">
        <v>19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9"/>
    </row>
    <row r="5" spans="2:21" ht="29.1" customHeight="1" thickTop="1" thickBot="1">
      <c r="B5" s="14" t="s">
        <v>20</v>
      </c>
      <c r="C5" s="200" t="s">
        <v>21</v>
      </c>
      <c r="D5" s="201"/>
      <c r="E5" s="15">
        <v>6.5</v>
      </c>
      <c r="F5" s="15">
        <v>9.8000000000000007</v>
      </c>
      <c r="G5" s="15">
        <v>20.3</v>
      </c>
      <c r="H5" s="15">
        <v>19.899999999999999</v>
      </c>
      <c r="I5" s="15">
        <v>22</v>
      </c>
      <c r="J5" s="15">
        <v>9.3000000000000007</v>
      </c>
      <c r="K5" s="15">
        <v>21</v>
      </c>
      <c r="L5" s="15">
        <v>14.5</v>
      </c>
      <c r="M5" s="15">
        <v>10.9</v>
      </c>
      <c r="N5" s="15">
        <v>14</v>
      </c>
      <c r="O5" s="15">
        <v>9.1</v>
      </c>
      <c r="P5" s="15">
        <v>12.2</v>
      </c>
      <c r="Q5" s="15">
        <v>22.9</v>
      </c>
      <c r="R5" s="16">
        <v>13.9</v>
      </c>
      <c r="S5" s="17">
        <v>13.4</v>
      </c>
      <c r="T5" s="1" t="s">
        <v>22</v>
      </c>
    </row>
    <row r="6" spans="2:21" s="4" customFormat="1" ht="28.5" customHeight="1" thickTop="1" thickBot="1">
      <c r="B6" s="18" t="s">
        <v>23</v>
      </c>
      <c r="C6" s="202" t="s">
        <v>24</v>
      </c>
      <c r="D6" s="203"/>
      <c r="E6" s="19">
        <v>3658</v>
      </c>
      <c r="F6" s="20">
        <v>2343</v>
      </c>
      <c r="G6" s="20">
        <v>3382</v>
      </c>
      <c r="H6" s="20">
        <v>4079</v>
      </c>
      <c r="I6" s="20">
        <v>6253</v>
      </c>
      <c r="J6" s="20">
        <v>1427</v>
      </c>
      <c r="K6" s="20">
        <v>3807</v>
      </c>
      <c r="L6" s="20">
        <v>1686</v>
      </c>
      <c r="M6" s="20">
        <v>2422</v>
      </c>
      <c r="N6" s="20">
        <v>1904</v>
      </c>
      <c r="O6" s="20">
        <v>5231</v>
      </c>
      <c r="P6" s="20">
        <v>3616</v>
      </c>
      <c r="Q6" s="20">
        <v>5039</v>
      </c>
      <c r="R6" s="21">
        <v>4394</v>
      </c>
      <c r="S6" s="22">
        <f>SUM(E6:R6)</f>
        <v>49241</v>
      </c>
    </row>
    <row r="7" spans="2:21" s="4" customFormat="1" ht="29.1" customHeight="1" thickTop="1" thickBot="1">
      <c r="B7" s="23"/>
      <c r="C7" s="204" t="s">
        <v>25</v>
      </c>
      <c r="D7" s="204"/>
      <c r="E7" s="24">
        <f>'[1]Stan i struktura I 15'!E6</f>
        <v>3683</v>
      </c>
      <c r="F7" s="24">
        <f>'[1]Stan i struktura I 15'!F6</f>
        <v>2340</v>
      </c>
      <c r="G7" s="24">
        <f>'[1]Stan i struktura I 15'!G6</f>
        <v>3436</v>
      </c>
      <c r="H7" s="24">
        <f>'[1]Stan i struktura I 15'!H6</f>
        <v>4117</v>
      </c>
      <c r="I7" s="24">
        <f>'[1]Stan i struktura I 15'!I6</f>
        <v>6249</v>
      </c>
      <c r="J7" s="24">
        <f>'[1]Stan i struktura I 15'!J6</f>
        <v>1448</v>
      </c>
      <c r="K7" s="24">
        <f>'[1]Stan i struktura I 15'!K6</f>
        <v>3740</v>
      </c>
      <c r="L7" s="24">
        <f>'[1]Stan i struktura I 15'!L6</f>
        <v>1680</v>
      </c>
      <c r="M7" s="24">
        <f>'[1]Stan i struktura I 15'!M6</f>
        <v>2465</v>
      </c>
      <c r="N7" s="24">
        <f>'[1]Stan i struktura I 15'!N6</f>
        <v>1930</v>
      </c>
      <c r="O7" s="24">
        <f>'[1]Stan i struktura I 15'!O6</f>
        <v>5405</v>
      </c>
      <c r="P7" s="24">
        <f>'[1]Stan i struktura I 15'!P6</f>
        <v>3676</v>
      </c>
      <c r="Q7" s="24">
        <f>'[1]Stan i struktura I 15'!Q6</f>
        <v>5182</v>
      </c>
      <c r="R7" s="25">
        <f>'[1]Stan i struktura I 15'!R6</f>
        <v>4584</v>
      </c>
      <c r="S7" s="26">
        <f>'[1]Stan i struktura I 15'!S6</f>
        <v>49935</v>
      </c>
      <c r="T7" s="27"/>
      <c r="U7" s="28">
        <f>SUM(E7:R7)</f>
        <v>49935</v>
      </c>
    </row>
    <row r="8" spans="2:21" ht="29.1" customHeight="1" thickTop="1" thickBot="1">
      <c r="B8" s="29"/>
      <c r="C8" s="182" t="s">
        <v>26</v>
      </c>
      <c r="D8" s="175"/>
      <c r="E8" s="30">
        <f t="shared" ref="E8:S8" si="0">E6-E7</f>
        <v>-25</v>
      </c>
      <c r="F8" s="30">
        <f t="shared" si="0"/>
        <v>3</v>
      </c>
      <c r="G8" s="30">
        <f t="shared" si="0"/>
        <v>-54</v>
      </c>
      <c r="H8" s="30">
        <f t="shared" si="0"/>
        <v>-38</v>
      </c>
      <c r="I8" s="30">
        <f t="shared" si="0"/>
        <v>4</v>
      </c>
      <c r="J8" s="30">
        <f t="shared" si="0"/>
        <v>-21</v>
      </c>
      <c r="K8" s="30">
        <f t="shared" si="0"/>
        <v>67</v>
      </c>
      <c r="L8" s="30">
        <f t="shared" si="0"/>
        <v>6</v>
      </c>
      <c r="M8" s="30">
        <f t="shared" si="0"/>
        <v>-43</v>
      </c>
      <c r="N8" s="30">
        <f t="shared" si="0"/>
        <v>-26</v>
      </c>
      <c r="O8" s="30">
        <f t="shared" si="0"/>
        <v>-174</v>
      </c>
      <c r="P8" s="30">
        <f t="shared" si="0"/>
        <v>-60</v>
      </c>
      <c r="Q8" s="30">
        <f t="shared" si="0"/>
        <v>-143</v>
      </c>
      <c r="R8" s="31">
        <f t="shared" si="0"/>
        <v>-190</v>
      </c>
      <c r="S8" s="32">
        <f t="shared" si="0"/>
        <v>-694</v>
      </c>
      <c r="T8" s="33"/>
    </row>
    <row r="9" spans="2:21" ht="29.1" customHeight="1" thickTop="1" thickBot="1">
      <c r="B9" s="34"/>
      <c r="C9" s="178" t="s">
        <v>27</v>
      </c>
      <c r="D9" s="179"/>
      <c r="E9" s="35">
        <f t="shared" ref="E9:S9" si="1">E6/E7*100</f>
        <v>99.321205538962801</v>
      </c>
      <c r="F9" s="35">
        <f t="shared" si="1"/>
        <v>100.12820512820512</v>
      </c>
      <c r="G9" s="35">
        <f t="shared" si="1"/>
        <v>98.428405122235148</v>
      </c>
      <c r="H9" s="35">
        <f t="shared" si="1"/>
        <v>99.076997813942185</v>
      </c>
      <c r="I9" s="35">
        <f t="shared" si="1"/>
        <v>100.06401024163867</v>
      </c>
      <c r="J9" s="35">
        <f t="shared" si="1"/>
        <v>98.549723756906076</v>
      </c>
      <c r="K9" s="35">
        <f t="shared" si="1"/>
        <v>101.79144385026737</v>
      </c>
      <c r="L9" s="35">
        <f t="shared" si="1"/>
        <v>100.35714285714286</v>
      </c>
      <c r="M9" s="35">
        <f t="shared" si="1"/>
        <v>98.255578093306283</v>
      </c>
      <c r="N9" s="35">
        <f t="shared" si="1"/>
        <v>98.652849740932652</v>
      </c>
      <c r="O9" s="35">
        <f t="shared" si="1"/>
        <v>96.780758556891769</v>
      </c>
      <c r="P9" s="35">
        <f t="shared" si="1"/>
        <v>98.367791077257891</v>
      </c>
      <c r="Q9" s="35">
        <f t="shared" si="1"/>
        <v>97.240447703589354</v>
      </c>
      <c r="R9" s="36">
        <f t="shared" si="1"/>
        <v>95.855148342059337</v>
      </c>
      <c r="S9" s="37">
        <f t="shared" si="1"/>
        <v>98.61019325122659</v>
      </c>
      <c r="T9" s="33"/>
    </row>
    <row r="10" spans="2:21" s="4" customFormat="1" ht="29.1" customHeight="1" thickTop="1" thickBot="1">
      <c r="B10" s="38" t="s">
        <v>28</v>
      </c>
      <c r="C10" s="180" t="s">
        <v>29</v>
      </c>
      <c r="D10" s="181"/>
      <c r="E10" s="39">
        <v>673</v>
      </c>
      <c r="F10" s="40">
        <v>394</v>
      </c>
      <c r="G10" s="41">
        <v>374</v>
      </c>
      <c r="H10" s="41">
        <v>500</v>
      </c>
      <c r="I10" s="41">
        <v>540</v>
      </c>
      <c r="J10" s="41">
        <v>268</v>
      </c>
      <c r="K10" s="41">
        <v>453</v>
      </c>
      <c r="L10" s="41">
        <v>220</v>
      </c>
      <c r="M10" s="42">
        <v>312</v>
      </c>
      <c r="N10" s="42">
        <v>204</v>
      </c>
      <c r="O10" s="42">
        <v>622</v>
      </c>
      <c r="P10" s="42">
        <v>406</v>
      </c>
      <c r="Q10" s="42">
        <v>592</v>
      </c>
      <c r="R10" s="42">
        <v>582</v>
      </c>
      <c r="S10" s="43">
        <f>SUM(E10:R10)</f>
        <v>6140</v>
      </c>
      <c r="T10" s="27"/>
    </row>
    <row r="11" spans="2:21" ht="29.1" customHeight="1" thickTop="1" thickBot="1">
      <c r="B11" s="44"/>
      <c r="C11" s="182" t="s">
        <v>30</v>
      </c>
      <c r="D11" s="175"/>
      <c r="E11" s="45">
        <f t="shared" ref="E11:S11" si="2">E76/E10*100</f>
        <v>16.196136701337295</v>
      </c>
      <c r="F11" s="45">
        <f t="shared" si="2"/>
        <v>19.035532994923855</v>
      </c>
      <c r="G11" s="45">
        <f t="shared" si="2"/>
        <v>12.032085561497325</v>
      </c>
      <c r="H11" s="45">
        <f t="shared" si="2"/>
        <v>12</v>
      </c>
      <c r="I11" s="45">
        <f t="shared" si="2"/>
        <v>11.666666666666666</v>
      </c>
      <c r="J11" s="45">
        <f t="shared" si="2"/>
        <v>19.776119402985074</v>
      </c>
      <c r="K11" s="45">
        <f t="shared" si="2"/>
        <v>8.8300220750551883</v>
      </c>
      <c r="L11" s="45">
        <f t="shared" si="2"/>
        <v>16.363636363636363</v>
      </c>
      <c r="M11" s="45">
        <f t="shared" si="2"/>
        <v>17.628205128205128</v>
      </c>
      <c r="N11" s="45">
        <f t="shared" si="2"/>
        <v>15.686274509803921</v>
      </c>
      <c r="O11" s="45">
        <f t="shared" si="2"/>
        <v>21.382636655948552</v>
      </c>
      <c r="P11" s="45">
        <f t="shared" si="2"/>
        <v>18.7192118226601</v>
      </c>
      <c r="Q11" s="45">
        <f t="shared" si="2"/>
        <v>15.202702702702704</v>
      </c>
      <c r="R11" s="46">
        <f t="shared" si="2"/>
        <v>12.371134020618557</v>
      </c>
      <c r="S11" s="47">
        <f t="shared" si="2"/>
        <v>15.293159609120522</v>
      </c>
      <c r="T11" s="33"/>
    </row>
    <row r="12" spans="2:21" ht="29.1" customHeight="1" thickTop="1" thickBot="1">
      <c r="B12" s="48" t="s">
        <v>31</v>
      </c>
      <c r="C12" s="183" t="s">
        <v>32</v>
      </c>
      <c r="D12" s="184"/>
      <c r="E12" s="39">
        <v>698</v>
      </c>
      <c r="F12" s="41">
        <v>391</v>
      </c>
      <c r="G12" s="41">
        <v>428</v>
      </c>
      <c r="H12" s="41">
        <v>538</v>
      </c>
      <c r="I12" s="41">
        <v>536</v>
      </c>
      <c r="J12" s="41">
        <v>289</v>
      </c>
      <c r="K12" s="41">
        <v>386</v>
      </c>
      <c r="L12" s="41">
        <v>214</v>
      </c>
      <c r="M12" s="42">
        <v>355</v>
      </c>
      <c r="N12" s="42">
        <v>230</v>
      </c>
      <c r="O12" s="42">
        <v>796</v>
      </c>
      <c r="P12" s="42">
        <v>466</v>
      </c>
      <c r="Q12" s="42">
        <v>735</v>
      </c>
      <c r="R12" s="42">
        <v>772</v>
      </c>
      <c r="S12" s="43">
        <f>SUM(E12:R12)</f>
        <v>6834</v>
      </c>
      <c r="T12" s="33"/>
    </row>
    <row r="13" spans="2:21" ht="29.1" customHeight="1" thickTop="1" thickBot="1">
      <c r="B13" s="44" t="s">
        <v>22</v>
      </c>
      <c r="C13" s="185" t="s">
        <v>33</v>
      </c>
      <c r="D13" s="186"/>
      <c r="E13" s="49">
        <v>211</v>
      </c>
      <c r="F13" s="50">
        <v>162</v>
      </c>
      <c r="G13" s="50">
        <v>221</v>
      </c>
      <c r="H13" s="50">
        <v>245</v>
      </c>
      <c r="I13" s="50">
        <v>272</v>
      </c>
      <c r="J13" s="50">
        <v>129</v>
      </c>
      <c r="K13" s="50">
        <v>181</v>
      </c>
      <c r="L13" s="50">
        <v>101</v>
      </c>
      <c r="M13" s="51">
        <v>166</v>
      </c>
      <c r="N13" s="51">
        <v>72</v>
      </c>
      <c r="O13" s="51">
        <v>302</v>
      </c>
      <c r="P13" s="51">
        <v>202</v>
      </c>
      <c r="Q13" s="51">
        <v>312</v>
      </c>
      <c r="R13" s="51">
        <v>264</v>
      </c>
      <c r="S13" s="52">
        <f>SUM(E13:R13)</f>
        <v>2840</v>
      </c>
      <c r="T13" s="33"/>
    </row>
    <row r="14" spans="2:21" s="4" customFormat="1" ht="29.1" customHeight="1" thickTop="1" thickBot="1">
      <c r="B14" s="18" t="s">
        <v>22</v>
      </c>
      <c r="C14" s="187" t="s">
        <v>34</v>
      </c>
      <c r="D14" s="188"/>
      <c r="E14" s="49">
        <v>191</v>
      </c>
      <c r="F14" s="50">
        <v>134</v>
      </c>
      <c r="G14" s="50">
        <v>221</v>
      </c>
      <c r="H14" s="50">
        <v>230</v>
      </c>
      <c r="I14" s="50">
        <v>270</v>
      </c>
      <c r="J14" s="50">
        <v>97</v>
      </c>
      <c r="K14" s="50">
        <v>170</v>
      </c>
      <c r="L14" s="50">
        <v>92</v>
      </c>
      <c r="M14" s="51">
        <v>151</v>
      </c>
      <c r="N14" s="51">
        <v>57</v>
      </c>
      <c r="O14" s="51">
        <v>254</v>
      </c>
      <c r="P14" s="51">
        <v>189</v>
      </c>
      <c r="Q14" s="51">
        <v>264</v>
      </c>
      <c r="R14" s="51">
        <v>214</v>
      </c>
      <c r="S14" s="52">
        <f>SUM(E14:R14)</f>
        <v>2534</v>
      </c>
      <c r="T14" s="27"/>
    </row>
    <row r="15" spans="2:21" s="4" customFormat="1" ht="29.1" customHeight="1" thickTop="1" thickBot="1">
      <c r="B15" s="53" t="s">
        <v>22</v>
      </c>
      <c r="C15" s="189" t="s">
        <v>35</v>
      </c>
      <c r="D15" s="190"/>
      <c r="E15" s="54">
        <v>314</v>
      </c>
      <c r="F15" s="55">
        <v>134</v>
      </c>
      <c r="G15" s="55">
        <v>55</v>
      </c>
      <c r="H15" s="55">
        <v>102</v>
      </c>
      <c r="I15" s="55">
        <v>152</v>
      </c>
      <c r="J15" s="55">
        <v>47</v>
      </c>
      <c r="K15" s="55">
        <v>65</v>
      </c>
      <c r="L15" s="55">
        <v>40</v>
      </c>
      <c r="M15" s="56">
        <v>91</v>
      </c>
      <c r="N15" s="56">
        <v>69</v>
      </c>
      <c r="O15" s="56">
        <v>233</v>
      </c>
      <c r="P15" s="56">
        <v>144</v>
      </c>
      <c r="Q15" s="56">
        <v>118</v>
      </c>
      <c r="R15" s="56">
        <v>151</v>
      </c>
      <c r="S15" s="52">
        <f>SUM(E15:R15)</f>
        <v>1715</v>
      </c>
      <c r="T15" s="27"/>
    </row>
    <row r="16" spans="2:21" ht="29.1" customHeight="1" thickBot="1">
      <c r="B16" s="171" t="s">
        <v>36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2"/>
    </row>
    <row r="17" spans="2:19" ht="29.1" customHeight="1" thickTop="1" thickBot="1">
      <c r="B17" s="193" t="s">
        <v>20</v>
      </c>
      <c r="C17" s="194" t="s">
        <v>37</v>
      </c>
      <c r="D17" s="195"/>
      <c r="E17" s="57">
        <v>1908</v>
      </c>
      <c r="F17" s="58">
        <v>1211</v>
      </c>
      <c r="G17" s="58">
        <v>1798</v>
      </c>
      <c r="H17" s="58">
        <v>1981</v>
      </c>
      <c r="I17" s="58">
        <v>3376</v>
      </c>
      <c r="J17" s="58">
        <v>651</v>
      </c>
      <c r="K17" s="58">
        <v>1975</v>
      </c>
      <c r="L17" s="58">
        <v>762</v>
      </c>
      <c r="M17" s="59">
        <v>1219</v>
      </c>
      <c r="N17" s="59">
        <v>1054</v>
      </c>
      <c r="O17" s="59">
        <v>2660</v>
      </c>
      <c r="P17" s="59">
        <v>1954</v>
      </c>
      <c r="Q17" s="59">
        <v>2670</v>
      </c>
      <c r="R17" s="59">
        <v>2377</v>
      </c>
      <c r="S17" s="52">
        <f>SUM(E17:R17)</f>
        <v>25596</v>
      </c>
    </row>
    <row r="18" spans="2:19" ht="29.1" customHeight="1" thickTop="1" thickBot="1">
      <c r="B18" s="132"/>
      <c r="C18" s="159" t="s">
        <v>38</v>
      </c>
      <c r="D18" s="160"/>
      <c r="E18" s="60">
        <f t="shared" ref="E18:S18" si="3">E17/E6*100</f>
        <v>52.159650082012035</v>
      </c>
      <c r="F18" s="60">
        <f t="shared" si="3"/>
        <v>51.68587281263337</v>
      </c>
      <c r="G18" s="60">
        <f t="shared" si="3"/>
        <v>53.163808397397993</v>
      </c>
      <c r="H18" s="60">
        <f t="shared" si="3"/>
        <v>48.565824957097327</v>
      </c>
      <c r="I18" s="60">
        <f t="shared" si="3"/>
        <v>53.990084759315529</v>
      </c>
      <c r="J18" s="60">
        <f t="shared" si="3"/>
        <v>45.620182200420459</v>
      </c>
      <c r="K18" s="60">
        <f t="shared" si="3"/>
        <v>51.878119254005782</v>
      </c>
      <c r="L18" s="60">
        <f t="shared" si="3"/>
        <v>45.195729537366546</v>
      </c>
      <c r="M18" s="60">
        <f t="shared" si="3"/>
        <v>50.330305532617672</v>
      </c>
      <c r="N18" s="60">
        <f t="shared" si="3"/>
        <v>55.357142857142861</v>
      </c>
      <c r="O18" s="60">
        <f t="shared" si="3"/>
        <v>50.850697763333976</v>
      </c>
      <c r="P18" s="60">
        <f t="shared" si="3"/>
        <v>54.037610619469021</v>
      </c>
      <c r="Q18" s="60">
        <f t="shared" si="3"/>
        <v>52.986703711053785</v>
      </c>
      <c r="R18" s="61">
        <f t="shared" si="3"/>
        <v>54.096495220755578</v>
      </c>
      <c r="S18" s="62">
        <f t="shared" si="3"/>
        <v>51.981072683332997</v>
      </c>
    </row>
    <row r="19" spans="2:19" ht="29.1" customHeight="1" thickTop="1" thickBot="1">
      <c r="B19" s="164" t="s">
        <v>23</v>
      </c>
      <c r="C19" s="174" t="s">
        <v>39</v>
      </c>
      <c r="D19" s="175"/>
      <c r="E19" s="49">
        <v>0</v>
      </c>
      <c r="F19" s="50">
        <v>1623</v>
      </c>
      <c r="G19" s="50">
        <v>1747</v>
      </c>
      <c r="H19" s="50">
        <v>2211</v>
      </c>
      <c r="I19" s="50">
        <v>2526</v>
      </c>
      <c r="J19" s="50">
        <v>627</v>
      </c>
      <c r="K19" s="50">
        <v>2156</v>
      </c>
      <c r="L19" s="50">
        <v>964</v>
      </c>
      <c r="M19" s="51">
        <v>1431</v>
      </c>
      <c r="N19" s="51">
        <v>955</v>
      </c>
      <c r="O19" s="51">
        <v>0</v>
      </c>
      <c r="P19" s="51">
        <v>2207</v>
      </c>
      <c r="Q19" s="51">
        <v>2263</v>
      </c>
      <c r="R19" s="51">
        <v>2007</v>
      </c>
      <c r="S19" s="63">
        <f>SUM(E19:R19)</f>
        <v>20717</v>
      </c>
    </row>
    <row r="20" spans="2:19" ht="29.1" customHeight="1" thickTop="1" thickBot="1">
      <c r="B20" s="132"/>
      <c r="C20" s="159" t="s">
        <v>38</v>
      </c>
      <c r="D20" s="160"/>
      <c r="E20" s="60">
        <f t="shared" ref="E20:S20" si="4">E19/E6*100</f>
        <v>0</v>
      </c>
      <c r="F20" s="60">
        <f t="shared" si="4"/>
        <v>69.270166453265048</v>
      </c>
      <c r="G20" s="60">
        <f t="shared" si="4"/>
        <v>51.655824955647546</v>
      </c>
      <c r="H20" s="60">
        <f t="shared" si="4"/>
        <v>54.20446187791125</v>
      </c>
      <c r="I20" s="60">
        <f t="shared" si="4"/>
        <v>40.396609627378858</v>
      </c>
      <c r="J20" s="60">
        <f t="shared" si="4"/>
        <v>43.938332165381922</v>
      </c>
      <c r="K20" s="60">
        <f t="shared" si="4"/>
        <v>56.632519043866559</v>
      </c>
      <c r="L20" s="60">
        <f t="shared" si="4"/>
        <v>57.176749703440102</v>
      </c>
      <c r="M20" s="60">
        <f t="shared" si="4"/>
        <v>59.083402146985961</v>
      </c>
      <c r="N20" s="60">
        <f t="shared" si="4"/>
        <v>50.157563025210081</v>
      </c>
      <c r="O20" s="60">
        <f t="shared" si="4"/>
        <v>0</v>
      </c>
      <c r="P20" s="60">
        <f t="shared" si="4"/>
        <v>61.034292035398231</v>
      </c>
      <c r="Q20" s="60">
        <f t="shared" si="4"/>
        <v>44.909704306410006</v>
      </c>
      <c r="R20" s="61">
        <f t="shared" si="4"/>
        <v>45.675921711424671</v>
      </c>
      <c r="S20" s="62">
        <f t="shared" si="4"/>
        <v>42.072663024715176</v>
      </c>
    </row>
    <row r="21" spans="2:19" s="4" customFormat="1" ht="29.1" customHeight="1" thickTop="1" thickBot="1">
      <c r="B21" s="156" t="s">
        <v>28</v>
      </c>
      <c r="C21" s="157" t="s">
        <v>40</v>
      </c>
      <c r="D21" s="158"/>
      <c r="E21" s="49">
        <v>722</v>
      </c>
      <c r="F21" s="50">
        <v>410</v>
      </c>
      <c r="G21" s="50">
        <v>583</v>
      </c>
      <c r="H21" s="50">
        <v>764</v>
      </c>
      <c r="I21" s="50">
        <v>1092</v>
      </c>
      <c r="J21" s="50">
        <v>242</v>
      </c>
      <c r="K21" s="50">
        <v>598</v>
      </c>
      <c r="L21" s="50">
        <v>275</v>
      </c>
      <c r="M21" s="51">
        <v>393</v>
      </c>
      <c r="N21" s="51">
        <v>281</v>
      </c>
      <c r="O21" s="51">
        <v>829</v>
      </c>
      <c r="P21" s="51">
        <v>513</v>
      </c>
      <c r="Q21" s="51">
        <v>905</v>
      </c>
      <c r="R21" s="51">
        <v>558</v>
      </c>
      <c r="S21" s="52">
        <f>SUM(E21:R21)</f>
        <v>8165</v>
      </c>
    </row>
    <row r="22" spans="2:19" ht="29.1" customHeight="1" thickTop="1" thickBot="1">
      <c r="B22" s="132"/>
      <c r="C22" s="159" t="s">
        <v>38</v>
      </c>
      <c r="D22" s="160"/>
      <c r="E22" s="60">
        <f t="shared" ref="E22:S22" si="5">E21/E6*100</f>
        <v>19.737561509021322</v>
      </c>
      <c r="F22" s="60">
        <f t="shared" si="5"/>
        <v>17.49893299189074</v>
      </c>
      <c r="G22" s="60">
        <f t="shared" si="5"/>
        <v>17.238320520402127</v>
      </c>
      <c r="H22" s="60">
        <f t="shared" si="5"/>
        <v>18.730080902181907</v>
      </c>
      <c r="I22" s="60">
        <f t="shared" si="5"/>
        <v>17.463617463617464</v>
      </c>
      <c r="J22" s="60">
        <f t="shared" si="5"/>
        <v>16.958654519971969</v>
      </c>
      <c r="K22" s="60">
        <f t="shared" si="5"/>
        <v>15.707906488048332</v>
      </c>
      <c r="L22" s="60">
        <f t="shared" si="5"/>
        <v>16.31079478054567</v>
      </c>
      <c r="M22" s="60">
        <f t="shared" si="5"/>
        <v>16.226259289843103</v>
      </c>
      <c r="N22" s="60">
        <f t="shared" si="5"/>
        <v>14.758403361344538</v>
      </c>
      <c r="O22" s="60">
        <f t="shared" si="5"/>
        <v>15.847830242783406</v>
      </c>
      <c r="P22" s="60">
        <f t="shared" si="5"/>
        <v>14.186946902654867</v>
      </c>
      <c r="Q22" s="60">
        <f t="shared" si="5"/>
        <v>17.959912681087516</v>
      </c>
      <c r="R22" s="61">
        <f t="shared" si="5"/>
        <v>12.699135184342285</v>
      </c>
      <c r="S22" s="62">
        <f t="shared" si="5"/>
        <v>16.581710363315125</v>
      </c>
    </row>
    <row r="23" spans="2:19" s="4" customFormat="1" ht="29.1" customHeight="1" thickTop="1" thickBot="1">
      <c r="B23" s="156" t="s">
        <v>31</v>
      </c>
      <c r="C23" s="176" t="s">
        <v>41</v>
      </c>
      <c r="D23" s="177"/>
      <c r="E23" s="49">
        <v>222</v>
      </c>
      <c r="F23" s="50">
        <v>214</v>
      </c>
      <c r="G23" s="50">
        <v>230</v>
      </c>
      <c r="H23" s="50">
        <v>296</v>
      </c>
      <c r="I23" s="50">
        <v>98</v>
      </c>
      <c r="J23" s="50">
        <v>81</v>
      </c>
      <c r="K23" s="50">
        <v>123</v>
      </c>
      <c r="L23" s="50">
        <v>67</v>
      </c>
      <c r="M23" s="51">
        <v>334</v>
      </c>
      <c r="N23" s="51">
        <v>147</v>
      </c>
      <c r="O23" s="51">
        <v>381</v>
      </c>
      <c r="P23" s="51">
        <v>184</v>
      </c>
      <c r="Q23" s="51">
        <v>289</v>
      </c>
      <c r="R23" s="51">
        <v>155</v>
      </c>
      <c r="S23" s="52">
        <f>SUM(E23:R23)</f>
        <v>2821</v>
      </c>
    </row>
    <row r="24" spans="2:19" ht="29.1" customHeight="1" thickTop="1" thickBot="1">
      <c r="B24" s="132"/>
      <c r="C24" s="159" t="s">
        <v>38</v>
      </c>
      <c r="D24" s="160"/>
      <c r="E24" s="60">
        <f t="shared" ref="E24:S24" si="6">E23/E6*100</f>
        <v>6.0688901038819028</v>
      </c>
      <c r="F24" s="60">
        <f t="shared" si="6"/>
        <v>9.1335894152795554</v>
      </c>
      <c r="G24" s="60">
        <f t="shared" si="6"/>
        <v>6.8007096392667057</v>
      </c>
      <c r="H24" s="60">
        <f t="shared" si="6"/>
        <v>7.2566805589605297</v>
      </c>
      <c r="I24" s="60">
        <f t="shared" si="6"/>
        <v>1.5672477210938749</v>
      </c>
      <c r="J24" s="60">
        <f t="shared" si="6"/>
        <v>5.6762438682550806</v>
      </c>
      <c r="K24" s="60">
        <f t="shared" si="6"/>
        <v>3.2308904649330179</v>
      </c>
      <c r="L24" s="60">
        <f t="shared" si="6"/>
        <v>3.9739027283511268</v>
      </c>
      <c r="M24" s="60">
        <f t="shared" si="6"/>
        <v>13.790255986787777</v>
      </c>
      <c r="N24" s="60">
        <f t="shared" si="6"/>
        <v>7.7205882352941178</v>
      </c>
      <c r="O24" s="60">
        <f t="shared" si="6"/>
        <v>7.283502198432422</v>
      </c>
      <c r="P24" s="60">
        <f t="shared" si="6"/>
        <v>5.0884955752212395</v>
      </c>
      <c r="Q24" s="60">
        <f t="shared" si="6"/>
        <v>5.7352649335185548</v>
      </c>
      <c r="R24" s="61">
        <f t="shared" si="6"/>
        <v>3.5275375512061906</v>
      </c>
      <c r="S24" s="62">
        <f t="shared" si="6"/>
        <v>5.7289656993156104</v>
      </c>
    </row>
    <row r="25" spans="2:19" s="4" customFormat="1" ht="29.1" customHeight="1" thickTop="1" thickBot="1">
      <c r="B25" s="156" t="s">
        <v>42</v>
      </c>
      <c r="C25" s="157" t="s">
        <v>43</v>
      </c>
      <c r="D25" s="158"/>
      <c r="E25" s="64">
        <v>110</v>
      </c>
      <c r="F25" s="51">
        <v>85</v>
      </c>
      <c r="G25" s="51">
        <v>137</v>
      </c>
      <c r="H25" s="51">
        <v>120</v>
      </c>
      <c r="I25" s="51">
        <v>224</v>
      </c>
      <c r="J25" s="51">
        <v>42</v>
      </c>
      <c r="K25" s="51">
        <v>127</v>
      </c>
      <c r="L25" s="51">
        <v>68</v>
      </c>
      <c r="M25" s="51">
        <v>116</v>
      </c>
      <c r="N25" s="51">
        <v>97</v>
      </c>
      <c r="O25" s="51">
        <v>196</v>
      </c>
      <c r="P25" s="51">
        <v>168</v>
      </c>
      <c r="Q25" s="51">
        <v>196</v>
      </c>
      <c r="R25" s="51">
        <v>190</v>
      </c>
      <c r="S25" s="52">
        <f>SUM(E25:R25)</f>
        <v>1876</v>
      </c>
    </row>
    <row r="26" spans="2:19" ht="29.1" customHeight="1" thickTop="1" thickBot="1">
      <c r="B26" s="132"/>
      <c r="C26" s="159" t="s">
        <v>38</v>
      </c>
      <c r="D26" s="160"/>
      <c r="E26" s="60">
        <f t="shared" ref="E26:S26" si="7">E25/E6*100</f>
        <v>3.0071077091306724</v>
      </c>
      <c r="F26" s="60">
        <f t="shared" si="7"/>
        <v>3.6278275714895432</v>
      </c>
      <c r="G26" s="60">
        <f t="shared" si="7"/>
        <v>4.0508574807806026</v>
      </c>
      <c r="H26" s="60">
        <f t="shared" si="7"/>
        <v>2.9418975239029175</v>
      </c>
      <c r="I26" s="60">
        <f t="shared" si="7"/>
        <v>3.5822805053574283</v>
      </c>
      <c r="J26" s="60">
        <f t="shared" si="7"/>
        <v>2.9432375613174488</v>
      </c>
      <c r="K26" s="60">
        <f t="shared" si="7"/>
        <v>3.3359600735487258</v>
      </c>
      <c r="L26" s="60">
        <f t="shared" si="7"/>
        <v>4.0332147093712933</v>
      </c>
      <c r="M26" s="60">
        <f t="shared" si="7"/>
        <v>4.7894302229562351</v>
      </c>
      <c r="N26" s="60">
        <f t="shared" si="7"/>
        <v>5.0945378151260501</v>
      </c>
      <c r="O26" s="60">
        <f t="shared" si="7"/>
        <v>3.7468935194035562</v>
      </c>
      <c r="P26" s="60">
        <f t="shared" si="7"/>
        <v>4.6460176991150446</v>
      </c>
      <c r="Q26" s="60">
        <f t="shared" si="7"/>
        <v>3.8896606469537605</v>
      </c>
      <c r="R26" s="61">
        <f t="shared" si="7"/>
        <v>4.3240782885753299</v>
      </c>
      <c r="S26" s="62">
        <f t="shared" si="7"/>
        <v>3.8098332690237808</v>
      </c>
    </row>
    <row r="27" spans="2:19" ht="29.1" customHeight="1" thickTop="1" thickBot="1">
      <c r="B27" s="156" t="s">
        <v>44</v>
      </c>
      <c r="C27" s="162" t="s">
        <v>45</v>
      </c>
      <c r="D27" s="163"/>
      <c r="E27" s="64">
        <v>574</v>
      </c>
      <c r="F27" s="51">
        <v>437</v>
      </c>
      <c r="G27" s="51">
        <v>745</v>
      </c>
      <c r="H27" s="51">
        <v>719</v>
      </c>
      <c r="I27" s="51">
        <v>1364</v>
      </c>
      <c r="J27" s="51">
        <v>316</v>
      </c>
      <c r="K27" s="51">
        <v>815</v>
      </c>
      <c r="L27" s="51">
        <v>263</v>
      </c>
      <c r="M27" s="51">
        <v>627</v>
      </c>
      <c r="N27" s="51">
        <v>321</v>
      </c>
      <c r="O27" s="51">
        <v>1009</v>
      </c>
      <c r="P27" s="51">
        <v>947</v>
      </c>
      <c r="Q27" s="51">
        <v>938</v>
      </c>
      <c r="R27" s="51">
        <v>902</v>
      </c>
      <c r="S27" s="52">
        <f>SUM(E27:R27)</f>
        <v>9977</v>
      </c>
    </row>
    <row r="28" spans="2:19" ht="29.1" customHeight="1" thickTop="1" thickBot="1">
      <c r="B28" s="161"/>
      <c r="C28" s="159" t="s">
        <v>38</v>
      </c>
      <c r="D28" s="160"/>
      <c r="E28" s="60">
        <f>E27/E6*100</f>
        <v>15.691634773100056</v>
      </c>
      <c r="F28" s="60">
        <f t="shared" ref="F28:S28" si="8">F27/F6*100</f>
        <v>18.6513017498933</v>
      </c>
      <c r="G28" s="60">
        <f t="shared" si="8"/>
        <v>22.028385570668245</v>
      </c>
      <c r="H28" s="60">
        <f t="shared" si="8"/>
        <v>17.626869330718314</v>
      </c>
      <c r="I28" s="60">
        <f t="shared" si="8"/>
        <v>21.813529505837199</v>
      </c>
      <c r="J28" s="60">
        <f t="shared" si="8"/>
        <v>22.14435879467414</v>
      </c>
      <c r="K28" s="60">
        <f t="shared" si="8"/>
        <v>21.407932755450489</v>
      </c>
      <c r="L28" s="60">
        <f t="shared" si="8"/>
        <v>15.599051008303677</v>
      </c>
      <c r="M28" s="60">
        <f t="shared" si="8"/>
        <v>25.887696118909993</v>
      </c>
      <c r="N28" s="60">
        <f t="shared" si="8"/>
        <v>16.859243697478991</v>
      </c>
      <c r="O28" s="60">
        <f t="shared" si="8"/>
        <v>19.288854903460141</v>
      </c>
      <c r="P28" s="60">
        <f t="shared" si="8"/>
        <v>26.189159292035395</v>
      </c>
      <c r="Q28" s="60">
        <f t="shared" si="8"/>
        <v>18.614804524707282</v>
      </c>
      <c r="R28" s="60">
        <f t="shared" si="8"/>
        <v>20.527992717341832</v>
      </c>
      <c r="S28" s="60">
        <f t="shared" si="8"/>
        <v>20.261570642350886</v>
      </c>
    </row>
    <row r="29" spans="2:19" ht="29.1" customHeight="1" thickBot="1">
      <c r="B29" s="171" t="s">
        <v>46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3"/>
    </row>
    <row r="30" spans="2:19" ht="29.1" customHeight="1" thickTop="1" thickBot="1">
      <c r="B30" s="164" t="s">
        <v>20</v>
      </c>
      <c r="C30" s="174" t="s">
        <v>47</v>
      </c>
      <c r="D30" s="175"/>
      <c r="E30" s="49">
        <v>929</v>
      </c>
      <c r="F30" s="50">
        <v>649</v>
      </c>
      <c r="G30" s="50">
        <v>1054</v>
      </c>
      <c r="H30" s="50">
        <v>1127</v>
      </c>
      <c r="I30" s="50">
        <v>1755</v>
      </c>
      <c r="J30" s="50">
        <v>404</v>
      </c>
      <c r="K30" s="50">
        <v>1085</v>
      </c>
      <c r="L30" s="50">
        <v>529</v>
      </c>
      <c r="M30" s="51">
        <v>730</v>
      </c>
      <c r="N30" s="51">
        <v>653</v>
      </c>
      <c r="O30" s="51">
        <v>1233</v>
      </c>
      <c r="P30" s="51">
        <v>1154</v>
      </c>
      <c r="Q30" s="51">
        <v>1482</v>
      </c>
      <c r="R30" s="51">
        <v>1314</v>
      </c>
      <c r="S30" s="52">
        <f>SUM(E30:R30)</f>
        <v>14098</v>
      </c>
    </row>
    <row r="31" spans="2:19" ht="29.1" customHeight="1" thickTop="1" thickBot="1">
      <c r="B31" s="132"/>
      <c r="C31" s="159" t="s">
        <v>38</v>
      </c>
      <c r="D31" s="160"/>
      <c r="E31" s="60">
        <f t="shared" ref="E31:S31" si="9">E30/E6*100</f>
        <v>25.396391470749041</v>
      </c>
      <c r="F31" s="60">
        <f t="shared" si="9"/>
        <v>27.699530516431924</v>
      </c>
      <c r="G31" s="60">
        <f t="shared" si="9"/>
        <v>31.164991129509168</v>
      </c>
      <c r="H31" s="60">
        <f t="shared" si="9"/>
        <v>27.629320911988231</v>
      </c>
      <c r="I31" s="60">
        <f t="shared" si="9"/>
        <v>28.066528066528068</v>
      </c>
      <c r="J31" s="60">
        <f t="shared" si="9"/>
        <v>28.311142256482132</v>
      </c>
      <c r="K31" s="60">
        <f t="shared" si="9"/>
        <v>28.500131337010771</v>
      </c>
      <c r="L31" s="60">
        <f t="shared" si="9"/>
        <v>31.376037959667851</v>
      </c>
      <c r="M31" s="60">
        <f t="shared" si="9"/>
        <v>30.140379851362511</v>
      </c>
      <c r="N31" s="60">
        <f t="shared" si="9"/>
        <v>34.29621848739496</v>
      </c>
      <c r="O31" s="60">
        <f t="shared" si="9"/>
        <v>23.571018925635634</v>
      </c>
      <c r="P31" s="60">
        <f t="shared" si="9"/>
        <v>31.913716814159294</v>
      </c>
      <c r="Q31" s="60">
        <f t="shared" si="9"/>
        <v>29.410597340742211</v>
      </c>
      <c r="R31" s="61">
        <f t="shared" si="9"/>
        <v>29.904415111515704</v>
      </c>
      <c r="S31" s="62">
        <f t="shared" si="9"/>
        <v>28.630612700798114</v>
      </c>
    </row>
    <row r="32" spans="2:19" ht="29.1" customHeight="1" thickTop="1" thickBot="1">
      <c r="B32" s="156" t="s">
        <v>23</v>
      </c>
      <c r="C32" s="157" t="s">
        <v>48</v>
      </c>
      <c r="D32" s="158"/>
      <c r="E32" s="49">
        <v>1185</v>
      </c>
      <c r="F32" s="50">
        <v>764</v>
      </c>
      <c r="G32" s="50">
        <v>904</v>
      </c>
      <c r="H32" s="50">
        <v>1248</v>
      </c>
      <c r="I32" s="50">
        <v>1691</v>
      </c>
      <c r="J32" s="50">
        <v>490</v>
      </c>
      <c r="K32" s="50">
        <v>1076</v>
      </c>
      <c r="L32" s="50">
        <v>499</v>
      </c>
      <c r="M32" s="51">
        <v>683</v>
      </c>
      <c r="N32" s="51">
        <v>476</v>
      </c>
      <c r="O32" s="51">
        <v>1522</v>
      </c>
      <c r="P32" s="51">
        <v>931</v>
      </c>
      <c r="Q32" s="51">
        <v>1326</v>
      </c>
      <c r="R32" s="51">
        <v>1224</v>
      </c>
      <c r="S32" s="52">
        <f>SUM(E32:R32)</f>
        <v>14019</v>
      </c>
    </row>
    <row r="33" spans="2:22" ht="29.1" customHeight="1" thickTop="1" thickBot="1">
      <c r="B33" s="132"/>
      <c r="C33" s="159" t="s">
        <v>38</v>
      </c>
      <c r="D33" s="160"/>
      <c r="E33" s="60">
        <f t="shared" ref="E33:S33" si="10">E32/E6*100</f>
        <v>32.394751230180425</v>
      </c>
      <c r="F33" s="60">
        <f t="shared" si="10"/>
        <v>32.607767819035431</v>
      </c>
      <c r="G33" s="60">
        <f t="shared" si="10"/>
        <v>26.729745712596099</v>
      </c>
      <c r="H33" s="60">
        <f t="shared" si="10"/>
        <v>30.59573424859034</v>
      </c>
      <c r="I33" s="60">
        <f t="shared" si="10"/>
        <v>27.043019350711656</v>
      </c>
      <c r="J33" s="60">
        <f t="shared" si="10"/>
        <v>34.337771548703572</v>
      </c>
      <c r="K33" s="60">
        <f t="shared" si="10"/>
        <v>28.263724717625426</v>
      </c>
      <c r="L33" s="60">
        <f t="shared" si="10"/>
        <v>29.596678529062871</v>
      </c>
      <c r="M33" s="60">
        <f t="shared" si="10"/>
        <v>28.199834847233689</v>
      </c>
      <c r="N33" s="60">
        <f t="shared" si="10"/>
        <v>25</v>
      </c>
      <c r="O33" s="60">
        <f t="shared" si="10"/>
        <v>29.095775186388835</v>
      </c>
      <c r="P33" s="60">
        <f t="shared" si="10"/>
        <v>25.746681415929203</v>
      </c>
      <c r="Q33" s="60">
        <f t="shared" si="10"/>
        <v>26.314744989085138</v>
      </c>
      <c r="R33" s="61">
        <f t="shared" si="10"/>
        <v>27.856167501137914</v>
      </c>
      <c r="S33" s="62">
        <f t="shared" si="10"/>
        <v>28.470177291281658</v>
      </c>
    </row>
    <row r="34" spans="2:22" ht="29.1" customHeight="1" thickTop="1" thickBot="1">
      <c r="B34" s="156" t="s">
        <v>28</v>
      </c>
      <c r="C34" s="157" t="s">
        <v>49</v>
      </c>
      <c r="D34" s="158"/>
      <c r="E34" s="49">
        <v>1402</v>
      </c>
      <c r="F34" s="50">
        <v>1055</v>
      </c>
      <c r="G34" s="50">
        <v>1869</v>
      </c>
      <c r="H34" s="50">
        <v>2379</v>
      </c>
      <c r="I34" s="50">
        <v>3750</v>
      </c>
      <c r="J34" s="50">
        <v>569</v>
      </c>
      <c r="K34" s="50">
        <v>2193</v>
      </c>
      <c r="L34" s="50">
        <v>747</v>
      </c>
      <c r="M34" s="51">
        <v>1242</v>
      </c>
      <c r="N34" s="51">
        <v>957</v>
      </c>
      <c r="O34" s="51">
        <v>2473</v>
      </c>
      <c r="P34" s="51">
        <v>1721</v>
      </c>
      <c r="Q34" s="51">
        <v>2634</v>
      </c>
      <c r="R34" s="51">
        <v>2335</v>
      </c>
      <c r="S34" s="52">
        <f>SUM(E34:R34)</f>
        <v>25326</v>
      </c>
    </row>
    <row r="35" spans="2:22" ht="29.1" customHeight="1" thickTop="1" thickBot="1">
      <c r="B35" s="132"/>
      <c r="C35" s="159" t="s">
        <v>38</v>
      </c>
      <c r="D35" s="160"/>
      <c r="E35" s="60">
        <f t="shared" ref="E35:S35" si="11">E34/E6*100</f>
        <v>38.32695462001093</v>
      </c>
      <c r="F35" s="60">
        <f t="shared" si="11"/>
        <v>45.027742210840806</v>
      </c>
      <c r="G35" s="60">
        <f t="shared" si="11"/>
        <v>55.26315789473685</v>
      </c>
      <c r="H35" s="60">
        <f t="shared" si="11"/>
        <v>58.32311841137534</v>
      </c>
      <c r="I35" s="60">
        <f t="shared" si="11"/>
        <v>59.971213817367662</v>
      </c>
      <c r="J35" s="60">
        <f t="shared" si="11"/>
        <v>39.873861247372112</v>
      </c>
      <c r="K35" s="60">
        <f t="shared" si="11"/>
        <v>57.604412923561867</v>
      </c>
      <c r="L35" s="60">
        <f t="shared" si="11"/>
        <v>44.306049822064061</v>
      </c>
      <c r="M35" s="60">
        <f t="shared" si="11"/>
        <v>51.279933938893471</v>
      </c>
      <c r="N35" s="60">
        <f t="shared" si="11"/>
        <v>50.262605042016808</v>
      </c>
      <c r="O35" s="60">
        <f t="shared" si="11"/>
        <v>47.275855476964253</v>
      </c>
      <c r="P35" s="60">
        <f t="shared" si="11"/>
        <v>47.594026548672566</v>
      </c>
      <c r="Q35" s="60">
        <f t="shared" si="11"/>
        <v>52.272276245286761</v>
      </c>
      <c r="R35" s="61">
        <f t="shared" si="11"/>
        <v>53.140646335912614</v>
      </c>
      <c r="S35" s="62">
        <f t="shared" si="11"/>
        <v>51.432749131821041</v>
      </c>
    </row>
    <row r="36" spans="2:22" ht="29.1" customHeight="1" thickTop="1" thickBot="1">
      <c r="B36" s="156" t="s">
        <v>31</v>
      </c>
      <c r="C36" s="162" t="s">
        <v>50</v>
      </c>
      <c r="D36" s="163"/>
      <c r="E36" s="64">
        <v>477</v>
      </c>
      <c r="F36" s="51">
        <v>354</v>
      </c>
      <c r="G36" s="51">
        <v>503</v>
      </c>
      <c r="H36" s="51">
        <v>506</v>
      </c>
      <c r="I36" s="51">
        <v>997</v>
      </c>
      <c r="J36" s="51">
        <v>168</v>
      </c>
      <c r="K36" s="51">
        <v>542</v>
      </c>
      <c r="L36" s="51">
        <v>251</v>
      </c>
      <c r="M36" s="51">
        <v>325</v>
      </c>
      <c r="N36" s="51">
        <v>277</v>
      </c>
      <c r="O36" s="51">
        <v>553</v>
      </c>
      <c r="P36" s="51">
        <v>483</v>
      </c>
      <c r="Q36" s="51">
        <v>825</v>
      </c>
      <c r="R36" s="51">
        <v>773</v>
      </c>
      <c r="S36" s="52">
        <f>SUM(E36:R36)</f>
        <v>7034</v>
      </c>
    </row>
    <row r="37" spans="2:22" ht="29.1" customHeight="1" thickTop="1" thickBot="1">
      <c r="B37" s="161"/>
      <c r="C37" s="159" t="s">
        <v>38</v>
      </c>
      <c r="D37" s="160"/>
      <c r="E37" s="60">
        <f t="shared" ref="E37:S37" si="12">E36/E6*100</f>
        <v>13.039912520503009</v>
      </c>
      <c r="F37" s="60">
        <f t="shared" si="12"/>
        <v>15.108834827144687</v>
      </c>
      <c r="G37" s="60">
        <f t="shared" si="12"/>
        <v>14.872856298048493</v>
      </c>
      <c r="H37" s="60">
        <f t="shared" si="12"/>
        <v>12.405001225790635</v>
      </c>
      <c r="I37" s="60">
        <f t="shared" si="12"/>
        <v>15.944346713577485</v>
      </c>
      <c r="J37" s="60">
        <f t="shared" si="12"/>
        <v>11.772950245269795</v>
      </c>
      <c r="K37" s="60">
        <f t="shared" si="12"/>
        <v>14.23693196742842</v>
      </c>
      <c r="L37" s="60">
        <f t="shared" si="12"/>
        <v>14.887307236061684</v>
      </c>
      <c r="M37" s="60">
        <f t="shared" si="12"/>
        <v>13.418662262592898</v>
      </c>
      <c r="N37" s="60">
        <f t="shared" si="12"/>
        <v>14.548319327731093</v>
      </c>
      <c r="O37" s="60">
        <f t="shared" si="12"/>
        <v>10.571592429745746</v>
      </c>
      <c r="P37" s="60">
        <f t="shared" si="12"/>
        <v>13.357300884955754</v>
      </c>
      <c r="Q37" s="60">
        <f t="shared" si="12"/>
        <v>16.372296090494146</v>
      </c>
      <c r="R37" s="61">
        <f t="shared" si="12"/>
        <v>17.592171142466999</v>
      </c>
      <c r="S37" s="62">
        <f t="shared" si="12"/>
        <v>14.284843930870617</v>
      </c>
    </row>
    <row r="38" spans="2:22" s="65" customFormat="1" ht="29.1" customHeight="1" thickTop="1" thickBot="1">
      <c r="B38" s="164" t="s">
        <v>42</v>
      </c>
      <c r="C38" s="166" t="s">
        <v>51</v>
      </c>
      <c r="D38" s="167"/>
      <c r="E38" s="64">
        <v>595</v>
      </c>
      <c r="F38" s="51">
        <v>279</v>
      </c>
      <c r="G38" s="51">
        <v>328</v>
      </c>
      <c r="H38" s="51">
        <v>172</v>
      </c>
      <c r="I38" s="51">
        <v>503</v>
      </c>
      <c r="J38" s="51">
        <v>102</v>
      </c>
      <c r="K38" s="51">
        <v>273</v>
      </c>
      <c r="L38" s="51">
        <v>162</v>
      </c>
      <c r="M38" s="51">
        <v>209</v>
      </c>
      <c r="N38" s="51">
        <v>148</v>
      </c>
      <c r="O38" s="51">
        <v>585</v>
      </c>
      <c r="P38" s="51">
        <v>285</v>
      </c>
      <c r="Q38" s="51">
        <v>341</v>
      </c>
      <c r="R38" s="51">
        <v>293</v>
      </c>
      <c r="S38" s="52">
        <f>SUM(E38:R38)</f>
        <v>4275</v>
      </c>
    </row>
    <row r="39" spans="2:22" s="4" customFormat="1" ht="29.1" customHeight="1" thickTop="1" thickBot="1">
      <c r="B39" s="165"/>
      <c r="C39" s="168" t="s">
        <v>38</v>
      </c>
      <c r="D39" s="169"/>
      <c r="E39" s="66">
        <f t="shared" ref="E39:S39" si="13">E38/E6*100</f>
        <v>16.265718972115913</v>
      </c>
      <c r="F39" s="67">
        <f t="shared" si="13"/>
        <v>11.907810499359796</v>
      </c>
      <c r="G39" s="67">
        <f t="shared" si="13"/>
        <v>9.698403311649912</v>
      </c>
      <c r="H39" s="67">
        <f t="shared" si="13"/>
        <v>4.2167197842608477</v>
      </c>
      <c r="I39" s="67">
        <f t="shared" si="13"/>
        <v>8.0441388133695817</v>
      </c>
      <c r="J39" s="67">
        <f t="shared" si="13"/>
        <v>7.1478626489138053</v>
      </c>
      <c r="K39" s="67">
        <f t="shared" si="13"/>
        <v>7.1710007880220656</v>
      </c>
      <c r="L39" s="67">
        <f t="shared" si="13"/>
        <v>9.6085409252669027</v>
      </c>
      <c r="M39" s="67">
        <f t="shared" si="13"/>
        <v>8.6292320396366637</v>
      </c>
      <c r="N39" s="67">
        <f t="shared" si="13"/>
        <v>7.7731092436974789</v>
      </c>
      <c r="O39" s="66">
        <f t="shared" si="13"/>
        <v>11.183330147199388</v>
      </c>
      <c r="P39" s="67">
        <f t="shared" si="13"/>
        <v>7.8816371681415935</v>
      </c>
      <c r="Q39" s="67">
        <f t="shared" si="13"/>
        <v>6.7672157174042473</v>
      </c>
      <c r="R39" s="68">
        <f t="shared" si="13"/>
        <v>6.6681838871187988</v>
      </c>
      <c r="S39" s="62">
        <f t="shared" si="13"/>
        <v>8.6817895656058983</v>
      </c>
    </row>
    <row r="40" spans="2:22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2" s="4" customFormat="1" ht="48.75" customHeight="1" thickBot="1">
      <c r="B41" s="170" t="s">
        <v>52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</row>
    <row r="42" spans="2:22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1" t="s">
        <v>55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50"/>
    </row>
    <row r="44" spans="2:22" s="4" customFormat="1" ht="42" customHeight="1" thickTop="1" thickBot="1">
      <c r="B44" s="76" t="s">
        <v>20</v>
      </c>
      <c r="C44" s="154" t="s">
        <v>56</v>
      </c>
      <c r="D44" s="155"/>
      <c r="E44" s="57">
        <v>323</v>
      </c>
      <c r="F44" s="57">
        <v>321</v>
      </c>
      <c r="G44" s="57">
        <v>143</v>
      </c>
      <c r="H44" s="57">
        <v>239</v>
      </c>
      <c r="I44" s="57">
        <v>64</v>
      </c>
      <c r="J44" s="57">
        <v>220</v>
      </c>
      <c r="K44" s="57">
        <v>247</v>
      </c>
      <c r="L44" s="57">
        <v>107</v>
      </c>
      <c r="M44" s="57">
        <v>148</v>
      </c>
      <c r="N44" s="57">
        <v>77</v>
      </c>
      <c r="O44" s="57">
        <v>522</v>
      </c>
      <c r="P44" s="57">
        <v>174</v>
      </c>
      <c r="Q44" s="57">
        <v>414</v>
      </c>
      <c r="R44" s="77">
        <v>219</v>
      </c>
      <c r="S44" s="78">
        <f>SUM(E44:R44)</f>
        <v>3218</v>
      </c>
    </row>
    <row r="45" spans="2:22" s="4" customFormat="1" ht="42" customHeight="1" thickTop="1" thickBot="1">
      <c r="B45" s="79"/>
      <c r="C45" s="144" t="s">
        <v>57</v>
      </c>
      <c r="D45" s="145"/>
      <c r="E45" s="80">
        <v>119</v>
      </c>
      <c r="F45" s="50">
        <v>107</v>
      </c>
      <c r="G45" s="50">
        <v>49</v>
      </c>
      <c r="H45" s="50">
        <v>85</v>
      </c>
      <c r="I45" s="50">
        <v>8</v>
      </c>
      <c r="J45" s="50">
        <v>112</v>
      </c>
      <c r="K45" s="50">
        <v>128</v>
      </c>
      <c r="L45" s="50">
        <v>68</v>
      </c>
      <c r="M45" s="51">
        <v>71</v>
      </c>
      <c r="N45" s="51">
        <v>43</v>
      </c>
      <c r="O45" s="51">
        <v>121</v>
      </c>
      <c r="P45" s="51">
        <v>52</v>
      </c>
      <c r="Q45" s="51">
        <v>300</v>
      </c>
      <c r="R45" s="51">
        <v>113</v>
      </c>
      <c r="S45" s="78">
        <f>SUM(E45:R45)</f>
        <v>1376</v>
      </c>
    </row>
    <row r="46" spans="2:22" s="4" customFormat="1" ht="42" customHeight="1" thickTop="1" thickBot="1">
      <c r="B46" s="81" t="s">
        <v>23</v>
      </c>
      <c r="C46" s="146" t="s">
        <v>58</v>
      </c>
      <c r="D46" s="147"/>
      <c r="E46" s="82">
        <f>E44+'[1]Stan i struktura I 15'!E46</f>
        <v>627</v>
      </c>
      <c r="F46" s="82">
        <f>F44+'[1]Stan i struktura I 15'!F46</f>
        <v>458</v>
      </c>
      <c r="G46" s="82">
        <f>G44+'[1]Stan i struktura I 15'!G46</f>
        <v>293</v>
      </c>
      <c r="H46" s="82">
        <f>H44+'[1]Stan i struktura I 15'!H46</f>
        <v>398</v>
      </c>
      <c r="I46" s="82">
        <f>I44+'[1]Stan i struktura I 15'!I46</f>
        <v>142</v>
      </c>
      <c r="J46" s="82">
        <f>J44+'[1]Stan i struktura I 15'!J46</f>
        <v>424</v>
      </c>
      <c r="K46" s="82">
        <f>K44+'[1]Stan i struktura I 15'!K46</f>
        <v>323</v>
      </c>
      <c r="L46" s="82">
        <f>L44+'[1]Stan i struktura I 15'!L46</f>
        <v>244</v>
      </c>
      <c r="M46" s="82">
        <f>M44+'[1]Stan i struktura I 15'!M46</f>
        <v>364</v>
      </c>
      <c r="N46" s="82">
        <f>N44+'[1]Stan i struktura I 15'!N46</f>
        <v>181</v>
      </c>
      <c r="O46" s="82">
        <f>O44+'[1]Stan i struktura I 15'!O46</f>
        <v>927</v>
      </c>
      <c r="P46" s="82">
        <f>P44+'[1]Stan i struktura I 15'!P46</f>
        <v>250</v>
      </c>
      <c r="Q46" s="82">
        <f>Q44+'[1]Stan i struktura I 15'!Q46</f>
        <v>617</v>
      </c>
      <c r="R46" s="83">
        <f>R44+'[1]Stan i struktura I 15'!R46</f>
        <v>575</v>
      </c>
      <c r="S46" s="84">
        <f>S44+'[1]Stan i struktura I 15'!S46</f>
        <v>5823</v>
      </c>
      <c r="U46" s="4">
        <f>SUM(E46:R46)</f>
        <v>5823</v>
      </c>
      <c r="V46" s="4">
        <f>SUM(E46:R46)</f>
        <v>5823</v>
      </c>
    </row>
    <row r="47" spans="2:22" s="4" customFormat="1" ht="42" customHeight="1" thickBot="1">
      <c r="B47" s="148" t="s">
        <v>59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50"/>
    </row>
    <row r="48" spans="2:22" s="4" customFormat="1" ht="42" customHeight="1" thickTop="1" thickBot="1">
      <c r="B48" s="151" t="s">
        <v>20</v>
      </c>
      <c r="C48" s="152" t="s">
        <v>60</v>
      </c>
      <c r="D48" s="153"/>
      <c r="E48" s="58">
        <v>9</v>
      </c>
      <c r="F48" s="58">
        <v>8</v>
      </c>
      <c r="G48" s="58">
        <v>0</v>
      </c>
      <c r="H48" s="58">
        <v>0</v>
      </c>
      <c r="I48" s="58">
        <v>1</v>
      </c>
      <c r="J48" s="58">
        <v>12</v>
      </c>
      <c r="K48" s="58">
        <v>3</v>
      </c>
      <c r="L48" s="58">
        <v>3</v>
      </c>
      <c r="M48" s="58">
        <v>1</v>
      </c>
      <c r="N48" s="58">
        <v>2</v>
      </c>
      <c r="O48" s="58">
        <v>37</v>
      </c>
      <c r="P48" s="58">
        <v>1</v>
      </c>
      <c r="Q48" s="58">
        <v>22</v>
      </c>
      <c r="R48" s="59">
        <v>25</v>
      </c>
      <c r="S48" s="85">
        <f>SUM(E48:R48)</f>
        <v>124</v>
      </c>
    </row>
    <row r="49" spans="2:22" ht="42" customHeight="1" thickTop="1" thickBot="1">
      <c r="B49" s="132"/>
      <c r="C49" s="142" t="s">
        <v>61</v>
      </c>
      <c r="D49" s="143"/>
      <c r="E49" s="86">
        <f>E48+'[1]Stan i struktura I 15'!E49</f>
        <v>12</v>
      </c>
      <c r="F49" s="86">
        <f>F48+'[1]Stan i struktura I 15'!F49</f>
        <v>9</v>
      </c>
      <c r="G49" s="86">
        <f>G48+'[1]Stan i struktura I 15'!G49</f>
        <v>0</v>
      </c>
      <c r="H49" s="86">
        <f>H48+'[1]Stan i struktura I 15'!H49</f>
        <v>2</v>
      </c>
      <c r="I49" s="86">
        <f>I48+'[1]Stan i struktura I 15'!I49</f>
        <v>1</v>
      </c>
      <c r="J49" s="86">
        <f>J48+'[1]Stan i struktura I 15'!J49</f>
        <v>12</v>
      </c>
      <c r="K49" s="86">
        <f>K48+'[1]Stan i struktura I 15'!K49</f>
        <v>3</v>
      </c>
      <c r="L49" s="86">
        <f>L48+'[1]Stan i struktura I 15'!L49</f>
        <v>5</v>
      </c>
      <c r="M49" s="86">
        <f>M48+'[1]Stan i struktura I 15'!M49</f>
        <v>1</v>
      </c>
      <c r="N49" s="86">
        <f>N48+'[1]Stan i struktura I 15'!N49</f>
        <v>2</v>
      </c>
      <c r="O49" s="86">
        <f>O48+'[1]Stan i struktura I 15'!O49</f>
        <v>65</v>
      </c>
      <c r="P49" s="86">
        <f>P48+'[1]Stan i struktura I 15'!P49</f>
        <v>1</v>
      </c>
      <c r="Q49" s="86">
        <f>Q48+'[1]Stan i struktura I 15'!Q49</f>
        <v>30</v>
      </c>
      <c r="R49" s="87">
        <f>R48+'[1]Stan i struktura I 15'!R49</f>
        <v>33</v>
      </c>
      <c r="S49" s="84">
        <f>S48+'[1]Stan i struktura I 15'!S49</f>
        <v>176</v>
      </c>
      <c r="U49" s="1">
        <f>SUM(E49:R49)</f>
        <v>176</v>
      </c>
      <c r="V49" s="4">
        <f>SUM(E49:R49)</f>
        <v>176</v>
      </c>
    </row>
    <row r="50" spans="2:22" s="4" customFormat="1" ht="42" customHeight="1" thickTop="1" thickBot="1">
      <c r="B50" s="127" t="s">
        <v>23</v>
      </c>
      <c r="C50" s="140" t="s">
        <v>62</v>
      </c>
      <c r="D50" s="141"/>
      <c r="E50" s="88">
        <v>1</v>
      </c>
      <c r="F50" s="88">
        <v>17</v>
      </c>
      <c r="G50" s="88">
        <v>0</v>
      </c>
      <c r="H50" s="88">
        <v>1</v>
      </c>
      <c r="I50" s="88">
        <v>1</v>
      </c>
      <c r="J50" s="88">
        <v>5</v>
      </c>
      <c r="K50" s="88">
        <v>0</v>
      </c>
      <c r="L50" s="88">
        <v>1</v>
      </c>
      <c r="M50" s="88">
        <v>4</v>
      </c>
      <c r="N50" s="88">
        <v>0</v>
      </c>
      <c r="O50" s="88">
        <v>0</v>
      </c>
      <c r="P50" s="88">
        <v>10</v>
      </c>
      <c r="Q50" s="88">
        <v>19</v>
      </c>
      <c r="R50" s="89">
        <v>0</v>
      </c>
      <c r="S50" s="85">
        <f>SUM(E50:R50)</f>
        <v>59</v>
      </c>
    </row>
    <row r="51" spans="2:22" ht="42" customHeight="1" thickTop="1" thickBot="1">
      <c r="B51" s="132"/>
      <c r="C51" s="142" t="s">
        <v>63</v>
      </c>
      <c r="D51" s="143"/>
      <c r="E51" s="86">
        <f>E50+'[1]Stan i struktura I 15'!E51</f>
        <v>1</v>
      </c>
      <c r="F51" s="86">
        <f>F50+'[1]Stan i struktura I 15'!F51</f>
        <v>17</v>
      </c>
      <c r="G51" s="86">
        <f>G50+'[1]Stan i struktura I 15'!G51</f>
        <v>0</v>
      </c>
      <c r="H51" s="86">
        <f>H50+'[1]Stan i struktura I 15'!H51</f>
        <v>2</v>
      </c>
      <c r="I51" s="86">
        <f>I50+'[1]Stan i struktura I 15'!I51</f>
        <v>2</v>
      </c>
      <c r="J51" s="86">
        <f>J50+'[1]Stan i struktura I 15'!J51</f>
        <v>5</v>
      </c>
      <c r="K51" s="86">
        <f>K50+'[1]Stan i struktura I 15'!K51</f>
        <v>0</v>
      </c>
      <c r="L51" s="86">
        <f>L50+'[1]Stan i struktura I 15'!L51</f>
        <v>5</v>
      </c>
      <c r="M51" s="86">
        <f>M50+'[1]Stan i struktura I 15'!M51</f>
        <v>13</v>
      </c>
      <c r="N51" s="86">
        <f>N50+'[1]Stan i struktura I 15'!N51</f>
        <v>0</v>
      </c>
      <c r="O51" s="86">
        <f>O50+'[1]Stan i struktura I 15'!O51</f>
        <v>0</v>
      </c>
      <c r="P51" s="86">
        <f>P50+'[1]Stan i struktura I 15'!P51</f>
        <v>10</v>
      </c>
      <c r="Q51" s="86">
        <f>Q50+'[1]Stan i struktura I 15'!Q51</f>
        <v>21</v>
      </c>
      <c r="R51" s="87">
        <f>R50+'[1]Stan i struktura I 15'!R51</f>
        <v>0</v>
      </c>
      <c r="S51" s="84">
        <f>S50+'[1]Stan i struktura I 15'!S51</f>
        <v>76</v>
      </c>
      <c r="U51" s="1">
        <f>SUM(E51:R51)</f>
        <v>76</v>
      </c>
      <c r="V51" s="4">
        <f>SUM(E51:R51)</f>
        <v>76</v>
      </c>
    </row>
    <row r="52" spans="2:22" s="4" customFormat="1" ht="42" customHeight="1" thickTop="1" thickBot="1">
      <c r="B52" s="119" t="s">
        <v>28</v>
      </c>
      <c r="C52" s="133" t="s">
        <v>64</v>
      </c>
      <c r="D52" s="134"/>
      <c r="E52" s="49">
        <v>1</v>
      </c>
      <c r="F52" s="50">
        <v>0</v>
      </c>
      <c r="G52" s="50">
        <v>0</v>
      </c>
      <c r="H52" s="50">
        <v>14</v>
      </c>
      <c r="I52" s="51">
        <v>0</v>
      </c>
      <c r="J52" s="50">
        <v>11</v>
      </c>
      <c r="K52" s="51">
        <v>0</v>
      </c>
      <c r="L52" s="50">
        <v>0</v>
      </c>
      <c r="M52" s="51">
        <v>7</v>
      </c>
      <c r="N52" s="51">
        <v>5</v>
      </c>
      <c r="O52" s="51">
        <v>3</v>
      </c>
      <c r="P52" s="50">
        <v>0</v>
      </c>
      <c r="Q52" s="90">
        <v>0</v>
      </c>
      <c r="R52" s="51">
        <v>10</v>
      </c>
      <c r="S52" s="85">
        <f>SUM(E52:R52)</f>
        <v>51</v>
      </c>
    </row>
    <row r="53" spans="2:22" ht="42" customHeight="1" thickTop="1" thickBot="1">
      <c r="B53" s="132"/>
      <c r="C53" s="142" t="s">
        <v>65</v>
      </c>
      <c r="D53" s="143"/>
      <c r="E53" s="86">
        <f>E52+'[1]Stan i struktura I 15'!E53</f>
        <v>1</v>
      </c>
      <c r="F53" s="86">
        <f>F52+'[1]Stan i struktura I 15'!F53</f>
        <v>0</v>
      </c>
      <c r="G53" s="86">
        <f>G52+'[1]Stan i struktura I 15'!G53</f>
        <v>0</v>
      </c>
      <c r="H53" s="86">
        <f>H52+'[1]Stan i struktura I 15'!H53</f>
        <v>14</v>
      </c>
      <c r="I53" s="86">
        <f>I52+'[1]Stan i struktura I 15'!I53</f>
        <v>0</v>
      </c>
      <c r="J53" s="86">
        <f>J52+'[1]Stan i struktura I 15'!J53</f>
        <v>11</v>
      </c>
      <c r="K53" s="86">
        <f>K52+'[1]Stan i struktura I 15'!K53</f>
        <v>1</v>
      </c>
      <c r="L53" s="86">
        <f>L52+'[1]Stan i struktura I 15'!L53</f>
        <v>0</v>
      </c>
      <c r="M53" s="86">
        <f>M52+'[1]Stan i struktura I 15'!M53</f>
        <v>7</v>
      </c>
      <c r="N53" s="86">
        <f>N52+'[1]Stan i struktura I 15'!N53</f>
        <v>7</v>
      </c>
      <c r="O53" s="86">
        <f>O52+'[1]Stan i struktura I 15'!O53</f>
        <v>3</v>
      </c>
      <c r="P53" s="86">
        <f>P52+'[1]Stan i struktura I 15'!P53</f>
        <v>0</v>
      </c>
      <c r="Q53" s="86">
        <f>Q52+'[1]Stan i struktura I 15'!Q53</f>
        <v>0</v>
      </c>
      <c r="R53" s="87">
        <f>R52+'[1]Stan i struktura I 15'!R53</f>
        <v>10</v>
      </c>
      <c r="S53" s="84">
        <f>S52+'[1]Stan i struktura I 15'!S53</f>
        <v>54</v>
      </c>
      <c r="U53" s="1">
        <f>SUM(E53:R53)</f>
        <v>54</v>
      </c>
      <c r="V53" s="4">
        <f>SUM(E53:R53)</f>
        <v>54</v>
      </c>
    </row>
    <row r="54" spans="2:22" s="4" customFormat="1" ht="42" customHeight="1" thickTop="1" thickBot="1">
      <c r="B54" s="119" t="s">
        <v>31</v>
      </c>
      <c r="C54" s="133" t="s">
        <v>66</v>
      </c>
      <c r="D54" s="134"/>
      <c r="E54" s="49">
        <v>5</v>
      </c>
      <c r="F54" s="50">
        <v>1</v>
      </c>
      <c r="G54" s="50">
        <v>0</v>
      </c>
      <c r="H54" s="50">
        <v>0</v>
      </c>
      <c r="I54" s="51">
        <v>0</v>
      </c>
      <c r="J54" s="50">
        <v>4</v>
      </c>
      <c r="K54" s="51">
        <v>6</v>
      </c>
      <c r="L54" s="50">
        <v>4</v>
      </c>
      <c r="M54" s="51">
        <v>3</v>
      </c>
      <c r="N54" s="51">
        <v>7</v>
      </c>
      <c r="O54" s="51">
        <v>1</v>
      </c>
      <c r="P54" s="50">
        <v>1</v>
      </c>
      <c r="Q54" s="90">
        <v>5</v>
      </c>
      <c r="R54" s="51">
        <v>6</v>
      </c>
      <c r="S54" s="85">
        <f>SUM(E54:R54)</f>
        <v>43</v>
      </c>
    </row>
    <row r="55" spans="2:22" s="4" customFormat="1" ht="42" customHeight="1" thickTop="1" thickBot="1">
      <c r="B55" s="132"/>
      <c r="C55" s="135" t="s">
        <v>67</v>
      </c>
      <c r="D55" s="136"/>
      <c r="E55" s="86">
        <f>E54+'[1]Stan i struktura I 15'!E55</f>
        <v>5</v>
      </c>
      <c r="F55" s="86">
        <f>F54+'[1]Stan i struktura I 15'!F55</f>
        <v>1</v>
      </c>
      <c r="G55" s="86">
        <f>G54+'[1]Stan i struktura I 15'!G55</f>
        <v>0</v>
      </c>
      <c r="H55" s="86">
        <f>H54+'[1]Stan i struktura I 15'!H55</f>
        <v>0</v>
      </c>
      <c r="I55" s="86">
        <f>I54+'[1]Stan i struktura I 15'!I55</f>
        <v>0</v>
      </c>
      <c r="J55" s="86">
        <f>J54+'[1]Stan i struktura I 15'!J55</f>
        <v>6</v>
      </c>
      <c r="K55" s="86">
        <f>K54+'[1]Stan i struktura I 15'!K55</f>
        <v>13</v>
      </c>
      <c r="L55" s="86">
        <f>L54+'[1]Stan i struktura I 15'!L55</f>
        <v>7</v>
      </c>
      <c r="M55" s="86">
        <f>M54+'[1]Stan i struktura I 15'!M55</f>
        <v>4</v>
      </c>
      <c r="N55" s="86">
        <f>N54+'[1]Stan i struktura I 15'!N55</f>
        <v>7</v>
      </c>
      <c r="O55" s="86">
        <f>O54+'[1]Stan i struktura I 15'!O55</f>
        <v>1</v>
      </c>
      <c r="P55" s="86">
        <f>P54+'[1]Stan i struktura I 15'!P55</f>
        <v>4</v>
      </c>
      <c r="Q55" s="86">
        <f>Q54+'[1]Stan i struktura I 15'!Q55</f>
        <v>13</v>
      </c>
      <c r="R55" s="87">
        <f>R54+'[1]Stan i struktura I 15'!R55</f>
        <v>14</v>
      </c>
      <c r="S55" s="84">
        <f>S54+'[1]Stan i struktura I 15'!S55</f>
        <v>75</v>
      </c>
      <c r="U55" s="4">
        <f>SUM(E55:R55)</f>
        <v>75</v>
      </c>
      <c r="V55" s="4">
        <f>SUM(E55:R55)</f>
        <v>75</v>
      </c>
    </row>
    <row r="56" spans="2:22" s="4" customFormat="1" ht="42" customHeight="1" thickTop="1" thickBot="1">
      <c r="B56" s="119" t="s">
        <v>42</v>
      </c>
      <c r="C56" s="120" t="s">
        <v>68</v>
      </c>
      <c r="D56" s="121"/>
      <c r="E56" s="91">
        <v>4</v>
      </c>
      <c r="F56" s="91">
        <v>2</v>
      </c>
      <c r="G56" s="91">
        <v>0</v>
      </c>
      <c r="H56" s="91">
        <v>0</v>
      </c>
      <c r="I56" s="91">
        <v>0</v>
      </c>
      <c r="J56" s="91">
        <v>0</v>
      </c>
      <c r="K56" s="91">
        <v>2</v>
      </c>
      <c r="L56" s="91">
        <v>1</v>
      </c>
      <c r="M56" s="91">
        <v>0</v>
      </c>
      <c r="N56" s="91">
        <v>1</v>
      </c>
      <c r="O56" s="91">
        <v>7</v>
      </c>
      <c r="P56" s="91">
        <v>1</v>
      </c>
      <c r="Q56" s="91">
        <v>2</v>
      </c>
      <c r="R56" s="92">
        <v>9</v>
      </c>
      <c r="S56" s="85">
        <f>SUM(E56:R56)</f>
        <v>29</v>
      </c>
    </row>
    <row r="57" spans="2:22" s="4" customFormat="1" ht="42" customHeight="1" thickTop="1" thickBot="1">
      <c r="B57" s="137"/>
      <c r="C57" s="138" t="s">
        <v>69</v>
      </c>
      <c r="D57" s="139"/>
      <c r="E57" s="86">
        <f>E56+'[1]Stan i struktura I 15'!E57</f>
        <v>4</v>
      </c>
      <c r="F57" s="86">
        <f>F56+'[1]Stan i struktura I 15'!F57</f>
        <v>2</v>
      </c>
      <c r="G57" s="86">
        <f>G56+'[1]Stan i struktura I 15'!G57</f>
        <v>0</v>
      </c>
      <c r="H57" s="86">
        <f>H56+'[1]Stan i struktura I 15'!H57</f>
        <v>0</v>
      </c>
      <c r="I57" s="86">
        <f>I56+'[1]Stan i struktura I 15'!I57</f>
        <v>1</v>
      </c>
      <c r="J57" s="86">
        <f>J56+'[1]Stan i struktura I 15'!J57</f>
        <v>0</v>
      </c>
      <c r="K57" s="86">
        <f>K56+'[1]Stan i struktura I 15'!K57</f>
        <v>2</v>
      </c>
      <c r="L57" s="86">
        <f>L56+'[1]Stan i struktura I 15'!L57</f>
        <v>1</v>
      </c>
      <c r="M57" s="86">
        <f>M56+'[1]Stan i struktura I 15'!M57</f>
        <v>0</v>
      </c>
      <c r="N57" s="86">
        <f>N56+'[1]Stan i struktura I 15'!N57</f>
        <v>1</v>
      </c>
      <c r="O57" s="86">
        <f>O56+'[1]Stan i struktura I 15'!O57</f>
        <v>10</v>
      </c>
      <c r="P57" s="86">
        <f>P56+'[1]Stan i struktura I 15'!P57</f>
        <v>2</v>
      </c>
      <c r="Q57" s="86">
        <f>Q56+'[1]Stan i struktura I 15'!Q57</f>
        <v>6</v>
      </c>
      <c r="R57" s="87">
        <f>R56+'[1]Stan i struktura I 15'!R57</f>
        <v>11</v>
      </c>
      <c r="S57" s="84">
        <f>S56+'[1]Stan i struktura I 15'!S57</f>
        <v>40</v>
      </c>
      <c r="U57" s="4">
        <f>SUM(E57:R57)</f>
        <v>40</v>
      </c>
      <c r="V57" s="4">
        <f>SUM(E57:R57)</f>
        <v>40</v>
      </c>
    </row>
    <row r="58" spans="2:22" s="4" customFormat="1" ht="42" customHeight="1" thickTop="1" thickBot="1">
      <c r="B58" s="119" t="s">
        <v>44</v>
      </c>
      <c r="C58" s="120" t="s">
        <v>70</v>
      </c>
      <c r="D58" s="121"/>
      <c r="E58" s="91">
        <v>6</v>
      </c>
      <c r="F58" s="91">
        <v>0</v>
      </c>
      <c r="G58" s="91">
        <v>8</v>
      </c>
      <c r="H58" s="91">
        <v>17</v>
      </c>
      <c r="I58" s="91">
        <v>4</v>
      </c>
      <c r="J58" s="91">
        <v>1</v>
      </c>
      <c r="K58" s="91">
        <v>1</v>
      </c>
      <c r="L58" s="91">
        <v>5</v>
      </c>
      <c r="M58" s="91">
        <v>6</v>
      </c>
      <c r="N58" s="91">
        <v>22</v>
      </c>
      <c r="O58" s="91">
        <v>5</v>
      </c>
      <c r="P58" s="91">
        <v>6</v>
      </c>
      <c r="Q58" s="91">
        <v>3</v>
      </c>
      <c r="R58" s="92">
        <v>6</v>
      </c>
      <c r="S58" s="85">
        <f>SUM(E58:R58)</f>
        <v>90</v>
      </c>
    </row>
    <row r="59" spans="2:22" s="4" customFormat="1" ht="42" customHeight="1" thickTop="1" thickBot="1">
      <c r="B59" s="127"/>
      <c r="C59" s="128" t="s">
        <v>71</v>
      </c>
      <c r="D59" s="129"/>
      <c r="E59" s="86">
        <f>E58+'[1]Stan i struktura I 15'!E59</f>
        <v>6</v>
      </c>
      <c r="F59" s="86">
        <f>F58+'[1]Stan i struktura I 15'!F59</f>
        <v>0</v>
      </c>
      <c r="G59" s="86">
        <f>G58+'[1]Stan i struktura I 15'!G59</f>
        <v>8</v>
      </c>
      <c r="H59" s="86">
        <f>H58+'[1]Stan i struktura I 15'!H59</f>
        <v>19</v>
      </c>
      <c r="I59" s="86">
        <f>I58+'[1]Stan i struktura I 15'!I59</f>
        <v>4</v>
      </c>
      <c r="J59" s="86">
        <f>J58+'[1]Stan i struktura I 15'!J59</f>
        <v>1</v>
      </c>
      <c r="K59" s="86">
        <f>K58+'[1]Stan i struktura I 15'!K59</f>
        <v>1</v>
      </c>
      <c r="L59" s="86">
        <f>L58+'[1]Stan i struktura I 15'!L59</f>
        <v>6</v>
      </c>
      <c r="M59" s="86">
        <f>M58+'[1]Stan i struktura I 15'!M59</f>
        <v>6</v>
      </c>
      <c r="N59" s="86">
        <f>N58+'[1]Stan i struktura I 15'!N59</f>
        <v>26</v>
      </c>
      <c r="O59" s="86">
        <f>O58+'[1]Stan i struktura I 15'!O59</f>
        <v>6</v>
      </c>
      <c r="P59" s="86">
        <f>P58+'[1]Stan i struktura I 15'!P59</f>
        <v>6</v>
      </c>
      <c r="Q59" s="86">
        <f>Q58+'[1]Stan i struktura I 15'!Q59</f>
        <v>17</v>
      </c>
      <c r="R59" s="87">
        <f>R58+'[1]Stan i struktura I 15'!R59</f>
        <v>26</v>
      </c>
      <c r="S59" s="84">
        <f>S58+'[1]Stan i struktura I 15'!S59</f>
        <v>132</v>
      </c>
      <c r="U59" s="4">
        <f>SUM(E59:R59)</f>
        <v>132</v>
      </c>
      <c r="V59" s="4">
        <f>SUM(E59:R59)</f>
        <v>132</v>
      </c>
    </row>
    <row r="60" spans="2:22" s="4" customFormat="1" ht="42" customHeight="1" thickTop="1" thickBot="1">
      <c r="B60" s="118" t="s">
        <v>72</v>
      </c>
      <c r="C60" s="120" t="s">
        <v>73</v>
      </c>
      <c r="D60" s="121"/>
      <c r="E60" s="91">
        <v>73</v>
      </c>
      <c r="F60" s="91">
        <v>34</v>
      </c>
      <c r="G60" s="91">
        <v>43</v>
      </c>
      <c r="H60" s="91">
        <v>81</v>
      </c>
      <c r="I60" s="91">
        <v>1</v>
      </c>
      <c r="J60" s="91">
        <v>37</v>
      </c>
      <c r="K60" s="91">
        <v>31</v>
      </c>
      <c r="L60" s="91">
        <v>25</v>
      </c>
      <c r="M60" s="91">
        <v>14</v>
      </c>
      <c r="N60" s="91">
        <v>6</v>
      </c>
      <c r="O60" s="91">
        <v>66</v>
      </c>
      <c r="P60" s="91">
        <v>33</v>
      </c>
      <c r="Q60" s="91">
        <v>57</v>
      </c>
      <c r="R60" s="92">
        <v>58</v>
      </c>
      <c r="S60" s="85">
        <f>SUM(E60:R60)</f>
        <v>559</v>
      </c>
    </row>
    <row r="61" spans="2:22" s="4" customFormat="1" ht="42" customHeight="1" thickTop="1" thickBot="1">
      <c r="B61" s="118"/>
      <c r="C61" s="130" t="s">
        <v>74</v>
      </c>
      <c r="D61" s="131"/>
      <c r="E61" s="93">
        <f>E60+'[1]Stan i struktura I 15'!E61</f>
        <v>83</v>
      </c>
      <c r="F61" s="93">
        <f>F60+'[1]Stan i struktura I 15'!F61</f>
        <v>39</v>
      </c>
      <c r="G61" s="93">
        <f>G60+'[1]Stan i struktura I 15'!G61</f>
        <v>43</v>
      </c>
      <c r="H61" s="93">
        <f>H60+'[1]Stan i struktura I 15'!H61</f>
        <v>111</v>
      </c>
      <c r="I61" s="93">
        <f>I60+'[1]Stan i struktura I 15'!I61</f>
        <v>10</v>
      </c>
      <c r="J61" s="93">
        <f>J60+'[1]Stan i struktura I 15'!J61</f>
        <v>46</v>
      </c>
      <c r="K61" s="93">
        <f>K60+'[1]Stan i struktura I 15'!K61</f>
        <v>37</v>
      </c>
      <c r="L61" s="93">
        <f>L60+'[1]Stan i struktura I 15'!L61</f>
        <v>26</v>
      </c>
      <c r="M61" s="93">
        <f>M60+'[1]Stan i struktura I 15'!M61</f>
        <v>19</v>
      </c>
      <c r="N61" s="93">
        <f>N60+'[1]Stan i struktura I 15'!N61</f>
        <v>19</v>
      </c>
      <c r="O61" s="93">
        <f>O60+'[1]Stan i struktura I 15'!O61</f>
        <v>121</v>
      </c>
      <c r="P61" s="93">
        <f>P60+'[1]Stan i struktura I 15'!P61</f>
        <v>79</v>
      </c>
      <c r="Q61" s="93">
        <f>Q60+'[1]Stan i struktura I 15'!Q61</f>
        <v>60</v>
      </c>
      <c r="R61" s="94">
        <f>R60+'[1]Stan i struktura I 15'!R61</f>
        <v>71</v>
      </c>
      <c r="S61" s="84">
        <f>S60+'[1]Stan i struktura I 15'!S61</f>
        <v>764</v>
      </c>
      <c r="U61" s="4">
        <f>SUM(E61:R61)</f>
        <v>764</v>
      </c>
      <c r="V61" s="4">
        <f>SUM(E61:R61)</f>
        <v>764</v>
      </c>
    </row>
    <row r="62" spans="2:22" s="4" customFormat="1" ht="42" customHeight="1" thickTop="1" thickBot="1">
      <c r="B62" s="118" t="s">
        <v>75</v>
      </c>
      <c r="C62" s="120" t="s">
        <v>76</v>
      </c>
      <c r="D62" s="121"/>
      <c r="E62" s="91">
        <v>0</v>
      </c>
      <c r="F62" s="91">
        <v>11</v>
      </c>
      <c r="G62" s="91">
        <v>0</v>
      </c>
      <c r="H62" s="91">
        <v>0</v>
      </c>
      <c r="I62" s="91">
        <v>2</v>
      </c>
      <c r="J62" s="91">
        <v>42</v>
      </c>
      <c r="K62" s="91">
        <v>25</v>
      </c>
      <c r="L62" s="91">
        <v>0</v>
      </c>
      <c r="M62" s="91">
        <v>0</v>
      </c>
      <c r="N62" s="91">
        <v>25</v>
      </c>
      <c r="O62" s="91">
        <v>67</v>
      </c>
      <c r="P62" s="91">
        <v>1</v>
      </c>
      <c r="Q62" s="91">
        <v>130</v>
      </c>
      <c r="R62" s="92">
        <v>166</v>
      </c>
      <c r="S62" s="85">
        <f>SUM(E62:R62)</f>
        <v>469</v>
      </c>
    </row>
    <row r="63" spans="2:22" s="4" customFormat="1" ht="42" customHeight="1" thickTop="1" thickBot="1">
      <c r="B63" s="119"/>
      <c r="C63" s="122" t="s">
        <v>77</v>
      </c>
      <c r="D63" s="123"/>
      <c r="E63" s="86">
        <f>E62+'[1]Stan i struktura I 15'!E63</f>
        <v>0</v>
      </c>
      <c r="F63" s="86">
        <f>F62+'[1]Stan i struktura I 15'!F63</f>
        <v>11</v>
      </c>
      <c r="G63" s="86">
        <f>G62+'[1]Stan i struktura I 15'!G63</f>
        <v>0</v>
      </c>
      <c r="H63" s="86">
        <f>H62+'[1]Stan i struktura I 15'!H63</f>
        <v>0</v>
      </c>
      <c r="I63" s="86">
        <f>I62+'[1]Stan i struktura I 15'!I63</f>
        <v>3</v>
      </c>
      <c r="J63" s="86">
        <f>J62+'[1]Stan i struktura I 15'!J63</f>
        <v>42</v>
      </c>
      <c r="K63" s="86">
        <f>K62+'[1]Stan i struktura I 15'!K63</f>
        <v>25</v>
      </c>
      <c r="L63" s="86">
        <f>L62+'[1]Stan i struktura I 15'!L63</f>
        <v>0</v>
      </c>
      <c r="M63" s="86">
        <f>M62+'[1]Stan i struktura I 15'!M63</f>
        <v>0</v>
      </c>
      <c r="N63" s="86">
        <f>N62+'[1]Stan i struktura I 15'!N63</f>
        <v>25</v>
      </c>
      <c r="O63" s="86">
        <f>O62+'[1]Stan i struktura I 15'!O63</f>
        <v>67</v>
      </c>
      <c r="P63" s="86">
        <f>P62+'[1]Stan i struktura I 15'!P63</f>
        <v>1</v>
      </c>
      <c r="Q63" s="86">
        <f>Q62+'[1]Stan i struktura I 15'!Q63</f>
        <v>130</v>
      </c>
      <c r="R63" s="87">
        <f>R62+'[1]Stan i struktura I 15'!R63</f>
        <v>166</v>
      </c>
      <c r="S63" s="84">
        <f>S62+'[1]Stan i struktura I 15'!S63</f>
        <v>470</v>
      </c>
      <c r="U63" s="4">
        <f>SUM(E63:R63)</f>
        <v>470</v>
      </c>
      <c r="V63" s="4">
        <f>SUM(E63:R63)</f>
        <v>470</v>
      </c>
    </row>
    <row r="64" spans="2:22" s="4" customFormat="1" ht="42" customHeight="1" thickTop="1" thickBot="1">
      <c r="B64" s="118" t="s">
        <v>78</v>
      </c>
      <c r="C64" s="120" t="s">
        <v>79</v>
      </c>
      <c r="D64" s="121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124"/>
      <c r="C65" s="125" t="s">
        <v>80</v>
      </c>
      <c r="D65" s="126"/>
      <c r="E65" s="86">
        <f>E64+'[1]Stan i struktura I 15'!E65</f>
        <v>0</v>
      </c>
      <c r="F65" s="86">
        <f>F64+'[1]Stan i struktura I 15'!F65</f>
        <v>0</v>
      </c>
      <c r="G65" s="86">
        <f>G64+'[1]Stan i struktura I 15'!G65</f>
        <v>0</v>
      </c>
      <c r="H65" s="86">
        <f>H64+'[1]Stan i struktura I 15'!H65</f>
        <v>0</v>
      </c>
      <c r="I65" s="86">
        <f>I64+'[1]Stan i struktura I 15'!I65</f>
        <v>0</v>
      </c>
      <c r="J65" s="86">
        <f>J64+'[1]Stan i struktura I 15'!J65</f>
        <v>0</v>
      </c>
      <c r="K65" s="86">
        <f>K64+'[1]Stan i struktura I 15'!K65</f>
        <v>0</v>
      </c>
      <c r="L65" s="86">
        <f>L64+'[1]Stan i struktura I 15'!L65</f>
        <v>0</v>
      </c>
      <c r="M65" s="86">
        <f>M64+'[1]Stan i struktura I 15'!M65</f>
        <v>0</v>
      </c>
      <c r="N65" s="86">
        <f>N64+'[1]Stan i struktura I 15'!N65</f>
        <v>0</v>
      </c>
      <c r="O65" s="86">
        <f>O64+'[1]Stan i struktura I 15'!O65</f>
        <v>0</v>
      </c>
      <c r="P65" s="86">
        <f>P64+'[1]Stan i struktura I 15'!P65</f>
        <v>0</v>
      </c>
      <c r="Q65" s="86">
        <f>Q64+'[1]Stan i struktura I 15'!Q65</f>
        <v>0</v>
      </c>
      <c r="R65" s="87">
        <f>R64+'[1]Stan i struktura I 15'!R65</f>
        <v>0</v>
      </c>
      <c r="S65" s="84">
        <f>S64+'[1]Stan i struktura I 15'!S65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11" t="s">
        <v>81</v>
      </c>
      <c r="C66" s="113" t="s">
        <v>82</v>
      </c>
      <c r="D66" s="114"/>
      <c r="E66" s="95">
        <f t="shared" ref="E66:R67" si="14">E48+E50+E52+E54+E56+E58+E60+E62+E64</f>
        <v>99</v>
      </c>
      <c r="F66" s="95">
        <f t="shared" si="14"/>
        <v>73</v>
      </c>
      <c r="G66" s="95">
        <f t="shared" si="14"/>
        <v>51</v>
      </c>
      <c r="H66" s="95">
        <f t="shared" si="14"/>
        <v>113</v>
      </c>
      <c r="I66" s="95">
        <f t="shared" si="14"/>
        <v>9</v>
      </c>
      <c r="J66" s="95">
        <f t="shared" si="14"/>
        <v>112</v>
      </c>
      <c r="K66" s="95">
        <f t="shared" si="14"/>
        <v>68</v>
      </c>
      <c r="L66" s="95">
        <f t="shared" si="14"/>
        <v>39</v>
      </c>
      <c r="M66" s="95">
        <f t="shared" si="14"/>
        <v>35</v>
      </c>
      <c r="N66" s="95">
        <f t="shared" si="14"/>
        <v>68</v>
      </c>
      <c r="O66" s="95">
        <f t="shared" si="14"/>
        <v>186</v>
      </c>
      <c r="P66" s="95">
        <f t="shared" si="14"/>
        <v>53</v>
      </c>
      <c r="Q66" s="95">
        <f t="shared" si="14"/>
        <v>238</v>
      </c>
      <c r="R66" s="96">
        <f t="shared" si="14"/>
        <v>280</v>
      </c>
      <c r="S66" s="97">
        <f>SUM(E66:R66)</f>
        <v>1424</v>
      </c>
      <c r="V66" s="4"/>
    </row>
    <row r="67" spans="2:22" ht="45" customHeight="1" thickTop="1" thickBot="1">
      <c r="B67" s="112"/>
      <c r="C67" s="113" t="s">
        <v>83</v>
      </c>
      <c r="D67" s="114"/>
      <c r="E67" s="98">
        <f t="shared" si="14"/>
        <v>112</v>
      </c>
      <c r="F67" s="98">
        <f>F49+F51+F53+F55+F57+F59+F61+F63+F65</f>
        <v>79</v>
      </c>
      <c r="G67" s="98">
        <f t="shared" si="14"/>
        <v>51</v>
      </c>
      <c r="H67" s="98">
        <f t="shared" si="14"/>
        <v>148</v>
      </c>
      <c r="I67" s="98">
        <f t="shared" si="14"/>
        <v>21</v>
      </c>
      <c r="J67" s="98">
        <f t="shared" si="14"/>
        <v>123</v>
      </c>
      <c r="K67" s="98">
        <f t="shared" si="14"/>
        <v>82</v>
      </c>
      <c r="L67" s="98">
        <f t="shared" si="14"/>
        <v>50</v>
      </c>
      <c r="M67" s="98">
        <f t="shared" si="14"/>
        <v>50</v>
      </c>
      <c r="N67" s="98">
        <f t="shared" si="14"/>
        <v>87</v>
      </c>
      <c r="O67" s="98">
        <f t="shared" si="14"/>
        <v>273</v>
      </c>
      <c r="P67" s="98">
        <f t="shared" si="14"/>
        <v>103</v>
      </c>
      <c r="Q67" s="98">
        <f t="shared" si="14"/>
        <v>277</v>
      </c>
      <c r="R67" s="99">
        <f t="shared" si="14"/>
        <v>331</v>
      </c>
      <c r="S67" s="97">
        <f>SUM(E67:R67)</f>
        <v>1787</v>
      </c>
      <c r="V67" s="4"/>
    </row>
    <row r="68" spans="2:22" ht="14.25" customHeight="1">
      <c r="B68" s="115" t="s">
        <v>84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22" ht="14.25" customHeight="1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</row>
    <row r="75" spans="2:22" ht="13.5" thickBot="1"/>
    <row r="76" spans="2:22" ht="26.25" customHeight="1" thickTop="1" thickBot="1">
      <c r="E76" s="100">
        <v>109</v>
      </c>
      <c r="F76" s="100">
        <v>75</v>
      </c>
      <c r="G76" s="100">
        <v>45</v>
      </c>
      <c r="H76" s="100">
        <v>60</v>
      </c>
      <c r="I76" s="100">
        <v>63</v>
      </c>
      <c r="J76" s="100">
        <v>53</v>
      </c>
      <c r="K76" s="100">
        <v>40</v>
      </c>
      <c r="L76" s="100">
        <v>36</v>
      </c>
      <c r="M76" s="100">
        <v>55</v>
      </c>
      <c r="N76" s="100">
        <v>32</v>
      </c>
      <c r="O76" s="100">
        <v>133</v>
      </c>
      <c r="P76" s="100">
        <v>76</v>
      </c>
      <c r="Q76" s="100">
        <v>90</v>
      </c>
      <c r="R76" s="100">
        <v>72</v>
      </c>
      <c r="S76" s="78">
        <f>SUM(E76:R76)</f>
        <v>939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07" t="s">
        <v>125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5" ht="24.75" customHeight="1">
      <c r="B2" s="207" t="s">
        <v>126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2:15" ht="18.75" thickBot="1">
      <c r="B3" s="1"/>
      <c r="C3" s="210"/>
      <c r="D3" s="210"/>
      <c r="E3" s="210"/>
      <c r="F3" s="210"/>
      <c r="G3" s="210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11" t="s">
        <v>127</v>
      </c>
      <c r="C4" s="212" t="s">
        <v>128</v>
      </c>
      <c r="D4" s="213" t="s">
        <v>129</v>
      </c>
      <c r="E4" s="214" t="s">
        <v>130</v>
      </c>
      <c r="F4" s="210"/>
      <c r="G4" s="211" t="s">
        <v>127</v>
      </c>
      <c r="H4" s="215" t="s">
        <v>131</v>
      </c>
      <c r="I4" s="213" t="s">
        <v>129</v>
      </c>
      <c r="J4" s="214" t="s">
        <v>130</v>
      </c>
      <c r="K4" s="33"/>
      <c r="L4" s="211" t="s">
        <v>127</v>
      </c>
      <c r="M4" s="216" t="s">
        <v>128</v>
      </c>
      <c r="N4" s="213" t="s">
        <v>129</v>
      </c>
      <c r="O4" s="217" t="s">
        <v>130</v>
      </c>
    </row>
    <row r="5" spans="2:15" ht="18.75" customHeight="1" thickTop="1" thickBot="1">
      <c r="B5" s="218"/>
      <c r="C5" s="219"/>
      <c r="D5" s="220"/>
      <c r="E5" s="221"/>
      <c r="F5" s="210"/>
      <c r="G5" s="218"/>
      <c r="H5" s="222"/>
      <c r="I5" s="220"/>
      <c r="J5" s="221"/>
      <c r="K5" s="33"/>
      <c r="L5" s="218"/>
      <c r="M5" s="223"/>
      <c r="N5" s="220"/>
      <c r="O5" s="224"/>
    </row>
    <row r="6" spans="2:15" ht="17.100000000000001" customHeight="1" thickTop="1">
      <c r="B6" s="225" t="s">
        <v>132</v>
      </c>
      <c r="C6" s="226"/>
      <c r="D6" s="226"/>
      <c r="E6" s="227">
        <f>SUM(E8+E19+E27+E34+E41)</f>
        <v>17000</v>
      </c>
      <c r="F6" s="210"/>
      <c r="G6" s="228">
        <v>4</v>
      </c>
      <c r="H6" s="229" t="s">
        <v>133</v>
      </c>
      <c r="I6" s="230" t="s">
        <v>134</v>
      </c>
      <c r="J6" s="231">
        <v>798</v>
      </c>
      <c r="K6" s="33"/>
      <c r="L6" s="232" t="s">
        <v>135</v>
      </c>
      <c r="M6" s="233" t="s">
        <v>136</v>
      </c>
      <c r="N6" s="233" t="s">
        <v>137</v>
      </c>
      <c r="O6" s="234">
        <f>SUM(O7:O17)</f>
        <v>8847</v>
      </c>
    </row>
    <row r="7" spans="2:15" ht="17.100000000000001" customHeight="1" thickBot="1">
      <c r="B7" s="235"/>
      <c r="C7" s="236"/>
      <c r="D7" s="236"/>
      <c r="E7" s="237"/>
      <c r="F7" s="1"/>
      <c r="G7" s="238">
        <v>5</v>
      </c>
      <c r="H7" s="239" t="s">
        <v>138</v>
      </c>
      <c r="I7" s="231" t="s">
        <v>134</v>
      </c>
      <c r="J7" s="231">
        <v>374</v>
      </c>
      <c r="K7" s="1"/>
      <c r="L7" s="238">
        <v>1</v>
      </c>
      <c r="M7" s="239" t="s">
        <v>139</v>
      </c>
      <c r="N7" s="231" t="s">
        <v>134</v>
      </c>
      <c r="O7" s="240">
        <v>175</v>
      </c>
    </row>
    <row r="8" spans="2:15" ht="17.100000000000001" customHeight="1" thickTop="1" thickBot="1">
      <c r="B8" s="232" t="s">
        <v>140</v>
      </c>
      <c r="C8" s="233" t="s">
        <v>141</v>
      </c>
      <c r="D8" s="241" t="s">
        <v>137</v>
      </c>
      <c r="E8" s="234">
        <f>SUM(E9:E17)</f>
        <v>6001</v>
      </c>
      <c r="F8" s="1"/>
      <c r="G8" s="242"/>
      <c r="H8" s="243"/>
      <c r="I8" s="244"/>
      <c r="J8" s="245"/>
      <c r="K8" s="1"/>
      <c r="L8" s="238">
        <v>2</v>
      </c>
      <c r="M8" s="239" t="s">
        <v>142</v>
      </c>
      <c r="N8" s="231" t="s">
        <v>143</v>
      </c>
      <c r="O8" s="231">
        <v>190</v>
      </c>
    </row>
    <row r="9" spans="2:15" ht="17.100000000000001" customHeight="1" thickBot="1">
      <c r="B9" s="238">
        <v>1</v>
      </c>
      <c r="C9" s="239" t="s">
        <v>144</v>
      </c>
      <c r="D9" s="231" t="s">
        <v>143</v>
      </c>
      <c r="E9" s="246">
        <v>215</v>
      </c>
      <c r="F9" s="1"/>
      <c r="G9" s="247"/>
      <c r="H9" s="248"/>
      <c r="I9" s="249"/>
      <c r="J9" s="249"/>
      <c r="K9" s="1"/>
      <c r="L9" s="238">
        <v>3</v>
      </c>
      <c r="M9" s="239" t="s">
        <v>145</v>
      </c>
      <c r="N9" s="231" t="s">
        <v>134</v>
      </c>
      <c r="O9" s="231">
        <v>536</v>
      </c>
    </row>
    <row r="10" spans="2:15" ht="17.100000000000001" customHeight="1">
      <c r="B10" s="238">
        <v>2</v>
      </c>
      <c r="C10" s="239" t="s">
        <v>146</v>
      </c>
      <c r="D10" s="231" t="s">
        <v>143</v>
      </c>
      <c r="E10" s="246">
        <v>276</v>
      </c>
      <c r="F10" s="1"/>
      <c r="G10" s="211" t="s">
        <v>127</v>
      </c>
      <c r="H10" s="215" t="s">
        <v>131</v>
      </c>
      <c r="I10" s="213" t="s">
        <v>129</v>
      </c>
      <c r="J10" s="214" t="s">
        <v>130</v>
      </c>
      <c r="K10" s="1"/>
      <c r="L10" s="238">
        <v>4</v>
      </c>
      <c r="M10" s="239" t="s">
        <v>147</v>
      </c>
      <c r="N10" s="231" t="s">
        <v>134</v>
      </c>
      <c r="O10" s="231">
        <v>242</v>
      </c>
    </row>
    <row r="11" spans="2:15" ht="17.100000000000001" customHeight="1" thickBot="1">
      <c r="B11" s="238">
        <v>3</v>
      </c>
      <c r="C11" s="239" t="s">
        <v>148</v>
      </c>
      <c r="D11" s="231" t="s">
        <v>143</v>
      </c>
      <c r="E11" s="246">
        <v>196</v>
      </c>
      <c r="F11" s="1"/>
      <c r="G11" s="250"/>
      <c r="H11" s="251"/>
      <c r="I11" s="252"/>
      <c r="J11" s="253"/>
      <c r="K11" s="1"/>
      <c r="L11" s="238">
        <v>5</v>
      </c>
      <c r="M11" s="239" t="s">
        <v>149</v>
      </c>
      <c r="N11" s="231" t="s">
        <v>134</v>
      </c>
      <c r="O11" s="231">
        <v>540</v>
      </c>
    </row>
    <row r="12" spans="2:15" ht="17.100000000000001" customHeight="1">
      <c r="B12" s="238">
        <v>4</v>
      </c>
      <c r="C12" s="239" t="s">
        <v>150</v>
      </c>
      <c r="D12" s="231" t="s">
        <v>151</v>
      </c>
      <c r="E12" s="246">
        <v>307</v>
      </c>
      <c r="F12" s="1"/>
      <c r="G12" s="254" t="s">
        <v>152</v>
      </c>
      <c r="H12" s="255"/>
      <c r="I12" s="255"/>
      <c r="J12" s="256">
        <f>SUM(J14+J23+J33+J41+O6+O19+O30)</f>
        <v>32241</v>
      </c>
      <c r="K12" s="1"/>
      <c r="L12" s="238" t="s">
        <v>44</v>
      </c>
      <c r="M12" s="239" t="s">
        <v>153</v>
      </c>
      <c r="N12" s="231" t="s">
        <v>134</v>
      </c>
      <c r="O12" s="231">
        <v>1255</v>
      </c>
    </row>
    <row r="13" spans="2:15" ht="17.100000000000001" customHeight="1" thickBot="1">
      <c r="B13" s="238">
        <v>5</v>
      </c>
      <c r="C13" s="239" t="s">
        <v>154</v>
      </c>
      <c r="D13" s="231" t="s">
        <v>143</v>
      </c>
      <c r="E13" s="246">
        <v>278</v>
      </c>
      <c r="F13" s="257"/>
      <c r="G13" s="235"/>
      <c r="H13" s="236"/>
      <c r="I13" s="236"/>
      <c r="J13" s="258"/>
      <c r="K13" s="257"/>
      <c r="L13" s="238">
        <v>7</v>
      </c>
      <c r="M13" s="239" t="s">
        <v>155</v>
      </c>
      <c r="N13" s="231" t="s">
        <v>143</v>
      </c>
      <c r="O13" s="231">
        <v>259</v>
      </c>
    </row>
    <row r="14" spans="2:15" ht="17.100000000000001" customHeight="1" thickTop="1">
      <c r="B14" s="238">
        <v>6</v>
      </c>
      <c r="C14" s="239" t="s">
        <v>156</v>
      </c>
      <c r="D14" s="231" t="s">
        <v>143</v>
      </c>
      <c r="E14" s="246">
        <v>323</v>
      </c>
      <c r="F14" s="259"/>
      <c r="G14" s="232" t="s">
        <v>140</v>
      </c>
      <c r="H14" s="233" t="s">
        <v>157</v>
      </c>
      <c r="I14" s="260" t="s">
        <v>137</v>
      </c>
      <c r="J14" s="261">
        <f>SUM(J15:J21)</f>
        <v>3382</v>
      </c>
      <c r="K14" s="1"/>
      <c r="L14" s="238">
        <v>8</v>
      </c>
      <c r="M14" s="239" t="s">
        <v>158</v>
      </c>
      <c r="N14" s="231" t="s">
        <v>143</v>
      </c>
      <c r="O14" s="231">
        <v>167</v>
      </c>
    </row>
    <row r="15" spans="2:15" ht="17.100000000000001" customHeight="1">
      <c r="B15" s="238">
        <v>7</v>
      </c>
      <c r="C15" s="239" t="s">
        <v>159</v>
      </c>
      <c r="D15" s="231" t="s">
        <v>134</v>
      </c>
      <c r="E15" s="246">
        <v>748</v>
      </c>
      <c r="F15" s="259"/>
      <c r="G15" s="238">
        <v>1</v>
      </c>
      <c r="H15" s="239" t="s">
        <v>160</v>
      </c>
      <c r="I15" s="231" t="s">
        <v>143</v>
      </c>
      <c r="J15" s="246">
        <v>151</v>
      </c>
      <c r="K15" s="1"/>
      <c r="L15" s="238">
        <v>9</v>
      </c>
      <c r="M15" s="239" t="s">
        <v>161</v>
      </c>
      <c r="N15" s="231" t="s">
        <v>143</v>
      </c>
      <c r="O15" s="231">
        <v>252</v>
      </c>
    </row>
    <row r="16" spans="2:15" ht="17.100000000000001" customHeight="1" thickBot="1">
      <c r="B16" s="262"/>
      <c r="C16" s="263"/>
      <c r="D16" s="264"/>
      <c r="E16" s="265"/>
      <c r="F16" s="259"/>
      <c r="G16" s="238">
        <v>2</v>
      </c>
      <c r="H16" s="239" t="s">
        <v>162</v>
      </c>
      <c r="I16" s="231" t="s">
        <v>143</v>
      </c>
      <c r="J16" s="246">
        <v>145</v>
      </c>
      <c r="K16" s="1"/>
      <c r="L16" s="238"/>
      <c r="M16" s="239"/>
      <c r="N16" s="231"/>
      <c r="O16" s="231"/>
    </row>
    <row r="17" spans="2:15" ht="17.100000000000001" customHeight="1" thickTop="1" thickBot="1">
      <c r="B17" s="266">
        <v>8</v>
      </c>
      <c r="C17" s="267" t="s">
        <v>163</v>
      </c>
      <c r="D17" s="268" t="s">
        <v>164</v>
      </c>
      <c r="E17" s="269">
        <v>3658</v>
      </c>
      <c r="F17" s="259"/>
      <c r="G17" s="238">
        <v>3</v>
      </c>
      <c r="H17" s="239" t="s">
        <v>165</v>
      </c>
      <c r="I17" s="231" t="s">
        <v>143</v>
      </c>
      <c r="J17" s="246">
        <v>300</v>
      </c>
      <c r="K17" s="1"/>
      <c r="L17" s="266">
        <v>10</v>
      </c>
      <c r="M17" s="267" t="s">
        <v>166</v>
      </c>
      <c r="N17" s="268" t="s">
        <v>164</v>
      </c>
      <c r="O17" s="270">
        <v>5231</v>
      </c>
    </row>
    <row r="18" spans="2:15" ht="17.100000000000001" customHeight="1" thickTop="1">
      <c r="B18" s="228"/>
      <c r="C18" s="229"/>
      <c r="D18" s="230"/>
      <c r="E18" s="271" t="s">
        <v>22</v>
      </c>
      <c r="F18" s="272"/>
      <c r="G18" s="238">
        <v>4</v>
      </c>
      <c r="H18" s="239" t="s">
        <v>167</v>
      </c>
      <c r="I18" s="231" t="s">
        <v>143</v>
      </c>
      <c r="J18" s="246">
        <v>610</v>
      </c>
      <c r="K18" s="1"/>
      <c r="L18" s="228"/>
      <c r="M18" s="229"/>
      <c r="N18" s="230"/>
      <c r="O18" s="271" t="s">
        <v>22</v>
      </c>
    </row>
    <row r="19" spans="2:15" ht="17.100000000000001" customHeight="1">
      <c r="B19" s="273" t="s">
        <v>168</v>
      </c>
      <c r="C19" s="274" t="s">
        <v>7</v>
      </c>
      <c r="D19" s="275" t="s">
        <v>137</v>
      </c>
      <c r="E19" s="276">
        <f>SUM(E20:E25)</f>
        <v>4079</v>
      </c>
      <c r="F19" s="259"/>
      <c r="G19" s="238">
        <v>5</v>
      </c>
      <c r="H19" s="239" t="s">
        <v>167</v>
      </c>
      <c r="I19" s="231" t="s">
        <v>151</v>
      </c>
      <c r="J19" s="246">
        <v>1209</v>
      </c>
      <c r="K19" s="1"/>
      <c r="L19" s="273" t="s">
        <v>169</v>
      </c>
      <c r="M19" s="274" t="s">
        <v>16</v>
      </c>
      <c r="N19" s="275" t="s">
        <v>137</v>
      </c>
      <c r="O19" s="277">
        <f>SUM(O20:O28)</f>
        <v>5039</v>
      </c>
    </row>
    <row r="20" spans="2:15" ht="17.100000000000001" customHeight="1">
      <c r="B20" s="238">
        <v>1</v>
      </c>
      <c r="C20" s="239" t="s">
        <v>170</v>
      </c>
      <c r="D20" s="278" t="s">
        <v>143</v>
      </c>
      <c r="E20" s="246">
        <v>397</v>
      </c>
      <c r="F20" s="259"/>
      <c r="G20" s="238">
        <v>6</v>
      </c>
      <c r="H20" s="239" t="s">
        <v>171</v>
      </c>
      <c r="I20" s="231" t="s">
        <v>134</v>
      </c>
      <c r="J20" s="246">
        <v>778</v>
      </c>
      <c r="K20" s="1"/>
      <c r="L20" s="238">
        <v>1</v>
      </c>
      <c r="M20" s="239" t="s">
        <v>172</v>
      </c>
      <c r="N20" s="231" t="s">
        <v>143</v>
      </c>
      <c r="O20" s="231">
        <v>222</v>
      </c>
    </row>
    <row r="21" spans="2:15" ht="17.100000000000001" customHeight="1">
      <c r="B21" s="238">
        <v>2</v>
      </c>
      <c r="C21" s="239" t="s">
        <v>173</v>
      </c>
      <c r="D21" s="278" t="s">
        <v>134</v>
      </c>
      <c r="E21" s="246">
        <v>1581</v>
      </c>
      <c r="F21" s="259"/>
      <c r="G21" s="238">
        <v>7</v>
      </c>
      <c r="H21" s="239" t="s">
        <v>174</v>
      </c>
      <c r="I21" s="231" t="s">
        <v>143</v>
      </c>
      <c r="J21" s="246">
        <v>189</v>
      </c>
      <c r="K21" s="1"/>
      <c r="L21" s="238">
        <v>2</v>
      </c>
      <c r="M21" s="239" t="s">
        <v>175</v>
      </c>
      <c r="N21" s="231" t="s">
        <v>151</v>
      </c>
      <c r="O21" s="231">
        <v>211</v>
      </c>
    </row>
    <row r="22" spans="2:15" ht="17.100000000000001" customHeight="1">
      <c r="B22" s="238">
        <v>3</v>
      </c>
      <c r="C22" s="239" t="s">
        <v>176</v>
      </c>
      <c r="D22" s="278" t="s">
        <v>143</v>
      </c>
      <c r="E22" s="246">
        <v>455</v>
      </c>
      <c r="F22" s="259"/>
      <c r="G22" s="238"/>
      <c r="H22" s="239"/>
      <c r="I22" s="231"/>
      <c r="J22" s="246" t="s">
        <v>177</v>
      </c>
      <c r="K22" s="1"/>
      <c r="L22" s="238">
        <v>3</v>
      </c>
      <c r="M22" s="239" t="s">
        <v>178</v>
      </c>
      <c r="N22" s="231" t="s">
        <v>134</v>
      </c>
      <c r="O22" s="231">
        <v>423</v>
      </c>
    </row>
    <row r="23" spans="2:15" ht="17.100000000000001" customHeight="1">
      <c r="B23" s="238">
        <v>4</v>
      </c>
      <c r="C23" s="239" t="s">
        <v>179</v>
      </c>
      <c r="D23" s="278" t="s">
        <v>143</v>
      </c>
      <c r="E23" s="246">
        <v>325</v>
      </c>
      <c r="F23" s="259"/>
      <c r="G23" s="273" t="s">
        <v>168</v>
      </c>
      <c r="H23" s="274" t="s">
        <v>180</v>
      </c>
      <c r="I23" s="275" t="s">
        <v>137</v>
      </c>
      <c r="J23" s="277">
        <f>SUM(J24:J31)</f>
        <v>6253</v>
      </c>
      <c r="K23" s="1"/>
      <c r="L23" s="238">
        <v>4</v>
      </c>
      <c r="M23" s="239" t="s">
        <v>181</v>
      </c>
      <c r="N23" s="231" t="s">
        <v>134</v>
      </c>
      <c r="O23" s="231">
        <v>359</v>
      </c>
    </row>
    <row r="24" spans="2:15" ht="17.100000000000001" customHeight="1">
      <c r="B24" s="238">
        <v>5</v>
      </c>
      <c r="C24" s="239" t="s">
        <v>182</v>
      </c>
      <c r="D24" s="278" t="s">
        <v>134</v>
      </c>
      <c r="E24" s="246">
        <v>883</v>
      </c>
      <c r="F24" s="259"/>
      <c r="G24" s="238">
        <v>1</v>
      </c>
      <c r="H24" s="239" t="s">
        <v>183</v>
      </c>
      <c r="I24" s="231" t="s">
        <v>134</v>
      </c>
      <c r="J24" s="246">
        <v>299</v>
      </c>
      <c r="K24" s="1"/>
      <c r="L24" s="238">
        <v>5</v>
      </c>
      <c r="M24" s="239" t="s">
        <v>184</v>
      </c>
      <c r="N24" s="231" t="s">
        <v>143</v>
      </c>
      <c r="O24" s="231">
        <v>376</v>
      </c>
    </row>
    <row r="25" spans="2:15" ht="17.100000000000001" customHeight="1">
      <c r="B25" s="238">
        <v>6</v>
      </c>
      <c r="C25" s="239" t="s">
        <v>185</v>
      </c>
      <c r="D25" s="278" t="s">
        <v>134</v>
      </c>
      <c r="E25" s="246">
        <v>438</v>
      </c>
      <c r="F25" s="259"/>
      <c r="G25" s="238">
        <v>2</v>
      </c>
      <c r="H25" s="239" t="s">
        <v>186</v>
      </c>
      <c r="I25" s="231" t="s">
        <v>143</v>
      </c>
      <c r="J25" s="246">
        <v>209</v>
      </c>
      <c r="K25" s="1"/>
      <c r="L25" s="238">
        <v>6</v>
      </c>
      <c r="M25" s="239" t="s">
        <v>187</v>
      </c>
      <c r="N25" s="231" t="s">
        <v>134</v>
      </c>
      <c r="O25" s="231">
        <v>1490</v>
      </c>
    </row>
    <row r="26" spans="2:15" ht="17.100000000000001" customHeight="1">
      <c r="B26" s="238"/>
      <c r="C26" s="239"/>
      <c r="D26" s="231"/>
      <c r="E26" s="271"/>
      <c r="F26" s="272"/>
      <c r="G26" s="238">
        <v>3</v>
      </c>
      <c r="H26" s="239" t="s">
        <v>188</v>
      </c>
      <c r="I26" s="231" t="s">
        <v>134</v>
      </c>
      <c r="J26" s="246">
        <v>1502</v>
      </c>
      <c r="K26" s="1"/>
      <c r="L26" s="238">
        <v>7</v>
      </c>
      <c r="M26" s="239" t="s">
        <v>189</v>
      </c>
      <c r="N26" s="231" t="s">
        <v>143</v>
      </c>
      <c r="O26" s="231">
        <v>186</v>
      </c>
    </row>
    <row r="27" spans="2:15" ht="17.100000000000001" customHeight="1">
      <c r="B27" s="273" t="s">
        <v>190</v>
      </c>
      <c r="C27" s="274" t="s">
        <v>9</v>
      </c>
      <c r="D27" s="275" t="s">
        <v>137</v>
      </c>
      <c r="E27" s="277">
        <f>SUM(E28:E32)</f>
        <v>1427</v>
      </c>
      <c r="F27" s="259"/>
      <c r="G27" s="238">
        <v>4</v>
      </c>
      <c r="H27" s="239" t="s">
        <v>191</v>
      </c>
      <c r="I27" s="231" t="s">
        <v>143</v>
      </c>
      <c r="J27" s="246">
        <v>559</v>
      </c>
      <c r="K27" s="1"/>
      <c r="L27" s="238">
        <v>8</v>
      </c>
      <c r="M27" s="239" t="s">
        <v>192</v>
      </c>
      <c r="N27" s="231" t="s">
        <v>143</v>
      </c>
      <c r="O27" s="231">
        <v>453</v>
      </c>
    </row>
    <row r="28" spans="2:15" ht="17.100000000000001" customHeight="1">
      <c r="B28" s="238">
        <v>1</v>
      </c>
      <c r="C28" s="239" t="s">
        <v>193</v>
      </c>
      <c r="D28" s="231" t="s">
        <v>134</v>
      </c>
      <c r="E28" s="246">
        <v>236</v>
      </c>
      <c r="F28" s="259"/>
      <c r="G28" s="238">
        <v>5</v>
      </c>
      <c r="H28" s="239" t="s">
        <v>191</v>
      </c>
      <c r="I28" s="231" t="s">
        <v>151</v>
      </c>
      <c r="J28" s="246">
        <v>2477</v>
      </c>
      <c r="K28" s="1"/>
      <c r="L28" s="238">
        <v>9</v>
      </c>
      <c r="M28" s="239" t="s">
        <v>192</v>
      </c>
      <c r="N28" s="231" t="s">
        <v>151</v>
      </c>
      <c r="O28" s="231">
        <v>1319</v>
      </c>
    </row>
    <row r="29" spans="2:15" ht="17.100000000000001" customHeight="1">
      <c r="B29" s="238">
        <v>2</v>
      </c>
      <c r="C29" s="239" t="s">
        <v>194</v>
      </c>
      <c r="D29" s="231" t="s">
        <v>143</v>
      </c>
      <c r="E29" s="246">
        <v>133</v>
      </c>
      <c r="F29" s="259"/>
      <c r="G29" s="238">
        <v>6</v>
      </c>
      <c r="H29" s="239" t="s">
        <v>195</v>
      </c>
      <c r="I29" s="231" t="s">
        <v>134</v>
      </c>
      <c r="J29" s="246">
        <v>446</v>
      </c>
      <c r="K29" s="1"/>
      <c r="L29" s="238"/>
      <c r="M29" s="239"/>
      <c r="N29" s="231"/>
      <c r="O29" s="246"/>
    </row>
    <row r="30" spans="2:15" ht="17.100000000000001" customHeight="1">
      <c r="B30" s="238">
        <v>3</v>
      </c>
      <c r="C30" s="239" t="s">
        <v>196</v>
      </c>
      <c r="D30" s="231" t="s">
        <v>134</v>
      </c>
      <c r="E30" s="246">
        <v>194</v>
      </c>
      <c r="F30" s="259"/>
      <c r="G30" s="238">
        <v>7</v>
      </c>
      <c r="H30" s="239" t="s">
        <v>197</v>
      </c>
      <c r="I30" s="231" t="s">
        <v>143</v>
      </c>
      <c r="J30" s="246">
        <v>466</v>
      </c>
      <c r="K30" s="1"/>
      <c r="L30" s="273" t="s">
        <v>198</v>
      </c>
      <c r="M30" s="274" t="s">
        <v>17</v>
      </c>
      <c r="N30" s="275" t="s">
        <v>137</v>
      </c>
      <c r="O30" s="277">
        <f>SUM(O31:O40)</f>
        <v>4394</v>
      </c>
    </row>
    <row r="31" spans="2:15" ht="17.100000000000001" customHeight="1">
      <c r="B31" s="238">
        <v>4</v>
      </c>
      <c r="C31" s="239" t="s">
        <v>199</v>
      </c>
      <c r="D31" s="231" t="s">
        <v>134</v>
      </c>
      <c r="E31" s="246">
        <v>319</v>
      </c>
      <c r="F31" s="259"/>
      <c r="G31" s="238">
        <v>8</v>
      </c>
      <c r="H31" s="239" t="s">
        <v>200</v>
      </c>
      <c r="I31" s="231" t="s">
        <v>143</v>
      </c>
      <c r="J31" s="246">
        <v>295</v>
      </c>
      <c r="K31" s="1"/>
      <c r="L31" s="238">
        <v>1</v>
      </c>
      <c r="M31" s="239" t="s">
        <v>201</v>
      </c>
      <c r="N31" s="231" t="s">
        <v>143</v>
      </c>
      <c r="O31" s="231">
        <v>251</v>
      </c>
    </row>
    <row r="32" spans="2:15" ht="17.100000000000001" customHeight="1">
      <c r="B32" s="238">
        <v>5</v>
      </c>
      <c r="C32" s="239" t="s">
        <v>202</v>
      </c>
      <c r="D32" s="231" t="s">
        <v>134</v>
      </c>
      <c r="E32" s="246">
        <v>545</v>
      </c>
      <c r="F32" s="272"/>
      <c r="G32" s="238"/>
      <c r="H32" s="239"/>
      <c r="I32" s="231"/>
      <c r="J32" s="246"/>
      <c r="K32" s="1"/>
      <c r="L32" s="238">
        <v>2</v>
      </c>
      <c r="M32" s="239" t="s">
        <v>203</v>
      </c>
      <c r="N32" s="231" t="s">
        <v>134</v>
      </c>
      <c r="O32" s="231">
        <v>452</v>
      </c>
    </row>
    <row r="33" spans="2:15" ht="17.100000000000001" customHeight="1">
      <c r="B33" s="238"/>
      <c r="C33" s="239"/>
      <c r="D33" s="231"/>
      <c r="E33" s="246"/>
      <c r="F33" s="259"/>
      <c r="G33" s="273" t="s">
        <v>190</v>
      </c>
      <c r="H33" s="274" t="s">
        <v>12</v>
      </c>
      <c r="I33" s="275" t="s">
        <v>137</v>
      </c>
      <c r="J33" s="277">
        <f>SUM(J34:J39)</f>
        <v>2422</v>
      </c>
      <c r="K33" s="1"/>
      <c r="L33" s="238">
        <v>3</v>
      </c>
      <c r="M33" s="239" t="s">
        <v>204</v>
      </c>
      <c r="N33" s="231" t="s">
        <v>143</v>
      </c>
      <c r="O33" s="231">
        <v>128</v>
      </c>
    </row>
    <row r="34" spans="2:15" ht="17.100000000000001" customHeight="1">
      <c r="B34" s="273" t="s">
        <v>205</v>
      </c>
      <c r="C34" s="274" t="s">
        <v>206</v>
      </c>
      <c r="D34" s="275" t="s">
        <v>137</v>
      </c>
      <c r="E34" s="277">
        <f>SUM(E35:E39)</f>
        <v>3807</v>
      </c>
      <c r="F34" s="259"/>
      <c r="G34" s="238">
        <v>1</v>
      </c>
      <c r="H34" s="239" t="s">
        <v>207</v>
      </c>
      <c r="I34" s="231" t="s">
        <v>143</v>
      </c>
      <c r="J34" s="246">
        <v>173</v>
      </c>
      <c r="K34" s="1"/>
      <c r="L34" s="238">
        <v>4</v>
      </c>
      <c r="M34" s="239" t="s">
        <v>208</v>
      </c>
      <c r="N34" s="231" t="s">
        <v>134</v>
      </c>
      <c r="O34" s="231">
        <v>1337</v>
      </c>
    </row>
    <row r="35" spans="2:15" ht="17.100000000000001" customHeight="1">
      <c r="B35" s="238">
        <v>1</v>
      </c>
      <c r="C35" s="239" t="s">
        <v>209</v>
      </c>
      <c r="D35" s="231" t="s">
        <v>134</v>
      </c>
      <c r="E35" s="246">
        <v>678</v>
      </c>
      <c r="F35" s="259"/>
      <c r="G35" s="238">
        <v>2</v>
      </c>
      <c r="H35" s="239" t="s">
        <v>210</v>
      </c>
      <c r="I35" s="231" t="s">
        <v>143</v>
      </c>
      <c r="J35" s="246">
        <v>315</v>
      </c>
      <c r="K35" s="1"/>
      <c r="L35" s="238">
        <v>5</v>
      </c>
      <c r="M35" s="239" t="s">
        <v>211</v>
      </c>
      <c r="N35" s="231" t="s">
        <v>151</v>
      </c>
      <c r="O35" s="231">
        <v>74</v>
      </c>
    </row>
    <row r="36" spans="2:15" ht="17.100000000000001" customHeight="1">
      <c r="B36" s="238">
        <v>2</v>
      </c>
      <c r="C36" s="239" t="s">
        <v>212</v>
      </c>
      <c r="D36" s="231" t="s">
        <v>134</v>
      </c>
      <c r="E36" s="246">
        <v>1286</v>
      </c>
      <c r="F36" s="259"/>
      <c r="G36" s="238">
        <v>3</v>
      </c>
      <c r="H36" s="239" t="s">
        <v>213</v>
      </c>
      <c r="I36" s="231" t="s">
        <v>143</v>
      </c>
      <c r="J36" s="246">
        <v>238</v>
      </c>
      <c r="K36" s="1"/>
      <c r="L36" s="238">
        <v>6</v>
      </c>
      <c r="M36" s="239" t="s">
        <v>214</v>
      </c>
      <c r="N36" s="231" t="s">
        <v>143</v>
      </c>
      <c r="O36" s="231">
        <v>149</v>
      </c>
    </row>
    <row r="37" spans="2:15" ht="17.100000000000001" customHeight="1">
      <c r="B37" s="238">
        <v>3</v>
      </c>
      <c r="C37" s="239" t="s">
        <v>215</v>
      </c>
      <c r="D37" s="231" t="s">
        <v>143</v>
      </c>
      <c r="E37" s="246">
        <v>278</v>
      </c>
      <c r="F37" s="259"/>
      <c r="G37" s="238">
        <v>4</v>
      </c>
      <c r="H37" s="239" t="s">
        <v>216</v>
      </c>
      <c r="I37" s="231" t="s">
        <v>143</v>
      </c>
      <c r="J37" s="246">
        <v>164</v>
      </c>
      <c r="K37" s="1"/>
      <c r="L37" s="238">
        <v>7</v>
      </c>
      <c r="M37" s="239" t="s">
        <v>217</v>
      </c>
      <c r="N37" s="231" t="s">
        <v>143</v>
      </c>
      <c r="O37" s="231">
        <v>245</v>
      </c>
    </row>
    <row r="38" spans="2:15" ht="17.100000000000001" customHeight="1">
      <c r="B38" s="238">
        <v>4</v>
      </c>
      <c r="C38" s="239" t="s">
        <v>218</v>
      </c>
      <c r="D38" s="231" t="s">
        <v>134</v>
      </c>
      <c r="E38" s="246">
        <v>1280</v>
      </c>
      <c r="F38" s="259"/>
      <c r="G38" s="238">
        <v>5</v>
      </c>
      <c r="H38" s="239" t="s">
        <v>219</v>
      </c>
      <c r="I38" s="231" t="s">
        <v>134</v>
      </c>
      <c r="J38" s="246">
        <v>1286</v>
      </c>
      <c r="K38" s="1"/>
      <c r="L38" s="238">
        <v>8</v>
      </c>
      <c r="M38" s="239" t="s">
        <v>220</v>
      </c>
      <c r="N38" s="231" t="s">
        <v>143</v>
      </c>
      <c r="O38" s="231">
        <v>240</v>
      </c>
    </row>
    <row r="39" spans="2:15" ht="17.100000000000001" customHeight="1">
      <c r="B39" s="238">
        <v>5</v>
      </c>
      <c r="C39" s="239" t="s">
        <v>221</v>
      </c>
      <c r="D39" s="231" t="s">
        <v>143</v>
      </c>
      <c r="E39" s="246">
        <v>285</v>
      </c>
      <c r="F39" s="259"/>
      <c r="G39" s="238">
        <v>6</v>
      </c>
      <c r="H39" s="239" t="s">
        <v>222</v>
      </c>
      <c r="I39" s="231" t="s">
        <v>134</v>
      </c>
      <c r="J39" s="246">
        <v>246</v>
      </c>
      <c r="K39" s="1"/>
      <c r="L39" s="238">
        <v>9</v>
      </c>
      <c r="M39" s="239" t="s">
        <v>223</v>
      </c>
      <c r="N39" s="231" t="s">
        <v>143</v>
      </c>
      <c r="O39" s="231">
        <v>406</v>
      </c>
    </row>
    <row r="40" spans="2:15" ht="17.100000000000001" customHeight="1">
      <c r="B40" s="238"/>
      <c r="C40" s="239"/>
      <c r="D40" s="231"/>
      <c r="E40" s="246"/>
      <c r="F40" s="259"/>
      <c r="G40" s="238"/>
      <c r="H40" s="239"/>
      <c r="I40" s="231"/>
      <c r="J40" s="246"/>
      <c r="K40" s="1"/>
      <c r="L40" s="279">
        <v>10</v>
      </c>
      <c r="M40" s="264" t="s">
        <v>223</v>
      </c>
      <c r="N40" s="280" t="s">
        <v>151</v>
      </c>
      <c r="O40" s="231">
        <v>1112</v>
      </c>
    </row>
    <row r="41" spans="2:15" ht="17.100000000000001" customHeight="1" thickBot="1">
      <c r="B41" s="273" t="s">
        <v>135</v>
      </c>
      <c r="C41" s="274" t="s">
        <v>11</v>
      </c>
      <c r="D41" s="275" t="s">
        <v>137</v>
      </c>
      <c r="E41" s="277">
        <f>SUM(E42+E43+E44+J6+J7)</f>
        <v>1686</v>
      </c>
      <c r="F41" s="259"/>
      <c r="G41" s="232" t="s">
        <v>205</v>
      </c>
      <c r="H41" s="233" t="s">
        <v>13</v>
      </c>
      <c r="I41" s="260" t="s">
        <v>137</v>
      </c>
      <c r="J41" s="277">
        <f>SUM(J42:J44)</f>
        <v>1904</v>
      </c>
      <c r="K41" s="1"/>
      <c r="L41" s="281"/>
      <c r="M41" s="282"/>
      <c r="N41" s="283"/>
      <c r="O41" s="284"/>
    </row>
    <row r="42" spans="2:15" ht="17.100000000000001" customHeight="1" thickTop="1">
      <c r="B42" s="238">
        <v>1</v>
      </c>
      <c r="C42" s="239" t="s">
        <v>224</v>
      </c>
      <c r="D42" s="231" t="s">
        <v>143</v>
      </c>
      <c r="E42" s="246">
        <v>193</v>
      </c>
      <c r="F42" s="259"/>
      <c r="G42" s="238">
        <v>1</v>
      </c>
      <c r="H42" s="239" t="s">
        <v>225</v>
      </c>
      <c r="I42" s="231" t="s">
        <v>134</v>
      </c>
      <c r="J42" s="246">
        <v>555</v>
      </c>
      <c r="K42" s="1"/>
      <c r="L42" s="285" t="s">
        <v>226</v>
      </c>
      <c r="M42" s="286"/>
      <c r="N42" s="287" t="s">
        <v>227</v>
      </c>
      <c r="O42" s="288">
        <f>SUM(E8+E19+E27+E34+E41+J14+J23+J33+J41+O6+O19+O30)</f>
        <v>49241</v>
      </c>
    </row>
    <row r="43" spans="2:15" ht="17.100000000000001" customHeight="1" thickBot="1">
      <c r="B43" s="238">
        <v>2</v>
      </c>
      <c r="C43" s="239" t="s">
        <v>228</v>
      </c>
      <c r="D43" s="231" t="s">
        <v>134</v>
      </c>
      <c r="E43" s="246">
        <v>179</v>
      </c>
      <c r="F43" s="259"/>
      <c r="G43" s="238">
        <v>2</v>
      </c>
      <c r="H43" s="239" t="s">
        <v>229</v>
      </c>
      <c r="I43" s="231" t="s">
        <v>134</v>
      </c>
      <c r="J43" s="246">
        <v>259</v>
      </c>
      <c r="K43" s="1"/>
      <c r="L43" s="289"/>
      <c r="M43" s="290"/>
      <c r="N43" s="291"/>
      <c r="O43" s="292"/>
    </row>
    <row r="44" spans="2:15" ht="17.100000000000001" customHeight="1" thickBot="1">
      <c r="B44" s="242">
        <v>3</v>
      </c>
      <c r="C44" s="243" t="s">
        <v>230</v>
      </c>
      <c r="D44" s="244" t="s">
        <v>143</v>
      </c>
      <c r="E44" s="245">
        <v>142</v>
      </c>
      <c r="F44" s="259"/>
      <c r="G44" s="293">
        <v>3</v>
      </c>
      <c r="H44" s="294" t="s">
        <v>231</v>
      </c>
      <c r="I44" s="295" t="s">
        <v>134</v>
      </c>
      <c r="J44" s="245">
        <v>1090</v>
      </c>
      <c r="K44" s="1"/>
      <c r="L44" s="296"/>
      <c r="M44" s="296"/>
      <c r="N44" s="296"/>
      <c r="O44" s="296"/>
    </row>
    <row r="45" spans="2:15" ht="15" customHeight="1">
      <c r="B45" s="259"/>
      <c r="C45" s="297"/>
      <c r="D45" s="298"/>
      <c r="E45" s="299"/>
      <c r="F45" s="300"/>
      <c r="G45" s="297"/>
      <c r="H45" s="300"/>
      <c r="I45" s="301"/>
      <c r="J45" s="1"/>
      <c r="K45" s="1"/>
      <c r="L45" s="1"/>
      <c r="M45" s="1"/>
      <c r="N45" s="1"/>
      <c r="O45" s="1"/>
    </row>
    <row r="46" spans="2:15" ht="15" customHeight="1">
      <c r="B46" s="259"/>
      <c r="C46" s="297" t="s">
        <v>232</v>
      </c>
      <c r="D46" s="298"/>
      <c r="E46" s="299"/>
      <c r="F46" s="300"/>
      <c r="G46" s="297"/>
      <c r="H46" s="300"/>
      <c r="I46" s="3"/>
      <c r="J46" s="3"/>
      <c r="K46" s="1"/>
    </row>
    <row r="47" spans="2:15" ht="15" customHeight="1"/>
    <row r="48" spans="2:15" ht="15" customHeight="1"/>
    <row r="49" spans="2:15" ht="15" customHeight="1">
      <c r="L49" s="302"/>
      <c r="M49" s="303"/>
      <c r="N49" s="304"/>
      <c r="O49" s="304"/>
    </row>
    <row r="50" spans="2:15" ht="15" customHeight="1"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2"/>
      <c r="M50" s="303"/>
      <c r="N50" s="304"/>
      <c r="O50" s="304"/>
    </row>
    <row r="51" spans="2:15" ht="15" customHeight="1"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H1" zoomScaleNormal="100" workbookViewId="0">
      <selection activeCell="L1" sqref="L1"/>
    </sheetView>
  </sheetViews>
  <sheetFormatPr defaultRowHeight="14.25"/>
  <cols>
    <col min="1" max="8" width="9.140625" style="101" customWidth="1"/>
    <col min="9" max="9" width="15.28515625" style="101" customWidth="1"/>
    <col min="10" max="10" width="12.5703125" style="101" customWidth="1"/>
    <col min="11" max="11" width="14.42578125" style="101" customWidth="1"/>
    <col min="12" max="27" width="9.140625" style="101" customWidth="1"/>
    <col min="28" max="16384" width="9.140625" style="110"/>
  </cols>
  <sheetData>
    <row r="1" spans="1:31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31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31" s="103" customFormat="1" ht="12.75">
      <c r="A3" s="101"/>
      <c r="B3" s="101" t="s">
        <v>87</v>
      </c>
      <c r="C3" s="101">
        <v>62605</v>
      </c>
      <c r="D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31" s="103" customFormat="1" ht="12.75">
      <c r="A4" s="101"/>
      <c r="B4" s="101" t="s">
        <v>88</v>
      </c>
      <c r="C4" s="101">
        <v>59745</v>
      </c>
      <c r="D4" s="101"/>
      <c r="I4" s="104" t="s">
        <v>89</v>
      </c>
      <c r="J4" s="101">
        <v>6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31" s="103" customFormat="1" ht="12.75">
      <c r="A5" s="101"/>
      <c r="B5" s="101" t="s">
        <v>90</v>
      </c>
      <c r="C5" s="101">
        <v>56326</v>
      </c>
      <c r="D5" s="101"/>
      <c r="F5" s="101"/>
      <c r="G5" s="101" t="s">
        <v>91</v>
      </c>
      <c r="I5" s="101" t="s">
        <v>92</v>
      </c>
      <c r="J5" s="101">
        <v>18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31" s="103" customFormat="1" ht="12.75">
      <c r="A6" s="101"/>
      <c r="B6" s="101" t="s">
        <v>93</v>
      </c>
      <c r="C6" s="101">
        <v>53088</v>
      </c>
      <c r="D6" s="101"/>
      <c r="F6" s="101" t="s">
        <v>94</v>
      </c>
      <c r="G6" s="101">
        <v>3354</v>
      </c>
      <c r="I6" s="101" t="s">
        <v>95</v>
      </c>
      <c r="J6" s="101">
        <v>6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31" s="103" customFormat="1" ht="12.75">
      <c r="A7" s="101"/>
      <c r="B7" s="101" t="s">
        <v>96</v>
      </c>
      <c r="C7" s="101">
        <v>50542</v>
      </c>
      <c r="D7" s="101"/>
      <c r="F7" s="101" t="s">
        <v>97</v>
      </c>
      <c r="G7" s="101">
        <v>2593</v>
      </c>
      <c r="I7" s="103" t="s">
        <v>98</v>
      </c>
      <c r="J7" s="101">
        <v>25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31" s="103" customFormat="1" ht="12.75">
      <c r="A8" s="101"/>
      <c r="B8" s="101" t="s">
        <v>99</v>
      </c>
      <c r="C8" s="101">
        <v>49497</v>
      </c>
      <c r="D8" s="101"/>
      <c r="F8" s="101" t="s">
        <v>100</v>
      </c>
      <c r="G8" s="101">
        <v>1808</v>
      </c>
      <c r="I8" s="103" t="s">
        <v>101</v>
      </c>
      <c r="J8" s="101">
        <v>22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31" s="103" customFormat="1" ht="12.75">
      <c r="A9" s="101"/>
      <c r="B9" s="101" t="s">
        <v>102</v>
      </c>
      <c r="C9" s="101">
        <v>48346</v>
      </c>
      <c r="D9" s="101"/>
      <c r="F9" s="101" t="s">
        <v>103</v>
      </c>
      <c r="G9" s="101">
        <v>1613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31" s="103" customFormat="1" ht="12.75">
      <c r="A10" s="101"/>
      <c r="B10" s="101" t="s">
        <v>104</v>
      </c>
      <c r="C10" s="101">
        <v>47412</v>
      </c>
      <c r="D10" s="101"/>
      <c r="F10" s="101" t="s">
        <v>105</v>
      </c>
      <c r="G10" s="101">
        <v>2806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31" s="103" customFormat="1" ht="12.75">
      <c r="A11" s="101"/>
      <c r="B11" s="101" t="s">
        <v>106</v>
      </c>
      <c r="C11" s="101">
        <v>46323</v>
      </c>
      <c r="D11" s="101"/>
      <c r="F11" s="101" t="s">
        <v>87</v>
      </c>
      <c r="G11" s="101">
        <v>3173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31" s="103" customFormat="1" ht="12.75">
      <c r="A12" s="101"/>
      <c r="B12" s="101" t="s">
        <v>107</v>
      </c>
      <c r="C12" s="101">
        <v>46611</v>
      </c>
      <c r="D12" s="101"/>
      <c r="F12" s="101"/>
      <c r="G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31" s="103" customFormat="1" ht="12.75">
      <c r="A13" s="101"/>
      <c r="B13" s="101" t="s">
        <v>108</v>
      </c>
      <c r="C13" s="101">
        <v>47115</v>
      </c>
      <c r="D13" s="101"/>
      <c r="F13" s="101" t="s">
        <v>104</v>
      </c>
      <c r="G13" s="101">
        <v>3795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31" s="103" customFormat="1" ht="12.75">
      <c r="A14" s="101"/>
      <c r="B14" s="101" t="s">
        <v>109</v>
      </c>
      <c r="C14" s="101">
        <v>49935</v>
      </c>
      <c r="D14" s="101"/>
      <c r="F14" s="101" t="s">
        <v>106</v>
      </c>
      <c r="G14" s="101">
        <v>3106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31" s="103" customFormat="1" ht="12.75">
      <c r="A15" s="101"/>
      <c r="B15" s="101" t="s">
        <v>110</v>
      </c>
      <c r="C15" s="101">
        <v>49241</v>
      </c>
      <c r="D15" s="101"/>
      <c r="F15" s="101" t="s">
        <v>107</v>
      </c>
      <c r="G15" s="101">
        <v>1871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31" s="103" customFormat="1" ht="12.75">
      <c r="A16" s="101"/>
      <c r="B16" s="101"/>
      <c r="F16" s="101" t="s">
        <v>108</v>
      </c>
      <c r="G16" s="101">
        <v>1899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E16" s="105"/>
    </row>
    <row r="17" spans="1:31" s="103" customFormat="1" ht="12.75">
      <c r="A17" s="101"/>
      <c r="B17" s="101"/>
      <c r="C17" s="101"/>
      <c r="D17" s="101"/>
      <c r="F17" s="101" t="s">
        <v>109</v>
      </c>
      <c r="G17" s="101">
        <v>2605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E17" s="105"/>
    </row>
    <row r="18" spans="1:31" s="103" customFormat="1" ht="12.75">
      <c r="A18" s="101"/>
      <c r="B18" s="101"/>
      <c r="C18" s="101"/>
      <c r="D18" s="101"/>
      <c r="F18" s="101" t="s">
        <v>110</v>
      </c>
      <c r="G18" s="101">
        <v>3218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E18" s="105"/>
    </row>
    <row r="19" spans="1:31" s="103" customFormat="1" ht="12.75">
      <c r="A19" s="101"/>
      <c r="B19" s="101"/>
      <c r="C19" s="101"/>
      <c r="D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E19" s="105"/>
    </row>
    <row r="20" spans="1:31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E20" s="105"/>
    </row>
    <row r="21" spans="1:31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E21" s="105"/>
    </row>
    <row r="22" spans="1:31" s="103" customFormat="1" ht="12.75">
      <c r="A22" s="101"/>
      <c r="B22" s="101">
        <v>2534</v>
      </c>
      <c r="C22" s="101"/>
      <c r="D22" s="101"/>
      <c r="E22" s="101"/>
      <c r="F22" s="101"/>
      <c r="G22" s="101"/>
      <c r="H22" s="101"/>
      <c r="I22" s="101"/>
      <c r="J22" s="106" t="s">
        <v>111</v>
      </c>
      <c r="K22" s="105">
        <f t="shared" ref="K22:K34" si="0">B22/B$35</f>
        <v>0.37079309335674571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E22" s="105"/>
    </row>
    <row r="23" spans="1:31" s="103" customFormat="1" ht="12.75">
      <c r="A23" s="101"/>
      <c r="B23" s="101">
        <v>80</v>
      </c>
      <c r="C23" s="101"/>
      <c r="D23" s="101"/>
      <c r="E23" s="101"/>
      <c r="F23" s="101"/>
      <c r="G23" s="101"/>
      <c r="H23" s="101"/>
      <c r="I23" s="101"/>
      <c r="J23" s="106" t="s">
        <v>112</v>
      </c>
      <c r="K23" s="105">
        <f t="shared" si="0"/>
        <v>1.1706175007316359E-2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E23" s="105"/>
    </row>
    <row r="24" spans="1:31" s="103" customFormat="1" ht="12.75">
      <c r="A24" s="101"/>
      <c r="B24" s="101">
        <v>43</v>
      </c>
      <c r="C24" s="101"/>
      <c r="D24" s="101"/>
      <c r="E24" s="101"/>
      <c r="F24" s="101"/>
      <c r="G24" s="101"/>
      <c r="H24" s="101"/>
      <c r="I24" s="101"/>
      <c r="J24" s="106" t="s">
        <v>113</v>
      </c>
      <c r="K24" s="105">
        <f t="shared" si="0"/>
        <v>6.2920690664325435E-3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E24" s="105"/>
    </row>
    <row r="25" spans="1:31" s="103" customFormat="1" ht="12" customHeight="1">
      <c r="A25" s="101"/>
      <c r="B25" s="101">
        <v>124</v>
      </c>
      <c r="C25" s="101"/>
      <c r="D25" s="101"/>
      <c r="E25" s="101"/>
      <c r="F25" s="101"/>
      <c r="G25" s="101"/>
      <c r="H25" s="101"/>
      <c r="I25" s="101"/>
      <c r="J25" s="107" t="s">
        <v>114</v>
      </c>
      <c r="K25" s="105">
        <f t="shared" si="0"/>
        <v>1.8144571261340357E-2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E25" s="105"/>
    </row>
    <row r="26" spans="1:31" s="103" customFormat="1" ht="12.75">
      <c r="A26" s="101"/>
      <c r="B26" s="101">
        <v>59</v>
      </c>
      <c r="C26" s="101"/>
      <c r="D26" s="101"/>
      <c r="E26" s="101"/>
      <c r="F26" s="101"/>
      <c r="G26" s="101"/>
      <c r="H26" s="101"/>
      <c r="I26" s="101"/>
      <c r="J26" s="106" t="s">
        <v>115</v>
      </c>
      <c r="K26" s="105">
        <f t="shared" si="0"/>
        <v>8.6333040678958153E-3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E26" s="105"/>
    </row>
    <row r="27" spans="1:31" s="103" customFormat="1" ht="12.75">
      <c r="A27" s="101"/>
      <c r="B27" s="101">
        <v>90</v>
      </c>
      <c r="C27" s="101"/>
      <c r="D27" s="101"/>
      <c r="E27" s="101"/>
      <c r="F27" s="101"/>
      <c r="G27" s="101"/>
      <c r="H27" s="101"/>
      <c r="I27" s="101"/>
      <c r="J27" s="108" t="s">
        <v>116</v>
      </c>
      <c r="K27" s="105">
        <f t="shared" si="0"/>
        <v>1.3169446883230905E-2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E27" s="105"/>
    </row>
    <row r="28" spans="1:31" s="103" customFormat="1" ht="12.75">
      <c r="A28" s="101"/>
      <c r="B28" s="101">
        <v>559</v>
      </c>
      <c r="C28" s="101"/>
      <c r="D28" s="101"/>
      <c r="E28" s="101"/>
      <c r="F28" s="101"/>
      <c r="G28" s="101"/>
      <c r="H28" s="101"/>
      <c r="I28" s="101"/>
      <c r="J28" s="108" t="s">
        <v>117</v>
      </c>
      <c r="K28" s="105">
        <f t="shared" si="0"/>
        <v>8.1796897863623055E-2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E28" s="105"/>
    </row>
    <row r="29" spans="1:31" s="103" customFormat="1" ht="12.75">
      <c r="A29" s="101"/>
      <c r="B29" s="101">
        <v>469</v>
      </c>
      <c r="C29" s="101"/>
      <c r="D29" s="101"/>
      <c r="E29" s="101"/>
      <c r="F29" s="101"/>
      <c r="G29" s="101"/>
      <c r="H29" s="101"/>
      <c r="I29" s="101"/>
      <c r="J29" s="108" t="s">
        <v>118</v>
      </c>
      <c r="K29" s="105">
        <f t="shared" si="0"/>
        <v>6.8627450980392163E-2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E29" s="105"/>
    </row>
    <row r="30" spans="1:31" s="103" customFormat="1" ht="12.75">
      <c r="A30" s="101"/>
      <c r="B30" s="101">
        <v>129</v>
      </c>
      <c r="C30" s="101"/>
      <c r="D30" s="101"/>
      <c r="E30" s="101"/>
      <c r="F30" s="101"/>
      <c r="G30" s="101"/>
      <c r="H30" s="101"/>
      <c r="I30" s="101"/>
      <c r="J30" s="108" t="s">
        <v>119</v>
      </c>
      <c r="K30" s="105">
        <f t="shared" si="0"/>
        <v>1.8876207199297629E-2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31" s="103" customFormat="1" ht="12.75">
      <c r="A31" s="101"/>
      <c r="B31" s="101">
        <v>1715</v>
      </c>
      <c r="C31" s="101"/>
      <c r="D31" s="101"/>
      <c r="E31" s="101"/>
      <c r="F31" s="101"/>
      <c r="G31" s="101"/>
      <c r="H31" s="101"/>
      <c r="I31" s="101"/>
      <c r="J31" s="108" t="s">
        <v>120</v>
      </c>
      <c r="K31" s="105">
        <f t="shared" si="0"/>
        <v>0.25095112671934444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31" s="103" customFormat="1" ht="12.75">
      <c r="A32" s="101"/>
      <c r="B32" s="101">
        <v>562</v>
      </c>
      <c r="C32" s="101"/>
      <c r="D32" s="101"/>
      <c r="E32" s="101"/>
      <c r="F32" s="101"/>
      <c r="G32" s="101"/>
      <c r="H32" s="101"/>
      <c r="I32" s="101"/>
      <c r="J32" s="108" t="s">
        <v>121</v>
      </c>
      <c r="K32" s="105">
        <f t="shared" si="0"/>
        <v>8.2235879426397429E-2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s="103" customFormat="1" ht="12.75">
      <c r="A33" s="101"/>
      <c r="B33" s="101">
        <v>80</v>
      </c>
      <c r="C33" s="101"/>
      <c r="D33" s="101"/>
      <c r="E33" s="101"/>
      <c r="F33" s="101"/>
      <c r="G33" s="101"/>
      <c r="H33" s="101"/>
      <c r="I33" s="101"/>
      <c r="J33" s="108" t="s">
        <v>122</v>
      </c>
      <c r="K33" s="105">
        <f t="shared" si="0"/>
        <v>1.1706175007316359E-2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s="103" customFormat="1" ht="12.75">
      <c r="A34" s="101"/>
      <c r="B34" s="101">
        <v>390</v>
      </c>
      <c r="C34" s="101"/>
      <c r="D34" s="101"/>
      <c r="E34" s="101"/>
      <c r="F34" s="101"/>
      <c r="G34" s="101"/>
      <c r="H34" s="101"/>
      <c r="I34" s="101"/>
      <c r="J34" s="108" t="s">
        <v>123</v>
      </c>
      <c r="K34" s="105">
        <f t="shared" si="0"/>
        <v>5.7067603160667252E-2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s="103" customFormat="1" ht="12.75">
      <c r="A35" s="101"/>
      <c r="B35" s="101">
        <v>6834</v>
      </c>
      <c r="C35" s="101"/>
      <c r="D35" s="101"/>
      <c r="E35" s="101"/>
      <c r="F35" s="101"/>
      <c r="G35" s="101"/>
      <c r="H35" s="101"/>
      <c r="I35" s="101"/>
      <c r="J35" s="108"/>
      <c r="K35" s="105">
        <f>SUM(K22:K34)</f>
        <v>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s="103" customFormat="1" ht="12.75">
      <c r="A36" s="101"/>
      <c r="B36" s="101"/>
      <c r="C36" s="101"/>
      <c r="D36" s="101"/>
      <c r="E36" s="101"/>
      <c r="F36" s="101"/>
      <c r="G36" s="101"/>
      <c r="H36" s="101"/>
      <c r="I36" s="101"/>
      <c r="J36" s="108"/>
      <c r="K36" s="105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s="103" customFormat="1" ht="12.75">
      <c r="A37" s="101"/>
      <c r="B37" s="101">
        <f>SUM(B22:B34)</f>
        <v>6834</v>
      </c>
      <c r="C37" s="101"/>
      <c r="D37" s="101"/>
      <c r="E37" s="101"/>
      <c r="F37" s="101"/>
      <c r="G37" s="101"/>
      <c r="H37" s="101"/>
      <c r="I37" s="101"/>
      <c r="J37" s="101"/>
      <c r="K37" s="109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s="103" customFormat="1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5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s="103" customFormat="1" ht="12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5"/>
      <c r="M40" s="205" t="s">
        <v>124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</row>
    <row r="41" spans="1:27" s="103" customFormat="1" ht="12.75" customHeight="1">
      <c r="L41" s="1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</row>
    <row r="42" spans="1:27" s="103" customFormat="1" ht="12.75">
      <c r="L42" s="105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s="103" customFormat="1" ht="12.75">
      <c r="L43" s="105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s="103" customFormat="1" ht="12.75">
      <c r="L44" s="105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3" customFormat="1" ht="12.75">
      <c r="L45" s="105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s="103" customFormat="1" ht="12.75">
      <c r="L46" s="10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s="103" customFormat="1" ht="12.75">
      <c r="L47" s="105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3" customFormat="1" ht="12.75">
      <c r="L48" s="105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s="103" customFormat="1" ht="12.75">
      <c r="L49" s="105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s="103" customFormat="1" ht="12.75">
      <c r="L50" s="105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s="103" customFormat="1" ht="12.75">
      <c r="L51" s="10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s="103" customFormat="1" ht="12.75">
      <c r="L52" s="105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s="103" customFormat="1" ht="12.75">
      <c r="L53" s="109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s="103" customFormat="1" ht="12.75"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s="103" customFormat="1" ht="12.75"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s="103" customFormat="1" ht="12.75"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15</vt:lpstr>
      <vt:lpstr>Gminy II.15</vt:lpstr>
      <vt:lpstr>Wykresy II.15</vt:lpstr>
      <vt:lpstr>'Gminy II.15'!Obszar_wydruku</vt:lpstr>
      <vt:lpstr>'Stan i struktura II 15'!Obszar_wydruku</vt:lpstr>
      <vt:lpstr>'Wykresy II.15'!Obszar_wydruku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2015-03-09T11:51:20Z</dcterms:created>
  <dcterms:modified xsi:type="dcterms:W3CDTF">2015-03-10T11:27:44Z</dcterms:modified>
</cp:coreProperties>
</file>