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385"/>
  </bookViews>
  <sheets>
    <sheet name="Stan i struktura XI 15" sheetId="1" r:id="rId1"/>
    <sheet name="Gminy XI.15" sheetId="2" r:id="rId2"/>
    <sheet name="Wykresy X 15" sheetId="3" r:id="rId3"/>
  </sheets>
  <externalReferences>
    <externalReference r:id="rId4"/>
  </externalReferences>
  <definedNames>
    <definedName name="_xlnm.Print_Area" localSheetId="1">'Gminy XI.15'!$B$1:$O$46</definedName>
    <definedName name="_xlnm.Print_Area" localSheetId="0">'Stan i struktura XI 15'!$B$2:$S$68</definedName>
    <definedName name="_xlnm.Print_Area" localSheetId="2">'Wykresy X 15'!$M$1:$AA$41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36" i="3" s="1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E6" i="2" s="1"/>
  <c r="O6" i="2"/>
  <c r="O42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R9" i="1"/>
  <c r="Q9" i="1"/>
  <c r="O9" i="1"/>
  <c r="N9" i="1"/>
  <c r="M9" i="1"/>
  <c r="K9" i="1"/>
  <c r="J9" i="1"/>
  <c r="I9" i="1"/>
  <c r="G9" i="1"/>
  <c r="F9" i="1"/>
  <c r="E9" i="1"/>
  <c r="S7" i="1"/>
  <c r="R7" i="1"/>
  <c r="R8" i="1" s="1"/>
  <c r="Q7" i="1"/>
  <c r="Q8" i="1" s="1"/>
  <c r="P7" i="1"/>
  <c r="P8" i="1" s="1"/>
  <c r="O7" i="1"/>
  <c r="O8" i="1" s="1"/>
  <c r="N7" i="1"/>
  <c r="N8" i="1" s="1"/>
  <c r="M7" i="1"/>
  <c r="M8" i="1" s="1"/>
  <c r="L7" i="1"/>
  <c r="L9" i="1" s="1"/>
  <c r="K7" i="1"/>
  <c r="K8" i="1" s="1"/>
  <c r="J7" i="1"/>
  <c r="J8" i="1" s="1"/>
  <c r="I7" i="1"/>
  <c r="I8" i="1" s="1"/>
  <c r="H7" i="1"/>
  <c r="H8" i="1" s="1"/>
  <c r="G7" i="1"/>
  <c r="G8" i="1" s="1"/>
  <c r="F7" i="1"/>
  <c r="F8" i="1" s="1"/>
  <c r="E7" i="1"/>
  <c r="E8" i="1" s="1"/>
  <c r="S6" i="1"/>
  <c r="S39" i="1" s="1"/>
  <c r="S67" i="1" l="1"/>
  <c r="U7" i="1"/>
  <c r="L8" i="1"/>
  <c r="F67" i="1"/>
  <c r="S18" i="1"/>
  <c r="S20" i="1"/>
  <c r="S22" i="1"/>
  <c r="S8" i="1"/>
  <c r="H9" i="1"/>
  <c r="P9" i="1"/>
  <c r="V49" i="1"/>
  <c r="S9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<sst xmlns="http://schemas.openxmlformats.org/spreadsheetml/2006/main" count="405" uniqueCount="233">
  <si>
    <t xml:space="preserve">INFORMACJA O STANIE I STRUKTURZE BEZROBOCIA W WOJ. LUBUSKIM W LISTOPADZIE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</si>
  <si>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</si>
  <si>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</si>
  <si>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</si>
  <si>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</si>
  <si>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</si>
  <si>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</si>
  <si>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</si>
  <si>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</si>
  <si>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</si>
  <si>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</si>
  <si>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</si>
  <si>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</si>
  <si>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</si>
  <si>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</si>
  <si>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</si>
  <si>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</si>
  <si>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</si>
  <si>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</si>
  <si>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</si>
  <si>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</si>
  <si>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październik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</si>
  <si>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</si>
  <si>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</si>
  <si>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</si>
  <si>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</si>
  <si>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</si>
  <si>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</si>
  <si>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</si>
  <si>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</si>
  <si>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</si>
  <si>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</si>
  <si>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</si>
  <si>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</si>
  <si>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</si>
  <si>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</si>
  <si>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</si>
  <si>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</si>
  <si>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</si>
  <si>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</si>
  <si>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</si>
  <si>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</si>
  <si>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</si>
  <si>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</si>
  <si>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</si>
  <si>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</si>
  <si>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</si>
  <si>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</si>
  <si>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</si>
  <si>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</si>
  <si>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</si>
  <si>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</si>
  <si>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</si>
  <si>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</si>
  <si>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</si>
  <si>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</si>
  <si>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</si>
  <si>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</si>
  <si>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</si>
  <si>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</si>
  <si>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</si>
  <si>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</si>
  <si>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</si>
  <si>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</si>
  <si>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</si>
  <si>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</si>
  <si>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</si>
  <si>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</si>
  <si>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</si>
  <si>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</si>
  <si>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</si>
  <si>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</si>
  <si>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</si>
  <si>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</si>
  <si>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</si>
  <si>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</si>
  <si>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</si>
  <si>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</si>
  <si>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</si>
  <si>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</si>
  <si>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</si>
  <si>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</si>
  <si>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</si>
  <si>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</si>
  <si>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2015 r. jest podawany przez GUS z miesięcznym opóżnieniem</t>
  </si>
  <si>
    <t>Liczba  bezrobotnych w układzie powiatowych urzędów pracy i gmin woj. lubuskiego zarejestrowanych</t>
  </si>
  <si>
    <t>na koniec listopada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</si>
  <si>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</si>
  <si>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</si>
  <si>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</si>
  <si>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</si>
  <si>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</si>
  <si>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</si>
  <si>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</si>
  <si>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</si>
  <si>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</si>
  <si>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</si>
  <si>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</si>
  <si>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</si>
  <si>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</si>
  <si>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</si>
  <si>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</si>
  <si>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</si>
  <si>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</si>
  <si>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</si>
  <si>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</si>
  <si>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</si>
  <si>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</si>
  <si>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</si>
  <si>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</si>
  <si>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</si>
  <si>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</si>
  <si>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</si>
  <si>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</si>
  <si>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</si>
  <si>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</si>
  <si>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</si>
  <si>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</si>
  <si>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</si>
  <si>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</si>
  <si>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</si>
  <si>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</si>
  <si>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</si>
  <si>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</si>
  <si>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</si>
  <si>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</si>
  <si>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</si>
  <si>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</si>
  <si>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</si>
  <si>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</si>
  <si>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</si>
  <si>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</si>
  <si>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</si>
  <si>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</si>
  <si>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</si>
  <si>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</si>
  <si>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</si>
  <si>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</si>
  <si>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</si>
  <si>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</si>
  <si>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</si>
  <si>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</si>
  <si>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</si>
  <si>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</si>
  <si>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</si>
  <si>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</si>
  <si>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</si>
  <si>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</si>
  <si>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</si>
  <si>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</si>
  <si>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</si>
  <si>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</si>
  <si>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</si>
  <si>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</si>
  <si>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</si>
  <si>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</si>
  <si>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</si>
  <si>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</si>
  <si>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</si>
  <si>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</si>
  <si>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</si>
  <si>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</si>
  <si>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</si>
  <si>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</si>
  <si>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</si>
  <si>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</si>
  <si>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</si>
  <si>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</si>
  <si>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</si>
  <si>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</si>
  <si>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</si>
  <si>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</si>
  <si>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</si>
  <si>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</si>
  <si>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</si>
  <si>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</si>
  <si>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</si>
  <si>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</si>
  <si>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</si>
  <si>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</si>
  <si>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</si>
  <si>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</si>
  <si>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</si>
  <si>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</si>
  <si>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</si>
  <si>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</si>
  <si>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</si>
  <si>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</si>
  <si>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</si>
  <si>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</si>
  <si>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</si>
  <si>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</si>
  <si>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</si>
  <si>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</si>
  <si>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</si>
  <si>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 2014r.</t>
  </si>
  <si>
    <t>XII 2014r.</t>
  </si>
  <si>
    <t>Podjęcia pracy poza miejscem zamieszkania w ramach bonu na zasiedlenie</t>
  </si>
  <si>
    <t>I 2015r.</t>
  </si>
  <si>
    <t>oferty pracy</t>
  </si>
  <si>
    <t>Podjęcia pracy w ramach bonu zatrudnieniowego</t>
  </si>
  <si>
    <t>II 2015r.</t>
  </si>
  <si>
    <t>VI 2014r.</t>
  </si>
  <si>
    <t>Podjęcia pracy w ramach dofinansowania wynagrodzenia za zatrudnienie skierowanego 
bezrobotnego powyżej 50 r. życia</t>
  </si>
  <si>
    <t>III 2015r.</t>
  </si>
  <si>
    <t>VII 2014r.</t>
  </si>
  <si>
    <t>Rozpoczęcie szkolenia w ramach bonu szkoleniowego</t>
  </si>
  <si>
    <t>IV 2015r.</t>
  </si>
  <si>
    <t>VIII 2014r.</t>
  </si>
  <si>
    <t>Rozpoczęcie stażu w ramach bonu stażowego</t>
  </si>
  <si>
    <t>V 2015r.</t>
  </si>
  <si>
    <t>IX 2014r.</t>
  </si>
  <si>
    <t>VI 2015r.</t>
  </si>
  <si>
    <t>X 2014r.</t>
  </si>
  <si>
    <t>VII 2015r.</t>
  </si>
  <si>
    <t>VIII 2015r.</t>
  </si>
  <si>
    <t>IX 2015r.</t>
  </si>
  <si>
    <t>X 2015r.</t>
  </si>
  <si>
    <t>XI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</si>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</sst>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5" fillId="0" borderId="0"/>
  </cellStyleXfs>
  <cellXfs count="3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8" fillId="0" borderId="0" xfId="0" applyFont="1"/>
    <xf numFmtId="0" fontId="3" fillId="0" borderId="25" xfId="0" applyFont="1" applyBorder="1" applyAlignment="1">
      <alignment horizontal="center"/>
    </xf>
    <xf numFmtId="0" fontId="3" fillId="0" borderId="44" xfId="0" applyFont="1" applyBorder="1" applyAlignment="1" applyProtection="1">
      <alignment horizontal="left"/>
    </xf>
    <xf numFmtId="165" fontId="3" fillId="0" borderId="44" xfId="0" applyNumberFormat="1" applyFont="1" applyBorder="1" applyProtection="1"/>
    <xf numFmtId="165" fontId="3" fillId="0" borderId="27" xfId="0" applyNumberFormat="1" applyFont="1" applyBorder="1" applyProtection="1"/>
    <xf numFmtId="0" fontId="2" fillId="6" borderId="25" xfId="0" applyFont="1" applyFill="1" applyBorder="1" applyAlignment="1">
      <alignment horizontal="center"/>
    </xf>
    <xf numFmtId="0" fontId="2" fillId="6" borderId="44" xfId="0" applyFont="1" applyFill="1" applyBorder="1" applyAlignment="1" applyProtection="1">
      <alignment horizontal="left"/>
    </xf>
    <xf numFmtId="165" fontId="2" fillId="6" borderId="62" xfId="0" applyNumberFormat="1" applyFont="1" applyFill="1" applyBorder="1" applyAlignment="1" applyProtection="1">
      <alignment horizontal="right"/>
    </xf>
    <xf numFmtId="0" fontId="3" fillId="0" borderId="45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/>
    </xf>
    <xf numFmtId="165" fontId="3" fillId="0" borderId="27" xfId="0" applyNumberFormat="1" applyFont="1" applyBorder="1" applyAlignment="1"/>
    <xf numFmtId="0" fontId="2" fillId="6" borderId="44" xfId="0" applyFont="1" applyFill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 applyProtection="1">
      <alignment horizontal="left"/>
    </xf>
    <xf numFmtId="165" fontId="3" fillId="0" borderId="32" xfId="0" applyNumberFormat="1" applyFont="1" applyBorder="1" applyProtection="1"/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 applyProtection="1">
      <alignment horizontal="left"/>
    </xf>
    <xf numFmtId="165" fontId="3" fillId="0" borderId="34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6" borderId="44" xfId="0" applyNumberFormat="1" applyFont="1" applyFill="1" applyBorder="1" applyProtection="1"/>
    <xf numFmtId="165" fontId="2" fillId="6" borderId="62" xfId="0" applyNumberFormat="1" applyFont="1" applyFill="1" applyBorder="1" applyProtection="1"/>
    <xf numFmtId="0" fontId="3" fillId="0" borderId="26" xfId="0" applyFont="1" applyBorder="1" applyAlignment="1">
      <alignment horizontal="center"/>
    </xf>
    <xf numFmtId="0" fontId="3" fillId="0" borderId="48" xfId="0" applyFont="1" applyBorder="1" applyAlignment="1" applyProtection="1">
      <alignment horizontal="left"/>
    </xf>
    <xf numFmtId="165" fontId="3" fillId="0" borderId="48" xfId="0" applyNumberFormat="1" applyFont="1" applyBorder="1" applyProtection="1"/>
    <xf numFmtId="165" fontId="3" fillId="0" borderId="73" xfId="0" applyNumberFormat="1" applyFont="1" applyBorder="1" applyProtection="1"/>
    <xf numFmtId="0" fontId="3" fillId="7" borderId="74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67" xfId="0" applyNumberFormat="1" applyFont="1" applyFill="1" applyBorder="1" applyProtection="1"/>
    <xf numFmtId="0" fontId="3" fillId="8" borderId="27" xfId="0" applyNumberFormat="1" applyFont="1" applyFill="1" applyBorder="1" applyAlignment="1">
      <alignment horizontal="right" vertical="center"/>
    </xf>
    <xf numFmtId="165" fontId="3" fillId="0" borderId="62" xfId="0" applyNumberFormat="1" applyFont="1" applyBorder="1" applyProtection="1"/>
    <xf numFmtId="0" fontId="33" fillId="0" borderId="0" xfId="0" applyFont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27" xfId="0" applyFont="1" applyFill="1" applyBorder="1" applyAlignment="1" applyProtection="1">
      <alignment horizontal="left"/>
    </xf>
    <xf numFmtId="165" fontId="2" fillId="6" borderId="27" xfId="0" applyNumberFormat="1" applyFont="1" applyFill="1" applyBorder="1" applyProtection="1"/>
    <xf numFmtId="165" fontId="2" fillId="6" borderId="73" xfId="0" applyNumberFormat="1" applyFont="1" applyFill="1" applyBorder="1" applyProtection="1"/>
    <xf numFmtId="165" fontId="2" fillId="6" borderId="67" xfId="0" applyNumberFormat="1" applyFont="1" applyFill="1" applyBorder="1" applyProtection="1"/>
    <xf numFmtId="165" fontId="3" fillId="0" borderId="28" xfId="0" applyNumberFormat="1" applyFont="1" applyBorder="1" applyProtection="1"/>
    <xf numFmtId="165" fontId="3" fillId="0" borderId="75" xfId="0" applyNumberFormat="1" applyFont="1" applyBorder="1" applyAlignment="1" applyProtection="1">
      <alignment horizontal="center"/>
    </xf>
    <xf numFmtId="165" fontId="3" fillId="0" borderId="76" xfId="0" applyNumberFormat="1" applyFont="1" applyBorder="1" applyProtection="1"/>
    <xf numFmtId="0" fontId="3" fillId="0" borderId="7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165" fontId="3" fillId="0" borderId="57" xfId="0" applyNumberFormat="1" applyFont="1" applyBorder="1" applyProtection="1"/>
    <xf numFmtId="165" fontId="3" fillId="0" borderId="58" xfId="0" applyNumberFormat="1" applyFont="1" applyBorder="1" applyProtection="1"/>
    <xf numFmtId="0" fontId="3" fillId="0" borderId="29" xfId="0" applyFont="1" applyBorder="1" applyAlignment="1">
      <alignment horizontal="center"/>
    </xf>
    <xf numFmtId="0" fontId="3" fillId="0" borderId="83" xfId="0" applyFont="1" applyBorder="1" applyAlignment="1" applyProtection="1">
      <alignment horizontal="left"/>
    </xf>
    <xf numFmtId="165" fontId="3" fillId="0" borderId="83" xfId="0" applyNumberFormat="1" applyFont="1" applyBorder="1" applyProtection="1"/>
    <xf numFmtId="0" fontId="1" fillId="0" borderId="3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0" fillId="0" borderId="0" xfId="0" applyBorder="1"/>
    <xf numFmtId="0" fontId="36" fillId="0" borderId="0" xfId="1" applyFont="1"/>
    <xf numFmtId="0" fontId="37" fillId="0" borderId="0" xfId="1" applyFont="1"/>
    <xf numFmtId="0" fontId="38" fillId="0" borderId="0" xfId="1" applyFont="1"/>
    <xf numFmtId="0" fontId="36" fillId="0" borderId="0" xfId="1" applyFont="1" applyAlignment="1"/>
    <xf numFmtId="10" fontId="36" fillId="0" borderId="0" xfId="1" applyNumberFormat="1" applyFont="1" applyBorder="1" applyAlignment="1">
      <alignment horizontal="right"/>
    </xf>
    <xf numFmtId="0" fontId="36" fillId="0" borderId="0" xfId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5" fillId="0" borderId="0" xfId="1"/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5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5" xfId="0" applyFont="1" applyBorder="1" applyAlignment="1">
      <alignment wrapText="1"/>
    </xf>
    <xf numFmtId="0" fontId="1" fillId="0" borderId="38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165" fontId="27" fillId="0" borderId="61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13" fillId="4" borderId="7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79" xfId="0" applyFont="1" applyFill="1" applyBorder="1" applyAlignment="1">
      <alignment horizontal="center" vertical="center" wrapText="1"/>
    </xf>
    <xf numFmtId="0" fontId="13" fillId="4" borderId="80" xfId="0" applyFont="1" applyFill="1" applyBorder="1" applyAlignment="1">
      <alignment horizontal="center" vertical="center" wrapText="1"/>
    </xf>
    <xf numFmtId="165" fontId="3" fillId="4" borderId="60" xfId="0" applyNumberFormat="1" applyFont="1" applyFill="1" applyBorder="1" applyAlignment="1" applyProtection="1">
      <alignment horizontal="center" vertical="center" wrapText="1"/>
    </xf>
    <xf numFmtId="0" fontId="1" fillId="4" borderId="81" xfId="0" applyFont="1" applyFill="1" applyBorder="1" applyAlignment="1">
      <alignment horizontal="center" vertical="center" wrapText="1"/>
    </xf>
    <xf numFmtId="165" fontId="29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8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68" xfId="0" applyFont="1" applyBorder="1" applyAlignment="1">
      <alignment wrapText="1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165" fontId="27" fillId="0" borderId="72" xfId="0" applyNumberFormat="1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36" fillId="9" borderId="0" xfId="1" applyFont="1" applyFill="1" applyAlignment="1">
      <alignment vertical="center"/>
    </xf>
    <xf numFmtId="0" fontId="35" fillId="0" borderId="0" xfId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 2014r. do XI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15'!$B$3:$B$15</c:f>
              <c:strCache>
                <c:ptCount val="13"/>
                <c:pt idx="0">
                  <c:v>XI 2014r.</c:v>
                </c:pt>
                <c:pt idx="1">
                  <c:v>XII 2014r.</c:v>
                </c:pt>
                <c:pt idx="2">
                  <c:v>I 2015r.</c:v>
                </c:pt>
                <c:pt idx="3">
                  <c:v>II 2015r.</c:v>
                </c:pt>
                <c:pt idx="4">
                  <c:v>III 2015r.</c:v>
                </c:pt>
                <c:pt idx="5">
                  <c:v>IV 2015r.</c:v>
                </c:pt>
                <c:pt idx="6">
                  <c:v>V 2015r.</c:v>
                </c:pt>
                <c:pt idx="7">
                  <c:v>VI 2015r.</c:v>
                </c:pt>
                <c:pt idx="8">
                  <c:v>VII 2015r.</c:v>
                </c:pt>
                <c:pt idx="9">
                  <c:v>VIII 2015r.</c:v>
                </c:pt>
                <c:pt idx="10">
                  <c:v>IX 2015r.</c:v>
                </c:pt>
                <c:pt idx="11">
                  <c:v>X 2015r.</c:v>
                </c:pt>
                <c:pt idx="12">
                  <c:v>XI 2015r.</c:v>
                </c:pt>
              </c:strCache>
            </c:strRef>
          </c:cat>
          <c:val>
            <c:numRef>
              <c:f>'Wykresy X 15'!$C$3:$C$15</c:f>
              <c:numCache>
                <c:formatCode>General</c:formatCode>
                <c:ptCount val="13"/>
                <c:pt idx="0">
                  <c:v>46611</c:v>
                </c:pt>
                <c:pt idx="1">
                  <c:v>47115</c:v>
                </c:pt>
                <c:pt idx="2">
                  <c:v>49935</c:v>
                </c:pt>
                <c:pt idx="3">
                  <c:v>49241</c:v>
                </c:pt>
                <c:pt idx="4">
                  <c:v>47476</c:v>
                </c:pt>
                <c:pt idx="5">
                  <c:v>45550</c:v>
                </c:pt>
                <c:pt idx="6">
                  <c:v>43237</c:v>
                </c:pt>
                <c:pt idx="7">
                  <c:v>41465</c:v>
                </c:pt>
                <c:pt idx="8">
                  <c:v>40245</c:v>
                </c:pt>
                <c:pt idx="9">
                  <c:v>39340</c:v>
                </c:pt>
                <c:pt idx="10">
                  <c:v>38557</c:v>
                </c:pt>
                <c:pt idx="11">
                  <c:v>37860</c:v>
                </c:pt>
                <c:pt idx="12">
                  <c:v>38029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9537936"/>
        <c:axId val="249538320"/>
      </c:barChart>
      <c:catAx>
        <c:axId val="24953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538320"/>
        <c:crossesAt val="36000"/>
        <c:auto val="1"/>
        <c:lblAlgn val="ctr"/>
        <c:lblOffset val="100"/>
        <c:noMultiLvlLbl val="0"/>
      </c:catAx>
      <c:valAx>
        <c:axId val="249538320"/>
        <c:scaling>
          <c:orientation val="minMax"/>
          <c:max val="50000"/>
          <c:min val="3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5379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 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 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X 15'!$I$4:$I$8</c:f>
              <c:numCache>
                <c:formatCode>General</c:formatCode>
                <c:ptCount val="5"/>
                <c:pt idx="0">
                  <c:v>122</c:v>
                </c:pt>
                <c:pt idx="1">
                  <c:v>73</c:v>
                </c:pt>
                <c:pt idx="2">
                  <c:v>123</c:v>
                </c:pt>
                <c:pt idx="3">
                  <c:v>191</c:v>
                </c:pt>
                <c:pt idx="4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9640184"/>
        <c:axId val="249640576"/>
      </c:barChart>
      <c:catAx>
        <c:axId val="249640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640576"/>
        <c:crosses val="autoZero"/>
        <c:auto val="1"/>
        <c:lblAlgn val="ctr"/>
        <c:lblOffset val="100"/>
        <c:noMultiLvlLbl val="0"/>
      </c:catAx>
      <c:valAx>
        <c:axId val="249640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6401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 2014r. do XI 2014r. oraz od VI 2015r. do XI 2015r.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15'!$E$6:$E$18</c:f>
              <c:strCache>
                <c:ptCount val="13"/>
                <c:pt idx="0">
                  <c:v>VI 2014r.</c:v>
                </c:pt>
                <c:pt idx="1">
                  <c:v>VII 2014r.</c:v>
                </c:pt>
                <c:pt idx="2">
                  <c:v>VIII 2014r.</c:v>
                </c:pt>
                <c:pt idx="3">
                  <c:v>IX 2014r.</c:v>
                </c:pt>
                <c:pt idx="4">
                  <c:v>X 2014r.</c:v>
                </c:pt>
                <c:pt idx="5">
                  <c:v>XI 2014r.</c:v>
                </c:pt>
                <c:pt idx="7">
                  <c:v>VI 2015r.</c:v>
                </c:pt>
                <c:pt idx="8">
                  <c:v>VII 2015r.</c:v>
                </c:pt>
                <c:pt idx="9">
                  <c:v>VIII 2015r.</c:v>
                </c:pt>
                <c:pt idx="10">
                  <c:v>IX 2015r.</c:v>
                </c:pt>
                <c:pt idx="11">
                  <c:v>X 2015r.</c:v>
                </c:pt>
                <c:pt idx="12">
                  <c:v>XI 2015r.</c:v>
                </c:pt>
              </c:strCache>
            </c:strRef>
          </c:cat>
          <c:val>
            <c:numRef>
              <c:f>'Wykresy X 15'!$F$6:$F$18</c:f>
              <c:numCache>
                <c:formatCode>General</c:formatCode>
                <c:ptCount val="13"/>
                <c:pt idx="0">
                  <c:v>3558</c:v>
                </c:pt>
                <c:pt idx="1">
                  <c:v>3109</c:v>
                </c:pt>
                <c:pt idx="2">
                  <c:v>3274</c:v>
                </c:pt>
                <c:pt idx="3">
                  <c:v>3795</c:v>
                </c:pt>
                <c:pt idx="4">
                  <c:v>3106</c:v>
                </c:pt>
                <c:pt idx="5">
                  <c:v>1871</c:v>
                </c:pt>
                <c:pt idx="7">
                  <c:v>3566</c:v>
                </c:pt>
                <c:pt idx="8">
                  <c:v>3759</c:v>
                </c:pt>
                <c:pt idx="9">
                  <c:v>4336</c:v>
                </c:pt>
                <c:pt idx="10">
                  <c:v>4276</c:v>
                </c:pt>
                <c:pt idx="11">
                  <c:v>3143</c:v>
                </c:pt>
                <c:pt idx="12">
                  <c:v>2418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9641360"/>
        <c:axId val="249641752"/>
        <c:axId val="0"/>
      </c:bar3DChart>
      <c:catAx>
        <c:axId val="24964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641752"/>
        <c:crosses val="autoZero"/>
        <c:auto val="1"/>
        <c:lblAlgn val="ctr"/>
        <c:lblOffset val="100"/>
        <c:noMultiLvlLbl val="0"/>
      </c:catAx>
      <c:valAx>
        <c:axId val="2496417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641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listopadzie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2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559974874935504"/>
          <c:y val="0.3518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6753258406801711E-2"/>
                  <c:y val="-0.155595472440944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031439980258869"/>
                  <c:y val="-0.12511466535433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927653274109957"/>
                  <c:y val="2.0859416010498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6.2814455885322029E-2"/>
                  <c:y val="8.3996719160104982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4.9773874419543708E-2"/>
                  <c:y val="8.07309711286089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8.6971981066469209E-2"/>
                  <c:y val="0.111574475065616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0626107633981708E-2"/>
                  <c:y val="0.10685925196850393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2448280503398616"/>
                  <c:y val="6.58044619422572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0542454629068801"/>
                  <c:y val="-6.1254101049868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8597146510532334E-2"/>
                  <c:y val="-0.190488353018372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8360365210758917E-2"/>
                  <c:y val="-0.167481791338582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8.330091751351594E-2"/>
                  <c:y val="-0.1478392388451443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5485115642591"/>
                  <c:y val="-0.12836679790026248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 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 15'!$K$22:$K$34</c:f>
              <c:numCache>
                <c:formatCode>0.00%</c:formatCode>
                <c:ptCount val="13"/>
                <c:pt idx="0">
                  <c:v>0.4331983805668016</c:v>
                </c:pt>
                <c:pt idx="1">
                  <c:v>2.9183535762483132E-2</c:v>
                </c:pt>
                <c:pt idx="2">
                  <c:v>2.4797570850202431E-2</c:v>
                </c:pt>
                <c:pt idx="3">
                  <c:v>1.1133603238866396E-2</c:v>
                </c:pt>
                <c:pt idx="4">
                  <c:v>6.41025641025641E-3</c:v>
                </c:pt>
                <c:pt idx="5">
                  <c:v>3.6099865047233469E-2</c:v>
                </c:pt>
                <c:pt idx="6">
                  <c:v>2.6821862348178137E-2</c:v>
                </c:pt>
                <c:pt idx="7">
                  <c:v>1.1470985155195682E-2</c:v>
                </c:pt>
                <c:pt idx="8">
                  <c:v>2.8171390013495275E-2</c:v>
                </c:pt>
                <c:pt idx="9">
                  <c:v>0.21390013495276652</c:v>
                </c:pt>
                <c:pt idx="10">
                  <c:v>6.9163292847503374E-2</c:v>
                </c:pt>
                <c:pt idx="11">
                  <c:v>1.0964912280701754E-2</c:v>
                </c:pt>
                <c:pt idx="12">
                  <c:v>9.8684210526315791E-2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371476</xdr:colOff>
      <xdr:row>19</xdr:row>
      <xdr:rowOff>114300</xdr:rowOff>
    </xdr:from>
    <xdr:to>
      <xdr:col>26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  <sheetName val="Stan i struktura VIII 15"/>
      <sheetName val="Stan i struktura IX 15"/>
      <sheetName val="Stan i struktura X 15"/>
      <sheetName val="Stan i struktura XI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2720</v>
          </cell>
          <cell r="F6">
            <v>1931</v>
          </cell>
          <cell r="G6">
            <v>2757</v>
          </cell>
          <cell r="H6">
            <v>3259</v>
          </cell>
          <cell r="I6">
            <v>4757</v>
          </cell>
          <cell r="J6">
            <v>872</v>
          </cell>
          <cell r="K6">
            <v>3102</v>
          </cell>
          <cell r="L6">
            <v>1280</v>
          </cell>
          <cell r="M6">
            <v>2028</v>
          </cell>
          <cell r="N6">
            <v>1538</v>
          </cell>
          <cell r="O6">
            <v>3858</v>
          </cell>
          <cell r="P6">
            <v>2852</v>
          </cell>
          <cell r="Q6">
            <v>3759</v>
          </cell>
          <cell r="R6">
            <v>3147</v>
          </cell>
          <cell r="S6">
            <v>37860</v>
          </cell>
        </row>
        <row r="46">
          <cell r="E46">
            <v>4256</v>
          </cell>
          <cell r="F46">
            <v>2225</v>
          </cell>
          <cell r="G46">
            <v>1897</v>
          </cell>
          <cell r="H46">
            <v>2107</v>
          </cell>
          <cell r="I46">
            <v>2438</v>
          </cell>
          <cell r="J46">
            <v>1972</v>
          </cell>
          <cell r="K46">
            <v>2177</v>
          </cell>
          <cell r="L46">
            <v>1533</v>
          </cell>
          <cell r="M46">
            <v>1970</v>
          </cell>
          <cell r="N46">
            <v>1450</v>
          </cell>
          <cell r="O46">
            <v>4772</v>
          </cell>
          <cell r="P46">
            <v>2154</v>
          </cell>
          <cell r="Q46">
            <v>2531</v>
          </cell>
          <cell r="R46">
            <v>4031</v>
          </cell>
          <cell r="S46">
            <v>35513</v>
          </cell>
        </row>
        <row r="49">
          <cell r="E49">
            <v>108</v>
          </cell>
          <cell r="F49">
            <v>64</v>
          </cell>
          <cell r="G49">
            <v>0</v>
          </cell>
          <cell r="H49">
            <v>40</v>
          </cell>
          <cell r="I49">
            <v>62</v>
          </cell>
          <cell r="J49">
            <v>27</v>
          </cell>
          <cell r="K49">
            <v>94</v>
          </cell>
          <cell r="L49">
            <v>69</v>
          </cell>
          <cell r="M49">
            <v>21</v>
          </cell>
          <cell r="N49">
            <v>26</v>
          </cell>
          <cell r="O49">
            <v>102</v>
          </cell>
          <cell r="P49">
            <v>38</v>
          </cell>
          <cell r="Q49">
            <v>191</v>
          </cell>
          <cell r="R49">
            <v>218</v>
          </cell>
          <cell r="S49">
            <v>1060</v>
          </cell>
        </row>
        <row r="51">
          <cell r="E51">
            <v>24</v>
          </cell>
          <cell r="F51">
            <v>59</v>
          </cell>
          <cell r="G51">
            <v>101</v>
          </cell>
          <cell r="H51">
            <v>75</v>
          </cell>
          <cell r="I51">
            <v>143</v>
          </cell>
          <cell r="J51">
            <v>26</v>
          </cell>
          <cell r="K51">
            <v>58</v>
          </cell>
          <cell r="L51">
            <v>58</v>
          </cell>
          <cell r="M51">
            <v>76</v>
          </cell>
          <cell r="N51">
            <v>19</v>
          </cell>
          <cell r="O51">
            <v>5</v>
          </cell>
          <cell r="P51">
            <v>68</v>
          </cell>
          <cell r="Q51">
            <v>277</v>
          </cell>
          <cell r="R51">
            <v>10</v>
          </cell>
          <cell r="S51">
            <v>999</v>
          </cell>
        </row>
        <row r="53">
          <cell r="E53">
            <v>81</v>
          </cell>
          <cell r="F53">
            <v>53</v>
          </cell>
          <cell r="G53">
            <v>52</v>
          </cell>
          <cell r="H53">
            <v>103</v>
          </cell>
          <cell r="I53">
            <v>102</v>
          </cell>
          <cell r="J53">
            <v>60</v>
          </cell>
          <cell r="K53">
            <v>34</v>
          </cell>
          <cell r="L53">
            <v>38</v>
          </cell>
          <cell r="M53">
            <v>31</v>
          </cell>
          <cell r="N53">
            <v>53</v>
          </cell>
          <cell r="O53">
            <v>66</v>
          </cell>
          <cell r="P53">
            <v>29</v>
          </cell>
          <cell r="Q53">
            <v>42</v>
          </cell>
          <cell r="R53">
            <v>98</v>
          </cell>
          <cell r="S53">
            <v>842</v>
          </cell>
        </row>
        <row r="55">
          <cell r="E55">
            <v>74</v>
          </cell>
          <cell r="F55">
            <v>62</v>
          </cell>
          <cell r="G55">
            <v>71</v>
          </cell>
          <cell r="H55">
            <v>34</v>
          </cell>
          <cell r="I55">
            <v>92</v>
          </cell>
          <cell r="J55">
            <v>87</v>
          </cell>
          <cell r="K55">
            <v>45</v>
          </cell>
          <cell r="L55">
            <v>93</v>
          </cell>
          <cell r="M55">
            <v>36</v>
          </cell>
          <cell r="N55">
            <v>44</v>
          </cell>
          <cell r="O55">
            <v>36</v>
          </cell>
          <cell r="P55">
            <v>25</v>
          </cell>
          <cell r="Q55">
            <v>88</v>
          </cell>
          <cell r="R55">
            <v>102</v>
          </cell>
          <cell r="S55">
            <v>889</v>
          </cell>
        </row>
        <row r="57">
          <cell r="E57">
            <v>62</v>
          </cell>
          <cell r="F57">
            <v>26</v>
          </cell>
          <cell r="G57">
            <v>5</v>
          </cell>
          <cell r="H57">
            <v>14</v>
          </cell>
          <cell r="I57">
            <v>73</v>
          </cell>
          <cell r="J57">
            <v>17</v>
          </cell>
          <cell r="K57">
            <v>77</v>
          </cell>
          <cell r="L57">
            <v>4</v>
          </cell>
          <cell r="M57">
            <v>28</v>
          </cell>
          <cell r="N57">
            <v>5</v>
          </cell>
          <cell r="O57">
            <v>37</v>
          </cell>
          <cell r="P57">
            <v>20</v>
          </cell>
          <cell r="Q57">
            <v>63</v>
          </cell>
          <cell r="R57">
            <v>50</v>
          </cell>
          <cell r="S57">
            <v>481</v>
          </cell>
        </row>
        <row r="59">
          <cell r="E59">
            <v>87</v>
          </cell>
          <cell r="F59">
            <v>37</v>
          </cell>
          <cell r="G59">
            <v>120</v>
          </cell>
          <cell r="H59">
            <v>222</v>
          </cell>
          <cell r="I59">
            <v>160</v>
          </cell>
          <cell r="J59">
            <v>4</v>
          </cell>
          <cell r="K59">
            <v>127</v>
          </cell>
          <cell r="L59">
            <v>45</v>
          </cell>
          <cell r="M59">
            <v>64</v>
          </cell>
          <cell r="N59">
            <v>148</v>
          </cell>
          <cell r="O59">
            <v>78</v>
          </cell>
          <cell r="P59">
            <v>58</v>
          </cell>
          <cell r="Q59">
            <v>78</v>
          </cell>
          <cell r="R59">
            <v>142</v>
          </cell>
          <cell r="S59">
            <v>1370</v>
          </cell>
        </row>
        <row r="61">
          <cell r="E61">
            <v>495</v>
          </cell>
          <cell r="F61">
            <v>263</v>
          </cell>
          <cell r="G61">
            <v>346</v>
          </cell>
          <cell r="H61">
            <v>598</v>
          </cell>
          <cell r="I61">
            <v>567</v>
          </cell>
          <cell r="J61">
            <v>252</v>
          </cell>
          <cell r="K61">
            <v>490</v>
          </cell>
          <cell r="L61">
            <v>221</v>
          </cell>
          <cell r="M61">
            <v>328</v>
          </cell>
          <cell r="N61">
            <v>148</v>
          </cell>
          <cell r="O61">
            <v>551</v>
          </cell>
          <cell r="P61">
            <v>359</v>
          </cell>
          <cell r="Q61">
            <v>407</v>
          </cell>
          <cell r="R61">
            <v>537</v>
          </cell>
          <cell r="S61">
            <v>5562</v>
          </cell>
        </row>
        <row r="63">
          <cell r="E63">
            <v>2</v>
          </cell>
          <cell r="F63">
            <v>69</v>
          </cell>
          <cell r="G63">
            <v>55</v>
          </cell>
          <cell r="H63">
            <v>81</v>
          </cell>
          <cell r="I63">
            <v>228</v>
          </cell>
          <cell r="J63">
            <v>72</v>
          </cell>
          <cell r="K63">
            <v>145</v>
          </cell>
          <cell r="L63">
            <v>23</v>
          </cell>
          <cell r="M63">
            <v>77</v>
          </cell>
          <cell r="N63">
            <v>72</v>
          </cell>
          <cell r="O63">
            <v>251</v>
          </cell>
          <cell r="P63">
            <v>47</v>
          </cell>
          <cell r="Q63">
            <v>374</v>
          </cell>
          <cell r="R63">
            <v>1049</v>
          </cell>
          <cell r="S63">
            <v>2545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258" t="s">
        <v>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60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233" t="s">
        <v>19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61"/>
    </row>
    <row r="5" spans="2:21" ht="29.1" customHeight="1" thickTop="1" thickBot="1">
      <c r="B5" s="14" t="s">
        <v>20</v>
      </c>
      <c r="C5" s="262" t="s">
        <v>21</v>
      </c>
      <c r="D5" s="263"/>
      <c r="E5" s="15">
        <v>4.8</v>
      </c>
      <c r="F5" s="15">
        <v>7.9</v>
      </c>
      <c r="G5" s="15">
        <v>16.100000000000001</v>
      </c>
      <c r="H5" s="15">
        <v>15.7</v>
      </c>
      <c r="I5" s="15">
        <v>17.100000000000001</v>
      </c>
      <c r="J5" s="15">
        <v>5.6</v>
      </c>
      <c r="K5" s="15">
        <v>17.7</v>
      </c>
      <c r="L5" s="15">
        <v>11.5</v>
      </c>
      <c r="M5" s="15">
        <v>8.8000000000000007</v>
      </c>
      <c r="N5" s="15">
        <v>11.5</v>
      </c>
      <c r="O5" s="15">
        <v>6.6</v>
      </c>
      <c r="P5" s="15">
        <v>9.4</v>
      </c>
      <c r="Q5" s="15">
        <v>17.7</v>
      </c>
      <c r="R5" s="16">
        <v>9.6999999999999993</v>
      </c>
      <c r="S5" s="17">
        <v>10.199999999999999</v>
      </c>
      <c r="T5" s="1" t="s">
        <v>22</v>
      </c>
    </row>
    <row r="6" spans="2:21" s="4" customFormat="1" ht="28.5" customHeight="1" thickTop="1" thickBot="1">
      <c r="B6" s="18" t="s">
        <v>23</v>
      </c>
      <c r="C6" s="264" t="s">
        <v>24</v>
      </c>
      <c r="D6" s="265"/>
      <c r="E6" s="19">
        <v>2794</v>
      </c>
      <c r="F6" s="20">
        <v>1970</v>
      </c>
      <c r="G6" s="20">
        <v>2818</v>
      </c>
      <c r="H6" s="20">
        <v>3249</v>
      </c>
      <c r="I6" s="20">
        <v>4772</v>
      </c>
      <c r="J6" s="20">
        <v>913</v>
      </c>
      <c r="K6" s="20">
        <v>2942</v>
      </c>
      <c r="L6" s="20">
        <v>1316</v>
      </c>
      <c r="M6" s="20">
        <v>2056</v>
      </c>
      <c r="N6" s="20">
        <v>1560</v>
      </c>
      <c r="O6" s="20">
        <v>3953</v>
      </c>
      <c r="P6" s="20">
        <v>2832</v>
      </c>
      <c r="Q6" s="20">
        <v>3740</v>
      </c>
      <c r="R6" s="21">
        <v>3114</v>
      </c>
      <c r="S6" s="22">
        <f>SUM(E6:R6)</f>
        <v>38029</v>
      </c>
    </row>
    <row r="7" spans="2:21" s="4" customFormat="1" ht="29.1" customHeight="1" thickTop="1" thickBot="1">
      <c r="B7" s="23"/>
      <c r="C7" s="266" t="s">
        <v>25</v>
      </c>
      <c r="D7" s="266"/>
      <c r="E7" s="24">
        <f>'[1]Stan i struktura X 15'!E6</f>
        <v>2720</v>
      </c>
      <c r="F7" s="25">
        <f>'[1]Stan i struktura X 15'!F6</f>
        <v>1931</v>
      </c>
      <c r="G7" s="25">
        <f>'[1]Stan i struktura X 15'!G6</f>
        <v>2757</v>
      </c>
      <c r="H7" s="25">
        <f>'[1]Stan i struktura X 15'!H6</f>
        <v>3259</v>
      </c>
      <c r="I7" s="25">
        <f>'[1]Stan i struktura X 15'!I6</f>
        <v>4757</v>
      </c>
      <c r="J7" s="25">
        <f>'[1]Stan i struktura X 15'!J6</f>
        <v>872</v>
      </c>
      <c r="K7" s="25">
        <f>'[1]Stan i struktura X 15'!K6</f>
        <v>3102</v>
      </c>
      <c r="L7" s="25">
        <f>'[1]Stan i struktura X 15'!L6</f>
        <v>1280</v>
      </c>
      <c r="M7" s="25">
        <f>'[1]Stan i struktura X 15'!M6</f>
        <v>2028</v>
      </c>
      <c r="N7" s="25">
        <f>'[1]Stan i struktura X 15'!N6</f>
        <v>1538</v>
      </c>
      <c r="O7" s="25">
        <f>'[1]Stan i struktura X 15'!O6</f>
        <v>3858</v>
      </c>
      <c r="P7" s="25">
        <f>'[1]Stan i struktura X 15'!P6</f>
        <v>2852</v>
      </c>
      <c r="Q7" s="25">
        <f>'[1]Stan i struktura X 15'!Q6</f>
        <v>3759</v>
      </c>
      <c r="R7" s="26">
        <f>'[1]Stan i struktura X 15'!R6</f>
        <v>3147</v>
      </c>
      <c r="S7" s="27">
        <f>'[1]Stan i struktura X 15'!S6</f>
        <v>37860</v>
      </c>
      <c r="T7" s="28"/>
      <c r="U7" s="29">
        <f>SUM(E7:R7)</f>
        <v>37860</v>
      </c>
    </row>
    <row r="8" spans="2:21" ht="29.1" customHeight="1" thickTop="1" thickBot="1">
      <c r="B8" s="30"/>
      <c r="C8" s="244" t="s">
        <v>26</v>
      </c>
      <c r="D8" s="237"/>
      <c r="E8" s="31">
        <f t="shared" ref="E8:S8" si="0">E6-E7</f>
        <v>74</v>
      </c>
      <c r="F8" s="31">
        <f t="shared" si="0"/>
        <v>39</v>
      </c>
      <c r="G8" s="31">
        <f t="shared" si="0"/>
        <v>61</v>
      </c>
      <c r="H8" s="31">
        <f t="shared" si="0"/>
        <v>-10</v>
      </c>
      <c r="I8" s="31">
        <f t="shared" si="0"/>
        <v>15</v>
      </c>
      <c r="J8" s="31">
        <f t="shared" si="0"/>
        <v>41</v>
      </c>
      <c r="K8" s="31">
        <f t="shared" si="0"/>
        <v>-160</v>
      </c>
      <c r="L8" s="31">
        <f t="shared" si="0"/>
        <v>36</v>
      </c>
      <c r="M8" s="31">
        <f t="shared" si="0"/>
        <v>28</v>
      </c>
      <c r="N8" s="31">
        <f t="shared" si="0"/>
        <v>22</v>
      </c>
      <c r="O8" s="31">
        <f t="shared" si="0"/>
        <v>95</v>
      </c>
      <c r="P8" s="31">
        <f t="shared" si="0"/>
        <v>-20</v>
      </c>
      <c r="Q8" s="31">
        <f t="shared" si="0"/>
        <v>-19</v>
      </c>
      <c r="R8" s="32">
        <f t="shared" si="0"/>
        <v>-33</v>
      </c>
      <c r="S8" s="33">
        <f t="shared" si="0"/>
        <v>169</v>
      </c>
      <c r="T8" s="34"/>
    </row>
    <row r="9" spans="2:21" ht="29.1" customHeight="1" thickTop="1" thickBot="1">
      <c r="B9" s="35"/>
      <c r="C9" s="240" t="s">
        <v>27</v>
      </c>
      <c r="D9" s="241"/>
      <c r="E9" s="36">
        <f t="shared" ref="E9:S9" si="1">E6/E7*100</f>
        <v>102.7205882352941</v>
      </c>
      <c r="F9" s="36">
        <f t="shared" si="1"/>
        <v>102.0196789228379</v>
      </c>
      <c r="G9" s="36">
        <f t="shared" si="1"/>
        <v>102.21254987305042</v>
      </c>
      <c r="H9" s="36">
        <f t="shared" si="1"/>
        <v>99.693157410248546</v>
      </c>
      <c r="I9" s="36">
        <f t="shared" si="1"/>
        <v>100.31532478452807</v>
      </c>
      <c r="J9" s="36">
        <f t="shared" si="1"/>
        <v>104.70183486238531</v>
      </c>
      <c r="K9" s="36">
        <f t="shared" si="1"/>
        <v>94.842037395228886</v>
      </c>
      <c r="L9" s="36">
        <f t="shared" si="1"/>
        <v>102.8125</v>
      </c>
      <c r="M9" s="36">
        <f t="shared" si="1"/>
        <v>101.38067061143985</v>
      </c>
      <c r="N9" s="36">
        <f t="shared" si="1"/>
        <v>101.43042912873864</v>
      </c>
      <c r="O9" s="36">
        <f t="shared" si="1"/>
        <v>102.46241575946087</v>
      </c>
      <c r="P9" s="36">
        <f t="shared" si="1"/>
        <v>99.298737727910236</v>
      </c>
      <c r="Q9" s="36">
        <f t="shared" si="1"/>
        <v>99.494546421920731</v>
      </c>
      <c r="R9" s="37">
        <f t="shared" si="1"/>
        <v>98.951382268827459</v>
      </c>
      <c r="S9" s="38">
        <f t="shared" si="1"/>
        <v>100.44638140517696</v>
      </c>
      <c r="T9" s="34"/>
    </row>
    <row r="10" spans="2:21" s="4" customFormat="1" ht="29.1" customHeight="1" thickTop="1" thickBot="1">
      <c r="B10" s="39" t="s">
        <v>28</v>
      </c>
      <c r="C10" s="242" t="s">
        <v>29</v>
      </c>
      <c r="D10" s="243"/>
      <c r="E10" s="40">
        <v>595</v>
      </c>
      <c r="F10" s="41">
        <v>320</v>
      </c>
      <c r="G10" s="42">
        <v>443</v>
      </c>
      <c r="H10" s="42">
        <v>511</v>
      </c>
      <c r="I10" s="42">
        <v>647</v>
      </c>
      <c r="J10" s="42">
        <v>202</v>
      </c>
      <c r="K10" s="42">
        <v>440</v>
      </c>
      <c r="L10" s="42">
        <v>218</v>
      </c>
      <c r="M10" s="43">
        <v>312</v>
      </c>
      <c r="N10" s="43">
        <v>259</v>
      </c>
      <c r="O10" s="43">
        <v>638</v>
      </c>
      <c r="P10" s="43">
        <v>358</v>
      </c>
      <c r="Q10" s="43">
        <v>629</v>
      </c>
      <c r="R10" s="43">
        <v>525</v>
      </c>
      <c r="S10" s="44">
        <f>SUM(E10:R10)</f>
        <v>6097</v>
      </c>
      <c r="T10" s="28"/>
    </row>
    <row r="11" spans="2:21" ht="29.1" customHeight="1" thickTop="1" thickBot="1">
      <c r="B11" s="45"/>
      <c r="C11" s="244" t="s">
        <v>30</v>
      </c>
      <c r="D11" s="237"/>
      <c r="E11" s="46">
        <f t="shared" ref="E11:S11" si="2">E76/E10*100</f>
        <v>17.478991596638654</v>
      </c>
      <c r="F11" s="46">
        <f t="shared" si="2"/>
        <v>23.125</v>
      </c>
      <c r="G11" s="46">
        <f t="shared" si="2"/>
        <v>9.255079006772009</v>
      </c>
      <c r="H11" s="46">
        <f t="shared" si="2"/>
        <v>9.7847358121330714</v>
      </c>
      <c r="I11" s="46">
        <f t="shared" si="2"/>
        <v>10.35548686244204</v>
      </c>
      <c r="J11" s="46">
        <f t="shared" si="2"/>
        <v>6.9306930693069315</v>
      </c>
      <c r="K11" s="46">
        <f t="shared" si="2"/>
        <v>10.227272727272728</v>
      </c>
      <c r="L11" s="46">
        <f t="shared" si="2"/>
        <v>15.596330275229359</v>
      </c>
      <c r="M11" s="46">
        <f t="shared" si="2"/>
        <v>18.910256410256409</v>
      </c>
      <c r="N11" s="46">
        <f t="shared" si="2"/>
        <v>14.285714285714285</v>
      </c>
      <c r="O11" s="46">
        <f t="shared" si="2"/>
        <v>17.711598746081506</v>
      </c>
      <c r="P11" s="46">
        <f t="shared" si="2"/>
        <v>18.156424581005588</v>
      </c>
      <c r="Q11" s="46">
        <f t="shared" si="2"/>
        <v>11.923688394276629</v>
      </c>
      <c r="R11" s="47">
        <f t="shared" si="2"/>
        <v>10.666666666666668</v>
      </c>
      <c r="S11" s="48">
        <f t="shared" si="2"/>
        <v>13.678858454977858</v>
      </c>
      <c r="T11" s="34"/>
    </row>
    <row r="12" spans="2:21" ht="29.1" customHeight="1" thickTop="1" thickBot="1">
      <c r="B12" s="49" t="s">
        <v>31</v>
      </c>
      <c r="C12" s="245" t="s">
        <v>32</v>
      </c>
      <c r="D12" s="246"/>
      <c r="E12" s="40">
        <v>521</v>
      </c>
      <c r="F12" s="42">
        <v>281</v>
      </c>
      <c r="G12" s="42">
        <v>382</v>
      </c>
      <c r="H12" s="42">
        <v>521</v>
      </c>
      <c r="I12" s="42">
        <v>632</v>
      </c>
      <c r="J12" s="42">
        <v>161</v>
      </c>
      <c r="K12" s="42">
        <v>600</v>
      </c>
      <c r="L12" s="42">
        <v>182</v>
      </c>
      <c r="M12" s="43">
        <v>284</v>
      </c>
      <c r="N12" s="43">
        <v>237</v>
      </c>
      <c r="O12" s="43">
        <v>543</v>
      </c>
      <c r="P12" s="43">
        <v>378</v>
      </c>
      <c r="Q12" s="43">
        <v>648</v>
      </c>
      <c r="R12" s="43">
        <v>558</v>
      </c>
      <c r="S12" s="44">
        <f>SUM(E12:R12)</f>
        <v>5928</v>
      </c>
      <c r="T12" s="34"/>
    </row>
    <row r="13" spans="2:21" ht="29.1" customHeight="1" thickTop="1" thickBot="1">
      <c r="B13" s="45" t="s">
        <v>22</v>
      </c>
      <c r="C13" s="247" t="s">
        <v>33</v>
      </c>
      <c r="D13" s="248"/>
      <c r="E13" s="50">
        <v>224</v>
      </c>
      <c r="F13" s="51">
        <v>159</v>
      </c>
      <c r="G13" s="51">
        <v>230</v>
      </c>
      <c r="H13" s="51">
        <v>294</v>
      </c>
      <c r="I13" s="51">
        <v>348</v>
      </c>
      <c r="J13" s="51">
        <v>85</v>
      </c>
      <c r="K13" s="51">
        <v>288</v>
      </c>
      <c r="L13" s="51">
        <v>93</v>
      </c>
      <c r="M13" s="52">
        <v>162</v>
      </c>
      <c r="N13" s="52">
        <v>82</v>
      </c>
      <c r="O13" s="52">
        <v>271</v>
      </c>
      <c r="P13" s="52">
        <v>194</v>
      </c>
      <c r="Q13" s="52">
        <v>310</v>
      </c>
      <c r="R13" s="52">
        <v>252</v>
      </c>
      <c r="S13" s="53">
        <f>SUM(E13:R13)</f>
        <v>2992</v>
      </c>
      <c r="T13" s="34"/>
    </row>
    <row r="14" spans="2:21" s="4" customFormat="1" ht="29.1" customHeight="1" thickTop="1" thickBot="1">
      <c r="B14" s="18" t="s">
        <v>22</v>
      </c>
      <c r="C14" s="249" t="s">
        <v>34</v>
      </c>
      <c r="D14" s="250"/>
      <c r="E14" s="50">
        <v>191</v>
      </c>
      <c r="F14" s="51">
        <v>139</v>
      </c>
      <c r="G14" s="51">
        <v>198</v>
      </c>
      <c r="H14" s="51">
        <v>266</v>
      </c>
      <c r="I14" s="51">
        <v>316</v>
      </c>
      <c r="J14" s="51">
        <v>68</v>
      </c>
      <c r="K14" s="51">
        <v>230</v>
      </c>
      <c r="L14" s="51">
        <v>70</v>
      </c>
      <c r="M14" s="52">
        <v>144</v>
      </c>
      <c r="N14" s="52">
        <v>74</v>
      </c>
      <c r="O14" s="52">
        <v>250</v>
      </c>
      <c r="P14" s="52">
        <v>173</v>
      </c>
      <c r="Q14" s="52">
        <v>240</v>
      </c>
      <c r="R14" s="52">
        <v>209</v>
      </c>
      <c r="S14" s="53">
        <f>SUM(E14:R14)</f>
        <v>2568</v>
      </c>
      <c r="T14" s="28"/>
    </row>
    <row r="15" spans="2:21" s="4" customFormat="1" ht="29.1" customHeight="1" thickTop="1" thickBot="1">
      <c r="B15" s="54" t="s">
        <v>22</v>
      </c>
      <c r="C15" s="251" t="s">
        <v>35</v>
      </c>
      <c r="D15" s="252"/>
      <c r="E15" s="55">
        <v>140</v>
      </c>
      <c r="F15" s="56">
        <v>60</v>
      </c>
      <c r="G15" s="56">
        <v>64</v>
      </c>
      <c r="H15" s="56">
        <v>70</v>
      </c>
      <c r="I15" s="56">
        <v>138</v>
      </c>
      <c r="J15" s="56">
        <v>40</v>
      </c>
      <c r="K15" s="56">
        <v>73</v>
      </c>
      <c r="L15" s="56">
        <v>42</v>
      </c>
      <c r="M15" s="57">
        <v>58</v>
      </c>
      <c r="N15" s="57">
        <v>39</v>
      </c>
      <c r="O15" s="57">
        <v>160</v>
      </c>
      <c r="P15" s="57">
        <v>111</v>
      </c>
      <c r="Q15" s="57">
        <v>143</v>
      </c>
      <c r="R15" s="57">
        <v>130</v>
      </c>
      <c r="S15" s="53">
        <f>SUM(E15:R15)</f>
        <v>1268</v>
      </c>
      <c r="T15" s="28"/>
    </row>
    <row r="16" spans="2:21" ht="29.1" customHeight="1" thickBot="1">
      <c r="B16" s="233" t="s">
        <v>36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4"/>
    </row>
    <row r="17" spans="2:19" ht="29.1" customHeight="1" thickTop="1" thickBot="1">
      <c r="B17" s="255" t="s">
        <v>20</v>
      </c>
      <c r="C17" s="256" t="s">
        <v>37</v>
      </c>
      <c r="D17" s="257"/>
      <c r="E17" s="58">
        <v>1466</v>
      </c>
      <c r="F17" s="59">
        <v>1052</v>
      </c>
      <c r="G17" s="59">
        <v>1540</v>
      </c>
      <c r="H17" s="59">
        <v>1679</v>
      </c>
      <c r="I17" s="59">
        <v>2740</v>
      </c>
      <c r="J17" s="59">
        <v>433</v>
      </c>
      <c r="K17" s="59">
        <v>1589</v>
      </c>
      <c r="L17" s="59">
        <v>619</v>
      </c>
      <c r="M17" s="60">
        <v>1057</v>
      </c>
      <c r="N17" s="60">
        <v>936</v>
      </c>
      <c r="O17" s="60">
        <v>2157</v>
      </c>
      <c r="P17" s="60">
        <v>1603</v>
      </c>
      <c r="Q17" s="60">
        <v>2063</v>
      </c>
      <c r="R17" s="60">
        <v>1702</v>
      </c>
      <c r="S17" s="53">
        <f>SUM(E17:R17)</f>
        <v>20636</v>
      </c>
    </row>
    <row r="18" spans="2:19" ht="29.1" customHeight="1" thickTop="1" thickBot="1">
      <c r="B18" s="194"/>
      <c r="C18" s="221" t="s">
        <v>38</v>
      </c>
      <c r="D18" s="222"/>
      <c r="E18" s="61">
        <f t="shared" ref="E18:S18" si="3">E17/E6*100</f>
        <v>52.469577666428059</v>
      </c>
      <c r="F18" s="61">
        <f t="shared" si="3"/>
        <v>53.401015228426395</v>
      </c>
      <c r="G18" s="61">
        <f t="shared" si="3"/>
        <v>54.648687012065288</v>
      </c>
      <c r="H18" s="61">
        <f t="shared" si="3"/>
        <v>51.677439212065245</v>
      </c>
      <c r="I18" s="61">
        <f t="shared" si="3"/>
        <v>57.41827326068735</v>
      </c>
      <c r="J18" s="61">
        <f t="shared" si="3"/>
        <v>47.426067907995616</v>
      </c>
      <c r="K18" s="61">
        <f t="shared" si="3"/>
        <v>54.010876954452755</v>
      </c>
      <c r="L18" s="61">
        <f t="shared" si="3"/>
        <v>47.036474164133743</v>
      </c>
      <c r="M18" s="61">
        <f t="shared" si="3"/>
        <v>51.410505836575872</v>
      </c>
      <c r="N18" s="61">
        <f t="shared" si="3"/>
        <v>60</v>
      </c>
      <c r="O18" s="61">
        <f t="shared" si="3"/>
        <v>54.566152289400463</v>
      </c>
      <c r="P18" s="61">
        <f t="shared" si="3"/>
        <v>56.603107344632761</v>
      </c>
      <c r="Q18" s="61">
        <f t="shared" si="3"/>
        <v>55.160427807486634</v>
      </c>
      <c r="R18" s="62">
        <f t="shared" si="3"/>
        <v>54.656390494540787</v>
      </c>
      <c r="S18" s="63">
        <f t="shared" si="3"/>
        <v>54.263851271398146</v>
      </c>
    </row>
    <row r="19" spans="2:19" ht="29.1" customHeight="1" thickTop="1" thickBot="1">
      <c r="B19" s="226" t="s">
        <v>23</v>
      </c>
      <c r="C19" s="236" t="s">
        <v>39</v>
      </c>
      <c r="D19" s="237"/>
      <c r="E19" s="50">
        <v>0</v>
      </c>
      <c r="F19" s="51">
        <v>1319</v>
      </c>
      <c r="G19" s="51">
        <v>1412</v>
      </c>
      <c r="H19" s="51">
        <v>1818</v>
      </c>
      <c r="I19" s="51">
        <v>1972</v>
      </c>
      <c r="J19" s="51">
        <v>392</v>
      </c>
      <c r="K19" s="51">
        <v>1644</v>
      </c>
      <c r="L19" s="51">
        <v>788</v>
      </c>
      <c r="M19" s="52">
        <v>1176</v>
      </c>
      <c r="N19" s="52">
        <v>772</v>
      </c>
      <c r="O19" s="52">
        <v>0</v>
      </c>
      <c r="P19" s="52">
        <v>1739</v>
      </c>
      <c r="Q19" s="52">
        <v>1687</v>
      </c>
      <c r="R19" s="52">
        <v>1485</v>
      </c>
      <c r="S19" s="64">
        <f>SUM(E19:R19)</f>
        <v>16204</v>
      </c>
    </row>
    <row r="20" spans="2:19" ht="29.1" customHeight="1" thickTop="1" thickBot="1">
      <c r="B20" s="194"/>
      <c r="C20" s="221" t="s">
        <v>38</v>
      </c>
      <c r="D20" s="222"/>
      <c r="E20" s="61">
        <f t="shared" ref="E20:S20" si="4">E19/E6*100</f>
        <v>0</v>
      </c>
      <c r="F20" s="61">
        <f t="shared" si="4"/>
        <v>66.954314720812178</v>
      </c>
      <c r="G20" s="61">
        <f t="shared" si="4"/>
        <v>50.106458481192341</v>
      </c>
      <c r="H20" s="61">
        <f t="shared" si="4"/>
        <v>55.955678670360108</v>
      </c>
      <c r="I20" s="61">
        <f t="shared" si="4"/>
        <v>41.324392288348697</v>
      </c>
      <c r="J20" s="61">
        <f t="shared" si="4"/>
        <v>42.935377875136908</v>
      </c>
      <c r="K20" s="61">
        <f t="shared" si="4"/>
        <v>55.880353501019719</v>
      </c>
      <c r="L20" s="61">
        <f t="shared" si="4"/>
        <v>59.878419452887542</v>
      </c>
      <c r="M20" s="61">
        <f t="shared" si="4"/>
        <v>57.198443579766533</v>
      </c>
      <c r="N20" s="61">
        <f t="shared" si="4"/>
        <v>49.487179487179489</v>
      </c>
      <c r="O20" s="61">
        <f t="shared" si="4"/>
        <v>0</v>
      </c>
      <c r="P20" s="61">
        <f t="shared" si="4"/>
        <v>61.405367231638422</v>
      </c>
      <c r="Q20" s="61">
        <f t="shared" si="4"/>
        <v>45.106951871657749</v>
      </c>
      <c r="R20" s="62">
        <f t="shared" si="4"/>
        <v>47.687861271676304</v>
      </c>
      <c r="S20" s="63">
        <f t="shared" si="4"/>
        <v>42.609587420126743</v>
      </c>
    </row>
    <row r="21" spans="2:19" s="4" customFormat="1" ht="29.1" customHeight="1" thickTop="1" thickBot="1">
      <c r="B21" s="218" t="s">
        <v>28</v>
      </c>
      <c r="C21" s="219" t="s">
        <v>40</v>
      </c>
      <c r="D21" s="220"/>
      <c r="E21" s="50">
        <v>616</v>
      </c>
      <c r="F21" s="51">
        <v>369</v>
      </c>
      <c r="G21" s="51">
        <v>483</v>
      </c>
      <c r="H21" s="51">
        <v>593</v>
      </c>
      <c r="I21" s="51">
        <v>784</v>
      </c>
      <c r="J21" s="51">
        <v>164</v>
      </c>
      <c r="K21" s="51">
        <v>528</v>
      </c>
      <c r="L21" s="51">
        <v>203</v>
      </c>
      <c r="M21" s="52">
        <v>383</v>
      </c>
      <c r="N21" s="52">
        <v>198</v>
      </c>
      <c r="O21" s="52">
        <v>575</v>
      </c>
      <c r="P21" s="52">
        <v>386</v>
      </c>
      <c r="Q21" s="52">
        <v>698</v>
      </c>
      <c r="R21" s="52">
        <v>429</v>
      </c>
      <c r="S21" s="53">
        <f>SUM(E21:R21)</f>
        <v>6409</v>
      </c>
    </row>
    <row r="22" spans="2:19" ht="29.1" customHeight="1" thickTop="1" thickBot="1">
      <c r="B22" s="194"/>
      <c r="C22" s="221" t="s">
        <v>38</v>
      </c>
      <c r="D22" s="222"/>
      <c r="E22" s="61">
        <f t="shared" ref="E22:S22" si="5">E21/E6*100</f>
        <v>22.047244094488189</v>
      </c>
      <c r="F22" s="61">
        <f t="shared" si="5"/>
        <v>18.730964467005077</v>
      </c>
      <c r="G22" s="61">
        <f t="shared" si="5"/>
        <v>17.139815471965932</v>
      </c>
      <c r="H22" s="61">
        <f t="shared" si="5"/>
        <v>18.251769775315481</v>
      </c>
      <c r="I22" s="61">
        <f t="shared" si="5"/>
        <v>16.429170159262362</v>
      </c>
      <c r="J22" s="61">
        <f t="shared" si="5"/>
        <v>17.96276013143483</v>
      </c>
      <c r="K22" s="61">
        <f t="shared" si="5"/>
        <v>17.946974847042828</v>
      </c>
      <c r="L22" s="61">
        <f t="shared" si="5"/>
        <v>15.425531914893616</v>
      </c>
      <c r="M22" s="61">
        <f t="shared" si="5"/>
        <v>18.6284046692607</v>
      </c>
      <c r="N22" s="61">
        <f t="shared" si="5"/>
        <v>12.692307692307692</v>
      </c>
      <c r="O22" s="61">
        <f t="shared" si="5"/>
        <v>14.545914495320012</v>
      </c>
      <c r="P22" s="61">
        <f t="shared" si="5"/>
        <v>13.62994350282486</v>
      </c>
      <c r="Q22" s="61">
        <f t="shared" si="5"/>
        <v>18.663101604278076</v>
      </c>
      <c r="R22" s="62">
        <f t="shared" si="5"/>
        <v>13.776493256262043</v>
      </c>
      <c r="S22" s="63">
        <f t="shared" si="5"/>
        <v>16.852928028609746</v>
      </c>
    </row>
    <row r="23" spans="2:19" s="4" customFormat="1" ht="29.1" customHeight="1" thickTop="1" thickBot="1">
      <c r="B23" s="218" t="s">
        <v>31</v>
      </c>
      <c r="C23" s="238" t="s">
        <v>41</v>
      </c>
      <c r="D23" s="239"/>
      <c r="E23" s="50">
        <v>221</v>
      </c>
      <c r="F23" s="51">
        <v>183</v>
      </c>
      <c r="G23" s="51">
        <v>191</v>
      </c>
      <c r="H23" s="51">
        <v>208</v>
      </c>
      <c r="I23" s="51">
        <v>65</v>
      </c>
      <c r="J23" s="51">
        <v>61</v>
      </c>
      <c r="K23" s="51">
        <v>84</v>
      </c>
      <c r="L23" s="51">
        <v>63</v>
      </c>
      <c r="M23" s="52">
        <v>332</v>
      </c>
      <c r="N23" s="52">
        <v>86</v>
      </c>
      <c r="O23" s="52">
        <v>325</v>
      </c>
      <c r="P23" s="52">
        <v>155</v>
      </c>
      <c r="Q23" s="52">
        <v>226</v>
      </c>
      <c r="R23" s="52">
        <v>140</v>
      </c>
      <c r="S23" s="53">
        <f>SUM(E23:R23)</f>
        <v>2340</v>
      </c>
    </row>
    <row r="24" spans="2:19" ht="29.1" customHeight="1" thickTop="1" thickBot="1">
      <c r="B24" s="194"/>
      <c r="C24" s="221" t="s">
        <v>38</v>
      </c>
      <c r="D24" s="222"/>
      <c r="E24" s="61">
        <f t="shared" ref="E24:S24" si="6">E23/E6*100</f>
        <v>7.9098067287043659</v>
      </c>
      <c r="F24" s="61">
        <f t="shared" si="6"/>
        <v>9.2893401015228427</v>
      </c>
      <c r="G24" s="61">
        <f t="shared" si="6"/>
        <v>6.7778566359119941</v>
      </c>
      <c r="H24" s="61">
        <f t="shared" si="6"/>
        <v>6.4019698368728841</v>
      </c>
      <c r="I24" s="61">
        <f t="shared" si="6"/>
        <v>1.3621123218776194</v>
      </c>
      <c r="J24" s="61">
        <f t="shared" si="6"/>
        <v>6.6812705366922227</v>
      </c>
      <c r="K24" s="61">
        <f t="shared" si="6"/>
        <v>2.8552005438477224</v>
      </c>
      <c r="L24" s="61">
        <f t="shared" si="6"/>
        <v>4.7872340425531918</v>
      </c>
      <c r="M24" s="61">
        <f t="shared" si="6"/>
        <v>16.147859922178988</v>
      </c>
      <c r="N24" s="61">
        <f t="shared" si="6"/>
        <v>5.5128205128205128</v>
      </c>
      <c r="O24" s="61">
        <f t="shared" si="6"/>
        <v>8.2216038451808746</v>
      </c>
      <c r="P24" s="61">
        <f t="shared" si="6"/>
        <v>5.47316384180791</v>
      </c>
      <c r="Q24" s="61">
        <f t="shared" si="6"/>
        <v>6.0427807486631018</v>
      </c>
      <c r="R24" s="62">
        <f t="shared" si="6"/>
        <v>4.4958253050738595</v>
      </c>
      <c r="S24" s="63">
        <f t="shared" si="6"/>
        <v>6.1531988745431114</v>
      </c>
    </row>
    <row r="25" spans="2:19" s="4" customFormat="1" ht="29.1" customHeight="1" thickTop="1" thickBot="1">
      <c r="B25" s="218" t="s">
        <v>42</v>
      </c>
      <c r="C25" s="219" t="s">
        <v>43</v>
      </c>
      <c r="D25" s="220"/>
      <c r="E25" s="65">
        <v>123</v>
      </c>
      <c r="F25" s="52">
        <v>72</v>
      </c>
      <c r="G25" s="52">
        <v>115</v>
      </c>
      <c r="H25" s="52">
        <v>109</v>
      </c>
      <c r="I25" s="52">
        <v>190</v>
      </c>
      <c r="J25" s="52">
        <v>32</v>
      </c>
      <c r="K25" s="52">
        <v>92</v>
      </c>
      <c r="L25" s="52">
        <v>50</v>
      </c>
      <c r="M25" s="52">
        <v>110</v>
      </c>
      <c r="N25" s="52">
        <v>69</v>
      </c>
      <c r="O25" s="52">
        <v>158</v>
      </c>
      <c r="P25" s="52">
        <v>145</v>
      </c>
      <c r="Q25" s="52">
        <v>145</v>
      </c>
      <c r="R25" s="52">
        <v>120</v>
      </c>
      <c r="S25" s="53">
        <f>SUM(E25:R25)</f>
        <v>1530</v>
      </c>
    </row>
    <row r="26" spans="2:19" ht="29.1" customHeight="1" thickTop="1" thickBot="1">
      <c r="B26" s="194"/>
      <c r="C26" s="221" t="s">
        <v>38</v>
      </c>
      <c r="D26" s="222"/>
      <c r="E26" s="61">
        <f t="shared" ref="E26:S26" si="7">E25/E6*100</f>
        <v>4.402290622763064</v>
      </c>
      <c r="F26" s="61">
        <f t="shared" si="7"/>
        <v>3.654822335025381</v>
      </c>
      <c r="G26" s="61">
        <f t="shared" si="7"/>
        <v>4.0809084457061742</v>
      </c>
      <c r="H26" s="61">
        <f t="shared" si="7"/>
        <v>3.3548784241305016</v>
      </c>
      <c r="I26" s="61">
        <f t="shared" si="7"/>
        <v>3.9815590947191954</v>
      </c>
      <c r="J26" s="61">
        <f t="shared" si="7"/>
        <v>3.5049288061336252</v>
      </c>
      <c r="K26" s="61">
        <f t="shared" si="7"/>
        <v>3.1271244051665539</v>
      </c>
      <c r="L26" s="61">
        <f t="shared" si="7"/>
        <v>3.7993920972644375</v>
      </c>
      <c r="M26" s="61">
        <f t="shared" si="7"/>
        <v>5.3501945525291825</v>
      </c>
      <c r="N26" s="61">
        <f t="shared" si="7"/>
        <v>4.4230769230769234</v>
      </c>
      <c r="O26" s="61">
        <f t="shared" si="7"/>
        <v>3.9969643308879332</v>
      </c>
      <c r="P26" s="61">
        <f t="shared" si="7"/>
        <v>5.120056497175141</v>
      </c>
      <c r="Q26" s="61">
        <f t="shared" si="7"/>
        <v>3.8770053475935833</v>
      </c>
      <c r="R26" s="62">
        <f t="shared" si="7"/>
        <v>3.8535645472061653</v>
      </c>
      <c r="S26" s="63">
        <f t="shared" si="7"/>
        <v>4.0232454179704957</v>
      </c>
    </row>
    <row r="27" spans="2:19" ht="29.1" customHeight="1" thickTop="1" thickBot="1">
      <c r="B27" s="218" t="s">
        <v>44</v>
      </c>
      <c r="C27" s="224" t="s">
        <v>45</v>
      </c>
      <c r="D27" s="225"/>
      <c r="E27" s="65">
        <v>497</v>
      </c>
      <c r="F27" s="52">
        <v>368</v>
      </c>
      <c r="G27" s="52">
        <v>634</v>
      </c>
      <c r="H27" s="52">
        <v>581</v>
      </c>
      <c r="I27" s="52">
        <v>1068</v>
      </c>
      <c r="J27" s="52">
        <v>171</v>
      </c>
      <c r="K27" s="52">
        <v>622</v>
      </c>
      <c r="L27" s="52">
        <v>197</v>
      </c>
      <c r="M27" s="52">
        <v>494</v>
      </c>
      <c r="N27" s="52">
        <v>251</v>
      </c>
      <c r="O27" s="52">
        <v>744</v>
      </c>
      <c r="P27" s="52">
        <v>713</v>
      </c>
      <c r="Q27" s="52">
        <v>617</v>
      </c>
      <c r="R27" s="52">
        <v>590</v>
      </c>
      <c r="S27" s="53">
        <f>SUM(E27:R27)</f>
        <v>7547</v>
      </c>
    </row>
    <row r="28" spans="2:19" ht="29.1" customHeight="1" thickTop="1" thickBot="1">
      <c r="B28" s="223"/>
      <c r="C28" s="221" t="s">
        <v>38</v>
      </c>
      <c r="D28" s="222"/>
      <c r="E28" s="61">
        <f>E27/E6*100</f>
        <v>17.788117394416609</v>
      </c>
      <c r="F28" s="61">
        <f t="shared" ref="F28:S28" si="8">F27/F6*100</f>
        <v>18.680203045685278</v>
      </c>
      <c r="G28" s="61">
        <f t="shared" si="8"/>
        <v>22.498225691980128</v>
      </c>
      <c r="H28" s="61">
        <f t="shared" si="8"/>
        <v>17.882425361649741</v>
      </c>
      <c r="I28" s="61">
        <f t="shared" si="8"/>
        <v>22.380553227158423</v>
      </c>
      <c r="J28" s="61">
        <f t="shared" si="8"/>
        <v>18.729463307776562</v>
      </c>
      <c r="K28" s="61">
        <f t="shared" si="8"/>
        <v>21.142080217539089</v>
      </c>
      <c r="L28" s="61">
        <f t="shared" si="8"/>
        <v>14.969604863221885</v>
      </c>
      <c r="M28" s="61">
        <f t="shared" si="8"/>
        <v>24.027237354085603</v>
      </c>
      <c r="N28" s="61">
        <f t="shared" si="8"/>
        <v>16.089743589743591</v>
      </c>
      <c r="O28" s="61">
        <f t="shared" si="8"/>
        <v>18.821148494814068</v>
      </c>
      <c r="P28" s="61">
        <f t="shared" si="8"/>
        <v>25.176553672316381</v>
      </c>
      <c r="Q28" s="61">
        <f t="shared" si="8"/>
        <v>16.497326203208555</v>
      </c>
      <c r="R28" s="61">
        <f t="shared" si="8"/>
        <v>18.946692357096982</v>
      </c>
      <c r="S28" s="61">
        <f t="shared" si="8"/>
        <v>19.845381156485839</v>
      </c>
    </row>
    <row r="29" spans="2:19" ht="29.1" customHeight="1" thickBot="1">
      <c r="B29" s="233" t="s">
        <v>46</v>
      </c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5"/>
    </row>
    <row r="30" spans="2:19" ht="29.1" customHeight="1" thickTop="1" thickBot="1">
      <c r="B30" s="226" t="s">
        <v>20</v>
      </c>
      <c r="C30" s="236" t="s">
        <v>47</v>
      </c>
      <c r="D30" s="237"/>
      <c r="E30" s="50">
        <v>674</v>
      </c>
      <c r="F30" s="51">
        <v>523</v>
      </c>
      <c r="G30" s="51">
        <v>801</v>
      </c>
      <c r="H30" s="51">
        <v>897</v>
      </c>
      <c r="I30" s="51">
        <v>1296</v>
      </c>
      <c r="J30" s="51">
        <v>200</v>
      </c>
      <c r="K30" s="51">
        <v>858</v>
      </c>
      <c r="L30" s="51">
        <v>373</v>
      </c>
      <c r="M30" s="52">
        <v>614</v>
      </c>
      <c r="N30" s="52">
        <v>503</v>
      </c>
      <c r="O30" s="52">
        <v>839</v>
      </c>
      <c r="P30" s="52">
        <v>895</v>
      </c>
      <c r="Q30" s="52">
        <v>996</v>
      </c>
      <c r="R30" s="52">
        <v>854</v>
      </c>
      <c r="S30" s="53">
        <f>SUM(E30:R30)</f>
        <v>10323</v>
      </c>
    </row>
    <row r="31" spans="2:19" ht="29.1" customHeight="1" thickTop="1" thickBot="1">
      <c r="B31" s="194"/>
      <c r="C31" s="221" t="s">
        <v>38</v>
      </c>
      <c r="D31" s="222"/>
      <c r="E31" s="61">
        <f t="shared" ref="E31:S31" si="9">E30/E6*100</f>
        <v>24.123120973514673</v>
      </c>
      <c r="F31" s="61">
        <f t="shared" si="9"/>
        <v>26.548223350253807</v>
      </c>
      <c r="G31" s="61">
        <f t="shared" si="9"/>
        <v>28.424414478353444</v>
      </c>
      <c r="H31" s="61">
        <f t="shared" si="9"/>
        <v>27.608494921514311</v>
      </c>
      <c r="I31" s="61">
        <f t="shared" si="9"/>
        <v>27.15842414082146</v>
      </c>
      <c r="J31" s="61">
        <f t="shared" si="9"/>
        <v>21.905805038335156</v>
      </c>
      <c r="K31" s="61">
        <f t="shared" si="9"/>
        <v>29.163834126444595</v>
      </c>
      <c r="L31" s="61">
        <f t="shared" si="9"/>
        <v>28.343465045592701</v>
      </c>
      <c r="M31" s="61">
        <f t="shared" si="9"/>
        <v>29.863813229571985</v>
      </c>
      <c r="N31" s="61">
        <f t="shared" si="9"/>
        <v>32.243589743589745</v>
      </c>
      <c r="O31" s="61">
        <f t="shared" si="9"/>
        <v>21.224386541866934</v>
      </c>
      <c r="P31" s="61">
        <f t="shared" si="9"/>
        <v>31.603107344632768</v>
      </c>
      <c r="Q31" s="61">
        <f t="shared" si="9"/>
        <v>26.631016042780747</v>
      </c>
      <c r="R31" s="62">
        <f t="shared" si="9"/>
        <v>27.424534360950549</v>
      </c>
      <c r="S31" s="63">
        <f t="shared" si="9"/>
        <v>27.145073496542111</v>
      </c>
    </row>
    <row r="32" spans="2:19" ht="29.1" customHeight="1" thickTop="1" thickBot="1">
      <c r="B32" s="218" t="s">
        <v>23</v>
      </c>
      <c r="C32" s="219" t="s">
        <v>48</v>
      </c>
      <c r="D32" s="220"/>
      <c r="E32" s="50">
        <v>968</v>
      </c>
      <c r="F32" s="51">
        <v>681</v>
      </c>
      <c r="G32" s="51">
        <v>805</v>
      </c>
      <c r="H32" s="51">
        <v>973</v>
      </c>
      <c r="I32" s="51">
        <v>1324</v>
      </c>
      <c r="J32" s="51">
        <v>355</v>
      </c>
      <c r="K32" s="51">
        <v>846</v>
      </c>
      <c r="L32" s="51">
        <v>423</v>
      </c>
      <c r="M32" s="52">
        <v>626</v>
      </c>
      <c r="N32" s="52">
        <v>422</v>
      </c>
      <c r="O32" s="52">
        <v>1221</v>
      </c>
      <c r="P32" s="52">
        <v>751</v>
      </c>
      <c r="Q32" s="52">
        <v>1039</v>
      </c>
      <c r="R32" s="52">
        <v>987</v>
      </c>
      <c r="S32" s="53">
        <f>SUM(E32:R32)</f>
        <v>11421</v>
      </c>
    </row>
    <row r="33" spans="2:22" ht="29.1" customHeight="1" thickTop="1" thickBot="1">
      <c r="B33" s="194"/>
      <c r="C33" s="221" t="s">
        <v>38</v>
      </c>
      <c r="D33" s="222"/>
      <c r="E33" s="61">
        <f t="shared" ref="E33:S33" si="10">E32/E6*100</f>
        <v>34.645669291338585</v>
      </c>
      <c r="F33" s="61">
        <f t="shared" si="10"/>
        <v>34.568527918781726</v>
      </c>
      <c r="G33" s="61">
        <f t="shared" si="10"/>
        <v>28.566359119943225</v>
      </c>
      <c r="H33" s="61">
        <f t="shared" si="10"/>
        <v>29.947676208064024</v>
      </c>
      <c r="I33" s="61">
        <f t="shared" si="10"/>
        <v>27.745180217937971</v>
      </c>
      <c r="J33" s="61">
        <f t="shared" si="10"/>
        <v>38.882803943044905</v>
      </c>
      <c r="K33" s="61">
        <f t="shared" si="10"/>
        <v>28.755948334466346</v>
      </c>
      <c r="L33" s="61">
        <f t="shared" si="10"/>
        <v>32.142857142857146</v>
      </c>
      <c r="M33" s="61">
        <f t="shared" si="10"/>
        <v>30.447470817120621</v>
      </c>
      <c r="N33" s="61">
        <f t="shared" si="10"/>
        <v>27.051282051282051</v>
      </c>
      <c r="O33" s="61">
        <f t="shared" si="10"/>
        <v>30.887933215279535</v>
      </c>
      <c r="P33" s="61">
        <f t="shared" si="10"/>
        <v>26.518361581920903</v>
      </c>
      <c r="Q33" s="61">
        <f t="shared" si="10"/>
        <v>27.780748663101605</v>
      </c>
      <c r="R33" s="62">
        <f t="shared" si="10"/>
        <v>31.695568400770714</v>
      </c>
      <c r="S33" s="63">
        <f t="shared" si="10"/>
        <v>30.032343737673877</v>
      </c>
    </row>
    <row r="34" spans="2:22" ht="29.1" customHeight="1" thickTop="1" thickBot="1">
      <c r="B34" s="218" t="s">
        <v>28</v>
      </c>
      <c r="C34" s="219" t="s">
        <v>49</v>
      </c>
      <c r="D34" s="220"/>
      <c r="E34" s="50">
        <v>964</v>
      </c>
      <c r="F34" s="51">
        <v>875</v>
      </c>
      <c r="G34" s="51">
        <v>1500</v>
      </c>
      <c r="H34" s="51">
        <v>1800</v>
      </c>
      <c r="I34" s="51">
        <v>2770</v>
      </c>
      <c r="J34" s="51">
        <v>324</v>
      </c>
      <c r="K34" s="51">
        <v>1559</v>
      </c>
      <c r="L34" s="51">
        <v>625</v>
      </c>
      <c r="M34" s="52">
        <v>903</v>
      </c>
      <c r="N34" s="52">
        <v>805</v>
      </c>
      <c r="O34" s="52">
        <v>1942</v>
      </c>
      <c r="P34" s="52">
        <v>1407</v>
      </c>
      <c r="Q34" s="52">
        <v>1860</v>
      </c>
      <c r="R34" s="52">
        <v>1653</v>
      </c>
      <c r="S34" s="53">
        <f>SUM(E34:R34)</f>
        <v>18987</v>
      </c>
    </row>
    <row r="35" spans="2:22" ht="29.1" customHeight="1" thickTop="1" thickBot="1">
      <c r="B35" s="194"/>
      <c r="C35" s="221" t="s">
        <v>38</v>
      </c>
      <c r="D35" s="222"/>
      <c r="E35" s="61">
        <f t="shared" ref="E35:S35" si="11">E34/E6*100</f>
        <v>34.5025053686471</v>
      </c>
      <c r="F35" s="61">
        <f t="shared" si="11"/>
        <v>44.416243654822338</v>
      </c>
      <c r="G35" s="61">
        <f t="shared" si="11"/>
        <v>53.229240596167493</v>
      </c>
      <c r="H35" s="61">
        <f t="shared" si="11"/>
        <v>55.4016620498615</v>
      </c>
      <c r="I35" s="61">
        <f t="shared" si="11"/>
        <v>58.046940486169319</v>
      </c>
      <c r="J35" s="61">
        <f t="shared" si="11"/>
        <v>35.487404162102962</v>
      </c>
      <c r="K35" s="61">
        <f t="shared" si="11"/>
        <v>52.991162474507135</v>
      </c>
      <c r="L35" s="61">
        <f t="shared" si="11"/>
        <v>47.492401215805472</v>
      </c>
      <c r="M35" s="61">
        <f t="shared" si="11"/>
        <v>43.920233463035018</v>
      </c>
      <c r="N35" s="61">
        <f t="shared" si="11"/>
        <v>51.602564102564109</v>
      </c>
      <c r="O35" s="61">
        <f t="shared" si="11"/>
        <v>49.127245130280798</v>
      </c>
      <c r="P35" s="61">
        <f t="shared" si="11"/>
        <v>49.682203389830512</v>
      </c>
      <c r="Q35" s="61">
        <f t="shared" si="11"/>
        <v>49.732620320855617</v>
      </c>
      <c r="R35" s="62">
        <f t="shared" si="11"/>
        <v>53.082851637764925</v>
      </c>
      <c r="S35" s="63">
        <f t="shared" si="11"/>
        <v>49.927686765363276</v>
      </c>
    </row>
    <row r="36" spans="2:22" ht="29.1" customHeight="1" thickTop="1" thickBot="1">
      <c r="B36" s="218" t="s">
        <v>31</v>
      </c>
      <c r="C36" s="224" t="s">
        <v>50</v>
      </c>
      <c r="D36" s="225"/>
      <c r="E36" s="65">
        <v>371</v>
      </c>
      <c r="F36" s="52">
        <v>309</v>
      </c>
      <c r="G36" s="52">
        <v>473</v>
      </c>
      <c r="H36" s="52">
        <v>429</v>
      </c>
      <c r="I36" s="52">
        <v>821</v>
      </c>
      <c r="J36" s="52">
        <v>83</v>
      </c>
      <c r="K36" s="52">
        <v>442</v>
      </c>
      <c r="L36" s="52">
        <v>198</v>
      </c>
      <c r="M36" s="52">
        <v>281</v>
      </c>
      <c r="N36" s="52">
        <v>255</v>
      </c>
      <c r="O36" s="52">
        <v>461</v>
      </c>
      <c r="P36" s="52">
        <v>409</v>
      </c>
      <c r="Q36" s="52">
        <v>648</v>
      </c>
      <c r="R36" s="52">
        <v>591</v>
      </c>
      <c r="S36" s="53">
        <f>SUM(E36:R36)</f>
        <v>5771</v>
      </c>
    </row>
    <row r="37" spans="2:22" ht="29.1" customHeight="1" thickTop="1" thickBot="1">
      <c r="B37" s="223"/>
      <c r="C37" s="221" t="s">
        <v>38</v>
      </c>
      <c r="D37" s="222"/>
      <c r="E37" s="61">
        <f t="shared" ref="E37:S37" si="12">E36/E6*100</f>
        <v>13.278453829634932</v>
      </c>
      <c r="F37" s="61">
        <f t="shared" si="12"/>
        <v>15.685279187817258</v>
      </c>
      <c r="G37" s="61">
        <f t="shared" si="12"/>
        <v>16.784953867991483</v>
      </c>
      <c r="H37" s="61">
        <f t="shared" si="12"/>
        <v>13.204062788550322</v>
      </c>
      <c r="I37" s="61">
        <f t="shared" si="12"/>
        <v>17.204526404023472</v>
      </c>
      <c r="J37" s="61">
        <f t="shared" si="12"/>
        <v>9.0909090909090917</v>
      </c>
      <c r="K37" s="61">
        <f t="shared" si="12"/>
        <v>15.023793337865399</v>
      </c>
      <c r="L37" s="61">
        <f t="shared" si="12"/>
        <v>15.045592705167174</v>
      </c>
      <c r="M37" s="61">
        <f t="shared" si="12"/>
        <v>13.667315175097276</v>
      </c>
      <c r="N37" s="61">
        <f t="shared" si="12"/>
        <v>16.346153846153847</v>
      </c>
      <c r="O37" s="61">
        <f t="shared" si="12"/>
        <v>11.662028838856564</v>
      </c>
      <c r="P37" s="61">
        <f t="shared" si="12"/>
        <v>14.442090395480225</v>
      </c>
      <c r="Q37" s="61">
        <f t="shared" si="12"/>
        <v>17.326203208556148</v>
      </c>
      <c r="R37" s="62">
        <f t="shared" si="12"/>
        <v>18.978805394990367</v>
      </c>
      <c r="S37" s="63">
        <f t="shared" si="12"/>
        <v>15.175260985037733</v>
      </c>
    </row>
    <row r="38" spans="2:22" s="66" customFormat="1" ht="29.1" customHeight="1" thickTop="1" thickBot="1">
      <c r="B38" s="226" t="s">
        <v>42</v>
      </c>
      <c r="C38" s="228" t="s">
        <v>51</v>
      </c>
      <c r="D38" s="229"/>
      <c r="E38" s="65">
        <v>437</v>
      </c>
      <c r="F38" s="52">
        <v>217</v>
      </c>
      <c r="G38" s="52">
        <v>260</v>
      </c>
      <c r="H38" s="52">
        <v>138</v>
      </c>
      <c r="I38" s="52">
        <v>361</v>
      </c>
      <c r="J38" s="52">
        <v>66</v>
      </c>
      <c r="K38" s="52">
        <v>211</v>
      </c>
      <c r="L38" s="52">
        <v>120</v>
      </c>
      <c r="M38" s="52">
        <v>196</v>
      </c>
      <c r="N38" s="52">
        <v>104</v>
      </c>
      <c r="O38" s="52">
        <v>454</v>
      </c>
      <c r="P38" s="52">
        <v>234</v>
      </c>
      <c r="Q38" s="52">
        <v>296</v>
      </c>
      <c r="R38" s="52">
        <v>249</v>
      </c>
      <c r="S38" s="53">
        <f>SUM(E38:R38)</f>
        <v>3343</v>
      </c>
    </row>
    <row r="39" spans="2:22" s="4" customFormat="1" ht="29.1" customHeight="1" thickTop="1" thickBot="1">
      <c r="B39" s="227"/>
      <c r="C39" s="230" t="s">
        <v>38</v>
      </c>
      <c r="D39" s="231"/>
      <c r="E39" s="67">
        <f t="shared" ref="E39:S39" si="13">E38/E6*100</f>
        <v>15.640658554044382</v>
      </c>
      <c r="F39" s="68">
        <f t="shared" si="13"/>
        <v>11.015228426395938</v>
      </c>
      <c r="G39" s="68">
        <f t="shared" si="13"/>
        <v>9.2264017033356982</v>
      </c>
      <c r="H39" s="68">
        <f t="shared" si="13"/>
        <v>4.2474607571560474</v>
      </c>
      <c r="I39" s="68">
        <f t="shared" si="13"/>
        <v>7.5649622799664709</v>
      </c>
      <c r="J39" s="68">
        <f t="shared" si="13"/>
        <v>7.2289156626506017</v>
      </c>
      <c r="K39" s="68">
        <f t="shared" si="13"/>
        <v>7.17199184228416</v>
      </c>
      <c r="L39" s="68">
        <f t="shared" si="13"/>
        <v>9.1185410334346511</v>
      </c>
      <c r="M39" s="68">
        <f t="shared" si="13"/>
        <v>9.5330739299610894</v>
      </c>
      <c r="N39" s="68">
        <f t="shared" si="13"/>
        <v>6.666666666666667</v>
      </c>
      <c r="O39" s="67">
        <f t="shared" si="13"/>
        <v>11.484948140652669</v>
      </c>
      <c r="P39" s="68">
        <f t="shared" si="13"/>
        <v>8.2627118644067803</v>
      </c>
      <c r="Q39" s="68">
        <f t="shared" si="13"/>
        <v>7.9144385026737973</v>
      </c>
      <c r="R39" s="69">
        <f t="shared" si="13"/>
        <v>7.9961464354527942</v>
      </c>
      <c r="S39" s="63">
        <f t="shared" si="13"/>
        <v>8.7906597596571032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32" t="s">
        <v>52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3" t="s">
        <v>55</v>
      </c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12"/>
    </row>
    <row r="44" spans="2:22" s="4" customFormat="1" ht="42" customHeight="1" thickTop="1" thickBot="1">
      <c r="B44" s="77" t="s">
        <v>20</v>
      </c>
      <c r="C44" s="216" t="s">
        <v>56</v>
      </c>
      <c r="D44" s="217"/>
      <c r="E44" s="58">
        <v>187</v>
      </c>
      <c r="F44" s="58">
        <v>218</v>
      </c>
      <c r="G44" s="58">
        <v>133</v>
      </c>
      <c r="H44" s="58">
        <v>165</v>
      </c>
      <c r="I44" s="58">
        <v>160</v>
      </c>
      <c r="J44" s="58">
        <v>132</v>
      </c>
      <c r="K44" s="58">
        <v>53</v>
      </c>
      <c r="L44" s="58">
        <v>75</v>
      </c>
      <c r="M44" s="58">
        <v>96</v>
      </c>
      <c r="N44" s="58">
        <v>96</v>
      </c>
      <c r="O44" s="58">
        <v>458</v>
      </c>
      <c r="P44" s="58">
        <v>119</v>
      </c>
      <c r="Q44" s="58">
        <v>111</v>
      </c>
      <c r="R44" s="78">
        <v>415</v>
      </c>
      <c r="S44" s="79">
        <f>SUM(E44:R44)</f>
        <v>2418</v>
      </c>
    </row>
    <row r="45" spans="2:22" s="4" customFormat="1" ht="42" customHeight="1" thickTop="1" thickBot="1">
      <c r="B45" s="80"/>
      <c r="C45" s="206" t="s">
        <v>57</v>
      </c>
      <c r="D45" s="207"/>
      <c r="E45" s="81">
        <v>32</v>
      </c>
      <c r="F45" s="51">
        <v>13</v>
      </c>
      <c r="G45" s="51">
        <v>22</v>
      </c>
      <c r="H45" s="51">
        <v>46</v>
      </c>
      <c r="I45" s="51">
        <v>69</v>
      </c>
      <c r="J45" s="51">
        <v>9</v>
      </c>
      <c r="K45" s="51">
        <v>16</v>
      </c>
      <c r="L45" s="51">
        <v>29</v>
      </c>
      <c r="M45" s="52">
        <v>22</v>
      </c>
      <c r="N45" s="52">
        <v>25</v>
      </c>
      <c r="O45" s="52">
        <v>15</v>
      </c>
      <c r="P45" s="52">
        <v>9</v>
      </c>
      <c r="Q45" s="52">
        <v>20</v>
      </c>
      <c r="R45" s="52">
        <v>144</v>
      </c>
      <c r="S45" s="79">
        <f>SUM(E45:R45)</f>
        <v>471</v>
      </c>
    </row>
    <row r="46" spans="2:22" s="4" customFormat="1" ht="42" customHeight="1" thickTop="1" thickBot="1">
      <c r="B46" s="82" t="s">
        <v>23</v>
      </c>
      <c r="C46" s="208" t="s">
        <v>58</v>
      </c>
      <c r="D46" s="209"/>
      <c r="E46" s="83">
        <f>E44+'[1]Stan i struktura X 15'!E46</f>
        <v>4443</v>
      </c>
      <c r="F46" s="83">
        <f>F44+'[1]Stan i struktura X 15'!F46</f>
        <v>2443</v>
      </c>
      <c r="G46" s="83">
        <f>G44+'[1]Stan i struktura X 15'!G46</f>
        <v>2030</v>
      </c>
      <c r="H46" s="83">
        <f>H44+'[1]Stan i struktura X 15'!H46</f>
        <v>2272</v>
      </c>
      <c r="I46" s="83">
        <f>I44+'[1]Stan i struktura X 15'!I46</f>
        <v>2598</v>
      </c>
      <c r="J46" s="83">
        <f>J44+'[1]Stan i struktura X 15'!J46</f>
        <v>2104</v>
      </c>
      <c r="K46" s="83">
        <f>K44+'[1]Stan i struktura X 15'!K46</f>
        <v>2230</v>
      </c>
      <c r="L46" s="83">
        <f>L44+'[1]Stan i struktura X 15'!L46</f>
        <v>1608</v>
      </c>
      <c r="M46" s="83">
        <f>M44+'[1]Stan i struktura X 15'!M46</f>
        <v>2066</v>
      </c>
      <c r="N46" s="83">
        <f>N44+'[1]Stan i struktura X 15'!N46</f>
        <v>1546</v>
      </c>
      <c r="O46" s="83">
        <f>O44+'[1]Stan i struktura X 15'!O46</f>
        <v>5230</v>
      </c>
      <c r="P46" s="83">
        <f>P44+'[1]Stan i struktura X 15'!P46</f>
        <v>2273</v>
      </c>
      <c r="Q46" s="83">
        <f>Q44+'[1]Stan i struktura X 15'!Q46</f>
        <v>2642</v>
      </c>
      <c r="R46" s="84">
        <f>R44+'[1]Stan i struktura X 15'!R46</f>
        <v>4446</v>
      </c>
      <c r="S46" s="85">
        <f>S44+'[1]Stan i struktura X 15'!S46</f>
        <v>37931</v>
      </c>
      <c r="U46" s="4">
        <f>SUM(E46:R46)</f>
        <v>37931</v>
      </c>
      <c r="V46" s="4">
        <f>SUM(E46:R46)</f>
        <v>37931</v>
      </c>
    </row>
    <row r="47" spans="2:22" s="4" customFormat="1" ht="42" customHeight="1" thickBot="1">
      <c r="B47" s="210" t="s">
        <v>59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2"/>
    </row>
    <row r="48" spans="2:22" s="4" customFormat="1" ht="42" customHeight="1" thickTop="1" thickBot="1">
      <c r="B48" s="213" t="s">
        <v>20</v>
      </c>
      <c r="C48" s="214" t="s">
        <v>60</v>
      </c>
      <c r="D48" s="215"/>
      <c r="E48" s="59">
        <v>2</v>
      </c>
      <c r="F48" s="59">
        <v>0</v>
      </c>
      <c r="G48" s="59">
        <v>0</v>
      </c>
      <c r="H48" s="59">
        <v>4</v>
      </c>
      <c r="I48" s="59">
        <v>4</v>
      </c>
      <c r="J48" s="59">
        <v>0</v>
      </c>
      <c r="K48" s="59">
        <v>14</v>
      </c>
      <c r="L48" s="59">
        <v>2</v>
      </c>
      <c r="M48" s="59">
        <v>0</v>
      </c>
      <c r="N48" s="59">
        <v>2</v>
      </c>
      <c r="O48" s="59">
        <v>1</v>
      </c>
      <c r="P48" s="59">
        <v>3</v>
      </c>
      <c r="Q48" s="59">
        <v>13</v>
      </c>
      <c r="R48" s="60">
        <v>21</v>
      </c>
      <c r="S48" s="86">
        <f>SUM(E48:R48)</f>
        <v>66</v>
      </c>
    </row>
    <row r="49" spans="2:22" ht="42" customHeight="1" thickTop="1" thickBot="1">
      <c r="B49" s="194"/>
      <c r="C49" s="204" t="s">
        <v>61</v>
      </c>
      <c r="D49" s="205"/>
      <c r="E49" s="87">
        <f>E48+'[1]Stan i struktura X 15'!E49</f>
        <v>110</v>
      </c>
      <c r="F49" s="87">
        <f>F48+'[1]Stan i struktura X 15'!F49</f>
        <v>64</v>
      </c>
      <c r="G49" s="87">
        <f>G48+'[1]Stan i struktura X 15'!G49</f>
        <v>0</v>
      </c>
      <c r="H49" s="87">
        <f>H48+'[1]Stan i struktura X 15'!H49</f>
        <v>44</v>
      </c>
      <c r="I49" s="87">
        <f>I48+'[1]Stan i struktura X 15'!I49</f>
        <v>66</v>
      </c>
      <c r="J49" s="87">
        <f>J48+'[1]Stan i struktura X 15'!J49</f>
        <v>27</v>
      </c>
      <c r="K49" s="87">
        <f>K48+'[1]Stan i struktura X 15'!K49</f>
        <v>108</v>
      </c>
      <c r="L49" s="87">
        <f>L48+'[1]Stan i struktura X 15'!L49</f>
        <v>71</v>
      </c>
      <c r="M49" s="87">
        <f>M48+'[1]Stan i struktura X 15'!M49</f>
        <v>21</v>
      </c>
      <c r="N49" s="87">
        <f>N48+'[1]Stan i struktura X 15'!N49</f>
        <v>28</v>
      </c>
      <c r="O49" s="87">
        <f>O48+'[1]Stan i struktura X 15'!O49</f>
        <v>103</v>
      </c>
      <c r="P49" s="87">
        <f>P48+'[1]Stan i struktura X 15'!P49</f>
        <v>41</v>
      </c>
      <c r="Q49" s="87">
        <f>Q48+'[1]Stan i struktura X 15'!Q49</f>
        <v>204</v>
      </c>
      <c r="R49" s="88">
        <f>R48+'[1]Stan i struktura X 15'!R49</f>
        <v>239</v>
      </c>
      <c r="S49" s="85">
        <f>S48+'[1]Stan i struktura X 15'!S49</f>
        <v>1126</v>
      </c>
      <c r="U49" s="1">
        <f>SUM(E49:R49)</f>
        <v>1126</v>
      </c>
      <c r="V49" s="4">
        <f>SUM(E49:R49)</f>
        <v>1126</v>
      </c>
    </row>
    <row r="50" spans="2:22" s="4" customFormat="1" ht="42" customHeight="1" thickTop="1" thickBot="1">
      <c r="B50" s="189" t="s">
        <v>23</v>
      </c>
      <c r="C50" s="202" t="s">
        <v>62</v>
      </c>
      <c r="D50" s="203"/>
      <c r="E50" s="89">
        <v>4</v>
      </c>
      <c r="F50" s="89">
        <v>4</v>
      </c>
      <c r="G50" s="89">
        <v>1</v>
      </c>
      <c r="H50" s="89">
        <v>7</v>
      </c>
      <c r="I50" s="89">
        <v>0</v>
      </c>
      <c r="J50" s="89">
        <v>0</v>
      </c>
      <c r="K50" s="89">
        <v>0</v>
      </c>
      <c r="L50" s="89">
        <v>5</v>
      </c>
      <c r="M50" s="89">
        <v>0</v>
      </c>
      <c r="N50" s="89">
        <v>0</v>
      </c>
      <c r="O50" s="89">
        <v>1</v>
      </c>
      <c r="P50" s="89">
        <v>6</v>
      </c>
      <c r="Q50" s="89">
        <v>10</v>
      </c>
      <c r="R50" s="90">
        <v>0</v>
      </c>
      <c r="S50" s="86">
        <f>SUM(E50:R50)</f>
        <v>38</v>
      </c>
    </row>
    <row r="51" spans="2:22" ht="42" customHeight="1" thickTop="1" thickBot="1">
      <c r="B51" s="194"/>
      <c r="C51" s="204" t="s">
        <v>63</v>
      </c>
      <c r="D51" s="205"/>
      <c r="E51" s="87">
        <f>E50+'[1]Stan i struktura X 15'!E51</f>
        <v>28</v>
      </c>
      <c r="F51" s="87">
        <f>F50+'[1]Stan i struktura X 15'!F51</f>
        <v>63</v>
      </c>
      <c r="G51" s="87">
        <f>G50+'[1]Stan i struktura X 15'!G51</f>
        <v>102</v>
      </c>
      <c r="H51" s="87">
        <f>H50+'[1]Stan i struktura X 15'!H51</f>
        <v>82</v>
      </c>
      <c r="I51" s="87">
        <f>I50+'[1]Stan i struktura X 15'!I51</f>
        <v>143</v>
      </c>
      <c r="J51" s="87">
        <f>J50+'[1]Stan i struktura X 15'!J51</f>
        <v>26</v>
      </c>
      <c r="K51" s="87">
        <f>K50+'[1]Stan i struktura X 15'!K51</f>
        <v>58</v>
      </c>
      <c r="L51" s="87">
        <f>L50+'[1]Stan i struktura X 15'!L51</f>
        <v>63</v>
      </c>
      <c r="M51" s="87">
        <f>M50+'[1]Stan i struktura X 15'!M51</f>
        <v>76</v>
      </c>
      <c r="N51" s="87">
        <f>N50+'[1]Stan i struktura X 15'!N51</f>
        <v>19</v>
      </c>
      <c r="O51" s="87">
        <f>O50+'[1]Stan i struktura X 15'!O51</f>
        <v>6</v>
      </c>
      <c r="P51" s="87">
        <f>P50+'[1]Stan i struktura X 15'!P51</f>
        <v>74</v>
      </c>
      <c r="Q51" s="87">
        <f>Q50+'[1]Stan i struktura X 15'!Q51</f>
        <v>287</v>
      </c>
      <c r="R51" s="88">
        <f>R50+'[1]Stan i struktura X 15'!R51</f>
        <v>10</v>
      </c>
      <c r="S51" s="85">
        <f>S50+'[1]Stan i struktura X 15'!S51</f>
        <v>1037</v>
      </c>
      <c r="U51" s="1">
        <f>SUM(E51:R51)</f>
        <v>1037</v>
      </c>
      <c r="V51" s="4">
        <f>SUM(E51:R51)</f>
        <v>1037</v>
      </c>
    </row>
    <row r="52" spans="2:22" s="4" customFormat="1" ht="42" customHeight="1" thickTop="1" thickBot="1">
      <c r="B52" s="181" t="s">
        <v>28</v>
      </c>
      <c r="C52" s="195" t="s">
        <v>64</v>
      </c>
      <c r="D52" s="196"/>
      <c r="E52" s="50">
        <v>8</v>
      </c>
      <c r="F52" s="51">
        <v>7</v>
      </c>
      <c r="G52" s="51">
        <v>14</v>
      </c>
      <c r="H52" s="51">
        <v>6</v>
      </c>
      <c r="I52" s="52">
        <v>8</v>
      </c>
      <c r="J52" s="51">
        <v>2</v>
      </c>
      <c r="K52" s="52">
        <v>15</v>
      </c>
      <c r="L52" s="51">
        <v>7</v>
      </c>
      <c r="M52" s="52">
        <v>6</v>
      </c>
      <c r="N52" s="52">
        <v>3</v>
      </c>
      <c r="O52" s="52">
        <v>12</v>
      </c>
      <c r="P52" s="51">
        <v>7</v>
      </c>
      <c r="Q52" s="91">
        <v>12</v>
      </c>
      <c r="R52" s="52">
        <v>5</v>
      </c>
      <c r="S52" s="86">
        <f>SUM(E52:R52)</f>
        <v>112</v>
      </c>
    </row>
    <row r="53" spans="2:22" ht="42" customHeight="1" thickTop="1" thickBot="1">
      <c r="B53" s="194"/>
      <c r="C53" s="204" t="s">
        <v>65</v>
      </c>
      <c r="D53" s="205"/>
      <c r="E53" s="87">
        <f>E52+'[1]Stan i struktura X 15'!E53</f>
        <v>89</v>
      </c>
      <c r="F53" s="87">
        <f>F52+'[1]Stan i struktura X 15'!F53</f>
        <v>60</v>
      </c>
      <c r="G53" s="87">
        <f>G52+'[1]Stan i struktura X 15'!G53</f>
        <v>66</v>
      </c>
      <c r="H53" s="87">
        <f>H52+'[1]Stan i struktura X 15'!H53</f>
        <v>109</v>
      </c>
      <c r="I53" s="87">
        <f>I52+'[1]Stan i struktura X 15'!I53</f>
        <v>110</v>
      </c>
      <c r="J53" s="87">
        <f>J52+'[1]Stan i struktura X 15'!J53</f>
        <v>62</v>
      </c>
      <c r="K53" s="87">
        <f>K52+'[1]Stan i struktura X 15'!K53</f>
        <v>49</v>
      </c>
      <c r="L53" s="87">
        <f>L52+'[1]Stan i struktura X 15'!L53</f>
        <v>45</v>
      </c>
      <c r="M53" s="87">
        <f>M52+'[1]Stan i struktura X 15'!M53</f>
        <v>37</v>
      </c>
      <c r="N53" s="87">
        <f>N52+'[1]Stan i struktura X 15'!N53</f>
        <v>56</v>
      </c>
      <c r="O53" s="87">
        <f>O52+'[1]Stan i struktura X 15'!O53</f>
        <v>78</v>
      </c>
      <c r="P53" s="87">
        <f>P52+'[1]Stan i struktura X 15'!P53</f>
        <v>36</v>
      </c>
      <c r="Q53" s="87">
        <f>Q52+'[1]Stan i struktura X 15'!Q53</f>
        <v>54</v>
      </c>
      <c r="R53" s="88">
        <f>R52+'[1]Stan i struktura X 15'!R53</f>
        <v>103</v>
      </c>
      <c r="S53" s="85">
        <f>S52+'[1]Stan i struktura X 15'!S53</f>
        <v>954</v>
      </c>
      <c r="U53" s="1">
        <f>SUM(E53:R53)</f>
        <v>954</v>
      </c>
      <c r="V53" s="4">
        <f>SUM(E53:R53)</f>
        <v>954</v>
      </c>
    </row>
    <row r="54" spans="2:22" s="4" customFormat="1" ht="42" customHeight="1" thickTop="1" thickBot="1">
      <c r="B54" s="181" t="s">
        <v>31</v>
      </c>
      <c r="C54" s="195" t="s">
        <v>66</v>
      </c>
      <c r="D54" s="196"/>
      <c r="E54" s="50">
        <v>14</v>
      </c>
      <c r="F54" s="51">
        <v>8</v>
      </c>
      <c r="G54" s="51">
        <v>17</v>
      </c>
      <c r="H54" s="51">
        <v>6</v>
      </c>
      <c r="I54" s="52">
        <v>15</v>
      </c>
      <c r="J54" s="51">
        <v>14</v>
      </c>
      <c r="K54" s="52">
        <v>16</v>
      </c>
      <c r="L54" s="51">
        <v>9</v>
      </c>
      <c r="M54" s="52">
        <v>11</v>
      </c>
      <c r="N54" s="52">
        <v>3</v>
      </c>
      <c r="O54" s="52">
        <v>2</v>
      </c>
      <c r="P54" s="51">
        <v>3</v>
      </c>
      <c r="Q54" s="91">
        <v>13</v>
      </c>
      <c r="R54" s="52">
        <v>16</v>
      </c>
      <c r="S54" s="86">
        <f>SUM(E54:R54)</f>
        <v>147</v>
      </c>
    </row>
    <row r="55" spans="2:22" s="4" customFormat="1" ht="42" customHeight="1" thickTop="1" thickBot="1">
      <c r="B55" s="194"/>
      <c r="C55" s="197" t="s">
        <v>67</v>
      </c>
      <c r="D55" s="198"/>
      <c r="E55" s="87">
        <f>E54+'[1]Stan i struktura X 15'!E55</f>
        <v>88</v>
      </c>
      <c r="F55" s="87">
        <f>F54+'[1]Stan i struktura X 15'!F55</f>
        <v>70</v>
      </c>
      <c r="G55" s="87">
        <f>G54+'[1]Stan i struktura X 15'!G55</f>
        <v>88</v>
      </c>
      <c r="H55" s="87">
        <f>H54+'[1]Stan i struktura X 15'!H55</f>
        <v>40</v>
      </c>
      <c r="I55" s="87">
        <f>I54+'[1]Stan i struktura X 15'!I55</f>
        <v>107</v>
      </c>
      <c r="J55" s="87">
        <f>J54+'[1]Stan i struktura X 15'!J55</f>
        <v>101</v>
      </c>
      <c r="K55" s="87">
        <f>K54+'[1]Stan i struktura X 15'!K55</f>
        <v>61</v>
      </c>
      <c r="L55" s="87">
        <f>L54+'[1]Stan i struktura X 15'!L55</f>
        <v>102</v>
      </c>
      <c r="M55" s="87">
        <f>M54+'[1]Stan i struktura X 15'!M55</f>
        <v>47</v>
      </c>
      <c r="N55" s="87">
        <f>N54+'[1]Stan i struktura X 15'!N55</f>
        <v>47</v>
      </c>
      <c r="O55" s="87">
        <f>O54+'[1]Stan i struktura X 15'!O55</f>
        <v>38</v>
      </c>
      <c r="P55" s="87">
        <f>P54+'[1]Stan i struktura X 15'!P55</f>
        <v>28</v>
      </c>
      <c r="Q55" s="87">
        <f>Q54+'[1]Stan i struktura X 15'!Q55</f>
        <v>101</v>
      </c>
      <c r="R55" s="88">
        <f>R54+'[1]Stan i struktura X 15'!R55</f>
        <v>118</v>
      </c>
      <c r="S55" s="85">
        <f>S54+'[1]Stan i struktura X 15'!S55</f>
        <v>1036</v>
      </c>
      <c r="U55" s="4">
        <f>SUM(E55:R55)</f>
        <v>1036</v>
      </c>
      <c r="V55" s="4">
        <f>SUM(E55:R55)</f>
        <v>1036</v>
      </c>
    </row>
    <row r="56" spans="2:22" s="4" customFormat="1" ht="42" customHeight="1" thickTop="1" thickBot="1">
      <c r="B56" s="181" t="s">
        <v>42</v>
      </c>
      <c r="C56" s="182" t="s">
        <v>68</v>
      </c>
      <c r="D56" s="183"/>
      <c r="E56" s="92">
        <v>5</v>
      </c>
      <c r="F56" s="92">
        <v>1</v>
      </c>
      <c r="G56" s="92">
        <v>0</v>
      </c>
      <c r="H56" s="92">
        <v>5</v>
      </c>
      <c r="I56" s="92">
        <v>5</v>
      </c>
      <c r="J56" s="92">
        <v>1</v>
      </c>
      <c r="K56" s="92">
        <v>13</v>
      </c>
      <c r="L56" s="92">
        <v>0</v>
      </c>
      <c r="M56" s="92">
        <v>1</v>
      </c>
      <c r="N56" s="92">
        <v>0</v>
      </c>
      <c r="O56" s="92">
        <v>5</v>
      </c>
      <c r="P56" s="92">
        <v>2</v>
      </c>
      <c r="Q56" s="92">
        <v>22</v>
      </c>
      <c r="R56" s="93">
        <v>1</v>
      </c>
      <c r="S56" s="86">
        <f>SUM(E56:R56)</f>
        <v>61</v>
      </c>
    </row>
    <row r="57" spans="2:22" s="4" customFormat="1" ht="42" customHeight="1" thickTop="1" thickBot="1">
      <c r="B57" s="199"/>
      <c r="C57" s="200" t="s">
        <v>69</v>
      </c>
      <c r="D57" s="201"/>
      <c r="E57" s="87">
        <f>E56+'[1]Stan i struktura X 15'!E57</f>
        <v>67</v>
      </c>
      <c r="F57" s="87">
        <f>F56+'[1]Stan i struktura X 15'!F57</f>
        <v>27</v>
      </c>
      <c r="G57" s="87">
        <f>G56+'[1]Stan i struktura X 15'!G57</f>
        <v>5</v>
      </c>
      <c r="H57" s="87">
        <f>H56+'[1]Stan i struktura X 15'!H57</f>
        <v>19</v>
      </c>
      <c r="I57" s="87">
        <f>I56+'[1]Stan i struktura X 15'!I57</f>
        <v>78</v>
      </c>
      <c r="J57" s="87">
        <f>J56+'[1]Stan i struktura X 15'!J57</f>
        <v>18</v>
      </c>
      <c r="K57" s="87">
        <f>K56+'[1]Stan i struktura X 15'!K57</f>
        <v>90</v>
      </c>
      <c r="L57" s="87">
        <f>L56+'[1]Stan i struktura X 15'!L57</f>
        <v>4</v>
      </c>
      <c r="M57" s="87">
        <f>M56+'[1]Stan i struktura X 15'!M57</f>
        <v>29</v>
      </c>
      <c r="N57" s="87">
        <f>N56+'[1]Stan i struktura X 15'!N57</f>
        <v>5</v>
      </c>
      <c r="O57" s="87">
        <f>O56+'[1]Stan i struktura X 15'!O57</f>
        <v>42</v>
      </c>
      <c r="P57" s="87">
        <f>P56+'[1]Stan i struktura X 15'!P57</f>
        <v>22</v>
      </c>
      <c r="Q57" s="87">
        <f>Q56+'[1]Stan i struktura X 15'!Q57</f>
        <v>85</v>
      </c>
      <c r="R57" s="88">
        <f>R56+'[1]Stan i struktura X 15'!R57</f>
        <v>51</v>
      </c>
      <c r="S57" s="85">
        <f>S56+'[1]Stan i struktura X 15'!S57</f>
        <v>542</v>
      </c>
      <c r="U57" s="4">
        <f>SUM(E57:R57)</f>
        <v>542</v>
      </c>
      <c r="V57" s="4">
        <f>SUM(E57:R57)</f>
        <v>542</v>
      </c>
    </row>
    <row r="58" spans="2:22" s="4" customFormat="1" ht="42" customHeight="1" thickTop="1" thickBot="1">
      <c r="B58" s="181" t="s">
        <v>44</v>
      </c>
      <c r="C58" s="182" t="s">
        <v>70</v>
      </c>
      <c r="D58" s="183"/>
      <c r="E58" s="92">
        <v>20</v>
      </c>
      <c r="F58" s="92">
        <v>9</v>
      </c>
      <c r="G58" s="92">
        <v>19</v>
      </c>
      <c r="H58" s="92">
        <v>15</v>
      </c>
      <c r="I58" s="92">
        <v>14</v>
      </c>
      <c r="J58" s="92">
        <v>0</v>
      </c>
      <c r="K58" s="92">
        <v>33</v>
      </c>
      <c r="L58" s="92">
        <v>5</v>
      </c>
      <c r="M58" s="92">
        <v>16</v>
      </c>
      <c r="N58" s="92">
        <v>29</v>
      </c>
      <c r="O58" s="92">
        <v>10</v>
      </c>
      <c r="P58" s="92">
        <v>1</v>
      </c>
      <c r="Q58" s="92">
        <v>23</v>
      </c>
      <c r="R58" s="93">
        <v>20</v>
      </c>
      <c r="S58" s="86">
        <f>SUM(E58:R58)</f>
        <v>214</v>
      </c>
    </row>
    <row r="59" spans="2:22" s="4" customFormat="1" ht="42" customHeight="1" thickTop="1" thickBot="1">
      <c r="B59" s="189"/>
      <c r="C59" s="190" t="s">
        <v>71</v>
      </c>
      <c r="D59" s="191"/>
      <c r="E59" s="87">
        <f>E58+'[1]Stan i struktura X 15'!E59</f>
        <v>107</v>
      </c>
      <c r="F59" s="87">
        <f>F58+'[1]Stan i struktura X 15'!F59</f>
        <v>46</v>
      </c>
      <c r="G59" s="87">
        <f>G58+'[1]Stan i struktura X 15'!G59</f>
        <v>139</v>
      </c>
      <c r="H59" s="87">
        <f>H58+'[1]Stan i struktura X 15'!H59</f>
        <v>237</v>
      </c>
      <c r="I59" s="87">
        <f>I58+'[1]Stan i struktura X 15'!I59</f>
        <v>174</v>
      </c>
      <c r="J59" s="87">
        <f>J58+'[1]Stan i struktura X 15'!J59</f>
        <v>4</v>
      </c>
      <c r="K59" s="87">
        <f>K58+'[1]Stan i struktura X 15'!K59</f>
        <v>160</v>
      </c>
      <c r="L59" s="87">
        <f>L58+'[1]Stan i struktura X 15'!L59</f>
        <v>50</v>
      </c>
      <c r="M59" s="87">
        <f>M58+'[1]Stan i struktura X 15'!M59</f>
        <v>80</v>
      </c>
      <c r="N59" s="87">
        <f>N58+'[1]Stan i struktura X 15'!N59</f>
        <v>177</v>
      </c>
      <c r="O59" s="87">
        <f>O58+'[1]Stan i struktura X 15'!O59</f>
        <v>88</v>
      </c>
      <c r="P59" s="87">
        <f>P58+'[1]Stan i struktura X 15'!P59</f>
        <v>59</v>
      </c>
      <c r="Q59" s="87">
        <f>Q58+'[1]Stan i struktura X 15'!Q59</f>
        <v>101</v>
      </c>
      <c r="R59" s="88">
        <f>R58+'[1]Stan i struktura X 15'!R59</f>
        <v>162</v>
      </c>
      <c r="S59" s="85">
        <f>S58+'[1]Stan i struktura X 15'!S59</f>
        <v>1584</v>
      </c>
      <c r="U59" s="4">
        <f>SUM(E59:R59)</f>
        <v>1584</v>
      </c>
      <c r="V59" s="4">
        <f>SUM(E59:R59)</f>
        <v>1584</v>
      </c>
    </row>
    <row r="60" spans="2:22" s="4" customFormat="1" ht="42" customHeight="1" thickTop="1" thickBot="1">
      <c r="B60" s="180" t="s">
        <v>72</v>
      </c>
      <c r="C60" s="182" t="s">
        <v>73</v>
      </c>
      <c r="D60" s="183"/>
      <c r="E60" s="92">
        <v>1</v>
      </c>
      <c r="F60" s="92">
        <v>0</v>
      </c>
      <c r="G60" s="92">
        <v>0</v>
      </c>
      <c r="H60" s="92">
        <v>34</v>
      </c>
      <c r="I60" s="92">
        <v>37</v>
      </c>
      <c r="J60" s="92">
        <v>8</v>
      </c>
      <c r="K60" s="92">
        <v>32</v>
      </c>
      <c r="L60" s="92">
        <v>5</v>
      </c>
      <c r="M60" s="92">
        <v>1</v>
      </c>
      <c r="N60" s="92">
        <v>21</v>
      </c>
      <c r="O60" s="92">
        <v>5</v>
      </c>
      <c r="P60" s="92">
        <v>4</v>
      </c>
      <c r="Q60" s="92">
        <v>4</v>
      </c>
      <c r="R60" s="93">
        <v>7</v>
      </c>
      <c r="S60" s="86">
        <f>SUM(E60:R60)</f>
        <v>159</v>
      </c>
    </row>
    <row r="61" spans="2:22" s="4" customFormat="1" ht="42" customHeight="1" thickTop="1" thickBot="1">
      <c r="B61" s="180"/>
      <c r="C61" s="192" t="s">
        <v>74</v>
      </c>
      <c r="D61" s="193"/>
      <c r="E61" s="94">
        <f>E60+'[1]Stan i struktura X 15'!E61</f>
        <v>496</v>
      </c>
      <c r="F61" s="94">
        <f>F60+'[1]Stan i struktura X 15'!F61</f>
        <v>263</v>
      </c>
      <c r="G61" s="94">
        <f>G60+'[1]Stan i struktura X 15'!G61</f>
        <v>346</v>
      </c>
      <c r="H61" s="94">
        <f>H60+'[1]Stan i struktura X 15'!H61</f>
        <v>632</v>
      </c>
      <c r="I61" s="94">
        <f>I60+'[1]Stan i struktura X 15'!I61</f>
        <v>604</v>
      </c>
      <c r="J61" s="94">
        <f>J60+'[1]Stan i struktura X 15'!J61</f>
        <v>260</v>
      </c>
      <c r="K61" s="94">
        <f>K60+'[1]Stan i struktura X 15'!K61</f>
        <v>522</v>
      </c>
      <c r="L61" s="94">
        <f>L60+'[1]Stan i struktura X 15'!L61</f>
        <v>226</v>
      </c>
      <c r="M61" s="94">
        <f>M60+'[1]Stan i struktura X 15'!M61</f>
        <v>329</v>
      </c>
      <c r="N61" s="94">
        <f>N60+'[1]Stan i struktura X 15'!N61</f>
        <v>169</v>
      </c>
      <c r="O61" s="94">
        <f>O60+'[1]Stan i struktura X 15'!O61</f>
        <v>556</v>
      </c>
      <c r="P61" s="94">
        <f>P60+'[1]Stan i struktura X 15'!P61</f>
        <v>363</v>
      </c>
      <c r="Q61" s="94">
        <f>Q60+'[1]Stan i struktura X 15'!Q61</f>
        <v>411</v>
      </c>
      <c r="R61" s="95">
        <f>R60+'[1]Stan i struktura X 15'!R61</f>
        <v>544</v>
      </c>
      <c r="S61" s="85">
        <f>S60+'[1]Stan i struktura X 15'!S61</f>
        <v>5721</v>
      </c>
      <c r="U61" s="4">
        <f>SUM(E61:R61)</f>
        <v>5721</v>
      </c>
      <c r="V61" s="4">
        <f>SUM(E61:R61)</f>
        <v>5721</v>
      </c>
    </row>
    <row r="62" spans="2:22" s="4" customFormat="1" ht="42" customHeight="1" thickTop="1" thickBot="1">
      <c r="B62" s="180" t="s">
        <v>75</v>
      </c>
      <c r="C62" s="182" t="s">
        <v>76</v>
      </c>
      <c r="D62" s="183"/>
      <c r="E62" s="92">
        <v>0</v>
      </c>
      <c r="F62" s="92">
        <v>1</v>
      </c>
      <c r="G62" s="92">
        <v>0</v>
      </c>
      <c r="H62" s="92">
        <v>0</v>
      </c>
      <c r="I62" s="92">
        <v>5</v>
      </c>
      <c r="J62" s="92">
        <v>0</v>
      </c>
      <c r="K62" s="92">
        <v>2</v>
      </c>
      <c r="L62" s="92">
        <v>0</v>
      </c>
      <c r="M62" s="92">
        <v>0</v>
      </c>
      <c r="N62" s="92">
        <v>0</v>
      </c>
      <c r="O62" s="92">
        <v>3</v>
      </c>
      <c r="P62" s="92">
        <v>2</v>
      </c>
      <c r="Q62" s="92">
        <v>10</v>
      </c>
      <c r="R62" s="93">
        <v>45</v>
      </c>
      <c r="S62" s="86">
        <f>SUM(E62:R62)</f>
        <v>68</v>
      </c>
    </row>
    <row r="63" spans="2:22" s="4" customFormat="1" ht="42" customHeight="1" thickTop="1" thickBot="1">
      <c r="B63" s="181"/>
      <c r="C63" s="184" t="s">
        <v>77</v>
      </c>
      <c r="D63" s="185"/>
      <c r="E63" s="87">
        <f>E62+'[1]Stan i struktura X 15'!E63</f>
        <v>2</v>
      </c>
      <c r="F63" s="87">
        <f>F62+'[1]Stan i struktura X 15'!F63</f>
        <v>70</v>
      </c>
      <c r="G63" s="87">
        <f>G62+'[1]Stan i struktura X 15'!G63</f>
        <v>55</v>
      </c>
      <c r="H63" s="87">
        <f>H62+'[1]Stan i struktura X 15'!H63</f>
        <v>81</v>
      </c>
      <c r="I63" s="87">
        <f>I62+'[1]Stan i struktura X 15'!I63</f>
        <v>233</v>
      </c>
      <c r="J63" s="87">
        <f>J62+'[1]Stan i struktura X 15'!J63</f>
        <v>72</v>
      </c>
      <c r="K63" s="87">
        <f>K62+'[1]Stan i struktura X 15'!K63</f>
        <v>147</v>
      </c>
      <c r="L63" s="87">
        <f>L62+'[1]Stan i struktura X 15'!L63</f>
        <v>23</v>
      </c>
      <c r="M63" s="87">
        <f>M62+'[1]Stan i struktura X 15'!M63</f>
        <v>77</v>
      </c>
      <c r="N63" s="87">
        <f>N62+'[1]Stan i struktura X 15'!N63</f>
        <v>72</v>
      </c>
      <c r="O63" s="87">
        <f>O62+'[1]Stan i struktura X 15'!O63</f>
        <v>254</v>
      </c>
      <c r="P63" s="87">
        <f>P62+'[1]Stan i struktura X 15'!P63</f>
        <v>49</v>
      </c>
      <c r="Q63" s="87">
        <f>Q62+'[1]Stan i struktura X 15'!Q63</f>
        <v>384</v>
      </c>
      <c r="R63" s="88">
        <f>R62+'[1]Stan i struktura X 15'!R63</f>
        <v>1094</v>
      </c>
      <c r="S63" s="85">
        <f>S62+'[1]Stan i struktura X 15'!S63</f>
        <v>2613</v>
      </c>
      <c r="U63" s="4">
        <f>SUM(E63:R63)</f>
        <v>2613</v>
      </c>
      <c r="V63" s="4">
        <f>SUM(E63:R63)</f>
        <v>2613</v>
      </c>
    </row>
    <row r="64" spans="2:22" s="4" customFormat="1" ht="42" customHeight="1" thickTop="1" thickBot="1">
      <c r="B64" s="180" t="s">
        <v>78</v>
      </c>
      <c r="C64" s="182" t="s">
        <v>79</v>
      </c>
      <c r="D64" s="183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186"/>
      <c r="C65" s="187" t="s">
        <v>80</v>
      </c>
      <c r="D65" s="188"/>
      <c r="E65" s="87">
        <f>E64+'[1]Stan i struktura X 15'!E65</f>
        <v>0</v>
      </c>
      <c r="F65" s="87">
        <f>F64+'[1]Stan i struktura X 15'!F65</f>
        <v>0</v>
      </c>
      <c r="G65" s="87">
        <f>G64+'[1]Stan i struktura X 15'!G65</f>
        <v>0</v>
      </c>
      <c r="H65" s="87">
        <f>H64+'[1]Stan i struktura X 15'!H65</f>
        <v>0</v>
      </c>
      <c r="I65" s="87">
        <f>I64+'[1]Stan i struktura X 15'!I65</f>
        <v>0</v>
      </c>
      <c r="J65" s="87">
        <f>J64+'[1]Stan i struktura X 15'!J65</f>
        <v>0</v>
      </c>
      <c r="K65" s="87">
        <f>K64+'[1]Stan i struktura X 15'!K65</f>
        <v>0</v>
      </c>
      <c r="L65" s="87">
        <f>L64+'[1]Stan i struktura X 15'!L65</f>
        <v>0</v>
      </c>
      <c r="M65" s="87">
        <f>M64+'[1]Stan i struktura X 15'!M65</f>
        <v>0</v>
      </c>
      <c r="N65" s="87">
        <f>N64+'[1]Stan i struktura X 15'!N65</f>
        <v>0</v>
      </c>
      <c r="O65" s="87">
        <f>O64+'[1]Stan i struktura X 15'!O65</f>
        <v>0</v>
      </c>
      <c r="P65" s="87">
        <f>P64+'[1]Stan i struktura X 15'!P65</f>
        <v>0</v>
      </c>
      <c r="Q65" s="87">
        <f>Q64+'[1]Stan i struktura X 15'!Q65</f>
        <v>0</v>
      </c>
      <c r="R65" s="88">
        <f>R64+'[1]Stan i struktura X 15'!R65</f>
        <v>4</v>
      </c>
      <c r="S65" s="85">
        <f>S64+'[1]Stan i struktura X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173" t="s">
        <v>81</v>
      </c>
      <c r="C66" s="175" t="s">
        <v>82</v>
      </c>
      <c r="D66" s="176"/>
      <c r="E66" s="96">
        <f t="shared" ref="E66:R67" si="14">E48+E50+E52+E54+E56+E58+E60+E62+E64</f>
        <v>54</v>
      </c>
      <c r="F66" s="96">
        <f t="shared" si="14"/>
        <v>30</v>
      </c>
      <c r="G66" s="96">
        <f t="shared" si="14"/>
        <v>51</v>
      </c>
      <c r="H66" s="96">
        <f t="shared" si="14"/>
        <v>77</v>
      </c>
      <c r="I66" s="96">
        <f t="shared" si="14"/>
        <v>88</v>
      </c>
      <c r="J66" s="96">
        <f t="shared" si="14"/>
        <v>25</v>
      </c>
      <c r="K66" s="96">
        <f t="shared" si="14"/>
        <v>125</v>
      </c>
      <c r="L66" s="96">
        <f t="shared" si="14"/>
        <v>33</v>
      </c>
      <c r="M66" s="96">
        <f t="shared" si="14"/>
        <v>35</v>
      </c>
      <c r="N66" s="96">
        <f t="shared" si="14"/>
        <v>58</v>
      </c>
      <c r="O66" s="96">
        <f t="shared" si="14"/>
        <v>39</v>
      </c>
      <c r="P66" s="96">
        <f t="shared" si="14"/>
        <v>28</v>
      </c>
      <c r="Q66" s="96">
        <f t="shared" si="14"/>
        <v>107</v>
      </c>
      <c r="R66" s="97">
        <f t="shared" si="14"/>
        <v>115</v>
      </c>
      <c r="S66" s="98">
        <f>SUM(E66:R66)</f>
        <v>865</v>
      </c>
      <c r="V66" s="4"/>
    </row>
    <row r="67" spans="2:22" ht="45" customHeight="1" thickTop="1" thickBot="1">
      <c r="B67" s="174"/>
      <c r="C67" s="175" t="s">
        <v>83</v>
      </c>
      <c r="D67" s="176"/>
      <c r="E67" s="99">
        <f t="shared" si="14"/>
        <v>987</v>
      </c>
      <c r="F67" s="99">
        <f>F49+F51+F53+F55+F57+F59+F61+F63+F65</f>
        <v>663</v>
      </c>
      <c r="G67" s="99">
        <f t="shared" si="14"/>
        <v>801</v>
      </c>
      <c r="H67" s="99">
        <f t="shared" si="14"/>
        <v>1244</v>
      </c>
      <c r="I67" s="99">
        <f t="shared" si="14"/>
        <v>1515</v>
      </c>
      <c r="J67" s="99">
        <f t="shared" si="14"/>
        <v>570</v>
      </c>
      <c r="K67" s="99">
        <f t="shared" si="14"/>
        <v>1195</v>
      </c>
      <c r="L67" s="99">
        <f t="shared" si="14"/>
        <v>584</v>
      </c>
      <c r="M67" s="99">
        <f t="shared" si="14"/>
        <v>696</v>
      </c>
      <c r="N67" s="99">
        <f t="shared" si="14"/>
        <v>573</v>
      </c>
      <c r="O67" s="99">
        <f t="shared" si="14"/>
        <v>1165</v>
      </c>
      <c r="P67" s="99">
        <f t="shared" si="14"/>
        <v>672</v>
      </c>
      <c r="Q67" s="99">
        <f t="shared" si="14"/>
        <v>1627</v>
      </c>
      <c r="R67" s="100">
        <f t="shared" si="14"/>
        <v>2325</v>
      </c>
      <c r="S67" s="98">
        <f>SUM(E67:R67)</f>
        <v>14617</v>
      </c>
      <c r="V67" s="4"/>
    </row>
    <row r="68" spans="2:22" ht="14.25" customHeight="1">
      <c r="B68" s="177" t="s">
        <v>84</v>
      </c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</row>
    <row r="69" spans="2:22" ht="14.25" customHeight="1">
      <c r="B69" s="178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</row>
    <row r="75" spans="2:22" ht="13.5" thickBot="1"/>
    <row r="76" spans="2:22" ht="26.25" customHeight="1" thickTop="1" thickBot="1">
      <c r="E76" s="101">
        <v>104</v>
      </c>
      <c r="F76" s="101">
        <v>74</v>
      </c>
      <c r="G76" s="101">
        <v>41</v>
      </c>
      <c r="H76" s="101">
        <v>50</v>
      </c>
      <c r="I76" s="101">
        <v>67</v>
      </c>
      <c r="J76" s="101">
        <v>14</v>
      </c>
      <c r="K76" s="101">
        <v>45</v>
      </c>
      <c r="L76" s="101">
        <v>34</v>
      </c>
      <c r="M76" s="101">
        <v>59</v>
      </c>
      <c r="N76" s="101">
        <v>37</v>
      </c>
      <c r="O76" s="101">
        <v>113</v>
      </c>
      <c r="P76" s="101">
        <v>65</v>
      </c>
      <c r="Q76" s="101">
        <v>75</v>
      </c>
      <c r="R76" s="101">
        <v>56</v>
      </c>
      <c r="S76" s="79">
        <f>SUM(E76:R76)</f>
        <v>834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7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4.8554687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7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4.8554687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7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4.8554687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7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4.8554687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7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4.8554687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7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4.8554687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7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4.8554687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7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4.8554687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7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4.8554687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7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4.8554687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7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4.8554687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7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4.8554687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7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4.8554687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7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4.8554687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7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4.8554687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7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4.8554687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7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4.8554687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7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4.8554687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7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4.8554687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7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4.8554687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7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4.8554687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7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4.8554687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7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4.8554687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7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4.8554687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7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4.8554687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7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4.8554687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7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4.8554687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7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4.8554687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7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4.8554687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7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4.8554687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7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4.8554687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7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4.8554687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7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4.8554687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7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4.8554687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7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4.8554687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7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4.8554687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7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4.8554687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7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4.8554687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7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4.8554687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7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4.8554687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7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4.8554687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7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4.8554687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7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4.8554687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7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4.8554687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7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4.8554687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7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4.8554687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7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4.8554687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7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4.8554687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7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4.8554687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7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4.8554687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7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4.8554687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7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4.8554687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7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4.8554687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7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4.8554687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7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4.8554687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7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4.8554687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7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4.8554687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7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4.8554687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7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4.8554687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7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4.8554687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7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4.8554687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7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4.8554687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7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4.8554687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67" t="s">
        <v>85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2:15" ht="24.75" customHeight="1">
      <c r="B2" s="267" t="s">
        <v>86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2:15" ht="18.75" thickBot="1">
      <c r="B3" s="1"/>
      <c r="C3" s="102"/>
      <c r="D3" s="102"/>
      <c r="E3" s="102"/>
      <c r="F3" s="102"/>
      <c r="G3" s="102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0" t="s">
        <v>87</v>
      </c>
      <c r="C4" s="272" t="s">
        <v>88</v>
      </c>
      <c r="D4" s="274" t="s">
        <v>89</v>
      </c>
      <c r="E4" s="276" t="s">
        <v>90</v>
      </c>
      <c r="F4" s="102"/>
      <c r="G4" s="270" t="s">
        <v>87</v>
      </c>
      <c r="H4" s="278" t="s">
        <v>91</v>
      </c>
      <c r="I4" s="274" t="s">
        <v>89</v>
      </c>
      <c r="J4" s="276" t="s">
        <v>90</v>
      </c>
      <c r="K4" s="34"/>
      <c r="L4" s="270" t="s">
        <v>87</v>
      </c>
      <c r="M4" s="280" t="s">
        <v>88</v>
      </c>
      <c r="N4" s="274" t="s">
        <v>89</v>
      </c>
      <c r="O4" s="282" t="s">
        <v>90</v>
      </c>
    </row>
    <row r="5" spans="2:15" ht="18.75" customHeight="1" thickTop="1" thickBot="1">
      <c r="B5" s="271"/>
      <c r="C5" s="273"/>
      <c r="D5" s="275"/>
      <c r="E5" s="277"/>
      <c r="F5" s="102"/>
      <c r="G5" s="271"/>
      <c r="H5" s="279"/>
      <c r="I5" s="275"/>
      <c r="J5" s="277"/>
      <c r="K5" s="34"/>
      <c r="L5" s="271"/>
      <c r="M5" s="281"/>
      <c r="N5" s="275"/>
      <c r="O5" s="283"/>
    </row>
    <row r="6" spans="2:15" ht="17.100000000000001" customHeight="1" thickTop="1">
      <c r="B6" s="284" t="s">
        <v>92</v>
      </c>
      <c r="C6" s="285"/>
      <c r="D6" s="285"/>
      <c r="E6" s="288">
        <f>SUM(E8+E19+E27+E34+E41)</f>
        <v>13184</v>
      </c>
      <c r="F6" s="102"/>
      <c r="G6" s="103">
        <v>4</v>
      </c>
      <c r="H6" s="104" t="s">
        <v>93</v>
      </c>
      <c r="I6" s="105" t="s">
        <v>94</v>
      </c>
      <c r="J6" s="106">
        <v>574</v>
      </c>
      <c r="K6" s="34"/>
      <c r="L6" s="107" t="s">
        <v>95</v>
      </c>
      <c r="M6" s="108" t="s">
        <v>96</v>
      </c>
      <c r="N6" s="108" t="s">
        <v>97</v>
      </c>
      <c r="O6" s="109">
        <f>SUM(O7:O17)</f>
        <v>6785</v>
      </c>
    </row>
    <row r="7" spans="2:15" ht="17.100000000000001" customHeight="1" thickBot="1">
      <c r="B7" s="286"/>
      <c r="C7" s="287"/>
      <c r="D7" s="287"/>
      <c r="E7" s="289"/>
      <c r="F7" s="1"/>
      <c r="G7" s="110">
        <v>5</v>
      </c>
      <c r="H7" s="111" t="s">
        <v>98</v>
      </c>
      <c r="I7" s="106" t="s">
        <v>94</v>
      </c>
      <c r="J7" s="106">
        <v>301</v>
      </c>
      <c r="K7" s="1"/>
      <c r="L7" s="110">
        <v>1</v>
      </c>
      <c r="M7" s="111" t="s">
        <v>99</v>
      </c>
      <c r="N7" s="106" t="s">
        <v>94</v>
      </c>
      <c r="O7" s="112">
        <v>137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4764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135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169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402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223</v>
      </c>
      <c r="F10" s="1"/>
      <c r="G10" s="270" t="s">
        <v>87</v>
      </c>
      <c r="H10" s="278" t="s">
        <v>91</v>
      </c>
      <c r="I10" s="274" t="s">
        <v>89</v>
      </c>
      <c r="J10" s="276" t="s">
        <v>90</v>
      </c>
      <c r="K10" s="1"/>
      <c r="L10" s="110">
        <v>4</v>
      </c>
      <c r="M10" s="111" t="s">
        <v>107</v>
      </c>
      <c r="N10" s="106" t="s">
        <v>94</v>
      </c>
      <c r="O10" s="106">
        <v>205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171</v>
      </c>
      <c r="F11" s="1"/>
      <c r="G11" s="298"/>
      <c r="H11" s="299"/>
      <c r="I11" s="300"/>
      <c r="J11" s="301"/>
      <c r="K11" s="1"/>
      <c r="L11" s="110">
        <v>5</v>
      </c>
      <c r="M11" s="111" t="s">
        <v>109</v>
      </c>
      <c r="N11" s="106" t="s">
        <v>94</v>
      </c>
      <c r="O11" s="106">
        <v>405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266</v>
      </c>
      <c r="F12" s="1"/>
      <c r="G12" s="302" t="s">
        <v>112</v>
      </c>
      <c r="H12" s="303"/>
      <c r="I12" s="303"/>
      <c r="J12" s="304">
        <f>SUM(J14+J23+J33+J41+O6+O19+O30)</f>
        <v>24845</v>
      </c>
      <c r="K12" s="1"/>
      <c r="L12" s="110" t="s">
        <v>44</v>
      </c>
      <c r="M12" s="111" t="s">
        <v>113</v>
      </c>
      <c r="N12" s="106" t="s">
        <v>94</v>
      </c>
      <c r="O12" s="106">
        <v>1008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236</v>
      </c>
      <c r="F13" s="122"/>
      <c r="G13" s="286"/>
      <c r="H13" s="287"/>
      <c r="I13" s="287"/>
      <c r="J13" s="305"/>
      <c r="K13" s="122"/>
      <c r="L13" s="110">
        <v>7</v>
      </c>
      <c r="M13" s="111" t="s">
        <v>115</v>
      </c>
      <c r="N13" s="106" t="s">
        <v>103</v>
      </c>
      <c r="O13" s="106">
        <v>217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266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2818</v>
      </c>
      <c r="K14" s="1"/>
      <c r="L14" s="110">
        <v>8</v>
      </c>
      <c r="M14" s="111" t="s">
        <v>118</v>
      </c>
      <c r="N14" s="106" t="s">
        <v>103</v>
      </c>
      <c r="O14" s="106">
        <v>137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639</v>
      </c>
      <c r="F15" s="123"/>
      <c r="G15" s="110">
        <v>1</v>
      </c>
      <c r="H15" s="111" t="s">
        <v>120</v>
      </c>
      <c r="I15" s="106" t="s">
        <v>103</v>
      </c>
      <c r="J15" s="118">
        <v>125</v>
      </c>
      <c r="K15" s="1"/>
      <c r="L15" s="110">
        <v>9</v>
      </c>
      <c r="M15" s="111" t="s">
        <v>121</v>
      </c>
      <c r="N15" s="106" t="s">
        <v>103</v>
      </c>
      <c r="O15" s="106">
        <v>186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88</v>
      </c>
      <c r="K16" s="1"/>
      <c r="L16" s="126"/>
      <c r="M16" s="127"/>
      <c r="N16" s="128"/>
      <c r="O16" s="129"/>
    </row>
    <row r="17" spans="2:15" ht="17.100000000000001" customHeight="1" thickTop="1" thickBot="1">
      <c r="B17" s="130">
        <v>8</v>
      </c>
      <c r="C17" s="131" t="s">
        <v>123</v>
      </c>
      <c r="D17" s="132" t="s">
        <v>124</v>
      </c>
      <c r="E17" s="133">
        <v>2794</v>
      </c>
      <c r="F17" s="123"/>
      <c r="G17" s="110">
        <v>3</v>
      </c>
      <c r="H17" s="111" t="s">
        <v>125</v>
      </c>
      <c r="I17" s="106" t="s">
        <v>103</v>
      </c>
      <c r="J17" s="118">
        <v>252</v>
      </c>
      <c r="K17" s="1"/>
      <c r="L17" s="130">
        <v>10</v>
      </c>
      <c r="M17" s="131" t="s">
        <v>126</v>
      </c>
      <c r="N17" s="132" t="s">
        <v>124</v>
      </c>
      <c r="O17" s="134">
        <v>3953</v>
      </c>
    </row>
    <row r="18" spans="2:15" ht="17.100000000000001" customHeight="1" thickTop="1">
      <c r="B18" s="103"/>
      <c r="C18" s="104"/>
      <c r="D18" s="105"/>
      <c r="E18" s="135" t="s">
        <v>22</v>
      </c>
      <c r="F18" s="136"/>
      <c r="G18" s="110">
        <v>4</v>
      </c>
      <c r="H18" s="111" t="s">
        <v>127</v>
      </c>
      <c r="I18" s="106" t="s">
        <v>103</v>
      </c>
      <c r="J18" s="118">
        <v>567</v>
      </c>
      <c r="K18" s="1"/>
      <c r="L18" s="103"/>
      <c r="M18" s="104"/>
      <c r="N18" s="105"/>
      <c r="O18" s="135" t="s">
        <v>22</v>
      </c>
    </row>
    <row r="19" spans="2:15" ht="17.100000000000001" customHeight="1">
      <c r="B19" s="137" t="s">
        <v>128</v>
      </c>
      <c r="C19" s="138" t="s">
        <v>7</v>
      </c>
      <c r="D19" s="139" t="s">
        <v>97</v>
      </c>
      <c r="E19" s="140">
        <f>SUM(E20:E25)</f>
        <v>3249</v>
      </c>
      <c r="F19" s="123"/>
      <c r="G19" s="110">
        <v>5</v>
      </c>
      <c r="H19" s="111" t="s">
        <v>127</v>
      </c>
      <c r="I19" s="106" t="s">
        <v>111</v>
      </c>
      <c r="J19" s="118">
        <v>1057</v>
      </c>
      <c r="K19" s="1"/>
      <c r="L19" s="137" t="s">
        <v>129</v>
      </c>
      <c r="M19" s="138" t="s">
        <v>16</v>
      </c>
      <c r="N19" s="139" t="s">
        <v>97</v>
      </c>
      <c r="O19" s="141">
        <f>SUM(O20:O28)</f>
        <v>3740</v>
      </c>
    </row>
    <row r="20" spans="2:15" ht="17.100000000000001" customHeight="1">
      <c r="B20" s="110">
        <v>1</v>
      </c>
      <c r="C20" s="111" t="s">
        <v>130</v>
      </c>
      <c r="D20" s="142" t="s">
        <v>103</v>
      </c>
      <c r="E20" s="118">
        <v>328</v>
      </c>
      <c r="F20" s="123"/>
      <c r="G20" s="110">
        <v>6</v>
      </c>
      <c r="H20" s="111" t="s">
        <v>131</v>
      </c>
      <c r="I20" s="106" t="s">
        <v>94</v>
      </c>
      <c r="J20" s="118">
        <v>618</v>
      </c>
      <c r="K20" s="1"/>
      <c r="L20" s="110">
        <v>1</v>
      </c>
      <c r="M20" s="111" t="s">
        <v>132</v>
      </c>
      <c r="N20" s="106" t="s">
        <v>103</v>
      </c>
      <c r="O20" s="106">
        <v>180</v>
      </c>
    </row>
    <row r="21" spans="2:15" ht="17.100000000000001" customHeight="1">
      <c r="B21" s="110">
        <v>2</v>
      </c>
      <c r="C21" s="111" t="s">
        <v>133</v>
      </c>
      <c r="D21" s="142" t="s">
        <v>94</v>
      </c>
      <c r="E21" s="118">
        <v>1206</v>
      </c>
      <c r="F21" s="123"/>
      <c r="G21" s="110">
        <v>7</v>
      </c>
      <c r="H21" s="111" t="s">
        <v>134</v>
      </c>
      <c r="I21" s="106" t="s">
        <v>103</v>
      </c>
      <c r="J21" s="118">
        <v>111</v>
      </c>
      <c r="K21" s="1"/>
      <c r="L21" s="110">
        <v>2</v>
      </c>
      <c r="M21" s="111" t="s">
        <v>135</v>
      </c>
      <c r="N21" s="106" t="s">
        <v>111</v>
      </c>
      <c r="O21" s="106">
        <v>149</v>
      </c>
    </row>
    <row r="22" spans="2:15" ht="17.100000000000001" customHeight="1">
      <c r="B22" s="110">
        <v>3</v>
      </c>
      <c r="C22" s="111" t="s">
        <v>136</v>
      </c>
      <c r="D22" s="142" t="s">
        <v>103</v>
      </c>
      <c r="E22" s="118">
        <v>365</v>
      </c>
      <c r="F22" s="123"/>
      <c r="G22" s="110"/>
      <c r="H22" s="111"/>
      <c r="I22" s="106"/>
      <c r="J22" s="118" t="s">
        <v>137</v>
      </c>
      <c r="K22" s="1"/>
      <c r="L22" s="110">
        <v>3</v>
      </c>
      <c r="M22" s="111" t="s">
        <v>138</v>
      </c>
      <c r="N22" s="106" t="s">
        <v>94</v>
      </c>
      <c r="O22" s="106">
        <v>355</v>
      </c>
    </row>
    <row r="23" spans="2:15" ht="17.100000000000001" customHeight="1">
      <c r="B23" s="110">
        <v>4</v>
      </c>
      <c r="C23" s="111" t="s">
        <v>139</v>
      </c>
      <c r="D23" s="142" t="s">
        <v>103</v>
      </c>
      <c r="E23" s="118">
        <v>276</v>
      </c>
      <c r="F23" s="123"/>
      <c r="G23" s="137" t="s">
        <v>128</v>
      </c>
      <c r="H23" s="138" t="s">
        <v>140</v>
      </c>
      <c r="I23" s="139" t="s">
        <v>97</v>
      </c>
      <c r="J23" s="141">
        <f>SUM(J24:J31)</f>
        <v>4772</v>
      </c>
      <c r="K23" s="1"/>
      <c r="L23" s="110">
        <v>4</v>
      </c>
      <c r="M23" s="111" t="s">
        <v>141</v>
      </c>
      <c r="N23" s="106" t="s">
        <v>94</v>
      </c>
      <c r="O23" s="106">
        <v>268</v>
      </c>
    </row>
    <row r="24" spans="2:15" ht="17.100000000000001" customHeight="1">
      <c r="B24" s="110">
        <v>5</v>
      </c>
      <c r="C24" s="111" t="s">
        <v>142</v>
      </c>
      <c r="D24" s="142" t="s">
        <v>94</v>
      </c>
      <c r="E24" s="118">
        <v>707</v>
      </c>
      <c r="F24" s="123"/>
      <c r="G24" s="110">
        <v>1</v>
      </c>
      <c r="H24" s="111" t="s">
        <v>143</v>
      </c>
      <c r="I24" s="106" t="s">
        <v>94</v>
      </c>
      <c r="J24" s="118">
        <v>278</v>
      </c>
      <c r="K24" s="1"/>
      <c r="L24" s="110">
        <v>5</v>
      </c>
      <c r="M24" s="111" t="s">
        <v>144</v>
      </c>
      <c r="N24" s="106" t="s">
        <v>103</v>
      </c>
      <c r="O24" s="106">
        <v>291</v>
      </c>
    </row>
    <row r="25" spans="2:15" ht="17.100000000000001" customHeight="1">
      <c r="B25" s="110">
        <v>6</v>
      </c>
      <c r="C25" s="111" t="s">
        <v>145</v>
      </c>
      <c r="D25" s="142" t="s">
        <v>94</v>
      </c>
      <c r="E25" s="118">
        <v>367</v>
      </c>
      <c r="F25" s="123"/>
      <c r="G25" s="110">
        <v>2</v>
      </c>
      <c r="H25" s="111" t="s">
        <v>146</v>
      </c>
      <c r="I25" s="106" t="s">
        <v>103</v>
      </c>
      <c r="J25" s="118">
        <v>168</v>
      </c>
      <c r="K25" s="1"/>
      <c r="L25" s="110">
        <v>6</v>
      </c>
      <c r="M25" s="111" t="s">
        <v>147</v>
      </c>
      <c r="N25" s="106" t="s">
        <v>94</v>
      </c>
      <c r="O25" s="106">
        <v>1134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148</v>
      </c>
      <c r="I26" s="106" t="s">
        <v>94</v>
      </c>
      <c r="J26" s="118">
        <v>1175</v>
      </c>
      <c r="K26" s="1"/>
      <c r="L26" s="110">
        <v>7</v>
      </c>
      <c r="M26" s="111" t="s">
        <v>149</v>
      </c>
      <c r="N26" s="106" t="s">
        <v>103</v>
      </c>
      <c r="O26" s="106">
        <v>122</v>
      </c>
    </row>
    <row r="27" spans="2:15" ht="17.100000000000001" customHeight="1">
      <c r="B27" s="137" t="s">
        <v>150</v>
      </c>
      <c r="C27" s="138" t="s">
        <v>9</v>
      </c>
      <c r="D27" s="139" t="s">
        <v>97</v>
      </c>
      <c r="E27" s="141">
        <f>SUM(E28:E32)</f>
        <v>913</v>
      </c>
      <c r="F27" s="123"/>
      <c r="G27" s="110">
        <v>4</v>
      </c>
      <c r="H27" s="111" t="s">
        <v>151</v>
      </c>
      <c r="I27" s="106" t="s">
        <v>103</v>
      </c>
      <c r="J27" s="118">
        <v>412</v>
      </c>
      <c r="K27" s="1"/>
      <c r="L27" s="110">
        <v>8</v>
      </c>
      <c r="M27" s="111" t="s">
        <v>152</v>
      </c>
      <c r="N27" s="106" t="s">
        <v>103</v>
      </c>
      <c r="O27" s="106">
        <v>306</v>
      </c>
    </row>
    <row r="28" spans="2:15" ht="17.100000000000001" customHeight="1">
      <c r="B28" s="110">
        <v>1</v>
      </c>
      <c r="C28" s="111" t="s">
        <v>153</v>
      </c>
      <c r="D28" s="106" t="s">
        <v>94</v>
      </c>
      <c r="E28" s="118">
        <v>159</v>
      </c>
      <c r="F28" s="123"/>
      <c r="G28" s="110">
        <v>5</v>
      </c>
      <c r="H28" s="111" t="s">
        <v>151</v>
      </c>
      <c r="I28" s="106" t="s">
        <v>111</v>
      </c>
      <c r="J28" s="118">
        <v>1832</v>
      </c>
      <c r="K28" s="1"/>
      <c r="L28" s="110">
        <v>9</v>
      </c>
      <c r="M28" s="111" t="s">
        <v>152</v>
      </c>
      <c r="N28" s="106" t="s">
        <v>111</v>
      </c>
      <c r="O28" s="106">
        <v>935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86</v>
      </c>
      <c r="F29" s="123"/>
      <c r="G29" s="110">
        <v>6</v>
      </c>
      <c r="H29" s="111" t="s">
        <v>155</v>
      </c>
      <c r="I29" s="106" t="s">
        <v>94</v>
      </c>
      <c r="J29" s="118">
        <v>328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119</v>
      </c>
      <c r="F30" s="123"/>
      <c r="G30" s="110">
        <v>7</v>
      </c>
      <c r="H30" s="111" t="s">
        <v>157</v>
      </c>
      <c r="I30" s="106" t="s">
        <v>103</v>
      </c>
      <c r="J30" s="118">
        <v>335</v>
      </c>
      <c r="K30" s="1"/>
      <c r="L30" s="137" t="s">
        <v>158</v>
      </c>
      <c r="M30" s="138" t="s">
        <v>17</v>
      </c>
      <c r="N30" s="139" t="s">
        <v>97</v>
      </c>
      <c r="O30" s="141">
        <f>SUM(O31:O40)</f>
        <v>3114</v>
      </c>
    </row>
    <row r="31" spans="2:15" ht="17.100000000000001" customHeight="1">
      <c r="B31" s="110">
        <v>4</v>
      </c>
      <c r="C31" s="111" t="s">
        <v>159</v>
      </c>
      <c r="D31" s="106" t="s">
        <v>94</v>
      </c>
      <c r="E31" s="118">
        <v>191</v>
      </c>
      <c r="F31" s="123"/>
      <c r="G31" s="110">
        <v>8</v>
      </c>
      <c r="H31" s="111" t="s">
        <v>160</v>
      </c>
      <c r="I31" s="106" t="s">
        <v>103</v>
      </c>
      <c r="J31" s="118">
        <v>244</v>
      </c>
      <c r="K31" s="1"/>
      <c r="L31" s="110">
        <v>1</v>
      </c>
      <c r="M31" s="111" t="s">
        <v>161</v>
      </c>
      <c r="N31" s="106" t="s">
        <v>103</v>
      </c>
      <c r="O31" s="106">
        <v>207</v>
      </c>
    </row>
    <row r="32" spans="2:15" ht="17.100000000000001" customHeight="1">
      <c r="B32" s="110">
        <v>5</v>
      </c>
      <c r="C32" s="111" t="s">
        <v>162</v>
      </c>
      <c r="D32" s="106" t="s">
        <v>94</v>
      </c>
      <c r="E32" s="118">
        <v>358</v>
      </c>
      <c r="F32" s="136"/>
      <c r="G32" s="110"/>
      <c r="H32" s="111"/>
      <c r="I32" s="106"/>
      <c r="J32" s="118"/>
      <c r="K32" s="1"/>
      <c r="L32" s="110">
        <v>2</v>
      </c>
      <c r="M32" s="111" t="s">
        <v>163</v>
      </c>
      <c r="N32" s="106" t="s">
        <v>94</v>
      </c>
      <c r="O32" s="106">
        <v>354</v>
      </c>
    </row>
    <row r="33" spans="2:15" ht="17.100000000000001" customHeight="1">
      <c r="B33" s="110"/>
      <c r="C33" s="111"/>
      <c r="D33" s="106"/>
      <c r="E33" s="118"/>
      <c r="F33" s="123"/>
      <c r="G33" s="137" t="s">
        <v>150</v>
      </c>
      <c r="H33" s="138" t="s">
        <v>12</v>
      </c>
      <c r="I33" s="139" t="s">
        <v>97</v>
      </c>
      <c r="J33" s="141">
        <f>SUM(J34:J39)</f>
        <v>2056</v>
      </c>
      <c r="K33" s="1"/>
      <c r="L33" s="110">
        <v>3</v>
      </c>
      <c r="M33" s="111" t="s">
        <v>164</v>
      </c>
      <c r="N33" s="106" t="s">
        <v>103</v>
      </c>
      <c r="O33" s="106">
        <v>85</v>
      </c>
    </row>
    <row r="34" spans="2:15" ht="17.100000000000001" customHeight="1">
      <c r="B34" s="137" t="s">
        <v>165</v>
      </c>
      <c r="C34" s="138" t="s">
        <v>166</v>
      </c>
      <c r="D34" s="139" t="s">
        <v>97</v>
      </c>
      <c r="E34" s="141">
        <f>SUM(E35:E39)</f>
        <v>2942</v>
      </c>
      <c r="F34" s="123"/>
      <c r="G34" s="110">
        <v>1</v>
      </c>
      <c r="H34" s="111" t="s">
        <v>167</v>
      </c>
      <c r="I34" s="106" t="s">
        <v>103</v>
      </c>
      <c r="J34" s="118">
        <v>143</v>
      </c>
      <c r="K34" s="1"/>
      <c r="L34" s="110">
        <v>4</v>
      </c>
      <c r="M34" s="111" t="s">
        <v>168</v>
      </c>
      <c r="N34" s="106" t="s">
        <v>94</v>
      </c>
      <c r="O34" s="106">
        <v>983</v>
      </c>
    </row>
    <row r="35" spans="2:15" ht="17.100000000000001" customHeight="1">
      <c r="B35" s="110">
        <v>1</v>
      </c>
      <c r="C35" s="111" t="s">
        <v>169</v>
      </c>
      <c r="D35" s="106" t="s">
        <v>94</v>
      </c>
      <c r="E35" s="118">
        <v>594</v>
      </c>
      <c r="F35" s="123"/>
      <c r="G35" s="110">
        <v>2</v>
      </c>
      <c r="H35" s="111" t="s">
        <v>170</v>
      </c>
      <c r="I35" s="106" t="s">
        <v>103</v>
      </c>
      <c r="J35" s="118">
        <v>217</v>
      </c>
      <c r="K35" s="1"/>
      <c r="L35" s="110">
        <v>5</v>
      </c>
      <c r="M35" s="111" t="s">
        <v>171</v>
      </c>
      <c r="N35" s="106" t="s">
        <v>111</v>
      </c>
      <c r="O35" s="106">
        <v>56</v>
      </c>
    </row>
    <row r="36" spans="2:15" ht="17.100000000000001" customHeight="1">
      <c r="B36" s="110">
        <v>2</v>
      </c>
      <c r="C36" s="111" t="s">
        <v>172</v>
      </c>
      <c r="D36" s="106" t="s">
        <v>94</v>
      </c>
      <c r="E36" s="118">
        <v>1079</v>
      </c>
      <c r="F36" s="123"/>
      <c r="G36" s="110">
        <v>3</v>
      </c>
      <c r="H36" s="111" t="s">
        <v>173</v>
      </c>
      <c r="I36" s="106" t="s">
        <v>103</v>
      </c>
      <c r="J36" s="118">
        <v>182</v>
      </c>
      <c r="K36" s="1"/>
      <c r="L36" s="110">
        <v>6</v>
      </c>
      <c r="M36" s="111" t="s">
        <v>174</v>
      </c>
      <c r="N36" s="106" t="s">
        <v>103</v>
      </c>
      <c r="O36" s="106">
        <v>108</v>
      </c>
    </row>
    <row r="37" spans="2:15" ht="17.100000000000001" customHeight="1">
      <c r="B37" s="110">
        <v>3</v>
      </c>
      <c r="C37" s="111" t="s">
        <v>175</v>
      </c>
      <c r="D37" s="106" t="s">
        <v>103</v>
      </c>
      <c r="E37" s="118">
        <v>207</v>
      </c>
      <c r="F37" s="123"/>
      <c r="G37" s="110">
        <v>4</v>
      </c>
      <c r="H37" s="111" t="s">
        <v>176</v>
      </c>
      <c r="I37" s="106" t="s">
        <v>103</v>
      </c>
      <c r="J37" s="118">
        <v>137</v>
      </c>
      <c r="K37" s="1"/>
      <c r="L37" s="110">
        <v>7</v>
      </c>
      <c r="M37" s="111" t="s">
        <v>177</v>
      </c>
      <c r="N37" s="106" t="s">
        <v>103</v>
      </c>
      <c r="O37" s="106">
        <v>149</v>
      </c>
    </row>
    <row r="38" spans="2:15" ht="17.100000000000001" customHeight="1">
      <c r="B38" s="110">
        <v>4</v>
      </c>
      <c r="C38" s="111" t="s">
        <v>178</v>
      </c>
      <c r="D38" s="106" t="s">
        <v>94</v>
      </c>
      <c r="E38" s="118">
        <v>852</v>
      </c>
      <c r="F38" s="123"/>
      <c r="G38" s="110">
        <v>5</v>
      </c>
      <c r="H38" s="111" t="s">
        <v>179</v>
      </c>
      <c r="I38" s="106" t="s">
        <v>94</v>
      </c>
      <c r="J38" s="118">
        <v>1140</v>
      </c>
      <c r="K38" s="1"/>
      <c r="L38" s="110">
        <v>8</v>
      </c>
      <c r="M38" s="111" t="s">
        <v>180</v>
      </c>
      <c r="N38" s="106" t="s">
        <v>103</v>
      </c>
      <c r="O38" s="106">
        <v>188</v>
      </c>
    </row>
    <row r="39" spans="2:15" ht="17.100000000000001" customHeight="1">
      <c r="B39" s="110">
        <v>5</v>
      </c>
      <c r="C39" s="111" t="s">
        <v>181</v>
      </c>
      <c r="D39" s="106" t="s">
        <v>103</v>
      </c>
      <c r="E39" s="118">
        <v>210</v>
      </c>
      <c r="F39" s="123"/>
      <c r="G39" s="110">
        <v>6</v>
      </c>
      <c r="H39" s="111" t="s">
        <v>182</v>
      </c>
      <c r="I39" s="106" t="s">
        <v>94</v>
      </c>
      <c r="J39" s="118">
        <v>237</v>
      </c>
      <c r="K39" s="1"/>
      <c r="L39" s="110">
        <v>9</v>
      </c>
      <c r="M39" s="111" t="s">
        <v>183</v>
      </c>
      <c r="N39" s="106" t="s">
        <v>103</v>
      </c>
      <c r="O39" s="106">
        <v>272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183</v>
      </c>
      <c r="N40" s="144" t="s">
        <v>111</v>
      </c>
      <c r="O40" s="106">
        <v>712</v>
      </c>
    </row>
    <row r="41" spans="2:15" ht="17.100000000000001" customHeight="1" thickBot="1">
      <c r="B41" s="137" t="s">
        <v>95</v>
      </c>
      <c r="C41" s="138" t="s">
        <v>11</v>
      </c>
      <c r="D41" s="139" t="s">
        <v>97</v>
      </c>
      <c r="E41" s="141">
        <f>SUM(E42+E43+E44+J6+J7)</f>
        <v>1316</v>
      </c>
      <c r="F41" s="123"/>
      <c r="G41" s="107" t="s">
        <v>165</v>
      </c>
      <c r="H41" s="108" t="s">
        <v>13</v>
      </c>
      <c r="I41" s="124" t="s">
        <v>97</v>
      </c>
      <c r="J41" s="141">
        <f>SUM(J42:J44)</f>
        <v>1560</v>
      </c>
      <c r="K41" s="1"/>
      <c r="L41" s="145"/>
      <c r="M41" s="146"/>
      <c r="N41" s="147"/>
      <c r="O41" s="148"/>
    </row>
    <row r="42" spans="2:15" ht="17.100000000000001" customHeight="1" thickTop="1" thickBot="1">
      <c r="B42" s="110">
        <v>1</v>
      </c>
      <c r="C42" s="111" t="s">
        <v>184</v>
      </c>
      <c r="D42" s="106" t="s">
        <v>103</v>
      </c>
      <c r="E42" s="118">
        <v>159</v>
      </c>
      <c r="F42" s="123"/>
      <c r="G42" s="110">
        <v>1</v>
      </c>
      <c r="H42" s="111" t="s">
        <v>185</v>
      </c>
      <c r="I42" s="106" t="s">
        <v>94</v>
      </c>
      <c r="J42" s="118">
        <v>410</v>
      </c>
      <c r="K42" s="1"/>
      <c r="L42" s="290" t="s">
        <v>186</v>
      </c>
      <c r="M42" s="291"/>
      <c r="N42" s="294" t="s">
        <v>187</v>
      </c>
      <c r="O42" s="296">
        <f>SUM(E8+E19+E27+E34+E41+J14+J23+J33+J41+O6+O19+O30)</f>
        <v>38029</v>
      </c>
    </row>
    <row r="43" spans="2:15" ht="17.100000000000001" customHeight="1" thickTop="1" thickBot="1">
      <c r="B43" s="110">
        <v>2</v>
      </c>
      <c r="C43" s="111" t="s">
        <v>188</v>
      </c>
      <c r="D43" s="106" t="s">
        <v>94</v>
      </c>
      <c r="E43" s="118">
        <v>143</v>
      </c>
      <c r="F43" s="123"/>
      <c r="G43" s="110">
        <v>2</v>
      </c>
      <c r="H43" s="111" t="s">
        <v>189</v>
      </c>
      <c r="I43" s="106" t="s">
        <v>94</v>
      </c>
      <c r="J43" s="118">
        <v>241</v>
      </c>
      <c r="K43" s="1"/>
      <c r="L43" s="292"/>
      <c r="M43" s="293"/>
      <c r="N43" s="295"/>
      <c r="O43" s="297"/>
    </row>
    <row r="44" spans="2:15" ht="17.100000000000001" customHeight="1" thickBot="1">
      <c r="B44" s="114">
        <v>3</v>
      </c>
      <c r="C44" s="115" t="s">
        <v>190</v>
      </c>
      <c r="D44" s="116" t="s">
        <v>103</v>
      </c>
      <c r="E44" s="117">
        <v>139</v>
      </c>
      <c r="F44" s="123"/>
      <c r="G44" s="149">
        <v>3</v>
      </c>
      <c r="H44" s="150" t="s">
        <v>191</v>
      </c>
      <c r="I44" s="151" t="s">
        <v>94</v>
      </c>
      <c r="J44" s="117">
        <v>909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5" customHeight="1">
      <c r="B46" s="123"/>
      <c r="C46" s="153" t="s">
        <v>192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8"/>
      <c r="M49" s="159"/>
      <c r="N49" s="160"/>
      <c r="O49" s="160"/>
    </row>
    <row r="50" spans="2:15" ht="15" customHeight="1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58"/>
      <c r="M50" s="159"/>
      <c r="N50" s="160"/>
      <c r="O50" s="160"/>
    </row>
    <row r="51" spans="2:15" ht="15" customHeight="1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AC27" sqref="AC27"/>
    </sheetView>
  </sheetViews>
  <sheetFormatPr defaultRowHeight="14.25"/>
  <cols>
    <col min="1" max="7" width="9.140625" style="162" customWidth="1"/>
    <col min="8" max="8" width="7.7109375" style="162" customWidth="1"/>
    <col min="9" max="9" width="15.28515625" style="162" customWidth="1"/>
    <col min="10" max="10" width="12.5703125" style="162" customWidth="1"/>
    <col min="11" max="11" width="14.42578125" style="162" customWidth="1"/>
    <col min="12" max="27" width="9.140625" style="162" customWidth="1"/>
    <col min="28" max="16384" width="9.140625" style="172"/>
  </cols>
  <sheetData>
    <row r="1" spans="1:31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31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31" s="164" customFormat="1" ht="12.75">
      <c r="A3" s="162"/>
      <c r="B3" s="162" t="s">
        <v>195</v>
      </c>
      <c r="C3" s="162">
        <v>46611</v>
      </c>
      <c r="D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31" s="164" customFormat="1" ht="12.75">
      <c r="A4" s="162"/>
      <c r="B4" s="162" t="s">
        <v>196</v>
      </c>
      <c r="C4" s="162">
        <v>47115</v>
      </c>
      <c r="D4" s="162"/>
      <c r="H4" s="162" t="s">
        <v>197</v>
      </c>
      <c r="I4" s="164">
        <v>122</v>
      </c>
      <c r="J4" s="164">
        <f>K4+K9</f>
        <v>122</v>
      </c>
      <c r="K4" s="162">
        <v>15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</row>
    <row r="5" spans="1:31" s="164" customFormat="1" ht="12.75">
      <c r="A5" s="162"/>
      <c r="B5" s="162" t="s">
        <v>198</v>
      </c>
      <c r="C5" s="162">
        <v>49935</v>
      </c>
      <c r="D5" s="162"/>
      <c r="E5" s="162"/>
      <c r="F5" s="162" t="s">
        <v>199</v>
      </c>
      <c r="H5" s="162" t="s">
        <v>200</v>
      </c>
      <c r="I5" s="164">
        <v>73</v>
      </c>
      <c r="J5" s="164">
        <f>K5+K10</f>
        <v>73</v>
      </c>
      <c r="K5" s="162">
        <v>4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</row>
    <row r="6" spans="1:31" s="164" customFormat="1" ht="12.75">
      <c r="A6" s="162"/>
      <c r="B6" s="162" t="s">
        <v>201</v>
      </c>
      <c r="C6" s="162">
        <v>49241</v>
      </c>
      <c r="D6" s="162"/>
      <c r="E6" s="162" t="s">
        <v>202</v>
      </c>
      <c r="F6" s="162">
        <v>3558</v>
      </c>
      <c r="H6" s="165" t="s">
        <v>203</v>
      </c>
      <c r="I6" s="164">
        <v>123</v>
      </c>
      <c r="J6" s="164">
        <f>K6+K11</f>
        <v>123</v>
      </c>
      <c r="K6" s="162">
        <v>7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31" s="164" customFormat="1" ht="12.75">
      <c r="A7" s="162"/>
      <c r="B7" s="162" t="s">
        <v>204</v>
      </c>
      <c r="C7" s="162">
        <v>47476</v>
      </c>
      <c r="D7" s="162"/>
      <c r="E7" s="162" t="s">
        <v>205</v>
      </c>
      <c r="F7" s="162">
        <v>3109</v>
      </c>
      <c r="H7" s="164" t="s">
        <v>206</v>
      </c>
      <c r="I7" s="164">
        <v>191</v>
      </c>
      <c r="J7" s="164">
        <f>K7+K12</f>
        <v>191</v>
      </c>
      <c r="K7" s="162">
        <v>21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</row>
    <row r="8" spans="1:31" s="164" customFormat="1" ht="12.75">
      <c r="A8" s="162"/>
      <c r="B8" s="162" t="s">
        <v>207</v>
      </c>
      <c r="C8" s="162">
        <v>45550</v>
      </c>
      <c r="D8" s="162"/>
      <c r="E8" s="162" t="s">
        <v>208</v>
      </c>
      <c r="F8" s="162">
        <v>3274</v>
      </c>
      <c r="H8" s="164" t="s">
        <v>209</v>
      </c>
      <c r="I8" s="164">
        <v>325</v>
      </c>
      <c r="J8" s="164">
        <f>K8+K13</f>
        <v>325</v>
      </c>
      <c r="K8" s="162">
        <v>1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</row>
    <row r="9" spans="1:31" s="164" customFormat="1" ht="12.75">
      <c r="A9" s="162"/>
      <c r="B9" s="162" t="s">
        <v>210</v>
      </c>
      <c r="C9" s="162">
        <v>43237</v>
      </c>
      <c r="D9" s="162"/>
      <c r="E9" s="162" t="s">
        <v>211</v>
      </c>
      <c r="F9" s="162">
        <v>3795</v>
      </c>
      <c r="K9" s="164">
        <v>107</v>
      </c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</row>
    <row r="10" spans="1:31" s="164" customFormat="1" ht="12.75">
      <c r="A10" s="162"/>
      <c r="B10" s="162" t="s">
        <v>212</v>
      </c>
      <c r="C10" s="162">
        <v>41465</v>
      </c>
      <c r="D10" s="162"/>
      <c r="E10" s="162" t="s">
        <v>213</v>
      </c>
      <c r="F10" s="162">
        <v>3106</v>
      </c>
      <c r="K10" s="164">
        <v>69</v>
      </c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</row>
    <row r="11" spans="1:31" s="164" customFormat="1" ht="12.75">
      <c r="A11" s="162"/>
      <c r="B11" s="162" t="s">
        <v>214</v>
      </c>
      <c r="C11" s="162">
        <v>40245</v>
      </c>
      <c r="D11" s="162"/>
      <c r="E11" s="162" t="s">
        <v>195</v>
      </c>
      <c r="F11" s="162">
        <v>1871</v>
      </c>
      <c r="K11" s="164">
        <v>116</v>
      </c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1:31" s="164" customFormat="1" ht="12.75">
      <c r="A12" s="162"/>
      <c r="B12" s="162" t="s">
        <v>215</v>
      </c>
      <c r="C12" s="162">
        <v>39340</v>
      </c>
      <c r="D12" s="162"/>
      <c r="E12" s="162"/>
      <c r="F12" s="162"/>
      <c r="K12" s="164">
        <v>170</v>
      </c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31" s="164" customFormat="1" ht="12.75">
      <c r="A13" s="162"/>
      <c r="B13" s="162" t="s">
        <v>216</v>
      </c>
      <c r="C13" s="162">
        <v>38557</v>
      </c>
      <c r="D13" s="162"/>
      <c r="E13" s="162" t="s">
        <v>212</v>
      </c>
      <c r="F13" s="162">
        <v>3566</v>
      </c>
      <c r="K13" s="164">
        <v>324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31" s="164" customFormat="1" ht="12.75">
      <c r="A14" s="162"/>
      <c r="B14" s="162" t="s">
        <v>217</v>
      </c>
      <c r="C14" s="162">
        <v>37860</v>
      </c>
      <c r="D14" s="162"/>
      <c r="E14" s="162" t="s">
        <v>214</v>
      </c>
      <c r="F14" s="162">
        <v>3759</v>
      </c>
      <c r="J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</row>
    <row r="15" spans="1:31" s="164" customFormat="1" ht="12.75">
      <c r="A15" s="162"/>
      <c r="B15" s="162" t="s">
        <v>218</v>
      </c>
      <c r="C15" s="162">
        <v>38029</v>
      </c>
      <c r="D15" s="162"/>
      <c r="E15" s="162" t="s">
        <v>215</v>
      </c>
      <c r="F15" s="162">
        <v>4336</v>
      </c>
      <c r="J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31" s="164" customFormat="1" ht="12.75">
      <c r="A16" s="162"/>
      <c r="B16" s="162"/>
      <c r="E16" s="162" t="s">
        <v>216</v>
      </c>
      <c r="F16" s="162">
        <v>4276</v>
      </c>
      <c r="H16" s="162"/>
      <c r="I16" s="162"/>
      <c r="J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E16" s="166"/>
    </row>
    <row r="17" spans="1:31" s="164" customFormat="1" ht="12.75">
      <c r="A17" s="162"/>
      <c r="B17" s="162"/>
      <c r="C17" s="162"/>
      <c r="D17" s="162"/>
      <c r="E17" s="162" t="s">
        <v>217</v>
      </c>
      <c r="F17" s="162">
        <v>3143</v>
      </c>
      <c r="H17" s="162"/>
      <c r="I17" s="162"/>
      <c r="J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E17" s="166"/>
    </row>
    <row r="18" spans="1:31" s="164" customFormat="1" ht="12.75">
      <c r="A18" s="162"/>
      <c r="B18" s="162"/>
      <c r="C18" s="162"/>
      <c r="D18" s="162"/>
      <c r="E18" s="162" t="s">
        <v>218</v>
      </c>
      <c r="F18" s="162">
        <v>2418</v>
      </c>
      <c r="H18" s="162"/>
      <c r="I18" s="162"/>
      <c r="J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E18" s="166"/>
    </row>
    <row r="19" spans="1:31" s="164" customFormat="1" ht="12.75">
      <c r="A19" s="162"/>
      <c r="B19" s="162"/>
      <c r="C19" s="162"/>
      <c r="D19" s="162"/>
      <c r="G19" s="162"/>
      <c r="H19" s="162"/>
      <c r="I19" s="162"/>
      <c r="J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E19" s="166"/>
    </row>
    <row r="20" spans="1:31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E20" s="166"/>
    </row>
    <row r="21" spans="1:31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E21" s="166"/>
    </row>
    <row r="22" spans="1:31" s="164" customFormat="1" ht="12.75">
      <c r="A22" s="162"/>
      <c r="B22" s="162">
        <v>2568</v>
      </c>
      <c r="C22" s="162"/>
      <c r="D22" s="162"/>
      <c r="E22" s="162"/>
      <c r="F22" s="162"/>
      <c r="G22" s="162"/>
      <c r="H22" s="162"/>
      <c r="I22" s="162"/>
      <c r="J22" s="167" t="s">
        <v>219</v>
      </c>
      <c r="K22" s="166">
        <f t="shared" ref="K22:K34" si="0">B22/B$35</f>
        <v>0.4331983805668016</v>
      </c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E22" s="166"/>
    </row>
    <row r="23" spans="1:31" s="164" customFormat="1" ht="12.75">
      <c r="A23" s="162"/>
      <c r="B23" s="162">
        <v>173</v>
      </c>
      <c r="C23" s="162"/>
      <c r="D23" s="162"/>
      <c r="E23" s="162"/>
      <c r="F23" s="162"/>
      <c r="G23" s="162"/>
      <c r="H23" s="162"/>
      <c r="I23" s="162"/>
      <c r="J23" s="167" t="s">
        <v>220</v>
      </c>
      <c r="K23" s="166">
        <f t="shared" si="0"/>
        <v>2.9183535762483132E-2</v>
      </c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E23" s="166"/>
    </row>
    <row r="24" spans="1:31" s="164" customFormat="1" ht="12.75">
      <c r="A24" s="162"/>
      <c r="B24" s="162">
        <v>147</v>
      </c>
      <c r="C24" s="162"/>
      <c r="D24" s="162"/>
      <c r="E24" s="162"/>
      <c r="F24" s="162"/>
      <c r="G24" s="162"/>
      <c r="H24" s="162"/>
      <c r="I24" s="162"/>
      <c r="J24" s="167" t="s">
        <v>221</v>
      </c>
      <c r="K24" s="166">
        <f t="shared" si="0"/>
        <v>2.4797570850202431E-2</v>
      </c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E24" s="166"/>
    </row>
    <row r="25" spans="1:31" s="164" customFormat="1" ht="12.75" customHeight="1">
      <c r="A25" s="162"/>
      <c r="B25" s="162">
        <v>66</v>
      </c>
      <c r="C25" s="162"/>
      <c r="D25" s="162"/>
      <c r="E25" s="162"/>
      <c r="F25" s="162"/>
      <c r="G25" s="162"/>
      <c r="H25" s="162"/>
      <c r="I25" s="162"/>
      <c r="J25" s="168" t="s">
        <v>222</v>
      </c>
      <c r="K25" s="166">
        <f t="shared" si="0"/>
        <v>1.1133603238866396E-2</v>
      </c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E25" s="166"/>
    </row>
    <row r="26" spans="1:31" s="164" customFormat="1" ht="12.75" customHeight="1">
      <c r="A26" s="162"/>
      <c r="B26" s="162">
        <v>38</v>
      </c>
      <c r="C26" s="162"/>
      <c r="D26" s="162"/>
      <c r="E26" s="162"/>
      <c r="F26" s="162"/>
      <c r="G26" s="162"/>
      <c r="H26" s="162"/>
      <c r="I26" s="162"/>
      <c r="J26" s="169" t="s">
        <v>223</v>
      </c>
      <c r="K26" s="166">
        <f t="shared" si="0"/>
        <v>6.41025641025641E-3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E26" s="166"/>
    </row>
    <row r="27" spans="1:31" s="164" customFormat="1" ht="12.75">
      <c r="A27" s="162"/>
      <c r="B27" s="162">
        <v>214</v>
      </c>
      <c r="C27" s="162"/>
      <c r="D27" s="162"/>
      <c r="E27" s="162"/>
      <c r="F27" s="162"/>
      <c r="G27" s="162"/>
      <c r="H27" s="162"/>
      <c r="I27" s="162"/>
      <c r="J27" s="170" t="s">
        <v>224</v>
      </c>
      <c r="K27" s="166">
        <f t="shared" si="0"/>
        <v>3.6099865047233469E-2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E27" s="166"/>
    </row>
    <row r="28" spans="1:31" s="164" customFormat="1" ht="12.75">
      <c r="A28" s="162"/>
      <c r="B28" s="162">
        <v>159</v>
      </c>
      <c r="C28" s="162"/>
      <c r="D28" s="162"/>
      <c r="E28" s="162"/>
      <c r="F28" s="162"/>
      <c r="G28" s="162"/>
      <c r="H28" s="162"/>
      <c r="I28" s="162"/>
      <c r="J28" s="170" t="s">
        <v>225</v>
      </c>
      <c r="K28" s="166">
        <f t="shared" si="0"/>
        <v>2.6821862348178137E-2</v>
      </c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E28" s="166"/>
    </row>
    <row r="29" spans="1:31" s="164" customFormat="1" ht="12.75">
      <c r="A29" s="162"/>
      <c r="B29" s="162">
        <v>68</v>
      </c>
      <c r="C29" s="162"/>
      <c r="D29" s="162"/>
      <c r="E29" s="162"/>
      <c r="F29" s="162"/>
      <c r="G29" s="162"/>
      <c r="H29" s="162"/>
      <c r="I29" s="162"/>
      <c r="J29" s="170" t="s">
        <v>226</v>
      </c>
      <c r="K29" s="166">
        <f t="shared" si="0"/>
        <v>1.1470985155195682E-2</v>
      </c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E29" s="166"/>
    </row>
    <row r="30" spans="1:31" s="164" customFormat="1" ht="12.75">
      <c r="A30" s="162"/>
      <c r="B30" s="162">
        <v>167</v>
      </c>
      <c r="C30" s="162"/>
      <c r="D30" s="162"/>
      <c r="E30" s="162"/>
      <c r="F30" s="162"/>
      <c r="G30" s="162"/>
      <c r="H30" s="162"/>
      <c r="I30" s="162"/>
      <c r="J30" s="170" t="s">
        <v>227</v>
      </c>
      <c r="K30" s="166">
        <f t="shared" si="0"/>
        <v>2.8171390013495275E-2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1:31" s="164" customFormat="1" ht="12.75">
      <c r="A31" s="162"/>
      <c r="B31" s="162">
        <v>1268</v>
      </c>
      <c r="C31" s="162"/>
      <c r="D31" s="162"/>
      <c r="E31" s="162"/>
      <c r="F31" s="162"/>
      <c r="G31" s="162"/>
      <c r="H31" s="162"/>
      <c r="I31" s="162"/>
      <c r="J31" s="170" t="s">
        <v>228</v>
      </c>
      <c r="K31" s="166">
        <f t="shared" si="0"/>
        <v>0.21390013495276652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1:31" s="164" customFormat="1" ht="12.75">
      <c r="A32" s="162"/>
      <c r="B32" s="162">
        <v>410</v>
      </c>
      <c r="C32" s="162"/>
      <c r="D32" s="162"/>
      <c r="E32" s="162"/>
      <c r="F32" s="162"/>
      <c r="G32" s="162"/>
      <c r="H32" s="162"/>
      <c r="I32" s="162"/>
      <c r="J32" s="170" t="s">
        <v>229</v>
      </c>
      <c r="K32" s="166">
        <f t="shared" si="0"/>
        <v>6.9163292847503374E-2</v>
      </c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1:27" s="164" customFormat="1" ht="12.75">
      <c r="A33" s="162"/>
      <c r="B33" s="162">
        <v>65</v>
      </c>
      <c r="C33" s="162"/>
      <c r="D33" s="162"/>
      <c r="E33" s="162"/>
      <c r="F33" s="162"/>
      <c r="G33" s="162"/>
      <c r="H33" s="162"/>
      <c r="I33" s="162"/>
      <c r="J33" s="170" t="s">
        <v>230</v>
      </c>
      <c r="K33" s="166">
        <f t="shared" si="0"/>
        <v>1.0964912280701754E-2</v>
      </c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</row>
    <row r="34" spans="1:27" s="164" customFormat="1" ht="12.75">
      <c r="A34" s="162"/>
      <c r="B34" s="162">
        <v>585</v>
      </c>
      <c r="C34" s="162"/>
      <c r="D34" s="162"/>
      <c r="E34" s="162"/>
      <c r="F34" s="162"/>
      <c r="G34" s="162"/>
      <c r="H34" s="162"/>
      <c r="I34" s="162"/>
      <c r="J34" s="170" t="s">
        <v>231</v>
      </c>
      <c r="K34" s="166">
        <f t="shared" si="0"/>
        <v>9.8684210526315791E-2</v>
      </c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</row>
    <row r="35" spans="1:27" s="164" customFormat="1" ht="12.75">
      <c r="A35" s="162"/>
      <c r="B35" s="162">
        <v>5928</v>
      </c>
      <c r="C35" s="162"/>
      <c r="D35" s="162"/>
      <c r="E35" s="162"/>
      <c r="F35" s="162"/>
      <c r="G35" s="162"/>
      <c r="H35" s="162"/>
      <c r="I35" s="162"/>
      <c r="J35" s="170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1:27" s="164" customFormat="1" ht="12.75">
      <c r="A36" s="162"/>
      <c r="B36" s="162"/>
      <c r="C36" s="162"/>
      <c r="D36" s="162"/>
      <c r="E36" s="162"/>
      <c r="F36" s="162"/>
      <c r="G36" s="162"/>
      <c r="H36" s="162"/>
      <c r="I36" s="162"/>
      <c r="J36" s="170"/>
      <c r="K36" s="166">
        <f>SUM(K22:K34)</f>
        <v>1</v>
      </c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37" spans="1:27" s="164" customFormat="1" ht="12.75">
      <c r="A37" s="162"/>
      <c r="B37" s="162">
        <f>SUM(B22:B34)</f>
        <v>5928</v>
      </c>
      <c r="C37" s="162"/>
      <c r="D37" s="162"/>
      <c r="E37" s="162"/>
      <c r="F37" s="162"/>
      <c r="G37" s="162"/>
      <c r="H37" s="162"/>
      <c r="I37" s="162"/>
      <c r="J37" s="162"/>
      <c r="K37" s="171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</row>
    <row r="38" spans="1:27" s="164" customFormat="1" ht="12.7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6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</row>
    <row r="39" spans="1:27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6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</row>
    <row r="40" spans="1:27" s="164" customFormat="1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6"/>
      <c r="M40" s="306" t="s">
        <v>232</v>
      </c>
      <c r="N40" s="307"/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</row>
    <row r="41" spans="1:27" s="164" customFormat="1" ht="12.75" customHeight="1">
      <c r="L41" s="166"/>
      <c r="M41" s="307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</row>
    <row r="42" spans="1:27" s="164" customFormat="1" ht="12.75">
      <c r="L42" s="166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</row>
    <row r="43" spans="1:27" s="164" customFormat="1" ht="12.75">
      <c r="L43" s="166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</row>
    <row r="44" spans="1:27" s="164" customFormat="1" ht="12.75">
      <c r="L44" s="166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</row>
    <row r="45" spans="1:27" s="164" customFormat="1" ht="12.75">
      <c r="L45" s="166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</row>
    <row r="46" spans="1:27" s="164" customFormat="1" ht="12.75">
      <c r="L46" s="166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</row>
    <row r="47" spans="1:27" s="164" customFormat="1" ht="12.75">
      <c r="L47" s="166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</row>
    <row r="48" spans="1:27" s="164" customFormat="1" ht="12.75">
      <c r="L48" s="166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</row>
    <row r="49" spans="1:27" s="164" customFormat="1" ht="12.75">
      <c r="L49" s="166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</row>
    <row r="50" spans="1:27" s="164" customFormat="1" ht="12.75">
      <c r="L50" s="166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</row>
    <row r="51" spans="1:27" s="164" customFormat="1" ht="12.75">
      <c r="L51" s="166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</row>
    <row r="52" spans="1:27" s="164" customFormat="1" ht="12.75">
      <c r="L52" s="166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</row>
    <row r="53" spans="1:27" s="164" customFormat="1" ht="12.75">
      <c r="L53" s="17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</row>
    <row r="54" spans="1:27" s="164" customFormat="1" ht="12.75"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</row>
    <row r="55" spans="1:27" s="164" customFormat="1" ht="12.75"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1:27" s="164" customFormat="1" ht="12.75"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</row>
    <row r="57" spans="1:27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</row>
    <row r="58" spans="1:27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</row>
    <row r="59" spans="1:27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</row>
    <row r="60" spans="1:27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</row>
    <row r="61" spans="1:27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XI 15</vt:lpstr>
      <vt:lpstr>Gminy XI.15</vt:lpstr>
      <vt:lpstr>Wykresy X 15</vt:lpstr>
      <vt:lpstr>'Gminy XI.15'!Obszar_wydruku</vt:lpstr>
      <vt:lpstr>'Stan i struktura XI 15'!Obszar_wydruku</vt:lpstr>
      <vt:lpstr>'Wykresy X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2015-12-10T08:10:41Z</dcterms:created>
  <dcterms:modified xsi:type="dcterms:W3CDTF">2015-12-11T07:44:18Z</dcterms:modified>
</cp:coreProperties>
</file>