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5r\"/>
    </mc:Choice>
  </mc:AlternateContent>
  <bookViews>
    <workbookView xWindow="0" yWindow="0" windowWidth="25200" windowHeight="11385"/>
  </bookViews>
  <sheets>
    <sheet name="Stan i struktura IX 15" sheetId="1" r:id="rId1"/>
    <sheet name="Gminy IX.15" sheetId="2" r:id="rId2"/>
    <sheet name="Wykresy IX 15" sheetId="3" r:id="rId3"/>
    <sheet name="Zał. III kw. 15" sheetId="4" r:id="rId4"/>
  </sheets>
  <externalReferences>
    <externalReference r:id="rId5"/>
  </externalReferences>
  <definedNames>
    <definedName name="_xlnm.Print_Area" localSheetId="1">'Gminy IX.15'!$B$1:$O$46</definedName>
    <definedName name="_xlnm.Print_Area" localSheetId="0">'Stan i struktura IX 15'!$B$2:$S$68</definedName>
    <definedName name="_xlnm.Print_Area" localSheetId="2">'Wykresy IX 15'!$M$1:$AA$41</definedName>
    <definedName name="_xlnm.Print_Area" localSheetId="3">'Zał. III kw. 15'!$B$2:$S$39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S43" i="4" s="1"/>
  <c r="R42" i="4"/>
  <c r="Q42" i="4"/>
  <c r="P42" i="4"/>
  <c r="O42" i="4"/>
  <c r="N42" i="4"/>
  <c r="M42" i="4"/>
  <c r="L42" i="4"/>
  <c r="K42" i="4"/>
  <c r="J42" i="4"/>
  <c r="I42" i="4"/>
  <c r="H42" i="4"/>
  <c r="G42" i="4"/>
  <c r="S42" i="4" s="1"/>
  <c r="F42" i="4"/>
  <c r="E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S41" i="4" s="1"/>
  <c r="E41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S40" i="4" s="1"/>
  <c r="S38" i="4"/>
  <c r="S36" i="4"/>
  <c r="S35" i="4"/>
  <c r="S34" i="4"/>
  <c r="S33" i="4"/>
  <c r="S32" i="4"/>
  <c r="S31" i="4"/>
  <c r="S48" i="4" s="1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7" i="3" l="1"/>
  <c r="K34" i="3"/>
  <c r="K33" i="3"/>
  <c r="K32" i="3"/>
  <c r="K31" i="3"/>
  <c r="K30" i="3"/>
  <c r="K29" i="3"/>
  <c r="K28" i="3"/>
  <c r="K27" i="3"/>
  <c r="K26" i="3"/>
  <c r="K25" i="3"/>
  <c r="K24" i="3"/>
  <c r="K23" i="3"/>
  <c r="K35" i="3" s="1"/>
  <c r="K22" i="3"/>
  <c r="J8" i="3"/>
  <c r="J7" i="3"/>
  <c r="J6" i="3"/>
  <c r="J5" i="3"/>
  <c r="J4" i="3"/>
  <c r="J41" i="2" l="1"/>
  <c r="E41" i="2"/>
  <c r="E34" i="2"/>
  <c r="J33" i="2"/>
  <c r="J12" i="2" s="1"/>
  <c r="O30" i="2"/>
  <c r="E27" i="2"/>
  <c r="J23" i="2"/>
  <c r="O19" i="2"/>
  <c r="E19" i="2"/>
  <c r="J14" i="2"/>
  <c r="E8" i="2"/>
  <c r="E6" i="2" s="1"/>
  <c r="O6" i="2"/>
  <c r="O42" i="2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U46" i="1" s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Q9" i="1"/>
  <c r="P9" i="1"/>
  <c r="M9" i="1"/>
  <c r="L9" i="1"/>
  <c r="I9" i="1"/>
  <c r="H9" i="1"/>
  <c r="E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K8" i="1" l="1"/>
  <c r="V53" i="1"/>
  <c r="V57" i="1"/>
  <c r="F9" i="1"/>
  <c r="J9" i="1"/>
  <c r="N9" i="1"/>
  <c r="R9" i="1"/>
  <c r="G8" i="1"/>
  <c r="O8" i="1"/>
  <c r="V49" i="1"/>
  <c r="V61" i="1"/>
  <c r="V65" i="1"/>
  <c r="E67" i="1"/>
  <c r="S67" i="1" s="1"/>
  <c r="U7" i="1"/>
</calcChain>
</file>

<file path=xl/sharedStrings.xml><?xml version="1.0" encoding="utf-8"?>
<sst xmlns="http://schemas.openxmlformats.org/spreadsheetml/2006/main" count="464" uniqueCount="272">
  <si>
    <t xml:space="preserve">INFORMACJA O STANIE I STRUKTURZE BEZROBOCIA W WOJ. LUBUSKIM WE WRZEŚNIU 2015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</si>
  <si>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</si>
  <si>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</si>
  <si>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</si>
  <si>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</si>
  <si>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</si>
  <si>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</si>
  <si>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</si>
  <si>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</si>
  <si>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</si>
  <si>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</si>
  <si>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</si>
  <si>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</si>
  <si>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</si>
  <si>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</si>
  <si>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</si>
  <si>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</si>
  <si>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</si>
  <si>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</si>
  <si>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</si>
  <si>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</si>
  <si>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sierpień 2015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</si>
  <si>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</si>
  <si>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</si>
  <si>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</si>
  <si>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</si>
  <si>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</si>
  <si>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</si>
  <si>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</si>
  <si>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</si>
  <si>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</si>
  <si>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</si>
  <si>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</si>
  <si>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</si>
  <si>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</si>
  <si>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</si>
  <si>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</si>
  <si>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</si>
  <si>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</si>
  <si>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</si>
  <si>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</si>
  <si>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</si>
  <si>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</si>
  <si>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</si>
  <si>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</si>
  <si>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</si>
  <si>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</si>
  <si>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</si>
  <si>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</si>
  <si>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</si>
  <si>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</si>
  <si>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</si>
  <si>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</si>
  <si>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</si>
  <si>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</si>
  <si>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</si>
  <si>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</si>
  <si>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</si>
  <si>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</si>
  <si>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</si>
  <si>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</si>
  <si>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</si>
  <si>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</si>
  <si>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</si>
  <si>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</si>
  <si>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</si>
  <si>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</si>
  <si>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</si>
  <si>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</si>
  <si>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</si>
  <si>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</si>
  <si>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</si>
  <si>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</si>
  <si>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</si>
  <si>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</si>
  <si>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</si>
  <si>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</si>
  <si>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</si>
  <si>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</si>
  <si>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</si>
  <si>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</si>
  <si>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</si>
  <si>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</si>
  <si>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</si>
  <si>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wrzesień 2015 r. jest podawany przez GUS z miesięcznym opóżnieniem</t>
  </si>
  <si>
    <t>Liczba  bezrobotnych w układzie powiatowych urzędów pracy i gmin woj. lubuskiego zarejestrowanych</t>
  </si>
  <si>
    <t>na koniec września 2015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</si>
  <si>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</si>
  <si>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</si>
  <si>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</si>
  <si>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</si>
  <si>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</si>
  <si>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</si>
  <si>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</si>
  <si>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</si>
  <si>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</si>
  <si>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</si>
  <si>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</si>
  <si>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</si>
  <si>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</si>
  <si>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</si>
  <si>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</si>
  <si>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</si>
  <si>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</si>
  <si>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</si>
  <si>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</si>
  <si>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</si>
  <si>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</si>
  <si>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</si>
  <si>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</si>
  <si>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</si>
  <si>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</si>
  <si>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</si>
  <si>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</si>
  <si>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</si>
  <si>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</si>
  <si>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</si>
  <si>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</si>
  <si>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</si>
  <si>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</si>
  <si>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</si>
  <si>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</si>
  <si>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</si>
  <si>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</si>
  <si>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</si>
  <si>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</si>
  <si>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</si>
  <si>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</si>
  <si>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</si>
  <si>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</si>
  <si>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</si>
  <si>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</si>
  <si>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</si>
  <si>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</si>
  <si>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</si>
  <si>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</si>
  <si>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</si>
  <si>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</si>
  <si>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</si>
  <si>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</si>
  <si>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</si>
  <si>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</si>
  <si>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</si>
  <si>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</si>
  <si>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</si>
  <si>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</si>
  <si>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</si>
  <si>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</si>
  <si>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</si>
  <si>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</si>
  <si>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</si>
  <si>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</si>
  <si>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</si>
  <si>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</si>
  <si>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</si>
  <si>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</si>
  <si>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</si>
  <si>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</si>
  <si>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</si>
  <si>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</si>
  <si>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</si>
  <si>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</si>
  <si>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</si>
  <si>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</si>
  <si>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</si>
  <si>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</si>
  <si>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</si>
  <si>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</si>
  <si>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</si>
  <si>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</si>
  <si>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</si>
  <si>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</si>
  <si>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</si>
  <si>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</si>
  <si>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</si>
  <si>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</si>
  <si>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</si>
  <si>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</si>
  <si>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</si>
  <si>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</si>
  <si>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</si>
  <si>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</si>
  <si>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</si>
  <si>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</si>
  <si>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</si>
  <si>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</si>
  <si>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</si>
  <si>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</si>
  <si>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</si>
  <si>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</si>
  <si>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</si>
  <si>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</si>
  <si>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</si>
  <si>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</si>
  <si>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</si>
  <si>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IX 2014r.</t>
  </si>
  <si>
    <t>X 2014r.</t>
  </si>
  <si>
    <t>Podjęcia pracy poza miejscem zamieszkania w ramach bonu na zasiedlenie</t>
  </si>
  <si>
    <t>XI 2014r.</t>
  </si>
  <si>
    <t>oferty pracy</t>
  </si>
  <si>
    <t>Podjęcia pracy w ramach bonu zatrudnieniowego</t>
  </si>
  <si>
    <t>XII 2014r.</t>
  </si>
  <si>
    <t>IV 2014r.</t>
  </si>
  <si>
    <t>Podjęcia pracy w ramach dofinansowania wynagrodzenia za zatrudnienie skierowanego 
bezrobotnego powyżej 50 r. życia</t>
  </si>
  <si>
    <t>I 2015r.</t>
  </si>
  <si>
    <t>V 2014r.</t>
  </si>
  <si>
    <t>Rozpoczęcie szkolenia w ramach bonu szkoleniowego</t>
  </si>
  <si>
    <t>II 2015r.</t>
  </si>
  <si>
    <t>VI 2014r.</t>
  </si>
  <si>
    <t>Rozpoczęcie stażu w ramach bonu stażowego</t>
  </si>
  <si>
    <t>III 2015r.</t>
  </si>
  <si>
    <t>VII 2014r.</t>
  </si>
  <si>
    <t>IV 2015r.</t>
  </si>
  <si>
    <t>VIII 2014r.</t>
  </si>
  <si>
    <t>V 2015r.</t>
  </si>
  <si>
    <t>VI 2015r.</t>
  </si>
  <si>
    <t>VII 2015r.</t>
  </si>
  <si>
    <t>VIII 2015r.</t>
  </si>
  <si>
    <t>IX 2015r.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</si>
  <si>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</si>
  <si>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</si>
  <si>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</si>
  <si>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</si>
  <si>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</si>
  <si>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</si>
  <si>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</si>
  <si>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</si>
  <si>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</si>
  <si>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</si>
  <si>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</si>
  <si>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</si>
  <si>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</si>
  <si>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</si>
  <si>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</si>
  <si>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</si>
  <si>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30.09.2015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</si>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</sst>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66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5" fillId="0" borderId="0"/>
  </cellStyleXfs>
  <cellXfs count="4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4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19" xfId="0" applyFont="1" applyFill="1" applyBorder="1" applyAlignment="1">
      <alignment horizontal="center" vertical="center" wrapText="1"/>
    </xf>
    <xf numFmtId="1" fontId="13" fillId="5" borderId="19" xfId="0" applyNumberFormat="1" applyFont="1" applyFill="1" applyBorder="1" applyAlignment="1">
      <alignment horizontal="center" vertical="center" wrapText="1"/>
    </xf>
    <xf numFmtId="1" fontId="13" fillId="5" borderId="20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5" xfId="0" applyFont="1" applyBorder="1"/>
    <xf numFmtId="164" fontId="18" fillId="0" borderId="22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164" fontId="24" fillId="0" borderId="22" xfId="0" applyNumberFormat="1" applyFont="1" applyFill="1" applyBorder="1" applyAlignment="1">
      <alignment horizontal="center" vertical="center" wrapText="1"/>
    </xf>
    <xf numFmtId="164" fontId="24" fillId="0" borderId="21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2" xfId="0" applyNumberFormat="1" applyFont="1" applyFill="1" applyBorder="1" applyAlignment="1">
      <alignment horizontal="center" vertical="center" wrapText="1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3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/>
    <xf numFmtId="0" fontId="5" fillId="0" borderId="3" xfId="0" applyFont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8" fillId="0" borderId="0" xfId="0" applyFont="1"/>
    <xf numFmtId="0" fontId="3" fillId="0" borderId="25" xfId="0" applyFont="1" applyBorder="1" applyAlignment="1">
      <alignment horizontal="center"/>
    </xf>
    <xf numFmtId="0" fontId="3" fillId="0" borderId="44" xfId="0" applyFont="1" applyBorder="1" applyAlignment="1" applyProtection="1">
      <alignment horizontal="left"/>
    </xf>
    <xf numFmtId="165" fontId="3" fillId="0" borderId="44" xfId="0" applyNumberFormat="1" applyFont="1" applyBorder="1" applyProtection="1"/>
    <xf numFmtId="165" fontId="3" fillId="0" borderId="27" xfId="0" applyNumberFormat="1" applyFont="1" applyBorder="1" applyProtection="1"/>
    <xf numFmtId="0" fontId="2" fillId="6" borderId="25" xfId="0" applyFont="1" applyFill="1" applyBorder="1" applyAlignment="1">
      <alignment horizontal="center"/>
    </xf>
    <xf numFmtId="0" fontId="2" fillId="6" borderId="44" xfId="0" applyFont="1" applyFill="1" applyBorder="1" applyAlignment="1" applyProtection="1">
      <alignment horizontal="left"/>
    </xf>
    <xf numFmtId="165" fontId="2" fillId="6" borderId="62" xfId="0" applyNumberFormat="1" applyFont="1" applyFill="1" applyBorder="1" applyAlignment="1" applyProtection="1">
      <alignment horizontal="right"/>
    </xf>
    <xf numFmtId="0" fontId="3" fillId="0" borderId="45" xfId="0" applyFont="1" applyBorder="1" applyAlignment="1">
      <alignment horizontal="center"/>
    </xf>
    <xf numFmtId="0" fontId="3" fillId="0" borderId="27" xfId="0" applyFont="1" applyBorder="1" applyAlignment="1" applyProtection="1">
      <alignment horizontal="left"/>
    </xf>
    <xf numFmtId="165" fontId="3" fillId="0" borderId="27" xfId="0" applyNumberFormat="1" applyFont="1" applyBorder="1" applyAlignment="1"/>
    <xf numFmtId="0" fontId="2" fillId="6" borderId="44" xfId="0" applyFont="1" applyFill="1" applyBorder="1" applyAlignment="1" applyProtection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 applyProtection="1">
      <alignment horizontal="left"/>
    </xf>
    <xf numFmtId="165" fontId="3" fillId="0" borderId="32" xfId="0" applyNumberFormat="1" applyFont="1" applyBorder="1" applyProtection="1"/>
    <xf numFmtId="165" fontId="3" fillId="0" borderId="66" xfId="0" applyNumberFormat="1" applyFont="1" applyBorder="1" applyProtection="1"/>
    <xf numFmtId="165" fontId="3" fillId="0" borderId="67" xfId="0" applyNumberFormat="1" applyFont="1" applyBorder="1" applyProtection="1"/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 applyProtection="1">
      <alignment horizontal="left"/>
    </xf>
    <xf numFmtId="165" fontId="3" fillId="0" borderId="34" xfId="0" applyNumberFormat="1" applyFont="1" applyBorder="1" applyProtection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2" fillId="6" borderId="44" xfId="0" applyNumberFormat="1" applyFont="1" applyFill="1" applyBorder="1" applyProtection="1"/>
    <xf numFmtId="165" fontId="2" fillId="6" borderId="62" xfId="0" applyNumberFormat="1" applyFont="1" applyFill="1" applyBorder="1" applyProtection="1"/>
    <xf numFmtId="0" fontId="3" fillId="0" borderId="26" xfId="0" applyFont="1" applyBorder="1" applyAlignment="1">
      <alignment horizontal="center"/>
    </xf>
    <xf numFmtId="0" fontId="3" fillId="0" borderId="48" xfId="0" applyFont="1" applyBorder="1" applyAlignment="1" applyProtection="1">
      <alignment horizontal="left"/>
    </xf>
    <xf numFmtId="165" fontId="3" fillId="0" borderId="48" xfId="0" applyNumberFormat="1" applyFont="1" applyBorder="1" applyProtection="1"/>
    <xf numFmtId="165" fontId="3" fillId="0" borderId="73" xfId="0" applyNumberFormat="1" applyFont="1" applyBorder="1" applyProtection="1"/>
    <xf numFmtId="0" fontId="3" fillId="7" borderId="74" xfId="0" applyFont="1" applyFill="1" applyBorder="1" applyAlignment="1">
      <alignment horizontal="center"/>
    </xf>
    <xf numFmtId="0" fontId="3" fillId="7" borderId="7" xfId="0" applyFont="1" applyFill="1" applyBorder="1" applyAlignment="1" applyProtection="1">
      <alignment horizontal="left"/>
    </xf>
    <xf numFmtId="165" fontId="3" fillId="7" borderId="7" xfId="0" applyNumberFormat="1" applyFont="1" applyFill="1" applyBorder="1" applyProtection="1"/>
    <xf numFmtId="165" fontId="3" fillId="7" borderId="67" xfId="0" applyNumberFormat="1" applyFont="1" applyFill="1" applyBorder="1" applyProtection="1"/>
    <xf numFmtId="0" fontId="3" fillId="8" borderId="27" xfId="0" applyNumberFormat="1" applyFont="1" applyFill="1" applyBorder="1" applyAlignment="1">
      <alignment horizontal="right" vertical="center"/>
    </xf>
    <xf numFmtId="165" fontId="3" fillId="0" borderId="62" xfId="0" applyNumberFormat="1" applyFont="1" applyBorder="1" applyProtection="1"/>
    <xf numFmtId="0" fontId="33" fillId="0" borderId="0" xfId="0" applyFont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27" xfId="0" applyFont="1" applyFill="1" applyBorder="1" applyAlignment="1" applyProtection="1">
      <alignment horizontal="left"/>
    </xf>
    <xf numFmtId="165" fontId="2" fillId="6" borderId="27" xfId="0" applyNumberFormat="1" applyFont="1" applyFill="1" applyBorder="1" applyProtection="1"/>
    <xf numFmtId="165" fontId="2" fillId="6" borderId="73" xfId="0" applyNumberFormat="1" applyFont="1" applyFill="1" applyBorder="1" applyProtection="1"/>
    <xf numFmtId="165" fontId="2" fillId="6" borderId="67" xfId="0" applyNumberFormat="1" applyFont="1" applyFill="1" applyBorder="1" applyProtection="1"/>
    <xf numFmtId="165" fontId="3" fillId="0" borderId="28" xfId="0" applyNumberFormat="1" applyFont="1" applyBorder="1" applyProtection="1"/>
    <xf numFmtId="165" fontId="3" fillId="0" borderId="75" xfId="0" applyNumberFormat="1" applyFont="1" applyBorder="1" applyAlignment="1" applyProtection="1">
      <alignment horizontal="center"/>
    </xf>
    <xf numFmtId="165" fontId="3" fillId="0" borderId="76" xfId="0" applyNumberFormat="1" applyFont="1" applyBorder="1" applyProtection="1"/>
    <xf numFmtId="0" fontId="3" fillId="0" borderId="7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165" fontId="3" fillId="0" borderId="57" xfId="0" applyNumberFormat="1" applyFont="1" applyBorder="1" applyProtection="1"/>
    <xf numFmtId="165" fontId="3" fillId="0" borderId="58" xfId="0" applyNumberFormat="1" applyFont="1" applyBorder="1" applyProtection="1"/>
    <xf numFmtId="0" fontId="3" fillId="0" borderId="29" xfId="0" applyFont="1" applyBorder="1" applyAlignment="1">
      <alignment horizontal="center"/>
    </xf>
    <xf numFmtId="0" fontId="3" fillId="0" borderId="83" xfId="0" applyFont="1" applyBorder="1" applyAlignment="1" applyProtection="1">
      <alignment horizontal="left"/>
    </xf>
    <xf numFmtId="165" fontId="3" fillId="0" borderId="83" xfId="0" applyNumberFormat="1" applyFont="1" applyBorder="1" applyProtection="1"/>
    <xf numFmtId="0" fontId="1" fillId="0" borderId="3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2" fillId="0" borderId="0" xfId="0" applyFont="1" applyBorder="1" applyAlignment="1" applyProtection="1">
      <alignment horizontal="left" vertical="center"/>
    </xf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 applyProtection="1">
      <alignment horizontal="left"/>
    </xf>
    <xf numFmtId="165" fontId="34" fillId="0" borderId="0" xfId="0" applyNumberFormat="1" applyFont="1" applyBorder="1" applyProtection="1"/>
    <xf numFmtId="0" fontId="0" fillId="0" borderId="0" xfId="0" applyBorder="1"/>
    <xf numFmtId="0" fontId="0" fillId="0" borderId="0" xfId="0"/>
    <xf numFmtId="0" fontId="36" fillId="0" borderId="0" xfId="1" applyFont="1"/>
    <xf numFmtId="0" fontId="37" fillId="0" borderId="0" xfId="1" applyFont="1"/>
    <xf numFmtId="0" fontId="38" fillId="0" borderId="0" xfId="1" applyFont="1"/>
    <xf numFmtId="0" fontId="36" fillId="0" borderId="0" xfId="1" applyFont="1" applyAlignment="1"/>
    <xf numFmtId="10" fontId="36" fillId="0" borderId="0" xfId="1" applyNumberFormat="1" applyFont="1" applyBorder="1" applyAlignment="1">
      <alignment horizontal="right"/>
    </xf>
    <xf numFmtId="0" fontId="36" fillId="0" borderId="0" xfId="1" applyFont="1" applyBorder="1" applyAlignment="1">
      <alignment horizontal="right"/>
    </xf>
    <xf numFmtId="0" fontId="36" fillId="0" borderId="0" xfId="1" applyFont="1" applyFill="1" applyBorder="1" applyAlignment="1">
      <alignment horizontal="right" wrapText="1"/>
    </xf>
    <xf numFmtId="0" fontId="36" fillId="0" borderId="0" xfId="1" applyFont="1" applyBorder="1" applyAlignment="1">
      <alignment horizontal="right" wrapText="1"/>
    </xf>
    <xf numFmtId="0" fontId="36" fillId="0" borderId="0" xfId="1" applyFont="1" applyFill="1" applyBorder="1" applyAlignment="1">
      <alignment horizontal="right"/>
    </xf>
    <xf numFmtId="10" fontId="36" fillId="0" borderId="0" xfId="1" applyNumberFormat="1" applyFont="1"/>
    <xf numFmtId="0" fontId="35" fillId="0" borderId="0" xfId="1"/>
    <xf numFmtId="0" fontId="2" fillId="0" borderId="3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" fillId="0" borderId="4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5" fillId="0" borderId="28" xfId="0" applyFont="1" applyFill="1" applyBorder="1" applyAlignment="1">
      <alignment horizontal="left" vertical="center" wrapText="1" indent="2"/>
    </xf>
    <xf numFmtId="0" fontId="15" fillId="0" borderId="22" xfId="0" applyFont="1" applyFill="1" applyBorder="1" applyAlignment="1">
      <alignment horizontal="left" vertical="center" wrapText="1" indent="2"/>
    </xf>
    <xf numFmtId="0" fontId="8" fillId="0" borderId="33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9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3" fillId="0" borderId="2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23" fillId="0" borderId="2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0" fontId="14" fillId="0" borderId="21" xfId="0" applyFont="1" applyFill="1" applyBorder="1" applyAlignment="1">
      <alignment horizontal="left" vertical="center" wrapText="1" indent="1"/>
    </xf>
    <xf numFmtId="0" fontId="14" fillId="0" borderId="22" xfId="0" applyFont="1" applyFill="1" applyBorder="1" applyAlignment="1">
      <alignment horizontal="left" vertical="center" wrapText="1" indent="1"/>
    </xf>
    <xf numFmtId="0" fontId="14" fillId="0" borderId="30" xfId="0" applyFont="1" applyFill="1" applyBorder="1" applyAlignment="1">
      <alignment horizontal="left" vertical="center" wrapText="1" indent="1"/>
    </xf>
    <xf numFmtId="0" fontId="14" fillId="0" borderId="31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35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5" xfId="0" applyFont="1" applyBorder="1" applyAlignment="1">
      <alignment wrapText="1"/>
    </xf>
    <xf numFmtId="0" fontId="1" fillId="0" borderId="38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165" fontId="27" fillId="0" borderId="61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13" fillId="4" borderId="7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79" xfId="0" applyFont="1" applyFill="1" applyBorder="1" applyAlignment="1">
      <alignment horizontal="center" vertical="center" wrapText="1"/>
    </xf>
    <xf numFmtId="0" fontId="13" fillId="4" borderId="80" xfId="0" applyFont="1" applyFill="1" applyBorder="1" applyAlignment="1">
      <alignment horizontal="center" vertical="center" wrapText="1"/>
    </xf>
    <xf numFmtId="165" fontId="3" fillId="4" borderId="60" xfId="0" applyNumberFormat="1" applyFont="1" applyFill="1" applyBorder="1" applyAlignment="1" applyProtection="1">
      <alignment horizontal="center" vertical="center" wrapText="1"/>
    </xf>
    <xf numFmtId="0" fontId="1" fillId="4" borderId="81" xfId="0" applyFont="1" applyFill="1" applyBorder="1" applyAlignment="1">
      <alignment horizontal="center" vertical="center" wrapText="1"/>
    </xf>
    <xf numFmtId="165" fontId="29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8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68" xfId="0" applyFont="1" applyBorder="1" applyAlignment="1">
      <alignment wrapText="1"/>
    </xf>
    <xf numFmtId="0" fontId="31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165" fontId="27" fillId="0" borderId="72" xfId="0" applyNumberFormat="1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36" fillId="9" borderId="0" xfId="1" applyFont="1" applyFill="1" applyAlignment="1">
      <alignment vertical="center"/>
    </xf>
    <xf numFmtId="0" fontId="35" fillId="0" borderId="0" xfId="1" applyAlignment="1"/>
    <xf numFmtId="0" fontId="41" fillId="2" borderId="0" xfId="0" applyFont="1" applyFill="1"/>
    <xf numFmtId="0" fontId="42" fillId="2" borderId="0" xfId="0" applyFont="1" applyFill="1"/>
    <xf numFmtId="0" fontId="43" fillId="2" borderId="0" xfId="0" applyFont="1" applyFill="1"/>
    <xf numFmtId="0" fontId="44" fillId="2" borderId="0" xfId="0" applyFont="1" applyFill="1" applyAlignment="1">
      <alignment horizontal="center" wrapText="1"/>
    </xf>
    <xf numFmtId="0" fontId="45" fillId="0" borderId="0" xfId="0" applyFont="1" applyAlignment="1">
      <alignment horizontal="center" wrapText="1"/>
    </xf>
    <xf numFmtId="0" fontId="41" fillId="2" borderId="0" xfId="0" applyFont="1" applyFill="1" applyAlignment="1">
      <alignment horizontal="left" vertical="center"/>
    </xf>
    <xf numFmtId="0" fontId="0" fillId="2" borderId="0" xfId="0" applyFill="1"/>
    <xf numFmtId="0" fontId="46" fillId="2" borderId="0" xfId="0" applyFont="1" applyFill="1" applyAlignment="1">
      <alignment horizontal="center"/>
    </xf>
    <xf numFmtId="0" fontId="46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7" fillId="0" borderId="2" xfId="0" applyFont="1" applyBorder="1" applyAlignment="1">
      <alignment horizontal="center" vertical="center"/>
    </xf>
    <xf numFmtId="0" fontId="48" fillId="0" borderId="3" xfId="0" applyFont="1" applyBorder="1" applyAlignment="1"/>
    <xf numFmtId="0" fontId="48" fillId="0" borderId="4" xfId="0" applyFont="1" applyBorder="1" applyAlignment="1">
      <alignment horizontal="right" vertical="top" wrapText="1"/>
    </xf>
    <xf numFmtId="0" fontId="49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51" fillId="0" borderId="84" xfId="0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/>
    </xf>
    <xf numFmtId="0" fontId="53" fillId="3" borderId="34" xfId="0" applyFont="1" applyFill="1" applyBorder="1" applyAlignment="1">
      <alignment horizontal="center" vertical="center"/>
    </xf>
    <xf numFmtId="0" fontId="53" fillId="0" borderId="35" xfId="0" applyFont="1" applyBorder="1" applyAlignment="1">
      <alignment horizontal="center"/>
    </xf>
    <xf numFmtId="0" fontId="54" fillId="0" borderId="85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left" vertical="center" wrapText="1"/>
    </xf>
    <xf numFmtId="0" fontId="54" fillId="0" borderId="86" xfId="0" applyFont="1" applyBorder="1" applyAlignment="1">
      <alignment horizontal="left" vertical="center" wrapText="1"/>
    </xf>
    <xf numFmtId="0" fontId="55" fillId="0" borderId="13" xfId="0" applyFont="1" applyBorder="1"/>
    <xf numFmtId="0" fontId="56" fillId="0" borderId="22" xfId="0" applyFont="1" applyBorder="1" applyAlignment="1">
      <alignment vertical="center" wrapText="1"/>
    </xf>
    <xf numFmtId="0" fontId="56" fillId="0" borderId="27" xfId="0" applyFont="1" applyBorder="1" applyAlignment="1">
      <alignment vertical="center" wrapText="1"/>
    </xf>
    <xf numFmtId="0" fontId="57" fillId="0" borderId="27" xfId="0" applyFont="1" applyFill="1" applyBorder="1" applyAlignment="1">
      <alignment horizontal="center" vertical="center" wrapText="1"/>
    </xf>
    <xf numFmtId="1" fontId="57" fillId="0" borderId="27" xfId="0" applyNumberFormat="1" applyFont="1" applyFill="1" applyBorder="1" applyAlignment="1">
      <alignment horizontal="center" vertical="center"/>
    </xf>
    <xf numFmtId="1" fontId="57" fillId="0" borderId="28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56" fillId="0" borderId="24" xfId="0" applyFont="1" applyBorder="1" applyAlignment="1">
      <alignment vertical="center" wrapText="1"/>
    </xf>
    <xf numFmtId="0" fontId="56" fillId="0" borderId="23" xfId="0" applyFont="1" applyBorder="1" applyAlignment="1">
      <alignment vertical="center" wrapText="1"/>
    </xf>
    <xf numFmtId="0" fontId="59" fillId="0" borderId="44" xfId="0" applyFont="1" applyFill="1" applyBorder="1" applyAlignment="1">
      <alignment horizontal="center"/>
    </xf>
    <xf numFmtId="0" fontId="59" fillId="0" borderId="43" xfId="0" applyFont="1" applyFill="1" applyBorder="1" applyAlignment="1">
      <alignment horizontal="center"/>
    </xf>
    <xf numFmtId="0" fontId="60" fillId="0" borderId="0" xfId="0" applyFont="1"/>
    <xf numFmtId="0" fontId="56" fillId="0" borderId="21" xfId="0" applyFont="1" applyBorder="1" applyAlignment="1">
      <alignment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1" fontId="57" fillId="0" borderId="22" xfId="0" applyNumberFormat="1" applyFont="1" applyFill="1" applyBorder="1" applyAlignment="1">
      <alignment horizontal="center" vertical="center" wrapText="1"/>
    </xf>
    <xf numFmtId="1" fontId="57" fillId="0" borderId="21" xfId="0" applyNumberFormat="1" applyFont="1" applyFill="1" applyBorder="1" applyAlignment="1">
      <alignment horizontal="center" vertical="center" wrapText="1"/>
    </xf>
    <xf numFmtId="0" fontId="55" fillId="0" borderId="13" xfId="0" applyFont="1" applyBorder="1" applyAlignment="1">
      <alignment horizontal="center"/>
    </xf>
    <xf numFmtId="0" fontId="56" fillId="0" borderId="76" xfId="0" applyFont="1" applyBorder="1" applyAlignment="1">
      <alignment vertical="center" wrapText="1"/>
    </xf>
    <xf numFmtId="0" fontId="56" fillId="0" borderId="47" xfId="0" applyFont="1" applyBorder="1" applyAlignment="1">
      <alignment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/>
    </xf>
    <xf numFmtId="0" fontId="57" fillId="0" borderId="46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/>
    </xf>
    <xf numFmtId="0" fontId="53" fillId="3" borderId="1" xfId="0" applyFont="1" applyFill="1" applyBorder="1" applyAlignment="1">
      <alignment horizontal="center"/>
    </xf>
    <xf numFmtId="0" fontId="53" fillId="0" borderId="87" xfId="0" applyFont="1" applyBorder="1" applyAlignment="1">
      <alignment horizontal="center"/>
    </xf>
    <xf numFmtId="0" fontId="54" fillId="0" borderId="87" xfId="0" applyFont="1" applyBorder="1" applyAlignment="1">
      <alignment horizontal="left" vertical="center" wrapText="1"/>
    </xf>
    <xf numFmtId="0" fontId="55" fillId="0" borderId="88" xfId="0" applyFont="1" applyBorder="1" applyAlignment="1">
      <alignment horizontal="center"/>
    </xf>
    <xf numFmtId="0" fontId="56" fillId="0" borderId="89" xfId="0" applyFont="1" applyBorder="1" applyAlignment="1">
      <alignment vertical="center" wrapText="1"/>
    </xf>
    <xf numFmtId="0" fontId="57" fillId="0" borderId="27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5" fillId="0" borderId="88" xfId="0" applyFont="1" applyFill="1" applyBorder="1" applyAlignment="1">
      <alignment horizontal="center"/>
    </xf>
    <xf numFmtId="0" fontId="56" fillId="0" borderId="89" xfId="0" applyFont="1" applyFill="1" applyBorder="1" applyAlignment="1">
      <alignment horizontal="left" vertical="center" wrapText="1"/>
    </xf>
    <xf numFmtId="0" fontId="56" fillId="0" borderId="22" xfId="0" applyFont="1" applyFill="1" applyBorder="1" applyAlignment="1">
      <alignment horizontal="left" vertical="center" wrapText="1"/>
    </xf>
    <xf numFmtId="0" fontId="60" fillId="0" borderId="0" xfId="0" applyFont="1" applyFill="1"/>
    <xf numFmtId="0" fontId="0" fillId="0" borderId="0" xfId="0" applyFill="1"/>
    <xf numFmtId="0" fontId="56" fillId="0" borderId="75" xfId="0" applyFont="1" applyFill="1" applyBorder="1" applyAlignment="1">
      <alignment horizontal="left" vertical="center" wrapText="1"/>
    </xf>
    <xf numFmtId="0" fontId="56" fillId="0" borderId="47" xfId="0" applyFont="1" applyFill="1" applyBorder="1" applyAlignment="1">
      <alignment horizontal="left" vertical="center" wrapText="1"/>
    </xf>
    <xf numFmtId="0" fontId="55" fillId="0" borderId="90" xfId="0" applyFont="1" applyFill="1" applyBorder="1" applyAlignment="1">
      <alignment horizontal="center"/>
    </xf>
    <xf numFmtId="0" fontId="56" fillId="0" borderId="91" xfId="0" applyFont="1" applyFill="1" applyBorder="1" applyAlignment="1">
      <alignment horizontal="left" vertical="center" wrapText="1"/>
    </xf>
    <xf numFmtId="0" fontId="56" fillId="0" borderId="31" xfId="0" applyFont="1" applyFill="1" applyBorder="1" applyAlignment="1">
      <alignment horizontal="left" vertical="center" wrapText="1"/>
    </xf>
    <xf numFmtId="0" fontId="57" fillId="0" borderId="31" xfId="0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center" vertical="center"/>
    </xf>
    <xf numFmtId="0" fontId="57" fillId="0" borderId="33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3" fillId="0" borderId="85" xfId="0" applyFont="1" applyBorder="1" applyAlignment="1">
      <alignment horizontal="left" vertical="center" wrapText="1"/>
    </xf>
    <xf numFmtId="0" fontId="53" fillId="0" borderId="34" xfId="0" applyFont="1" applyBorder="1" applyAlignment="1">
      <alignment horizontal="left" vertical="center" wrapText="1"/>
    </xf>
    <xf numFmtId="0" fontId="53" fillId="0" borderId="86" xfId="0" applyFont="1" applyBorder="1" applyAlignment="1">
      <alignment horizontal="left" vertical="center" wrapText="1"/>
    </xf>
    <xf numFmtId="0" fontId="61" fillId="0" borderId="13" xfId="0" applyFont="1" applyBorder="1"/>
    <xf numFmtId="1" fontId="58" fillId="0" borderId="2" xfId="0" applyNumberFormat="1" applyFont="1" applyFill="1" applyBorder="1" applyAlignment="1">
      <alignment horizontal="center" vertical="center" wrapText="1"/>
    </xf>
    <xf numFmtId="0" fontId="61" fillId="0" borderId="13" xfId="0" applyFont="1" applyBorder="1" applyAlignment="1">
      <alignment horizontal="center"/>
    </xf>
    <xf numFmtId="0" fontId="61" fillId="0" borderId="13" xfId="0" applyFont="1" applyFill="1" applyBorder="1" applyAlignment="1">
      <alignment horizontal="center"/>
    </xf>
    <xf numFmtId="0" fontId="56" fillId="0" borderId="21" xfId="0" applyFont="1" applyFill="1" applyBorder="1" applyAlignment="1">
      <alignment vertical="center" wrapText="1"/>
    </xf>
    <xf numFmtId="0" fontId="56" fillId="0" borderId="22" xfId="0" applyFont="1" applyFill="1" applyBorder="1" applyAlignment="1">
      <alignment vertical="center" wrapText="1"/>
    </xf>
    <xf numFmtId="0" fontId="61" fillId="0" borderId="29" xfId="0" applyFont="1" applyBorder="1"/>
    <xf numFmtId="0" fontId="56" fillId="0" borderId="30" xfId="0" applyFont="1" applyBorder="1" applyAlignment="1">
      <alignment vertical="center" wrapText="1"/>
    </xf>
    <xf numFmtId="0" fontId="56" fillId="0" borderId="31" xfId="0" applyFont="1" applyBorder="1" applyAlignment="1">
      <alignment vertical="center" wrapText="1"/>
    </xf>
    <xf numFmtId="1" fontId="57" fillId="0" borderId="31" xfId="0" applyNumberFormat="1" applyFont="1" applyFill="1" applyBorder="1" applyAlignment="1">
      <alignment horizontal="center" vertical="center" wrapText="1"/>
    </xf>
    <xf numFmtId="1" fontId="57" fillId="0" borderId="30" xfId="0" applyNumberFormat="1" applyFont="1" applyFill="1" applyBorder="1" applyAlignment="1">
      <alignment horizontal="center" vertical="center" wrapText="1"/>
    </xf>
    <xf numFmtId="0" fontId="53" fillId="0" borderId="35" xfId="0" applyFont="1" applyFill="1" applyBorder="1" applyAlignment="1">
      <alignment horizontal="center"/>
    </xf>
    <xf numFmtId="0" fontId="53" fillId="0" borderId="85" xfId="0" applyFont="1" applyFill="1" applyBorder="1" applyAlignment="1">
      <alignment horizontal="left"/>
    </xf>
    <xf numFmtId="0" fontId="53" fillId="0" borderId="34" xfId="0" applyFont="1" applyFill="1" applyBorder="1" applyAlignment="1">
      <alignment horizontal="left"/>
    </xf>
    <xf numFmtId="0" fontId="53" fillId="0" borderId="86" xfId="0" applyFont="1" applyFill="1" applyBorder="1" applyAlignment="1">
      <alignment horizontal="left"/>
    </xf>
    <xf numFmtId="1" fontId="62" fillId="0" borderId="27" xfId="0" applyNumberFormat="1" applyFont="1" applyFill="1" applyBorder="1" applyAlignment="1">
      <alignment horizontal="center" vertical="center" wrapText="1"/>
    </xf>
    <xf numFmtId="1" fontId="62" fillId="0" borderId="28" xfId="0" applyNumberFormat="1" applyFont="1" applyFill="1" applyBorder="1" applyAlignment="1">
      <alignment horizontal="center" vertical="center" wrapText="1"/>
    </xf>
    <xf numFmtId="1" fontId="57" fillId="0" borderId="47" xfId="0" applyNumberFormat="1" applyFont="1" applyFill="1" applyBorder="1" applyAlignment="1">
      <alignment horizontal="center" vertical="center" wrapText="1"/>
    </xf>
    <xf numFmtId="1" fontId="57" fillId="0" borderId="76" xfId="0" applyNumberFormat="1" applyFont="1" applyFill="1" applyBorder="1" applyAlignment="1">
      <alignment horizontal="center" vertical="center" wrapText="1"/>
    </xf>
    <xf numFmtId="1" fontId="57" fillId="0" borderId="27" xfId="0" applyNumberFormat="1" applyFont="1" applyFill="1" applyBorder="1" applyAlignment="1">
      <alignment horizontal="center" vertical="center" wrapText="1"/>
    </xf>
    <xf numFmtId="1" fontId="57" fillId="0" borderId="28" xfId="0" applyNumberFormat="1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7" fillId="0" borderId="48" xfId="0" applyFont="1" applyFill="1" applyBorder="1" applyAlignment="1">
      <alignment horizontal="center" vertical="center" wrapText="1"/>
    </xf>
    <xf numFmtId="1" fontId="57" fillId="0" borderId="48" xfId="0" applyNumberFormat="1" applyFont="1" applyFill="1" applyBorder="1" applyAlignment="1">
      <alignment horizontal="center" vertical="center" wrapText="1"/>
    </xf>
    <xf numFmtId="1" fontId="57" fillId="0" borderId="46" xfId="0" applyNumberFormat="1" applyFont="1" applyFill="1" applyBorder="1" applyAlignment="1">
      <alignment horizontal="center" vertical="center" wrapText="1"/>
    </xf>
    <xf numFmtId="0" fontId="61" fillId="0" borderId="29" xfId="0" applyFont="1" applyBorder="1" applyAlignment="1">
      <alignment horizontal="center"/>
    </xf>
    <xf numFmtId="0" fontId="56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57" fillId="0" borderId="32" xfId="0" applyFont="1" applyFill="1" applyBorder="1" applyAlignment="1">
      <alignment horizontal="center" vertical="center" wrapText="1"/>
    </xf>
    <xf numFmtId="1" fontId="57" fillId="0" borderId="32" xfId="0" applyNumberFormat="1" applyFont="1" applyFill="1" applyBorder="1" applyAlignment="1">
      <alignment horizontal="center" vertical="center" wrapText="1"/>
    </xf>
    <xf numFmtId="1" fontId="57" fillId="0" borderId="33" xfId="0" applyNumberFormat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0" fillId="3" borderId="0" xfId="0" applyFill="1" applyAlignment="1"/>
    <xf numFmtId="0" fontId="53" fillId="0" borderId="40" xfId="0" applyFont="1" applyBorder="1" applyAlignment="1">
      <alignment horizontal="center" vertical="center"/>
    </xf>
    <xf numFmtId="0" fontId="53" fillId="0" borderId="40" xfId="0" applyFont="1" applyBorder="1" applyAlignment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53" fillId="0" borderId="5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63" fillId="0" borderId="0" xfId="0" applyFont="1"/>
    <xf numFmtId="0" fontId="64" fillId="0" borderId="0" xfId="0" applyFont="1" applyFill="1" applyBorder="1" applyAlignment="1">
      <alignment horizontal="right" vertical="center"/>
    </xf>
    <xf numFmtId="0" fontId="41" fillId="0" borderId="0" xfId="0" applyFont="1" applyBorder="1"/>
    <xf numFmtId="0" fontId="43" fillId="0" borderId="0" xfId="0" applyFont="1" applyBorder="1" applyAlignment="1"/>
    <xf numFmtId="0" fontId="64" fillId="0" borderId="0" xfId="0" applyFont="1" applyBorder="1" applyAlignment="1"/>
    <xf numFmtId="1" fontId="64" fillId="0" borderId="0" xfId="0" applyNumberFormat="1" applyFont="1" applyFill="1" applyBorder="1"/>
    <xf numFmtId="0" fontId="43" fillId="0" borderId="0" xfId="0" applyFont="1" applyBorder="1"/>
    <xf numFmtId="0" fontId="64" fillId="0" borderId="0" xfId="0" applyFont="1" applyBorder="1"/>
    <xf numFmtId="1" fontId="64" fillId="0" borderId="0" xfId="0" applyNumberFormat="1" applyFont="1" applyFill="1" applyBorder="1" applyAlignment="1">
      <alignment horizontal="right" vertical="center"/>
    </xf>
    <xf numFmtId="0" fontId="65" fillId="0" borderId="0" xfId="0" applyFont="1"/>
    <xf numFmtId="0" fontId="40" fillId="0" borderId="0" xfId="0" applyFont="1" applyFill="1"/>
    <xf numFmtId="0" fontId="41" fillId="0" borderId="0" xfId="0" applyFont="1" applyFill="1" applyBorder="1" applyAlignment="1">
      <alignment horizontal="right" vertical="center"/>
    </xf>
    <xf numFmtId="1" fontId="41" fillId="0" borderId="0" xfId="0" applyNumberFormat="1" applyFont="1" applyFill="1" applyBorder="1"/>
    <xf numFmtId="1" fontId="41" fillId="0" borderId="0" xfId="0" applyNumberFormat="1" applyFont="1" applyFill="1" applyBorder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IX 2014r. do IX 2015r.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15'!$B$3:$B$15</c:f>
              <c:strCache>
                <c:ptCount val="13"/>
                <c:pt idx="0">
                  <c:v>IX 2014r.</c:v>
                </c:pt>
                <c:pt idx="1">
                  <c:v>X 2014r.</c:v>
                </c:pt>
                <c:pt idx="2">
                  <c:v>XI 2014r.</c:v>
                </c:pt>
                <c:pt idx="3">
                  <c:v>XII 2014r.</c:v>
                </c:pt>
                <c:pt idx="4">
                  <c:v>I 2015r.</c:v>
                </c:pt>
                <c:pt idx="5">
                  <c:v>II 2015r.</c:v>
                </c:pt>
                <c:pt idx="6">
                  <c:v>III 2015r.</c:v>
                </c:pt>
                <c:pt idx="7">
                  <c:v>IV 2015r.</c:v>
                </c:pt>
                <c:pt idx="8">
                  <c:v>V 2015r.</c:v>
                </c:pt>
                <c:pt idx="9">
                  <c:v>VI 2015r.</c:v>
                </c:pt>
                <c:pt idx="10">
                  <c:v>VII 2015r.</c:v>
                </c:pt>
                <c:pt idx="11">
                  <c:v>VIII 2015r.</c:v>
                </c:pt>
                <c:pt idx="12">
                  <c:v>IX 2015r.</c:v>
                </c:pt>
              </c:strCache>
            </c:strRef>
          </c:cat>
          <c:val>
            <c:numRef>
              <c:f>'Wykresy IX 15'!$C$3:$C$15</c:f>
              <c:numCache>
                <c:formatCode>General</c:formatCode>
                <c:ptCount val="13"/>
                <c:pt idx="0">
                  <c:v>47412</c:v>
                </c:pt>
                <c:pt idx="1">
                  <c:v>46323</c:v>
                </c:pt>
                <c:pt idx="2">
                  <c:v>46611</c:v>
                </c:pt>
                <c:pt idx="3">
                  <c:v>47115</c:v>
                </c:pt>
                <c:pt idx="4">
                  <c:v>49935</c:v>
                </c:pt>
                <c:pt idx="5">
                  <c:v>49241</c:v>
                </c:pt>
                <c:pt idx="6">
                  <c:v>47476</c:v>
                </c:pt>
                <c:pt idx="7">
                  <c:v>45550</c:v>
                </c:pt>
                <c:pt idx="8">
                  <c:v>43237</c:v>
                </c:pt>
                <c:pt idx="9">
                  <c:v>41465</c:v>
                </c:pt>
                <c:pt idx="10">
                  <c:v>40245</c:v>
                </c:pt>
                <c:pt idx="11">
                  <c:v>39340</c:v>
                </c:pt>
                <c:pt idx="12">
                  <c:v>38557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57942336"/>
        <c:axId val="257942728"/>
      </c:barChart>
      <c:catAx>
        <c:axId val="2579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7942728"/>
        <c:crossesAt val="38000"/>
        <c:auto val="1"/>
        <c:lblAlgn val="ctr"/>
        <c:lblOffset val="100"/>
        <c:noMultiLvlLbl val="0"/>
      </c:catAx>
      <c:valAx>
        <c:axId val="257942728"/>
        <c:scaling>
          <c:orientation val="minMax"/>
          <c:max val="50000"/>
          <c:min val="38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794233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IX 15'!$J$3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IX 15'!$H$4:$H$8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IX 15'!$I$4:$I$8</c:f>
              <c:numCache>
                <c:formatCode>General</c:formatCode>
                <c:ptCount val="5"/>
                <c:pt idx="0">
                  <c:v>91</c:v>
                </c:pt>
                <c:pt idx="1">
                  <c:v>66</c:v>
                </c:pt>
                <c:pt idx="2">
                  <c:v>103</c:v>
                </c:pt>
                <c:pt idx="3">
                  <c:v>155</c:v>
                </c:pt>
                <c:pt idx="4">
                  <c:v>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7943512"/>
        <c:axId val="257943904"/>
      </c:barChart>
      <c:catAx>
        <c:axId val="257943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7943904"/>
        <c:crosses val="autoZero"/>
        <c:auto val="1"/>
        <c:lblAlgn val="ctr"/>
        <c:lblOffset val="100"/>
        <c:noMultiLvlLbl val="0"/>
      </c:catAx>
      <c:valAx>
        <c:axId val="257943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79435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IV 2014r. do IX 2014r. oraz od IV 2015r. do IX 2015r.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15'!$E$6:$E$18</c:f>
              <c:strCache>
                <c:ptCount val="13"/>
                <c:pt idx="0">
                  <c:v>IV 2014r.</c:v>
                </c:pt>
                <c:pt idx="1">
                  <c:v>V 2014r.</c:v>
                </c:pt>
                <c:pt idx="2">
                  <c:v>VI 2014r.</c:v>
                </c:pt>
                <c:pt idx="3">
                  <c:v>VII 2014r.</c:v>
                </c:pt>
                <c:pt idx="4">
                  <c:v>VIII 2014r.</c:v>
                </c:pt>
                <c:pt idx="5">
                  <c:v>IX 2014r.</c:v>
                </c:pt>
                <c:pt idx="7">
                  <c:v>IV 2015r.</c:v>
                </c:pt>
                <c:pt idx="8">
                  <c:v>V 2015r.</c:v>
                </c:pt>
                <c:pt idx="9">
                  <c:v>VI 2015r.</c:v>
                </c:pt>
                <c:pt idx="10">
                  <c:v>VII 2015r.</c:v>
                </c:pt>
                <c:pt idx="11">
                  <c:v>VIII 2015r.</c:v>
                </c:pt>
                <c:pt idx="12">
                  <c:v>IX 2015r.</c:v>
                </c:pt>
              </c:strCache>
            </c:strRef>
          </c:cat>
          <c:val>
            <c:numRef>
              <c:f>'Wykresy IX 15'!$F$6:$F$18</c:f>
              <c:numCache>
                <c:formatCode>General</c:formatCode>
                <c:ptCount val="13"/>
                <c:pt idx="0">
                  <c:v>3891</c:v>
                </c:pt>
                <c:pt idx="1">
                  <c:v>3429</c:v>
                </c:pt>
                <c:pt idx="2">
                  <c:v>3558</c:v>
                </c:pt>
                <c:pt idx="3">
                  <c:v>3109</c:v>
                </c:pt>
                <c:pt idx="4">
                  <c:v>3274</c:v>
                </c:pt>
                <c:pt idx="5">
                  <c:v>3795</c:v>
                </c:pt>
                <c:pt idx="7">
                  <c:v>4294</c:v>
                </c:pt>
                <c:pt idx="8">
                  <c:v>3345</c:v>
                </c:pt>
                <c:pt idx="9">
                  <c:v>3566</c:v>
                </c:pt>
                <c:pt idx="10">
                  <c:v>3759</c:v>
                </c:pt>
                <c:pt idx="11">
                  <c:v>4336</c:v>
                </c:pt>
                <c:pt idx="12">
                  <c:v>4276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57944688"/>
        <c:axId val="258714264"/>
        <c:axId val="0"/>
      </c:bar3DChart>
      <c:catAx>
        <c:axId val="25794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8714264"/>
        <c:crosses val="autoZero"/>
        <c:auto val="1"/>
        <c:lblAlgn val="ctr"/>
        <c:lblOffset val="100"/>
        <c:noMultiLvlLbl val="0"/>
      </c:catAx>
      <c:valAx>
        <c:axId val="258714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7944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we wrześniu 2015r.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565672880633509"/>
          <c:y val="0.3393687664041995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1152E-3"/>
                  <c:y val="-8.89288057742781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8975368463557437E-2"/>
                  <c:y val="-0.166781332020997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1369248715705409"/>
                  <c:y val="1.66927493438320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5.5616124907464535E-3"/>
                  <c:y val="7.5663385826771498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0390492855059784"/>
                  <c:y val="7.23976377952754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20378109787558607"/>
                  <c:y val="8.6574475065616802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7.3475110482984551E-2"/>
                  <c:y val="6.1025918635170602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3.616371671489782E-2"/>
                  <c:y val="8.66377952755905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171054579715997"/>
                  <c:y val="-5.70874343832021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8422056219"/>
                      <c:h val="0.389450299903734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289914081252664E-2"/>
                  <c:y val="-0.1154883530183727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7625569239742467"/>
                  <c:y val="-6.74817913385826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5.0181708055723803E-3"/>
                  <c:y val="-2.70059055118110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4369787109944579"/>
                  <c:y val="-6.1700131233595801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IX 15'!$J$22:$J$34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IX 15'!$K$22:$K$34</c:f>
              <c:numCache>
                <c:formatCode>0.00%</c:formatCode>
                <c:ptCount val="13"/>
                <c:pt idx="0">
                  <c:v>0.41874536922696964</c:v>
                </c:pt>
                <c:pt idx="1">
                  <c:v>2.123981229933317E-2</c:v>
                </c:pt>
                <c:pt idx="2">
                  <c:v>9.8789824648061256E-3</c:v>
                </c:pt>
                <c:pt idx="3">
                  <c:v>1.0743393430476662E-2</c:v>
                </c:pt>
                <c:pt idx="4">
                  <c:v>1.5188935539639417E-2</c:v>
                </c:pt>
                <c:pt idx="5">
                  <c:v>1.8152630279081254E-2</c:v>
                </c:pt>
                <c:pt idx="6">
                  <c:v>0.12435169177574709</c:v>
                </c:pt>
                <c:pt idx="7">
                  <c:v>1.9510990367992097E-2</c:v>
                </c:pt>
                <c:pt idx="8">
                  <c:v>3.0501358360088909E-2</c:v>
                </c:pt>
                <c:pt idx="9">
                  <c:v>0.20782909360335886</c:v>
                </c:pt>
                <c:pt idx="10">
                  <c:v>7.6562114102247475E-2</c:v>
                </c:pt>
                <c:pt idx="11">
                  <c:v>7.4092368486045933E-3</c:v>
                </c:pt>
                <c:pt idx="12">
                  <c:v>3.9886391701654728E-2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400050</xdr:colOff>
      <xdr:row>0</xdr:row>
      <xdr:rowOff>38100</xdr:rowOff>
    </xdr:from>
    <xdr:to>
      <xdr:col>26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47624</xdr:colOff>
      <xdr:row>19</xdr:row>
      <xdr:rowOff>114300</xdr:rowOff>
    </xdr:from>
    <xdr:to>
      <xdr:col>19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371476</xdr:colOff>
      <xdr:row>19</xdr:row>
      <xdr:rowOff>114300</xdr:rowOff>
    </xdr:from>
    <xdr:to>
      <xdr:col>26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5r/Arkusz%20robocz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5"/>
      <sheetName val="Stan i struktura II 15"/>
      <sheetName val="Stan i struktura III 15"/>
      <sheetName val="Stan i struktura IV 15"/>
      <sheetName val="Stan i struktura V 15"/>
      <sheetName val="Stan i struktura VI 15"/>
      <sheetName val="Stan i struktura VII 15"/>
      <sheetName val="Stan i struktura VIII 15"/>
      <sheetName val="Stan i struktura IX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2897</v>
          </cell>
          <cell r="F6">
            <v>2000</v>
          </cell>
          <cell r="G6">
            <v>2819</v>
          </cell>
          <cell r="H6">
            <v>3527</v>
          </cell>
          <cell r="I6">
            <v>4843</v>
          </cell>
          <cell r="J6">
            <v>969</v>
          </cell>
          <cell r="K6">
            <v>3236</v>
          </cell>
          <cell r="L6">
            <v>1364</v>
          </cell>
          <cell r="M6">
            <v>2050</v>
          </cell>
          <cell r="N6">
            <v>1506</v>
          </cell>
          <cell r="O6">
            <v>4047</v>
          </cell>
          <cell r="P6">
            <v>2909</v>
          </cell>
          <cell r="Q6">
            <v>3859</v>
          </cell>
          <cell r="R6">
            <v>3314</v>
          </cell>
          <cell r="S6">
            <v>39340</v>
          </cell>
        </row>
        <row r="46">
          <cell r="E46">
            <v>3346</v>
          </cell>
          <cell r="F46">
            <v>1867</v>
          </cell>
          <cell r="G46">
            <v>1366</v>
          </cell>
          <cell r="H46">
            <v>1661</v>
          </cell>
          <cell r="I46">
            <v>2013</v>
          </cell>
          <cell r="J46">
            <v>1506</v>
          </cell>
          <cell r="K46">
            <v>1663</v>
          </cell>
          <cell r="L46">
            <v>1159</v>
          </cell>
          <cell r="M46">
            <v>1439</v>
          </cell>
          <cell r="N46">
            <v>1186</v>
          </cell>
          <cell r="O46">
            <v>3764</v>
          </cell>
          <cell r="P46">
            <v>1696</v>
          </cell>
          <cell r="Q46">
            <v>2122</v>
          </cell>
          <cell r="R46">
            <v>3306</v>
          </cell>
          <cell r="S46">
            <v>28094</v>
          </cell>
        </row>
        <row r="49">
          <cell r="E49">
            <v>95</v>
          </cell>
          <cell r="F49">
            <v>59</v>
          </cell>
          <cell r="G49">
            <v>0</v>
          </cell>
          <cell r="H49">
            <v>35</v>
          </cell>
          <cell r="I49">
            <v>43</v>
          </cell>
          <cell r="J49">
            <v>27</v>
          </cell>
          <cell r="K49">
            <v>90</v>
          </cell>
          <cell r="L49">
            <v>51</v>
          </cell>
          <cell r="M49">
            <v>21</v>
          </cell>
          <cell r="N49">
            <v>20</v>
          </cell>
          <cell r="O49">
            <v>95</v>
          </cell>
          <cell r="P49">
            <v>28</v>
          </cell>
          <cell r="Q49">
            <v>160</v>
          </cell>
          <cell r="R49">
            <v>172</v>
          </cell>
          <cell r="S49">
            <v>896</v>
          </cell>
        </row>
        <row r="51">
          <cell r="E51">
            <v>19</v>
          </cell>
          <cell r="F51">
            <v>33</v>
          </cell>
          <cell r="G51">
            <v>66</v>
          </cell>
          <cell r="H51">
            <v>49</v>
          </cell>
          <cell r="I51">
            <v>137</v>
          </cell>
          <cell r="J51">
            <v>26</v>
          </cell>
          <cell r="K51">
            <v>56</v>
          </cell>
          <cell r="L51">
            <v>45</v>
          </cell>
          <cell r="M51">
            <v>56</v>
          </cell>
          <cell r="N51">
            <v>18</v>
          </cell>
          <cell r="O51">
            <v>4</v>
          </cell>
          <cell r="P51">
            <v>49</v>
          </cell>
          <cell r="Q51">
            <v>199</v>
          </cell>
          <cell r="R51">
            <v>10</v>
          </cell>
          <cell r="S51">
            <v>767</v>
          </cell>
        </row>
        <row r="53">
          <cell r="E53">
            <v>62</v>
          </cell>
          <cell r="F53">
            <v>40</v>
          </cell>
          <cell r="G53">
            <v>22</v>
          </cell>
          <cell r="H53">
            <v>70</v>
          </cell>
          <cell r="I53">
            <v>71</v>
          </cell>
          <cell r="J53">
            <v>50</v>
          </cell>
          <cell r="K53">
            <v>28</v>
          </cell>
          <cell r="L53">
            <v>24</v>
          </cell>
          <cell r="M53">
            <v>23</v>
          </cell>
          <cell r="N53">
            <v>36</v>
          </cell>
          <cell r="O53">
            <v>48</v>
          </cell>
          <cell r="P53">
            <v>19</v>
          </cell>
          <cell r="Q53">
            <v>33</v>
          </cell>
          <cell r="R53">
            <v>69</v>
          </cell>
          <cell r="S53">
            <v>595</v>
          </cell>
        </row>
        <row r="55">
          <cell r="E55">
            <v>54</v>
          </cell>
          <cell r="F55">
            <v>43</v>
          </cell>
          <cell r="G55">
            <v>50</v>
          </cell>
          <cell r="H55">
            <v>23</v>
          </cell>
          <cell r="I55">
            <v>76</v>
          </cell>
          <cell r="J55">
            <v>68</v>
          </cell>
          <cell r="K55">
            <v>25</v>
          </cell>
          <cell r="L55">
            <v>69</v>
          </cell>
          <cell r="M55">
            <v>34</v>
          </cell>
          <cell r="N55">
            <v>32</v>
          </cell>
          <cell r="O55">
            <v>26</v>
          </cell>
          <cell r="P55">
            <v>21</v>
          </cell>
          <cell r="Q55">
            <v>67</v>
          </cell>
          <cell r="R55">
            <v>84</v>
          </cell>
          <cell r="S55">
            <v>672</v>
          </cell>
        </row>
        <row r="57">
          <cell r="E57">
            <v>49</v>
          </cell>
          <cell r="F57">
            <v>19</v>
          </cell>
          <cell r="G57">
            <v>3</v>
          </cell>
          <cell r="H57">
            <v>4</v>
          </cell>
          <cell r="I57">
            <v>48</v>
          </cell>
          <cell r="J57">
            <v>14</v>
          </cell>
          <cell r="K57">
            <v>61</v>
          </cell>
          <cell r="L57">
            <v>2</v>
          </cell>
          <cell r="M57">
            <v>14</v>
          </cell>
          <cell r="N57">
            <v>3</v>
          </cell>
          <cell r="O57">
            <v>30</v>
          </cell>
          <cell r="P57">
            <v>14</v>
          </cell>
          <cell r="Q57">
            <v>40</v>
          </cell>
          <cell r="R57">
            <v>42</v>
          </cell>
          <cell r="S57">
            <v>343</v>
          </cell>
        </row>
        <row r="59">
          <cell r="E59">
            <v>40</v>
          </cell>
          <cell r="F59">
            <v>20</v>
          </cell>
          <cell r="G59">
            <v>86</v>
          </cell>
          <cell r="H59">
            <v>143</v>
          </cell>
          <cell r="I59">
            <v>112</v>
          </cell>
          <cell r="J59">
            <v>4</v>
          </cell>
          <cell r="K59">
            <v>94</v>
          </cell>
          <cell r="L59">
            <v>38</v>
          </cell>
          <cell r="M59">
            <v>42</v>
          </cell>
          <cell r="N59">
            <v>106</v>
          </cell>
          <cell r="O59">
            <v>62</v>
          </cell>
          <cell r="P59">
            <v>40</v>
          </cell>
          <cell r="Q59">
            <v>51</v>
          </cell>
          <cell r="R59">
            <v>98</v>
          </cell>
          <cell r="S59">
            <v>936</v>
          </cell>
        </row>
        <row r="61">
          <cell r="E61">
            <v>354</v>
          </cell>
          <cell r="F61">
            <v>193</v>
          </cell>
          <cell r="G61">
            <v>240</v>
          </cell>
          <cell r="H61">
            <v>487</v>
          </cell>
          <cell r="I61">
            <v>370</v>
          </cell>
          <cell r="J61">
            <v>202</v>
          </cell>
          <cell r="K61">
            <v>384</v>
          </cell>
          <cell r="L61">
            <v>169</v>
          </cell>
          <cell r="M61">
            <v>238</v>
          </cell>
          <cell r="N61">
            <v>122</v>
          </cell>
          <cell r="O61">
            <v>464</v>
          </cell>
          <cell r="P61">
            <v>307</v>
          </cell>
          <cell r="Q61">
            <v>348</v>
          </cell>
          <cell r="R61">
            <v>378</v>
          </cell>
          <cell r="S61">
            <v>4256</v>
          </cell>
        </row>
        <row r="63">
          <cell r="E63">
            <v>2</v>
          </cell>
          <cell r="F63">
            <v>67</v>
          </cell>
          <cell r="G63">
            <v>54</v>
          </cell>
          <cell r="H63">
            <v>61</v>
          </cell>
          <cell r="I63">
            <v>214</v>
          </cell>
          <cell r="J63">
            <v>69</v>
          </cell>
          <cell r="K63">
            <v>130</v>
          </cell>
          <cell r="L63">
            <v>23</v>
          </cell>
          <cell r="M63">
            <v>75</v>
          </cell>
          <cell r="N63">
            <v>70</v>
          </cell>
          <cell r="O63">
            <v>173</v>
          </cell>
          <cell r="P63">
            <v>32</v>
          </cell>
          <cell r="Q63">
            <v>332</v>
          </cell>
          <cell r="R63">
            <v>857</v>
          </cell>
          <cell r="S63">
            <v>2159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4</v>
          </cell>
          <cell r="S65">
            <v>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260" t="s">
        <v>0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2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235" t="s">
        <v>19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63"/>
    </row>
    <row r="5" spans="2:21" ht="29.1" customHeight="1" thickTop="1" thickBot="1">
      <c r="B5" s="14" t="s">
        <v>20</v>
      </c>
      <c r="C5" s="264" t="s">
        <v>21</v>
      </c>
      <c r="D5" s="265"/>
      <c r="E5" s="15">
        <v>5.2</v>
      </c>
      <c r="F5" s="15">
        <v>8.4</v>
      </c>
      <c r="G5" s="15">
        <v>17.2</v>
      </c>
      <c r="H5" s="15">
        <v>17.5</v>
      </c>
      <c r="I5" s="15">
        <v>17.899999999999999</v>
      </c>
      <c r="J5" s="15">
        <v>6.4</v>
      </c>
      <c r="K5" s="15">
        <v>18.600000000000001</v>
      </c>
      <c r="L5" s="15">
        <v>12</v>
      </c>
      <c r="M5" s="15">
        <v>9.1999999999999993</v>
      </c>
      <c r="N5" s="15">
        <v>11.3</v>
      </c>
      <c r="O5" s="15">
        <v>7</v>
      </c>
      <c r="P5" s="15">
        <v>9.9</v>
      </c>
      <c r="Q5" s="15">
        <v>18.100000000000001</v>
      </c>
      <c r="R5" s="16">
        <v>10.4</v>
      </c>
      <c r="S5" s="17">
        <v>10.8</v>
      </c>
      <c r="T5" s="1" t="s">
        <v>22</v>
      </c>
    </row>
    <row r="6" spans="2:21" s="4" customFormat="1" ht="28.5" customHeight="1" thickTop="1" thickBot="1">
      <c r="B6" s="18" t="s">
        <v>23</v>
      </c>
      <c r="C6" s="266" t="s">
        <v>24</v>
      </c>
      <c r="D6" s="267"/>
      <c r="E6" s="19">
        <v>2758</v>
      </c>
      <c r="F6" s="20">
        <v>1912</v>
      </c>
      <c r="G6" s="20">
        <v>2700</v>
      </c>
      <c r="H6" s="20">
        <v>3463</v>
      </c>
      <c r="I6" s="20">
        <v>4780</v>
      </c>
      <c r="J6" s="20">
        <v>931</v>
      </c>
      <c r="K6" s="20">
        <v>3221</v>
      </c>
      <c r="L6" s="20">
        <v>1326</v>
      </c>
      <c r="M6" s="20">
        <v>2064</v>
      </c>
      <c r="N6" s="20">
        <v>1539</v>
      </c>
      <c r="O6" s="20">
        <v>3908</v>
      </c>
      <c r="P6" s="20">
        <v>2886</v>
      </c>
      <c r="Q6" s="20">
        <v>3930</v>
      </c>
      <c r="R6" s="21">
        <v>3139</v>
      </c>
      <c r="S6" s="22">
        <f>SUM(E6:R6)</f>
        <v>38557</v>
      </c>
    </row>
    <row r="7" spans="2:21" s="4" customFormat="1" ht="29.1" customHeight="1" thickTop="1" thickBot="1">
      <c r="B7" s="23"/>
      <c r="C7" s="268" t="s">
        <v>25</v>
      </c>
      <c r="D7" s="268"/>
      <c r="E7" s="24">
        <f>'[1]Stan i struktura VIII 15'!E6</f>
        <v>2897</v>
      </c>
      <c r="F7" s="25">
        <f>'[1]Stan i struktura VIII 15'!F6</f>
        <v>2000</v>
      </c>
      <c r="G7" s="25">
        <f>'[1]Stan i struktura VIII 15'!G6</f>
        <v>2819</v>
      </c>
      <c r="H7" s="25">
        <f>'[1]Stan i struktura VIII 15'!H6</f>
        <v>3527</v>
      </c>
      <c r="I7" s="25">
        <f>'[1]Stan i struktura VIII 15'!I6</f>
        <v>4843</v>
      </c>
      <c r="J7" s="25">
        <f>'[1]Stan i struktura VIII 15'!J6</f>
        <v>969</v>
      </c>
      <c r="K7" s="25">
        <f>'[1]Stan i struktura VIII 15'!K6</f>
        <v>3236</v>
      </c>
      <c r="L7" s="25">
        <f>'[1]Stan i struktura VIII 15'!L6</f>
        <v>1364</v>
      </c>
      <c r="M7" s="25">
        <f>'[1]Stan i struktura VIII 15'!M6</f>
        <v>2050</v>
      </c>
      <c r="N7" s="25">
        <f>'[1]Stan i struktura VIII 15'!N6</f>
        <v>1506</v>
      </c>
      <c r="O7" s="25">
        <f>'[1]Stan i struktura VIII 15'!O6</f>
        <v>4047</v>
      </c>
      <c r="P7" s="25">
        <f>'[1]Stan i struktura VIII 15'!P6</f>
        <v>2909</v>
      </c>
      <c r="Q7" s="25">
        <f>'[1]Stan i struktura VIII 15'!Q6</f>
        <v>3859</v>
      </c>
      <c r="R7" s="26">
        <f>'[1]Stan i struktura VIII 15'!R6</f>
        <v>3314</v>
      </c>
      <c r="S7" s="27">
        <f>'[1]Stan i struktura VIII 15'!S6</f>
        <v>39340</v>
      </c>
      <c r="T7" s="28"/>
      <c r="U7" s="29">
        <f>SUM(E7:R7)</f>
        <v>39340</v>
      </c>
    </row>
    <row r="8" spans="2:21" ht="29.1" customHeight="1" thickTop="1" thickBot="1">
      <c r="B8" s="30"/>
      <c r="C8" s="246" t="s">
        <v>26</v>
      </c>
      <c r="D8" s="239"/>
      <c r="E8" s="31">
        <f t="shared" ref="E8:S8" si="0">E6-E7</f>
        <v>-139</v>
      </c>
      <c r="F8" s="31">
        <f t="shared" si="0"/>
        <v>-88</v>
      </c>
      <c r="G8" s="31">
        <f t="shared" si="0"/>
        <v>-119</v>
      </c>
      <c r="H8" s="31">
        <f t="shared" si="0"/>
        <v>-64</v>
      </c>
      <c r="I8" s="31">
        <f t="shared" si="0"/>
        <v>-63</v>
      </c>
      <c r="J8" s="31">
        <f t="shared" si="0"/>
        <v>-38</v>
      </c>
      <c r="K8" s="31">
        <f t="shared" si="0"/>
        <v>-15</v>
      </c>
      <c r="L8" s="31">
        <f t="shared" si="0"/>
        <v>-38</v>
      </c>
      <c r="M8" s="31">
        <f t="shared" si="0"/>
        <v>14</v>
      </c>
      <c r="N8" s="31">
        <f t="shared" si="0"/>
        <v>33</v>
      </c>
      <c r="O8" s="31">
        <f t="shared" si="0"/>
        <v>-139</v>
      </c>
      <c r="P8" s="31">
        <f t="shared" si="0"/>
        <v>-23</v>
      </c>
      <c r="Q8" s="31">
        <f t="shared" si="0"/>
        <v>71</v>
      </c>
      <c r="R8" s="32">
        <f t="shared" si="0"/>
        <v>-175</v>
      </c>
      <c r="S8" s="33">
        <f t="shared" si="0"/>
        <v>-783</v>
      </c>
      <c r="T8" s="34"/>
    </row>
    <row r="9" spans="2:21" ht="29.1" customHeight="1" thickTop="1" thickBot="1">
      <c r="B9" s="35"/>
      <c r="C9" s="242" t="s">
        <v>27</v>
      </c>
      <c r="D9" s="243"/>
      <c r="E9" s="36">
        <f t="shared" ref="E9:S9" si="1">E6/E7*100</f>
        <v>95.20193303417328</v>
      </c>
      <c r="F9" s="36">
        <f t="shared" si="1"/>
        <v>95.6</v>
      </c>
      <c r="G9" s="36">
        <f t="shared" si="1"/>
        <v>95.778644909542393</v>
      </c>
      <c r="H9" s="36">
        <f t="shared" si="1"/>
        <v>98.185426708250631</v>
      </c>
      <c r="I9" s="36">
        <f t="shared" si="1"/>
        <v>98.699153417303322</v>
      </c>
      <c r="J9" s="36">
        <f t="shared" si="1"/>
        <v>96.078431372549019</v>
      </c>
      <c r="K9" s="36">
        <f t="shared" si="1"/>
        <v>99.536464771322613</v>
      </c>
      <c r="L9" s="36">
        <f t="shared" si="1"/>
        <v>97.214076246334315</v>
      </c>
      <c r="M9" s="36">
        <f t="shared" si="1"/>
        <v>100.6829268292683</v>
      </c>
      <c r="N9" s="36">
        <f t="shared" si="1"/>
        <v>102.19123505976096</v>
      </c>
      <c r="O9" s="36">
        <f t="shared" si="1"/>
        <v>96.565357054608342</v>
      </c>
      <c r="P9" s="36">
        <f t="shared" si="1"/>
        <v>99.209350292196632</v>
      </c>
      <c r="Q9" s="36">
        <f t="shared" si="1"/>
        <v>101.83985488468514</v>
      </c>
      <c r="R9" s="37">
        <f t="shared" si="1"/>
        <v>94.719372359686176</v>
      </c>
      <c r="S9" s="38">
        <f t="shared" si="1"/>
        <v>98.009659379766148</v>
      </c>
      <c r="T9" s="34"/>
    </row>
    <row r="10" spans="2:21" s="4" customFormat="1" ht="29.1" customHeight="1" thickTop="1" thickBot="1">
      <c r="B10" s="39" t="s">
        <v>28</v>
      </c>
      <c r="C10" s="244" t="s">
        <v>29</v>
      </c>
      <c r="D10" s="245"/>
      <c r="E10" s="40">
        <v>733</v>
      </c>
      <c r="F10" s="41">
        <v>403</v>
      </c>
      <c r="G10" s="42">
        <v>474</v>
      </c>
      <c r="H10" s="42">
        <v>483</v>
      </c>
      <c r="I10" s="42">
        <v>818</v>
      </c>
      <c r="J10" s="42">
        <v>255</v>
      </c>
      <c r="K10" s="42">
        <v>556</v>
      </c>
      <c r="L10" s="42">
        <v>253</v>
      </c>
      <c r="M10" s="43">
        <v>392</v>
      </c>
      <c r="N10" s="43">
        <v>302</v>
      </c>
      <c r="O10" s="43">
        <v>671</v>
      </c>
      <c r="P10" s="43">
        <v>531</v>
      </c>
      <c r="Q10" s="43">
        <v>773</v>
      </c>
      <c r="R10" s="43">
        <v>671</v>
      </c>
      <c r="S10" s="44">
        <f>SUM(E10:R10)</f>
        <v>7315</v>
      </c>
      <c r="T10" s="28"/>
    </row>
    <row r="11" spans="2:21" ht="29.1" customHeight="1" thickTop="1" thickBot="1">
      <c r="B11" s="45"/>
      <c r="C11" s="246" t="s">
        <v>30</v>
      </c>
      <c r="D11" s="239"/>
      <c r="E11" s="46">
        <f t="shared" ref="E11:S11" si="2">E76/E10*100</f>
        <v>21.828103683492497</v>
      </c>
      <c r="F11" s="46">
        <f t="shared" si="2"/>
        <v>25.310173697270471</v>
      </c>
      <c r="G11" s="46">
        <f t="shared" si="2"/>
        <v>22.784810126582279</v>
      </c>
      <c r="H11" s="46">
        <f t="shared" si="2"/>
        <v>19.668737060041408</v>
      </c>
      <c r="I11" s="46">
        <f t="shared" si="2"/>
        <v>25.794621026894866</v>
      </c>
      <c r="J11" s="46">
        <f t="shared" si="2"/>
        <v>16.470588235294116</v>
      </c>
      <c r="K11" s="46">
        <f t="shared" si="2"/>
        <v>22.302158273381295</v>
      </c>
      <c r="L11" s="46">
        <f t="shared" si="2"/>
        <v>18.181818181818183</v>
      </c>
      <c r="M11" s="46">
        <f t="shared" si="2"/>
        <v>27.040816326530614</v>
      </c>
      <c r="N11" s="46">
        <f t="shared" si="2"/>
        <v>28.14569536423841</v>
      </c>
      <c r="O11" s="46">
        <f t="shared" si="2"/>
        <v>22.652757078986589</v>
      </c>
      <c r="P11" s="46">
        <f t="shared" si="2"/>
        <v>28.06026365348399</v>
      </c>
      <c r="Q11" s="46">
        <f t="shared" si="2"/>
        <v>18.240620957309183</v>
      </c>
      <c r="R11" s="47">
        <f t="shared" si="2"/>
        <v>20.268256333830102</v>
      </c>
      <c r="S11" s="48">
        <f t="shared" si="2"/>
        <v>22.652084757347914</v>
      </c>
      <c r="T11" s="34"/>
    </row>
    <row r="12" spans="2:21" ht="29.1" customHeight="1" thickTop="1" thickBot="1">
      <c r="B12" s="49" t="s">
        <v>31</v>
      </c>
      <c r="C12" s="247" t="s">
        <v>32</v>
      </c>
      <c r="D12" s="248"/>
      <c r="E12" s="40">
        <v>872</v>
      </c>
      <c r="F12" s="42">
        <v>491</v>
      </c>
      <c r="G12" s="42">
        <v>593</v>
      </c>
      <c r="H12" s="42">
        <v>547</v>
      </c>
      <c r="I12" s="42">
        <v>881</v>
      </c>
      <c r="J12" s="42">
        <v>293</v>
      </c>
      <c r="K12" s="42">
        <v>571</v>
      </c>
      <c r="L12" s="42">
        <v>291</v>
      </c>
      <c r="M12" s="43">
        <v>378</v>
      </c>
      <c r="N12" s="43">
        <v>269</v>
      </c>
      <c r="O12" s="43">
        <v>810</v>
      </c>
      <c r="P12" s="43">
        <v>554</v>
      </c>
      <c r="Q12" s="43">
        <v>702</v>
      </c>
      <c r="R12" s="43">
        <v>846</v>
      </c>
      <c r="S12" s="44">
        <f>SUM(E12:R12)</f>
        <v>8098</v>
      </c>
      <c r="T12" s="34"/>
    </row>
    <row r="13" spans="2:21" ht="29.1" customHeight="1" thickTop="1" thickBot="1">
      <c r="B13" s="45" t="s">
        <v>22</v>
      </c>
      <c r="C13" s="249" t="s">
        <v>33</v>
      </c>
      <c r="D13" s="250"/>
      <c r="E13" s="50">
        <v>365</v>
      </c>
      <c r="F13" s="51">
        <v>256</v>
      </c>
      <c r="G13" s="51">
        <v>333</v>
      </c>
      <c r="H13" s="51">
        <v>325</v>
      </c>
      <c r="I13" s="51">
        <v>404</v>
      </c>
      <c r="J13" s="51">
        <v>121</v>
      </c>
      <c r="K13" s="51">
        <v>285</v>
      </c>
      <c r="L13" s="51">
        <v>166</v>
      </c>
      <c r="M13" s="52">
        <v>196</v>
      </c>
      <c r="N13" s="52">
        <v>109</v>
      </c>
      <c r="O13" s="52">
        <v>312</v>
      </c>
      <c r="P13" s="52">
        <v>285</v>
      </c>
      <c r="Q13" s="52">
        <v>387</v>
      </c>
      <c r="R13" s="52">
        <v>309</v>
      </c>
      <c r="S13" s="53">
        <f>SUM(E13:R13)</f>
        <v>3853</v>
      </c>
      <c r="T13" s="34"/>
    </row>
    <row r="14" spans="2:21" s="4" customFormat="1" ht="29.1" customHeight="1" thickTop="1" thickBot="1">
      <c r="B14" s="18" t="s">
        <v>22</v>
      </c>
      <c r="C14" s="251" t="s">
        <v>34</v>
      </c>
      <c r="D14" s="252"/>
      <c r="E14" s="50">
        <v>335</v>
      </c>
      <c r="F14" s="51">
        <v>221</v>
      </c>
      <c r="G14" s="51">
        <v>278</v>
      </c>
      <c r="H14" s="51">
        <v>288</v>
      </c>
      <c r="I14" s="51">
        <v>367</v>
      </c>
      <c r="J14" s="51">
        <v>107</v>
      </c>
      <c r="K14" s="51">
        <v>258</v>
      </c>
      <c r="L14" s="51">
        <v>134</v>
      </c>
      <c r="M14" s="52">
        <v>175</v>
      </c>
      <c r="N14" s="52">
        <v>94</v>
      </c>
      <c r="O14" s="52">
        <v>295</v>
      </c>
      <c r="P14" s="52">
        <v>254</v>
      </c>
      <c r="Q14" s="52">
        <v>325</v>
      </c>
      <c r="R14" s="52">
        <v>260</v>
      </c>
      <c r="S14" s="53">
        <f>SUM(E14:R14)</f>
        <v>3391</v>
      </c>
      <c r="T14" s="28"/>
    </row>
    <row r="15" spans="2:21" s="4" customFormat="1" ht="29.1" customHeight="1" thickTop="1" thickBot="1">
      <c r="B15" s="54" t="s">
        <v>22</v>
      </c>
      <c r="C15" s="253" t="s">
        <v>35</v>
      </c>
      <c r="D15" s="254"/>
      <c r="E15" s="55">
        <v>245</v>
      </c>
      <c r="F15" s="56">
        <v>119</v>
      </c>
      <c r="G15" s="56">
        <v>56</v>
      </c>
      <c r="H15" s="56">
        <v>90</v>
      </c>
      <c r="I15" s="56">
        <v>147</v>
      </c>
      <c r="J15" s="56">
        <v>56</v>
      </c>
      <c r="K15" s="56">
        <v>100</v>
      </c>
      <c r="L15" s="56">
        <v>56</v>
      </c>
      <c r="M15" s="57">
        <v>65</v>
      </c>
      <c r="N15" s="57">
        <v>69</v>
      </c>
      <c r="O15" s="57">
        <v>244</v>
      </c>
      <c r="P15" s="57">
        <v>143</v>
      </c>
      <c r="Q15" s="57">
        <v>130</v>
      </c>
      <c r="R15" s="57">
        <v>163</v>
      </c>
      <c r="S15" s="53">
        <f>SUM(E15:R15)</f>
        <v>1683</v>
      </c>
      <c r="T15" s="28"/>
    </row>
    <row r="16" spans="2:21" ht="29.1" customHeight="1" thickBot="1">
      <c r="B16" s="235" t="s">
        <v>36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6"/>
    </row>
    <row r="17" spans="2:19" ht="29.1" customHeight="1" thickTop="1" thickBot="1">
      <c r="B17" s="257" t="s">
        <v>20</v>
      </c>
      <c r="C17" s="258" t="s">
        <v>37</v>
      </c>
      <c r="D17" s="259"/>
      <c r="E17" s="58">
        <v>1467</v>
      </c>
      <c r="F17" s="59">
        <v>1039</v>
      </c>
      <c r="G17" s="59">
        <v>1505</v>
      </c>
      <c r="H17" s="59">
        <v>1812</v>
      </c>
      <c r="I17" s="59">
        <v>2760</v>
      </c>
      <c r="J17" s="59">
        <v>442</v>
      </c>
      <c r="K17" s="59">
        <v>1797</v>
      </c>
      <c r="L17" s="59">
        <v>617</v>
      </c>
      <c r="M17" s="60">
        <v>1051</v>
      </c>
      <c r="N17" s="60">
        <v>928</v>
      </c>
      <c r="O17" s="60">
        <v>2154</v>
      </c>
      <c r="P17" s="60">
        <v>1651</v>
      </c>
      <c r="Q17" s="60">
        <v>2171</v>
      </c>
      <c r="R17" s="60">
        <v>1726</v>
      </c>
      <c r="S17" s="53">
        <f>SUM(E17:R17)</f>
        <v>21120</v>
      </c>
    </row>
    <row r="18" spans="2:19" ht="29.1" customHeight="1" thickTop="1" thickBot="1">
      <c r="B18" s="196"/>
      <c r="C18" s="223" t="s">
        <v>38</v>
      </c>
      <c r="D18" s="224"/>
      <c r="E18" s="61">
        <f t="shared" ref="E18:S18" si="3">E17/E6*100</f>
        <v>53.190717911530093</v>
      </c>
      <c r="F18" s="61">
        <f t="shared" si="3"/>
        <v>54.341004184100413</v>
      </c>
      <c r="G18" s="61">
        <f t="shared" si="3"/>
        <v>55.740740740740748</v>
      </c>
      <c r="H18" s="61">
        <f t="shared" si="3"/>
        <v>52.324574068726534</v>
      </c>
      <c r="I18" s="61">
        <f t="shared" si="3"/>
        <v>57.740585774058573</v>
      </c>
      <c r="J18" s="61">
        <f t="shared" si="3"/>
        <v>47.475832438238456</v>
      </c>
      <c r="K18" s="61">
        <f t="shared" si="3"/>
        <v>55.790127289661598</v>
      </c>
      <c r="L18" s="61">
        <f t="shared" si="3"/>
        <v>46.530920060331823</v>
      </c>
      <c r="M18" s="61">
        <f t="shared" si="3"/>
        <v>50.920542635658919</v>
      </c>
      <c r="N18" s="61">
        <f t="shared" si="3"/>
        <v>60.298895386614682</v>
      </c>
      <c r="O18" s="61">
        <f t="shared" si="3"/>
        <v>55.117707267144326</v>
      </c>
      <c r="P18" s="61">
        <f t="shared" si="3"/>
        <v>57.207207207207212</v>
      </c>
      <c r="Q18" s="61">
        <f t="shared" si="3"/>
        <v>55.241730279898213</v>
      </c>
      <c r="R18" s="62">
        <f t="shared" si="3"/>
        <v>54.98566422427524</v>
      </c>
      <c r="S18" s="63">
        <f t="shared" si="3"/>
        <v>54.776045854189903</v>
      </c>
    </row>
    <row r="19" spans="2:19" ht="29.1" customHeight="1" thickTop="1" thickBot="1">
      <c r="B19" s="228" t="s">
        <v>23</v>
      </c>
      <c r="C19" s="238" t="s">
        <v>39</v>
      </c>
      <c r="D19" s="239"/>
      <c r="E19" s="50">
        <v>0</v>
      </c>
      <c r="F19" s="51">
        <v>1273</v>
      </c>
      <c r="G19" s="51">
        <v>1314</v>
      </c>
      <c r="H19" s="51">
        <v>1926</v>
      </c>
      <c r="I19" s="51">
        <v>1954</v>
      </c>
      <c r="J19" s="51">
        <v>388</v>
      </c>
      <c r="K19" s="51">
        <v>1796</v>
      </c>
      <c r="L19" s="51">
        <v>784</v>
      </c>
      <c r="M19" s="52">
        <v>1148</v>
      </c>
      <c r="N19" s="52">
        <v>757</v>
      </c>
      <c r="O19" s="52">
        <v>0</v>
      </c>
      <c r="P19" s="52">
        <v>1771</v>
      </c>
      <c r="Q19" s="52">
        <v>1759</v>
      </c>
      <c r="R19" s="52">
        <v>1454</v>
      </c>
      <c r="S19" s="64">
        <f>SUM(E19:R19)</f>
        <v>16324</v>
      </c>
    </row>
    <row r="20" spans="2:19" ht="29.1" customHeight="1" thickTop="1" thickBot="1">
      <c r="B20" s="196"/>
      <c r="C20" s="223" t="s">
        <v>38</v>
      </c>
      <c r="D20" s="224"/>
      <c r="E20" s="61">
        <f t="shared" ref="E20:S20" si="4">E19/E6*100</f>
        <v>0</v>
      </c>
      <c r="F20" s="61">
        <f t="shared" si="4"/>
        <v>66.579497907949786</v>
      </c>
      <c r="G20" s="61">
        <f t="shared" si="4"/>
        <v>48.666666666666671</v>
      </c>
      <c r="H20" s="61">
        <f t="shared" si="4"/>
        <v>55.616517470401384</v>
      </c>
      <c r="I20" s="61">
        <f t="shared" si="4"/>
        <v>40.878661087866107</v>
      </c>
      <c r="J20" s="61">
        <f t="shared" si="4"/>
        <v>41.675617615467239</v>
      </c>
      <c r="K20" s="61">
        <f t="shared" si="4"/>
        <v>55.759081030735793</v>
      </c>
      <c r="L20" s="61">
        <f t="shared" si="4"/>
        <v>59.125188536953246</v>
      </c>
      <c r="M20" s="61">
        <f t="shared" si="4"/>
        <v>55.620155038759691</v>
      </c>
      <c r="N20" s="61">
        <f t="shared" si="4"/>
        <v>49.187784275503574</v>
      </c>
      <c r="O20" s="61">
        <f t="shared" si="4"/>
        <v>0</v>
      </c>
      <c r="P20" s="61">
        <f t="shared" si="4"/>
        <v>61.365211365211373</v>
      </c>
      <c r="Q20" s="61">
        <f t="shared" si="4"/>
        <v>44.758269720101779</v>
      </c>
      <c r="R20" s="62">
        <f t="shared" si="4"/>
        <v>46.320484230646706</v>
      </c>
      <c r="S20" s="63">
        <f t="shared" si="4"/>
        <v>42.337318774800941</v>
      </c>
    </row>
    <row r="21" spans="2:19" s="4" customFormat="1" ht="29.1" customHeight="1" thickTop="1" thickBot="1">
      <c r="B21" s="220" t="s">
        <v>28</v>
      </c>
      <c r="C21" s="221" t="s">
        <v>40</v>
      </c>
      <c r="D21" s="222"/>
      <c r="E21" s="50">
        <v>620</v>
      </c>
      <c r="F21" s="51">
        <v>384</v>
      </c>
      <c r="G21" s="51">
        <v>446</v>
      </c>
      <c r="H21" s="51">
        <v>570</v>
      </c>
      <c r="I21" s="51">
        <v>756</v>
      </c>
      <c r="J21" s="51">
        <v>155</v>
      </c>
      <c r="K21" s="51">
        <v>513</v>
      </c>
      <c r="L21" s="51">
        <v>187</v>
      </c>
      <c r="M21" s="52">
        <v>427</v>
      </c>
      <c r="N21" s="52">
        <v>186</v>
      </c>
      <c r="O21" s="52">
        <v>607</v>
      </c>
      <c r="P21" s="52">
        <v>396</v>
      </c>
      <c r="Q21" s="52">
        <v>724</v>
      </c>
      <c r="R21" s="52">
        <v>436</v>
      </c>
      <c r="S21" s="53">
        <f>SUM(E21:R21)</f>
        <v>6407</v>
      </c>
    </row>
    <row r="22" spans="2:19" ht="29.1" customHeight="1" thickTop="1" thickBot="1">
      <c r="B22" s="196"/>
      <c r="C22" s="223" t="s">
        <v>38</v>
      </c>
      <c r="D22" s="224"/>
      <c r="E22" s="61">
        <f t="shared" ref="E22:S22" si="5">E21/E6*100</f>
        <v>22.480058013052936</v>
      </c>
      <c r="F22" s="61">
        <f t="shared" si="5"/>
        <v>20.0836820083682</v>
      </c>
      <c r="G22" s="61">
        <f t="shared" si="5"/>
        <v>16.518518518518519</v>
      </c>
      <c r="H22" s="61">
        <f t="shared" si="5"/>
        <v>16.459717008374241</v>
      </c>
      <c r="I22" s="61">
        <f t="shared" si="5"/>
        <v>15.81589958158996</v>
      </c>
      <c r="J22" s="61">
        <f t="shared" si="5"/>
        <v>16.648764769065522</v>
      </c>
      <c r="K22" s="61">
        <f t="shared" si="5"/>
        <v>15.926730828935112</v>
      </c>
      <c r="L22" s="61">
        <f t="shared" si="5"/>
        <v>14.102564102564102</v>
      </c>
      <c r="M22" s="61">
        <f t="shared" si="5"/>
        <v>20.687984496124031</v>
      </c>
      <c r="N22" s="61">
        <f t="shared" si="5"/>
        <v>12.085769980506821</v>
      </c>
      <c r="O22" s="61">
        <f t="shared" si="5"/>
        <v>15.532241555783008</v>
      </c>
      <c r="P22" s="61">
        <f t="shared" si="5"/>
        <v>13.721413721413722</v>
      </c>
      <c r="Q22" s="61">
        <f t="shared" si="5"/>
        <v>18.422391857506362</v>
      </c>
      <c r="R22" s="62">
        <f t="shared" si="5"/>
        <v>13.889773813316342</v>
      </c>
      <c r="S22" s="63">
        <f t="shared" si="5"/>
        <v>16.616956713437247</v>
      </c>
    </row>
    <row r="23" spans="2:19" s="4" customFormat="1" ht="29.1" customHeight="1" thickTop="1" thickBot="1">
      <c r="B23" s="220" t="s">
        <v>31</v>
      </c>
      <c r="C23" s="240" t="s">
        <v>41</v>
      </c>
      <c r="D23" s="241"/>
      <c r="E23" s="50">
        <v>241</v>
      </c>
      <c r="F23" s="51">
        <v>189</v>
      </c>
      <c r="G23" s="51">
        <v>182</v>
      </c>
      <c r="H23" s="51">
        <v>220</v>
      </c>
      <c r="I23" s="51">
        <v>66</v>
      </c>
      <c r="J23" s="51">
        <v>72</v>
      </c>
      <c r="K23" s="51">
        <v>88</v>
      </c>
      <c r="L23" s="51">
        <v>62</v>
      </c>
      <c r="M23" s="52">
        <v>354</v>
      </c>
      <c r="N23" s="52">
        <v>93</v>
      </c>
      <c r="O23" s="52">
        <v>359</v>
      </c>
      <c r="P23" s="52">
        <v>155</v>
      </c>
      <c r="Q23" s="52">
        <v>248</v>
      </c>
      <c r="R23" s="52">
        <v>143</v>
      </c>
      <c r="S23" s="53">
        <f>SUM(E23:R23)</f>
        <v>2472</v>
      </c>
    </row>
    <row r="24" spans="2:19" ht="29.1" customHeight="1" thickTop="1" thickBot="1">
      <c r="B24" s="196"/>
      <c r="C24" s="223" t="s">
        <v>38</v>
      </c>
      <c r="D24" s="224"/>
      <c r="E24" s="61">
        <f t="shared" ref="E24:S24" si="6">E23/E6*100</f>
        <v>8.7382160986221891</v>
      </c>
      <c r="F24" s="61">
        <f t="shared" si="6"/>
        <v>9.8849372384937233</v>
      </c>
      <c r="G24" s="61">
        <f t="shared" si="6"/>
        <v>6.7407407407407405</v>
      </c>
      <c r="H24" s="61">
        <f t="shared" si="6"/>
        <v>6.3528732313023388</v>
      </c>
      <c r="I24" s="61">
        <f t="shared" si="6"/>
        <v>1.380753138075314</v>
      </c>
      <c r="J24" s="61">
        <f t="shared" si="6"/>
        <v>7.7336197636949517</v>
      </c>
      <c r="K24" s="61">
        <f t="shared" si="6"/>
        <v>2.7320707854703508</v>
      </c>
      <c r="L24" s="61">
        <f t="shared" si="6"/>
        <v>4.675716440422323</v>
      </c>
      <c r="M24" s="61">
        <f t="shared" si="6"/>
        <v>17.151162790697676</v>
      </c>
      <c r="N24" s="61">
        <f t="shared" si="6"/>
        <v>6.0428849902534107</v>
      </c>
      <c r="O24" s="61">
        <f t="shared" si="6"/>
        <v>9.1862845445240531</v>
      </c>
      <c r="P24" s="61">
        <f t="shared" si="6"/>
        <v>5.3707553707553712</v>
      </c>
      <c r="Q24" s="61">
        <f t="shared" si="6"/>
        <v>6.3104325699745543</v>
      </c>
      <c r="R24" s="62">
        <f t="shared" si="6"/>
        <v>4.5555909525326541</v>
      </c>
      <c r="S24" s="63">
        <f t="shared" si="6"/>
        <v>6.4112871852063185</v>
      </c>
    </row>
    <row r="25" spans="2:19" s="4" customFormat="1" ht="29.1" customHeight="1" thickTop="1" thickBot="1">
      <c r="B25" s="220" t="s">
        <v>42</v>
      </c>
      <c r="C25" s="221" t="s">
        <v>43</v>
      </c>
      <c r="D25" s="222"/>
      <c r="E25" s="65">
        <v>92</v>
      </c>
      <c r="F25" s="52">
        <v>70</v>
      </c>
      <c r="G25" s="52">
        <v>98</v>
      </c>
      <c r="H25" s="52">
        <v>112</v>
      </c>
      <c r="I25" s="52">
        <v>179</v>
      </c>
      <c r="J25" s="52">
        <v>23</v>
      </c>
      <c r="K25" s="52">
        <v>117</v>
      </c>
      <c r="L25" s="52">
        <v>50</v>
      </c>
      <c r="M25" s="52">
        <v>83</v>
      </c>
      <c r="N25" s="52">
        <v>78</v>
      </c>
      <c r="O25" s="52">
        <v>140</v>
      </c>
      <c r="P25" s="52">
        <v>141</v>
      </c>
      <c r="Q25" s="52">
        <v>114</v>
      </c>
      <c r="R25" s="52">
        <v>127</v>
      </c>
      <c r="S25" s="53">
        <f>SUM(E25:R25)</f>
        <v>1424</v>
      </c>
    </row>
    <row r="26" spans="2:19" ht="29.1" customHeight="1" thickTop="1" thickBot="1">
      <c r="B26" s="196"/>
      <c r="C26" s="223" t="s">
        <v>38</v>
      </c>
      <c r="D26" s="224"/>
      <c r="E26" s="61">
        <f t="shared" ref="E26:S26" si="7">E25/E6*100</f>
        <v>3.3357505438723711</v>
      </c>
      <c r="F26" s="61">
        <f t="shared" si="7"/>
        <v>3.6610878661087867</v>
      </c>
      <c r="G26" s="61">
        <f t="shared" si="7"/>
        <v>3.6296296296296298</v>
      </c>
      <c r="H26" s="61">
        <f t="shared" si="7"/>
        <v>3.2341900086630093</v>
      </c>
      <c r="I26" s="61">
        <f t="shared" si="7"/>
        <v>3.7447698744769871</v>
      </c>
      <c r="J26" s="61">
        <f t="shared" si="7"/>
        <v>2.4704618689581093</v>
      </c>
      <c r="K26" s="61">
        <f t="shared" si="7"/>
        <v>3.6324122943185349</v>
      </c>
      <c r="L26" s="61">
        <f t="shared" si="7"/>
        <v>3.7707390648567118</v>
      </c>
      <c r="M26" s="61">
        <f t="shared" si="7"/>
        <v>4.0213178294573648</v>
      </c>
      <c r="N26" s="61">
        <f t="shared" si="7"/>
        <v>5.0682261208577</v>
      </c>
      <c r="O26" s="61">
        <f t="shared" si="7"/>
        <v>3.5823950870010237</v>
      </c>
      <c r="P26" s="61">
        <f t="shared" si="7"/>
        <v>4.885654885654886</v>
      </c>
      <c r="Q26" s="61">
        <f t="shared" si="7"/>
        <v>2.9007633587786259</v>
      </c>
      <c r="R26" s="62">
        <f t="shared" si="7"/>
        <v>4.0458744823192099</v>
      </c>
      <c r="S26" s="63">
        <f t="shared" si="7"/>
        <v>3.6932333947143188</v>
      </c>
    </row>
    <row r="27" spans="2:19" ht="29.1" customHeight="1" thickTop="1" thickBot="1">
      <c r="B27" s="220" t="s">
        <v>44</v>
      </c>
      <c r="C27" s="226" t="s">
        <v>45</v>
      </c>
      <c r="D27" s="227"/>
      <c r="E27" s="65">
        <v>447</v>
      </c>
      <c r="F27" s="52">
        <v>332</v>
      </c>
      <c r="G27" s="52">
        <v>611</v>
      </c>
      <c r="H27" s="52">
        <v>640</v>
      </c>
      <c r="I27" s="52">
        <v>1058</v>
      </c>
      <c r="J27" s="52">
        <v>166</v>
      </c>
      <c r="K27" s="52">
        <v>708</v>
      </c>
      <c r="L27" s="52">
        <v>205</v>
      </c>
      <c r="M27" s="52">
        <v>478</v>
      </c>
      <c r="N27" s="52">
        <v>264</v>
      </c>
      <c r="O27" s="52">
        <v>703</v>
      </c>
      <c r="P27" s="52">
        <v>756</v>
      </c>
      <c r="Q27" s="52">
        <v>732</v>
      </c>
      <c r="R27" s="52">
        <v>591</v>
      </c>
      <c r="S27" s="53">
        <f>SUM(E27:R27)</f>
        <v>7691</v>
      </c>
    </row>
    <row r="28" spans="2:19" ht="29.1" customHeight="1" thickTop="1" thickBot="1">
      <c r="B28" s="225"/>
      <c r="C28" s="223" t="s">
        <v>38</v>
      </c>
      <c r="D28" s="224"/>
      <c r="E28" s="61">
        <f>E27/E6*100</f>
        <v>16.207396664249458</v>
      </c>
      <c r="F28" s="61">
        <f t="shared" ref="F28:S28" si="8">F27/F6*100</f>
        <v>17.364016736401673</v>
      </c>
      <c r="G28" s="61">
        <f t="shared" si="8"/>
        <v>22.62962962962963</v>
      </c>
      <c r="H28" s="61">
        <f t="shared" si="8"/>
        <v>18.481085763788624</v>
      </c>
      <c r="I28" s="61">
        <f t="shared" si="8"/>
        <v>22.13389121338912</v>
      </c>
      <c r="J28" s="61">
        <f t="shared" si="8"/>
        <v>17.830290010741138</v>
      </c>
      <c r="K28" s="61">
        <f t="shared" si="8"/>
        <v>21.980751319466005</v>
      </c>
      <c r="L28" s="61">
        <f t="shared" si="8"/>
        <v>15.460030165912519</v>
      </c>
      <c r="M28" s="61">
        <f t="shared" si="8"/>
        <v>23.15891472868217</v>
      </c>
      <c r="N28" s="61">
        <f t="shared" si="8"/>
        <v>17.15399610136452</v>
      </c>
      <c r="O28" s="61">
        <f t="shared" si="8"/>
        <v>17.988741044012283</v>
      </c>
      <c r="P28" s="61">
        <f t="shared" si="8"/>
        <v>26.195426195426197</v>
      </c>
      <c r="Q28" s="61">
        <f t="shared" si="8"/>
        <v>18.625954198473281</v>
      </c>
      <c r="R28" s="61">
        <f t="shared" si="8"/>
        <v>18.827652118509082</v>
      </c>
      <c r="S28" s="61">
        <f t="shared" si="8"/>
        <v>19.947091319345382</v>
      </c>
    </row>
    <row r="29" spans="2:19" ht="29.1" customHeight="1" thickBot="1">
      <c r="B29" s="235" t="s">
        <v>46</v>
      </c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7"/>
    </row>
    <row r="30" spans="2:19" ht="29.1" customHeight="1" thickTop="1" thickBot="1">
      <c r="B30" s="228" t="s">
        <v>20</v>
      </c>
      <c r="C30" s="238" t="s">
        <v>47</v>
      </c>
      <c r="D30" s="239"/>
      <c r="E30" s="50">
        <v>634</v>
      </c>
      <c r="F30" s="51">
        <v>475</v>
      </c>
      <c r="G30" s="51">
        <v>771</v>
      </c>
      <c r="H30" s="51">
        <v>942</v>
      </c>
      <c r="I30" s="51">
        <v>1289</v>
      </c>
      <c r="J30" s="51">
        <v>165</v>
      </c>
      <c r="K30" s="51">
        <v>943</v>
      </c>
      <c r="L30" s="51">
        <v>391</v>
      </c>
      <c r="M30" s="52">
        <v>584</v>
      </c>
      <c r="N30" s="52">
        <v>500</v>
      </c>
      <c r="O30" s="52">
        <v>751</v>
      </c>
      <c r="P30" s="52">
        <v>881</v>
      </c>
      <c r="Q30" s="52">
        <v>1088</v>
      </c>
      <c r="R30" s="52">
        <v>852</v>
      </c>
      <c r="S30" s="53">
        <f>SUM(E30:R30)</f>
        <v>10266</v>
      </c>
    </row>
    <row r="31" spans="2:19" ht="29.1" customHeight="1" thickTop="1" thickBot="1">
      <c r="B31" s="196"/>
      <c r="C31" s="223" t="s">
        <v>38</v>
      </c>
      <c r="D31" s="224"/>
      <c r="E31" s="61">
        <f t="shared" ref="E31:S31" si="9">E30/E6*100</f>
        <v>22.987672226250908</v>
      </c>
      <c r="F31" s="61">
        <f t="shared" si="9"/>
        <v>24.843096234309623</v>
      </c>
      <c r="G31" s="61">
        <f t="shared" si="9"/>
        <v>28.555555555555557</v>
      </c>
      <c r="H31" s="61">
        <f t="shared" si="9"/>
        <v>27.201848108576378</v>
      </c>
      <c r="I31" s="61">
        <f t="shared" si="9"/>
        <v>26.966527196652716</v>
      </c>
      <c r="J31" s="61">
        <f t="shared" si="9"/>
        <v>17.722878625134264</v>
      </c>
      <c r="K31" s="61">
        <f t="shared" si="9"/>
        <v>29.276622167028872</v>
      </c>
      <c r="L31" s="61">
        <f t="shared" si="9"/>
        <v>29.487179487179489</v>
      </c>
      <c r="M31" s="61">
        <f t="shared" si="9"/>
        <v>28.294573643410853</v>
      </c>
      <c r="N31" s="61">
        <f t="shared" si="9"/>
        <v>32.488628979857047</v>
      </c>
      <c r="O31" s="61">
        <f t="shared" si="9"/>
        <v>19.216990788126921</v>
      </c>
      <c r="P31" s="61">
        <f t="shared" si="9"/>
        <v>30.526680526680529</v>
      </c>
      <c r="Q31" s="61">
        <f t="shared" si="9"/>
        <v>27.684478371501271</v>
      </c>
      <c r="R31" s="62">
        <f t="shared" si="9"/>
        <v>27.142402038865882</v>
      </c>
      <c r="S31" s="63">
        <f t="shared" si="9"/>
        <v>26.625515470601968</v>
      </c>
    </row>
    <row r="32" spans="2:19" ht="29.1" customHeight="1" thickTop="1" thickBot="1">
      <c r="B32" s="220" t="s">
        <v>23</v>
      </c>
      <c r="C32" s="221" t="s">
        <v>48</v>
      </c>
      <c r="D32" s="222"/>
      <c r="E32" s="50">
        <v>1000</v>
      </c>
      <c r="F32" s="51">
        <v>663</v>
      </c>
      <c r="G32" s="51">
        <v>786</v>
      </c>
      <c r="H32" s="51">
        <v>1029</v>
      </c>
      <c r="I32" s="51">
        <v>1310</v>
      </c>
      <c r="J32" s="51">
        <v>377</v>
      </c>
      <c r="K32" s="51">
        <v>872</v>
      </c>
      <c r="L32" s="51">
        <v>430</v>
      </c>
      <c r="M32" s="52">
        <v>631</v>
      </c>
      <c r="N32" s="52">
        <v>414</v>
      </c>
      <c r="O32" s="52">
        <v>1215</v>
      </c>
      <c r="P32" s="52">
        <v>770</v>
      </c>
      <c r="Q32" s="52">
        <v>1047</v>
      </c>
      <c r="R32" s="52">
        <v>977</v>
      </c>
      <c r="S32" s="53">
        <f>SUM(E32:R32)</f>
        <v>11521</v>
      </c>
    </row>
    <row r="33" spans="2:22" ht="29.1" customHeight="1" thickTop="1" thickBot="1">
      <c r="B33" s="196"/>
      <c r="C33" s="223" t="s">
        <v>38</v>
      </c>
      <c r="D33" s="224"/>
      <c r="E33" s="61">
        <f t="shared" ref="E33:S33" si="10">E32/E6*100</f>
        <v>36.258158085569256</v>
      </c>
      <c r="F33" s="61">
        <f t="shared" si="10"/>
        <v>34.675732217573227</v>
      </c>
      <c r="G33" s="61">
        <f t="shared" si="10"/>
        <v>29.111111111111111</v>
      </c>
      <c r="H33" s="61">
        <f t="shared" si="10"/>
        <v>29.714120704591394</v>
      </c>
      <c r="I33" s="61">
        <f t="shared" si="10"/>
        <v>27.405857740585777</v>
      </c>
      <c r="J33" s="61">
        <f t="shared" si="10"/>
        <v>40.494092373791624</v>
      </c>
      <c r="K33" s="61">
        <f t="shared" si="10"/>
        <v>27.072337783297112</v>
      </c>
      <c r="L33" s="61">
        <f t="shared" si="10"/>
        <v>32.428355957767721</v>
      </c>
      <c r="M33" s="61">
        <f t="shared" si="10"/>
        <v>30.571705426356587</v>
      </c>
      <c r="N33" s="61">
        <f t="shared" si="10"/>
        <v>26.900584795321635</v>
      </c>
      <c r="O33" s="61">
        <f t="shared" si="10"/>
        <v>31.090071647901741</v>
      </c>
      <c r="P33" s="61">
        <f t="shared" si="10"/>
        <v>26.680526680526679</v>
      </c>
      <c r="Q33" s="61">
        <f t="shared" si="10"/>
        <v>26.641221374045802</v>
      </c>
      <c r="R33" s="62">
        <f t="shared" si="10"/>
        <v>31.124561962408411</v>
      </c>
      <c r="S33" s="63">
        <f t="shared" si="10"/>
        <v>29.880436755971679</v>
      </c>
    </row>
    <row r="34" spans="2:22" ht="29.1" customHeight="1" thickTop="1" thickBot="1">
      <c r="B34" s="220" t="s">
        <v>28</v>
      </c>
      <c r="C34" s="221" t="s">
        <v>49</v>
      </c>
      <c r="D34" s="222"/>
      <c r="E34" s="50">
        <v>979</v>
      </c>
      <c r="F34" s="51">
        <v>844</v>
      </c>
      <c r="G34" s="51">
        <v>1473</v>
      </c>
      <c r="H34" s="51">
        <v>2058</v>
      </c>
      <c r="I34" s="51">
        <v>2855</v>
      </c>
      <c r="J34" s="51">
        <v>365</v>
      </c>
      <c r="K34" s="51">
        <v>1799</v>
      </c>
      <c r="L34" s="51">
        <v>623</v>
      </c>
      <c r="M34" s="52">
        <v>947</v>
      </c>
      <c r="N34" s="52">
        <v>817</v>
      </c>
      <c r="O34" s="52">
        <v>1931</v>
      </c>
      <c r="P34" s="52">
        <v>1431</v>
      </c>
      <c r="Q34" s="52">
        <v>2038</v>
      </c>
      <c r="R34" s="52">
        <v>1672</v>
      </c>
      <c r="S34" s="53">
        <f>SUM(E34:R34)</f>
        <v>19832</v>
      </c>
    </row>
    <row r="35" spans="2:22" ht="29.1" customHeight="1" thickTop="1" thickBot="1">
      <c r="B35" s="196"/>
      <c r="C35" s="223" t="s">
        <v>38</v>
      </c>
      <c r="D35" s="224"/>
      <c r="E35" s="61">
        <f t="shared" ref="E35:S35" si="11">E34/E6*100</f>
        <v>35.496736765772297</v>
      </c>
      <c r="F35" s="61">
        <f t="shared" si="11"/>
        <v>44.14225941422594</v>
      </c>
      <c r="G35" s="61">
        <f t="shared" si="11"/>
        <v>54.555555555555557</v>
      </c>
      <c r="H35" s="61">
        <f t="shared" si="11"/>
        <v>59.428241409182789</v>
      </c>
      <c r="I35" s="61">
        <f t="shared" si="11"/>
        <v>59.728033472803347</v>
      </c>
      <c r="J35" s="61">
        <f t="shared" si="11"/>
        <v>39.205155746509128</v>
      </c>
      <c r="K35" s="61">
        <f t="shared" si="11"/>
        <v>55.852219807513194</v>
      </c>
      <c r="L35" s="61">
        <f t="shared" si="11"/>
        <v>46.983408748114627</v>
      </c>
      <c r="M35" s="61">
        <f t="shared" si="11"/>
        <v>45.881782945736433</v>
      </c>
      <c r="N35" s="61">
        <f t="shared" si="11"/>
        <v>53.086419753086425</v>
      </c>
      <c r="O35" s="61">
        <f t="shared" si="11"/>
        <v>49.411463664278408</v>
      </c>
      <c r="P35" s="61">
        <f t="shared" si="11"/>
        <v>49.584199584199581</v>
      </c>
      <c r="Q35" s="61">
        <f t="shared" si="11"/>
        <v>51.857506361323161</v>
      </c>
      <c r="R35" s="62">
        <f t="shared" si="11"/>
        <v>53.265371137304875</v>
      </c>
      <c r="S35" s="63">
        <f t="shared" si="11"/>
        <v>51.435536997173017</v>
      </c>
    </row>
    <row r="36" spans="2:22" ht="29.1" customHeight="1" thickTop="1" thickBot="1">
      <c r="B36" s="220" t="s">
        <v>31</v>
      </c>
      <c r="C36" s="226" t="s">
        <v>50</v>
      </c>
      <c r="D36" s="227"/>
      <c r="E36" s="65">
        <v>356</v>
      </c>
      <c r="F36" s="52">
        <v>292</v>
      </c>
      <c r="G36" s="52">
        <v>459</v>
      </c>
      <c r="H36" s="52">
        <v>453</v>
      </c>
      <c r="I36" s="52">
        <v>842</v>
      </c>
      <c r="J36" s="52">
        <v>90</v>
      </c>
      <c r="K36" s="52">
        <v>487</v>
      </c>
      <c r="L36" s="52">
        <v>205</v>
      </c>
      <c r="M36" s="52">
        <v>283</v>
      </c>
      <c r="N36" s="52">
        <v>242</v>
      </c>
      <c r="O36" s="52">
        <v>458</v>
      </c>
      <c r="P36" s="52">
        <v>434</v>
      </c>
      <c r="Q36" s="52">
        <v>710</v>
      </c>
      <c r="R36" s="52">
        <v>602</v>
      </c>
      <c r="S36" s="53">
        <f>SUM(E36:R36)</f>
        <v>5913</v>
      </c>
    </row>
    <row r="37" spans="2:22" ht="29.1" customHeight="1" thickTop="1" thickBot="1">
      <c r="B37" s="225"/>
      <c r="C37" s="223" t="s">
        <v>38</v>
      </c>
      <c r="D37" s="224"/>
      <c r="E37" s="61">
        <f t="shared" ref="E37:S37" si="12">E36/E6*100</f>
        <v>12.907904278462654</v>
      </c>
      <c r="F37" s="61">
        <f t="shared" si="12"/>
        <v>15.271966527196653</v>
      </c>
      <c r="G37" s="61">
        <f t="shared" si="12"/>
        <v>17</v>
      </c>
      <c r="H37" s="61">
        <f t="shared" si="12"/>
        <v>13.081143517181633</v>
      </c>
      <c r="I37" s="61">
        <f t="shared" si="12"/>
        <v>17.615062761506277</v>
      </c>
      <c r="J37" s="61">
        <f t="shared" si="12"/>
        <v>9.6670247046186901</v>
      </c>
      <c r="K37" s="61">
        <f t="shared" si="12"/>
        <v>15.119528096864329</v>
      </c>
      <c r="L37" s="61">
        <f t="shared" si="12"/>
        <v>15.460030165912519</v>
      </c>
      <c r="M37" s="61">
        <f t="shared" si="12"/>
        <v>13.711240310077519</v>
      </c>
      <c r="N37" s="61">
        <f t="shared" si="12"/>
        <v>15.724496426250811</v>
      </c>
      <c r="O37" s="61">
        <f t="shared" si="12"/>
        <v>11.719549641760493</v>
      </c>
      <c r="P37" s="61">
        <f t="shared" si="12"/>
        <v>15.038115038115038</v>
      </c>
      <c r="Q37" s="61">
        <f t="shared" si="12"/>
        <v>18.066157760814249</v>
      </c>
      <c r="R37" s="62">
        <f t="shared" si="12"/>
        <v>19.17808219178082</v>
      </c>
      <c r="S37" s="63">
        <f t="shared" si="12"/>
        <v>15.33573670150686</v>
      </c>
    </row>
    <row r="38" spans="2:22" s="66" customFormat="1" ht="29.1" customHeight="1" thickTop="1" thickBot="1">
      <c r="B38" s="228" t="s">
        <v>42</v>
      </c>
      <c r="C38" s="230" t="s">
        <v>51</v>
      </c>
      <c r="D38" s="231"/>
      <c r="E38" s="65">
        <v>483</v>
      </c>
      <c r="F38" s="52">
        <v>212</v>
      </c>
      <c r="G38" s="52">
        <v>253</v>
      </c>
      <c r="H38" s="52">
        <v>149</v>
      </c>
      <c r="I38" s="52">
        <v>370</v>
      </c>
      <c r="J38" s="52">
        <v>70</v>
      </c>
      <c r="K38" s="52">
        <v>244</v>
      </c>
      <c r="L38" s="52">
        <v>119</v>
      </c>
      <c r="M38" s="52">
        <v>201</v>
      </c>
      <c r="N38" s="52">
        <v>105</v>
      </c>
      <c r="O38" s="52">
        <v>465</v>
      </c>
      <c r="P38" s="52">
        <v>226</v>
      </c>
      <c r="Q38" s="52">
        <v>294</v>
      </c>
      <c r="R38" s="52">
        <v>245</v>
      </c>
      <c r="S38" s="53">
        <f>SUM(E38:R38)</f>
        <v>3436</v>
      </c>
    </row>
    <row r="39" spans="2:22" s="4" customFormat="1" ht="29.1" customHeight="1" thickTop="1" thickBot="1">
      <c r="B39" s="229"/>
      <c r="C39" s="232" t="s">
        <v>38</v>
      </c>
      <c r="D39" s="233"/>
      <c r="E39" s="67">
        <f t="shared" ref="E39:S39" si="13">E38/E6*100</f>
        <v>17.512690355329948</v>
      </c>
      <c r="F39" s="68">
        <f t="shared" si="13"/>
        <v>11.08786610878661</v>
      </c>
      <c r="G39" s="68">
        <f t="shared" si="13"/>
        <v>9.3703703703703702</v>
      </c>
      <c r="H39" s="68">
        <f t="shared" si="13"/>
        <v>4.3026277793820382</v>
      </c>
      <c r="I39" s="68">
        <f t="shared" si="13"/>
        <v>7.7405857740585766</v>
      </c>
      <c r="J39" s="68">
        <f t="shared" si="13"/>
        <v>7.518796992481203</v>
      </c>
      <c r="K39" s="68">
        <f t="shared" si="13"/>
        <v>7.5752871778950643</v>
      </c>
      <c r="L39" s="68">
        <f t="shared" si="13"/>
        <v>8.9743589743589745</v>
      </c>
      <c r="M39" s="68">
        <f t="shared" si="13"/>
        <v>9.7383720930232567</v>
      </c>
      <c r="N39" s="68">
        <f t="shared" si="13"/>
        <v>6.8226120857699799</v>
      </c>
      <c r="O39" s="67">
        <f t="shared" si="13"/>
        <v>11.898669396110542</v>
      </c>
      <c r="P39" s="68">
        <f t="shared" si="13"/>
        <v>7.8309078309078313</v>
      </c>
      <c r="Q39" s="68">
        <f t="shared" si="13"/>
        <v>7.4809160305343516</v>
      </c>
      <c r="R39" s="69">
        <f t="shared" si="13"/>
        <v>7.8050334501433571</v>
      </c>
      <c r="S39" s="63">
        <f t="shared" si="13"/>
        <v>8.9114817024146067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34" t="s">
        <v>52</v>
      </c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35" t="s">
        <v>55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14"/>
    </row>
    <row r="44" spans="2:22" s="4" customFormat="1" ht="42" customHeight="1" thickTop="1" thickBot="1">
      <c r="B44" s="77" t="s">
        <v>20</v>
      </c>
      <c r="C44" s="218" t="s">
        <v>56</v>
      </c>
      <c r="D44" s="219"/>
      <c r="E44" s="58">
        <v>478</v>
      </c>
      <c r="F44" s="58">
        <v>166</v>
      </c>
      <c r="G44" s="58">
        <v>383</v>
      </c>
      <c r="H44" s="58">
        <v>245</v>
      </c>
      <c r="I44" s="58">
        <v>240</v>
      </c>
      <c r="J44" s="58">
        <v>290</v>
      </c>
      <c r="K44" s="58">
        <v>366</v>
      </c>
      <c r="L44" s="58">
        <v>193</v>
      </c>
      <c r="M44" s="58">
        <v>364</v>
      </c>
      <c r="N44" s="58">
        <v>123</v>
      </c>
      <c r="O44" s="58">
        <v>507</v>
      </c>
      <c r="P44" s="58">
        <v>222</v>
      </c>
      <c r="Q44" s="58">
        <v>203</v>
      </c>
      <c r="R44" s="78">
        <v>496</v>
      </c>
      <c r="S44" s="79">
        <f>SUM(E44:R44)</f>
        <v>4276</v>
      </c>
    </row>
    <row r="45" spans="2:22" s="4" customFormat="1" ht="42" customHeight="1" thickTop="1" thickBot="1">
      <c r="B45" s="80"/>
      <c r="C45" s="208" t="s">
        <v>57</v>
      </c>
      <c r="D45" s="209"/>
      <c r="E45" s="81">
        <v>147</v>
      </c>
      <c r="F45" s="51">
        <v>64</v>
      </c>
      <c r="G45" s="51">
        <v>109</v>
      </c>
      <c r="H45" s="51">
        <v>75</v>
      </c>
      <c r="I45" s="51">
        <v>104</v>
      </c>
      <c r="J45" s="51">
        <v>47</v>
      </c>
      <c r="K45" s="51">
        <v>37</v>
      </c>
      <c r="L45" s="51">
        <v>64</v>
      </c>
      <c r="M45" s="52">
        <v>87</v>
      </c>
      <c r="N45" s="52">
        <v>24</v>
      </c>
      <c r="O45" s="52">
        <v>28</v>
      </c>
      <c r="P45" s="52">
        <v>46</v>
      </c>
      <c r="Q45" s="52">
        <v>119</v>
      </c>
      <c r="R45" s="52">
        <v>260</v>
      </c>
      <c r="S45" s="79">
        <f>SUM(E45:R45)</f>
        <v>1211</v>
      </c>
    </row>
    <row r="46" spans="2:22" s="4" customFormat="1" ht="42" customHeight="1" thickTop="1" thickBot="1">
      <c r="B46" s="82" t="s">
        <v>23</v>
      </c>
      <c r="C46" s="210" t="s">
        <v>58</v>
      </c>
      <c r="D46" s="211"/>
      <c r="E46" s="83">
        <f>E44+'[1]Stan i struktura VIII 15'!E46</f>
        <v>3824</v>
      </c>
      <c r="F46" s="83">
        <f>F44+'[1]Stan i struktura VIII 15'!F46</f>
        <v>2033</v>
      </c>
      <c r="G46" s="83">
        <f>G44+'[1]Stan i struktura VIII 15'!G46</f>
        <v>1749</v>
      </c>
      <c r="H46" s="83">
        <f>H44+'[1]Stan i struktura VIII 15'!H46</f>
        <v>1906</v>
      </c>
      <c r="I46" s="83">
        <f>I44+'[1]Stan i struktura VIII 15'!I46</f>
        <v>2253</v>
      </c>
      <c r="J46" s="83">
        <f>J44+'[1]Stan i struktura VIII 15'!J46</f>
        <v>1796</v>
      </c>
      <c r="K46" s="83">
        <f>K44+'[1]Stan i struktura VIII 15'!K46</f>
        <v>2029</v>
      </c>
      <c r="L46" s="83">
        <f>L44+'[1]Stan i struktura VIII 15'!L46</f>
        <v>1352</v>
      </c>
      <c r="M46" s="83">
        <f>M44+'[1]Stan i struktura VIII 15'!M46</f>
        <v>1803</v>
      </c>
      <c r="N46" s="83">
        <f>N44+'[1]Stan i struktura VIII 15'!N46</f>
        <v>1309</v>
      </c>
      <c r="O46" s="83">
        <f>O44+'[1]Stan i struktura VIII 15'!O46</f>
        <v>4271</v>
      </c>
      <c r="P46" s="83">
        <f>P44+'[1]Stan i struktura VIII 15'!P46</f>
        <v>1918</v>
      </c>
      <c r="Q46" s="83">
        <f>Q44+'[1]Stan i struktura VIII 15'!Q46</f>
        <v>2325</v>
      </c>
      <c r="R46" s="84">
        <f>R44+'[1]Stan i struktura VIII 15'!R46</f>
        <v>3802</v>
      </c>
      <c r="S46" s="85">
        <f>S44+'[1]Stan i struktura VIII 15'!S46</f>
        <v>32370</v>
      </c>
      <c r="U46" s="4">
        <f>SUM(E46:R46)</f>
        <v>32370</v>
      </c>
      <c r="V46" s="4">
        <f>SUM(E46:R46)</f>
        <v>32370</v>
      </c>
    </row>
    <row r="47" spans="2:22" s="4" customFormat="1" ht="42" customHeight="1" thickBot="1">
      <c r="B47" s="212" t="s">
        <v>59</v>
      </c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4"/>
    </row>
    <row r="48" spans="2:22" s="4" customFormat="1" ht="42" customHeight="1" thickTop="1" thickBot="1">
      <c r="B48" s="215" t="s">
        <v>20</v>
      </c>
      <c r="C48" s="216" t="s">
        <v>60</v>
      </c>
      <c r="D48" s="217"/>
      <c r="E48" s="59">
        <v>7</v>
      </c>
      <c r="F48" s="59">
        <v>2</v>
      </c>
      <c r="G48" s="59">
        <v>0</v>
      </c>
      <c r="H48" s="59">
        <v>1</v>
      </c>
      <c r="I48" s="59">
        <v>9</v>
      </c>
      <c r="J48" s="59">
        <v>0</v>
      </c>
      <c r="K48" s="59">
        <v>4</v>
      </c>
      <c r="L48" s="59">
        <v>10</v>
      </c>
      <c r="M48" s="59">
        <v>0</v>
      </c>
      <c r="N48" s="59">
        <v>3</v>
      </c>
      <c r="O48" s="59">
        <v>4</v>
      </c>
      <c r="P48" s="59">
        <v>6</v>
      </c>
      <c r="Q48" s="59">
        <v>18</v>
      </c>
      <c r="R48" s="60">
        <v>23</v>
      </c>
      <c r="S48" s="86">
        <f>SUM(E48:R48)</f>
        <v>87</v>
      </c>
    </row>
    <row r="49" spans="2:22" ht="42" customHeight="1" thickTop="1" thickBot="1">
      <c r="B49" s="196"/>
      <c r="C49" s="206" t="s">
        <v>61</v>
      </c>
      <c r="D49" s="207"/>
      <c r="E49" s="87">
        <f>E48+'[1]Stan i struktura VIII 15'!E49</f>
        <v>102</v>
      </c>
      <c r="F49" s="87">
        <f>F48+'[1]Stan i struktura VIII 15'!F49</f>
        <v>61</v>
      </c>
      <c r="G49" s="87">
        <f>G48+'[1]Stan i struktura VIII 15'!G49</f>
        <v>0</v>
      </c>
      <c r="H49" s="87">
        <f>H48+'[1]Stan i struktura VIII 15'!H49</f>
        <v>36</v>
      </c>
      <c r="I49" s="87">
        <f>I48+'[1]Stan i struktura VIII 15'!I49</f>
        <v>52</v>
      </c>
      <c r="J49" s="87">
        <f>J48+'[1]Stan i struktura VIII 15'!J49</f>
        <v>27</v>
      </c>
      <c r="K49" s="87">
        <f>K48+'[1]Stan i struktura VIII 15'!K49</f>
        <v>94</v>
      </c>
      <c r="L49" s="87">
        <f>L48+'[1]Stan i struktura VIII 15'!L49</f>
        <v>61</v>
      </c>
      <c r="M49" s="87">
        <f>M48+'[1]Stan i struktura VIII 15'!M49</f>
        <v>21</v>
      </c>
      <c r="N49" s="87">
        <f>N48+'[1]Stan i struktura VIII 15'!N49</f>
        <v>23</v>
      </c>
      <c r="O49" s="87">
        <f>O48+'[1]Stan i struktura VIII 15'!O49</f>
        <v>99</v>
      </c>
      <c r="P49" s="87">
        <f>P48+'[1]Stan i struktura VIII 15'!P49</f>
        <v>34</v>
      </c>
      <c r="Q49" s="87">
        <f>Q48+'[1]Stan i struktura VIII 15'!Q49</f>
        <v>178</v>
      </c>
      <c r="R49" s="88">
        <f>R48+'[1]Stan i struktura VIII 15'!R49</f>
        <v>195</v>
      </c>
      <c r="S49" s="85">
        <f>S48+'[1]Stan i struktura VIII 15'!S49</f>
        <v>983</v>
      </c>
      <c r="U49" s="1">
        <f>SUM(E49:R49)</f>
        <v>983</v>
      </c>
      <c r="V49" s="4">
        <f>SUM(E49:R49)</f>
        <v>983</v>
      </c>
    </row>
    <row r="50" spans="2:22" s="4" customFormat="1" ht="42" customHeight="1" thickTop="1" thickBot="1">
      <c r="B50" s="191" t="s">
        <v>23</v>
      </c>
      <c r="C50" s="204" t="s">
        <v>62</v>
      </c>
      <c r="D50" s="205"/>
      <c r="E50" s="89">
        <v>0</v>
      </c>
      <c r="F50" s="89">
        <v>19</v>
      </c>
      <c r="G50" s="89">
        <v>26</v>
      </c>
      <c r="H50" s="89">
        <v>15</v>
      </c>
      <c r="I50" s="89">
        <v>4</v>
      </c>
      <c r="J50" s="89">
        <v>0</v>
      </c>
      <c r="K50" s="89">
        <v>2</v>
      </c>
      <c r="L50" s="89">
        <v>9</v>
      </c>
      <c r="M50" s="89">
        <v>17</v>
      </c>
      <c r="N50" s="89">
        <v>1</v>
      </c>
      <c r="O50" s="89">
        <v>1</v>
      </c>
      <c r="P50" s="89">
        <v>15</v>
      </c>
      <c r="Q50" s="89">
        <v>14</v>
      </c>
      <c r="R50" s="90">
        <v>0</v>
      </c>
      <c r="S50" s="86">
        <f>SUM(E50:R50)</f>
        <v>123</v>
      </c>
    </row>
    <row r="51" spans="2:22" ht="42" customHeight="1" thickTop="1" thickBot="1">
      <c r="B51" s="196"/>
      <c r="C51" s="206" t="s">
        <v>63</v>
      </c>
      <c r="D51" s="207"/>
      <c r="E51" s="87">
        <f>E50+'[1]Stan i struktura VIII 15'!E51</f>
        <v>19</v>
      </c>
      <c r="F51" s="87">
        <f>F50+'[1]Stan i struktura VIII 15'!F51</f>
        <v>52</v>
      </c>
      <c r="G51" s="87">
        <f>G50+'[1]Stan i struktura VIII 15'!G51</f>
        <v>92</v>
      </c>
      <c r="H51" s="87">
        <f>H50+'[1]Stan i struktura VIII 15'!H51</f>
        <v>64</v>
      </c>
      <c r="I51" s="87">
        <f>I50+'[1]Stan i struktura VIII 15'!I51</f>
        <v>141</v>
      </c>
      <c r="J51" s="87">
        <f>J50+'[1]Stan i struktura VIII 15'!J51</f>
        <v>26</v>
      </c>
      <c r="K51" s="87">
        <f>K50+'[1]Stan i struktura VIII 15'!K51</f>
        <v>58</v>
      </c>
      <c r="L51" s="87">
        <f>L50+'[1]Stan i struktura VIII 15'!L51</f>
        <v>54</v>
      </c>
      <c r="M51" s="87">
        <f>M50+'[1]Stan i struktura VIII 15'!M51</f>
        <v>73</v>
      </c>
      <c r="N51" s="87">
        <f>N50+'[1]Stan i struktura VIII 15'!N51</f>
        <v>19</v>
      </c>
      <c r="O51" s="87">
        <f>O50+'[1]Stan i struktura VIII 15'!O51</f>
        <v>5</v>
      </c>
      <c r="P51" s="87">
        <f>P50+'[1]Stan i struktura VIII 15'!P51</f>
        <v>64</v>
      </c>
      <c r="Q51" s="87">
        <f>Q50+'[1]Stan i struktura VIII 15'!Q51</f>
        <v>213</v>
      </c>
      <c r="R51" s="88">
        <f>R50+'[1]Stan i struktura VIII 15'!R51</f>
        <v>10</v>
      </c>
      <c r="S51" s="85">
        <f>S50+'[1]Stan i struktura VIII 15'!S51</f>
        <v>890</v>
      </c>
      <c r="U51" s="1">
        <f>SUM(E51:R51)</f>
        <v>890</v>
      </c>
      <c r="V51" s="4">
        <f>SUM(E51:R51)</f>
        <v>890</v>
      </c>
    </row>
    <row r="52" spans="2:22" s="4" customFormat="1" ht="42" customHeight="1" thickTop="1" thickBot="1">
      <c r="B52" s="183" t="s">
        <v>28</v>
      </c>
      <c r="C52" s="197" t="s">
        <v>64</v>
      </c>
      <c r="D52" s="198"/>
      <c r="E52" s="50">
        <v>7</v>
      </c>
      <c r="F52" s="51">
        <v>7</v>
      </c>
      <c r="G52" s="51">
        <v>14</v>
      </c>
      <c r="H52" s="51">
        <v>15</v>
      </c>
      <c r="I52" s="52">
        <v>14</v>
      </c>
      <c r="J52" s="51">
        <v>4</v>
      </c>
      <c r="K52" s="52">
        <v>0</v>
      </c>
      <c r="L52" s="51">
        <v>7</v>
      </c>
      <c r="M52" s="52">
        <v>0</v>
      </c>
      <c r="N52" s="52">
        <v>8</v>
      </c>
      <c r="O52" s="52">
        <v>6</v>
      </c>
      <c r="P52" s="51">
        <v>4</v>
      </c>
      <c r="Q52" s="91">
        <v>3</v>
      </c>
      <c r="R52" s="52">
        <v>16</v>
      </c>
      <c r="S52" s="86">
        <f>SUM(E52:R52)</f>
        <v>105</v>
      </c>
    </row>
    <row r="53" spans="2:22" ht="42" customHeight="1" thickTop="1" thickBot="1">
      <c r="B53" s="196"/>
      <c r="C53" s="206" t="s">
        <v>65</v>
      </c>
      <c r="D53" s="207"/>
      <c r="E53" s="87">
        <f>E52+'[1]Stan i struktura VIII 15'!E53</f>
        <v>69</v>
      </c>
      <c r="F53" s="87">
        <f>F52+'[1]Stan i struktura VIII 15'!F53</f>
        <v>47</v>
      </c>
      <c r="G53" s="87">
        <f>G52+'[1]Stan i struktura VIII 15'!G53</f>
        <v>36</v>
      </c>
      <c r="H53" s="87">
        <f>H52+'[1]Stan i struktura VIII 15'!H53</f>
        <v>85</v>
      </c>
      <c r="I53" s="87">
        <f>I52+'[1]Stan i struktura VIII 15'!I53</f>
        <v>85</v>
      </c>
      <c r="J53" s="87">
        <f>J52+'[1]Stan i struktura VIII 15'!J53</f>
        <v>54</v>
      </c>
      <c r="K53" s="87">
        <f>K52+'[1]Stan i struktura VIII 15'!K53</f>
        <v>28</v>
      </c>
      <c r="L53" s="87">
        <f>L52+'[1]Stan i struktura VIII 15'!L53</f>
        <v>31</v>
      </c>
      <c r="M53" s="87">
        <f>M52+'[1]Stan i struktura VIII 15'!M53</f>
        <v>23</v>
      </c>
      <c r="N53" s="87">
        <f>N52+'[1]Stan i struktura VIII 15'!N53</f>
        <v>44</v>
      </c>
      <c r="O53" s="87">
        <f>O52+'[1]Stan i struktura VIII 15'!O53</f>
        <v>54</v>
      </c>
      <c r="P53" s="87">
        <f>P52+'[1]Stan i struktura VIII 15'!P53</f>
        <v>23</v>
      </c>
      <c r="Q53" s="87">
        <f>Q52+'[1]Stan i struktura VIII 15'!Q53</f>
        <v>36</v>
      </c>
      <c r="R53" s="88">
        <f>R52+'[1]Stan i struktura VIII 15'!R53</f>
        <v>85</v>
      </c>
      <c r="S53" s="85">
        <f>S52+'[1]Stan i struktura VIII 15'!S53</f>
        <v>700</v>
      </c>
      <c r="U53" s="1">
        <f>SUM(E53:R53)</f>
        <v>700</v>
      </c>
      <c r="V53" s="4">
        <f>SUM(E53:R53)</f>
        <v>700</v>
      </c>
    </row>
    <row r="54" spans="2:22" s="4" customFormat="1" ht="42" customHeight="1" thickTop="1" thickBot="1">
      <c r="B54" s="183" t="s">
        <v>31</v>
      </c>
      <c r="C54" s="197" t="s">
        <v>66</v>
      </c>
      <c r="D54" s="198"/>
      <c r="E54" s="50">
        <v>8</v>
      </c>
      <c r="F54" s="51">
        <v>2</v>
      </c>
      <c r="G54" s="51">
        <v>14</v>
      </c>
      <c r="H54" s="51">
        <v>3</v>
      </c>
      <c r="I54" s="52">
        <v>2</v>
      </c>
      <c r="J54" s="51">
        <v>9</v>
      </c>
      <c r="K54" s="52">
        <v>14</v>
      </c>
      <c r="L54" s="51">
        <v>6</v>
      </c>
      <c r="M54" s="52">
        <v>1</v>
      </c>
      <c r="N54" s="52">
        <v>1</v>
      </c>
      <c r="O54" s="52">
        <v>3</v>
      </c>
      <c r="P54" s="51">
        <v>1</v>
      </c>
      <c r="Q54" s="91">
        <v>11</v>
      </c>
      <c r="R54" s="52">
        <v>5</v>
      </c>
      <c r="S54" s="86">
        <f>SUM(E54:R54)</f>
        <v>80</v>
      </c>
    </row>
    <row r="55" spans="2:22" s="4" customFormat="1" ht="42" customHeight="1" thickTop="1" thickBot="1">
      <c r="B55" s="196"/>
      <c r="C55" s="199" t="s">
        <v>67</v>
      </c>
      <c r="D55" s="200"/>
      <c r="E55" s="87">
        <f>E54+'[1]Stan i struktura VIII 15'!E55</f>
        <v>62</v>
      </c>
      <c r="F55" s="87">
        <f>F54+'[1]Stan i struktura VIII 15'!F55</f>
        <v>45</v>
      </c>
      <c r="G55" s="87">
        <f>G54+'[1]Stan i struktura VIII 15'!G55</f>
        <v>64</v>
      </c>
      <c r="H55" s="87">
        <f>H54+'[1]Stan i struktura VIII 15'!H55</f>
        <v>26</v>
      </c>
      <c r="I55" s="87">
        <f>I54+'[1]Stan i struktura VIII 15'!I55</f>
        <v>78</v>
      </c>
      <c r="J55" s="87">
        <f>J54+'[1]Stan i struktura VIII 15'!J55</f>
        <v>77</v>
      </c>
      <c r="K55" s="87">
        <f>K54+'[1]Stan i struktura VIII 15'!K55</f>
        <v>39</v>
      </c>
      <c r="L55" s="87">
        <f>L54+'[1]Stan i struktura VIII 15'!L55</f>
        <v>75</v>
      </c>
      <c r="M55" s="87">
        <f>M54+'[1]Stan i struktura VIII 15'!M55</f>
        <v>35</v>
      </c>
      <c r="N55" s="87">
        <f>N54+'[1]Stan i struktura VIII 15'!N55</f>
        <v>33</v>
      </c>
      <c r="O55" s="87">
        <f>O54+'[1]Stan i struktura VIII 15'!O55</f>
        <v>29</v>
      </c>
      <c r="P55" s="87">
        <f>P54+'[1]Stan i struktura VIII 15'!P55</f>
        <v>22</v>
      </c>
      <c r="Q55" s="87">
        <f>Q54+'[1]Stan i struktura VIII 15'!Q55</f>
        <v>78</v>
      </c>
      <c r="R55" s="88">
        <f>R54+'[1]Stan i struktura VIII 15'!R55</f>
        <v>89</v>
      </c>
      <c r="S55" s="85">
        <f>S54+'[1]Stan i struktura VIII 15'!S55</f>
        <v>752</v>
      </c>
      <c r="U55" s="4">
        <f>SUM(E55:R55)</f>
        <v>752</v>
      </c>
      <c r="V55" s="4">
        <f>SUM(E55:R55)</f>
        <v>752</v>
      </c>
    </row>
    <row r="56" spans="2:22" s="4" customFormat="1" ht="42" customHeight="1" thickTop="1" thickBot="1">
      <c r="B56" s="183" t="s">
        <v>42</v>
      </c>
      <c r="C56" s="184" t="s">
        <v>68</v>
      </c>
      <c r="D56" s="185"/>
      <c r="E56" s="92">
        <v>8</v>
      </c>
      <c r="F56" s="92">
        <v>5</v>
      </c>
      <c r="G56" s="92">
        <v>1</v>
      </c>
      <c r="H56" s="92">
        <v>3</v>
      </c>
      <c r="I56" s="92">
        <v>8</v>
      </c>
      <c r="J56" s="92">
        <v>1</v>
      </c>
      <c r="K56" s="92">
        <v>7</v>
      </c>
      <c r="L56" s="92">
        <v>0</v>
      </c>
      <c r="M56" s="92">
        <v>3</v>
      </c>
      <c r="N56" s="92">
        <v>2</v>
      </c>
      <c r="O56" s="92">
        <v>3</v>
      </c>
      <c r="P56" s="92">
        <v>5</v>
      </c>
      <c r="Q56" s="92">
        <v>16</v>
      </c>
      <c r="R56" s="93">
        <v>5</v>
      </c>
      <c r="S56" s="86">
        <f>SUM(E56:R56)</f>
        <v>67</v>
      </c>
    </row>
    <row r="57" spans="2:22" s="4" customFormat="1" ht="42" customHeight="1" thickTop="1" thickBot="1">
      <c r="B57" s="201"/>
      <c r="C57" s="202" t="s">
        <v>69</v>
      </c>
      <c r="D57" s="203"/>
      <c r="E57" s="87">
        <f>E56+'[1]Stan i struktura VIII 15'!E57</f>
        <v>57</v>
      </c>
      <c r="F57" s="87">
        <f>F56+'[1]Stan i struktura VIII 15'!F57</f>
        <v>24</v>
      </c>
      <c r="G57" s="87">
        <f>G56+'[1]Stan i struktura VIII 15'!G57</f>
        <v>4</v>
      </c>
      <c r="H57" s="87">
        <f>H56+'[1]Stan i struktura VIII 15'!H57</f>
        <v>7</v>
      </c>
      <c r="I57" s="87">
        <f>I56+'[1]Stan i struktura VIII 15'!I57</f>
        <v>56</v>
      </c>
      <c r="J57" s="87">
        <f>J56+'[1]Stan i struktura VIII 15'!J57</f>
        <v>15</v>
      </c>
      <c r="K57" s="87">
        <f>K56+'[1]Stan i struktura VIII 15'!K57</f>
        <v>68</v>
      </c>
      <c r="L57" s="87">
        <f>L56+'[1]Stan i struktura VIII 15'!L57</f>
        <v>2</v>
      </c>
      <c r="M57" s="87">
        <f>M56+'[1]Stan i struktura VIII 15'!M57</f>
        <v>17</v>
      </c>
      <c r="N57" s="87">
        <f>N56+'[1]Stan i struktura VIII 15'!N57</f>
        <v>5</v>
      </c>
      <c r="O57" s="87">
        <f>O56+'[1]Stan i struktura VIII 15'!O57</f>
        <v>33</v>
      </c>
      <c r="P57" s="87">
        <f>P56+'[1]Stan i struktura VIII 15'!P57</f>
        <v>19</v>
      </c>
      <c r="Q57" s="87">
        <f>Q56+'[1]Stan i struktura VIII 15'!Q57</f>
        <v>56</v>
      </c>
      <c r="R57" s="88">
        <f>R56+'[1]Stan i struktura VIII 15'!R57</f>
        <v>47</v>
      </c>
      <c r="S57" s="85">
        <f>S56+'[1]Stan i struktura VIII 15'!S57</f>
        <v>410</v>
      </c>
      <c r="U57" s="4">
        <f>SUM(E57:R57)</f>
        <v>410</v>
      </c>
      <c r="V57" s="4">
        <f>SUM(E57:R57)</f>
        <v>410</v>
      </c>
    </row>
    <row r="58" spans="2:22" s="4" customFormat="1" ht="42" customHeight="1" thickTop="1" thickBot="1">
      <c r="B58" s="183" t="s">
        <v>44</v>
      </c>
      <c r="C58" s="184" t="s">
        <v>70</v>
      </c>
      <c r="D58" s="185"/>
      <c r="E58" s="92">
        <v>10</v>
      </c>
      <c r="F58" s="92">
        <v>5</v>
      </c>
      <c r="G58" s="92">
        <v>15</v>
      </c>
      <c r="H58" s="92">
        <v>2</v>
      </c>
      <c r="I58" s="92">
        <v>20</v>
      </c>
      <c r="J58" s="92">
        <v>0</v>
      </c>
      <c r="K58" s="92">
        <v>16</v>
      </c>
      <c r="L58" s="92">
        <v>2</v>
      </c>
      <c r="M58" s="92">
        <v>3</v>
      </c>
      <c r="N58" s="92">
        <v>12</v>
      </c>
      <c r="O58" s="92">
        <v>10</v>
      </c>
      <c r="P58" s="92">
        <v>10</v>
      </c>
      <c r="Q58" s="92">
        <v>12</v>
      </c>
      <c r="R58" s="93">
        <v>30</v>
      </c>
      <c r="S58" s="86">
        <f>SUM(E58:R58)</f>
        <v>147</v>
      </c>
    </row>
    <row r="59" spans="2:22" s="4" customFormat="1" ht="42" customHeight="1" thickTop="1" thickBot="1">
      <c r="B59" s="191"/>
      <c r="C59" s="192" t="s">
        <v>71</v>
      </c>
      <c r="D59" s="193"/>
      <c r="E59" s="87">
        <f>E58+'[1]Stan i struktura VIII 15'!E59</f>
        <v>50</v>
      </c>
      <c r="F59" s="87">
        <f>F58+'[1]Stan i struktura VIII 15'!F59</f>
        <v>25</v>
      </c>
      <c r="G59" s="87">
        <f>G58+'[1]Stan i struktura VIII 15'!G59</f>
        <v>101</v>
      </c>
      <c r="H59" s="87">
        <f>H58+'[1]Stan i struktura VIII 15'!H59</f>
        <v>145</v>
      </c>
      <c r="I59" s="87">
        <f>I58+'[1]Stan i struktura VIII 15'!I59</f>
        <v>132</v>
      </c>
      <c r="J59" s="87">
        <f>J58+'[1]Stan i struktura VIII 15'!J59</f>
        <v>4</v>
      </c>
      <c r="K59" s="87">
        <f>K58+'[1]Stan i struktura VIII 15'!K59</f>
        <v>110</v>
      </c>
      <c r="L59" s="87">
        <f>L58+'[1]Stan i struktura VIII 15'!L59</f>
        <v>40</v>
      </c>
      <c r="M59" s="87">
        <f>M58+'[1]Stan i struktura VIII 15'!M59</f>
        <v>45</v>
      </c>
      <c r="N59" s="87">
        <f>N58+'[1]Stan i struktura VIII 15'!N59</f>
        <v>118</v>
      </c>
      <c r="O59" s="87">
        <f>O58+'[1]Stan i struktura VIII 15'!O59</f>
        <v>72</v>
      </c>
      <c r="P59" s="87">
        <f>P58+'[1]Stan i struktura VIII 15'!P59</f>
        <v>50</v>
      </c>
      <c r="Q59" s="87">
        <f>Q58+'[1]Stan i struktura VIII 15'!Q59</f>
        <v>63</v>
      </c>
      <c r="R59" s="88">
        <f>R58+'[1]Stan i struktura VIII 15'!R59</f>
        <v>128</v>
      </c>
      <c r="S59" s="85">
        <f>S58+'[1]Stan i struktura VIII 15'!S59</f>
        <v>1083</v>
      </c>
      <c r="U59" s="4">
        <f>SUM(E59:R59)</f>
        <v>1083</v>
      </c>
      <c r="V59" s="4">
        <f>SUM(E59:R59)</f>
        <v>1083</v>
      </c>
    </row>
    <row r="60" spans="2:22" s="4" customFormat="1" ht="42" customHeight="1" thickTop="1" thickBot="1">
      <c r="B60" s="182" t="s">
        <v>72</v>
      </c>
      <c r="C60" s="184" t="s">
        <v>73</v>
      </c>
      <c r="D60" s="185"/>
      <c r="E60" s="92">
        <v>100</v>
      </c>
      <c r="F60" s="92">
        <v>46</v>
      </c>
      <c r="G60" s="92">
        <v>106</v>
      </c>
      <c r="H60" s="92">
        <v>56</v>
      </c>
      <c r="I60" s="92">
        <v>174</v>
      </c>
      <c r="J60" s="92">
        <v>45</v>
      </c>
      <c r="K60" s="92">
        <v>67</v>
      </c>
      <c r="L60" s="92">
        <v>34</v>
      </c>
      <c r="M60" s="92">
        <v>65</v>
      </c>
      <c r="N60" s="92">
        <v>13</v>
      </c>
      <c r="O60" s="92">
        <v>68</v>
      </c>
      <c r="P60" s="92">
        <v>41</v>
      </c>
      <c r="Q60" s="92">
        <v>49</v>
      </c>
      <c r="R60" s="93">
        <v>143</v>
      </c>
      <c r="S60" s="86">
        <f>SUM(E60:R60)</f>
        <v>1007</v>
      </c>
    </row>
    <row r="61" spans="2:22" s="4" customFormat="1" ht="42" customHeight="1" thickTop="1" thickBot="1">
      <c r="B61" s="182"/>
      <c r="C61" s="194" t="s">
        <v>74</v>
      </c>
      <c r="D61" s="195"/>
      <c r="E61" s="94">
        <f>E60+'[1]Stan i struktura VIII 15'!E61</f>
        <v>454</v>
      </c>
      <c r="F61" s="94">
        <f>F60+'[1]Stan i struktura VIII 15'!F61</f>
        <v>239</v>
      </c>
      <c r="G61" s="94">
        <f>G60+'[1]Stan i struktura VIII 15'!G61</f>
        <v>346</v>
      </c>
      <c r="H61" s="94">
        <f>H60+'[1]Stan i struktura VIII 15'!H61</f>
        <v>543</v>
      </c>
      <c r="I61" s="94">
        <f>I60+'[1]Stan i struktura VIII 15'!I61</f>
        <v>544</v>
      </c>
      <c r="J61" s="94">
        <f>J60+'[1]Stan i struktura VIII 15'!J61</f>
        <v>247</v>
      </c>
      <c r="K61" s="94">
        <f>K60+'[1]Stan i struktura VIII 15'!K61</f>
        <v>451</v>
      </c>
      <c r="L61" s="94">
        <f>L60+'[1]Stan i struktura VIII 15'!L61</f>
        <v>203</v>
      </c>
      <c r="M61" s="94">
        <f>M60+'[1]Stan i struktura VIII 15'!M61</f>
        <v>303</v>
      </c>
      <c r="N61" s="94">
        <f>N60+'[1]Stan i struktura VIII 15'!N61</f>
        <v>135</v>
      </c>
      <c r="O61" s="94">
        <f>O60+'[1]Stan i struktura VIII 15'!O61</f>
        <v>532</v>
      </c>
      <c r="P61" s="94">
        <f>P60+'[1]Stan i struktura VIII 15'!P61</f>
        <v>348</v>
      </c>
      <c r="Q61" s="94">
        <f>Q60+'[1]Stan i struktura VIII 15'!Q61</f>
        <v>397</v>
      </c>
      <c r="R61" s="95">
        <f>R60+'[1]Stan i struktura VIII 15'!R61</f>
        <v>521</v>
      </c>
      <c r="S61" s="85">
        <f>S60+'[1]Stan i struktura VIII 15'!S61</f>
        <v>5263</v>
      </c>
      <c r="U61" s="4">
        <f>SUM(E61:R61)</f>
        <v>5263</v>
      </c>
      <c r="V61" s="4">
        <f>SUM(E61:R61)</f>
        <v>5263</v>
      </c>
    </row>
    <row r="62" spans="2:22" s="4" customFormat="1" ht="42" customHeight="1" thickTop="1" thickBot="1">
      <c r="B62" s="182" t="s">
        <v>75</v>
      </c>
      <c r="C62" s="184" t="s">
        <v>76</v>
      </c>
      <c r="D62" s="185"/>
      <c r="E62" s="92">
        <v>0</v>
      </c>
      <c r="F62" s="92">
        <v>0</v>
      </c>
      <c r="G62" s="92">
        <v>1</v>
      </c>
      <c r="H62" s="92">
        <v>0</v>
      </c>
      <c r="I62" s="92">
        <v>8</v>
      </c>
      <c r="J62" s="92">
        <v>1</v>
      </c>
      <c r="K62" s="92">
        <v>7</v>
      </c>
      <c r="L62" s="92">
        <v>0</v>
      </c>
      <c r="M62" s="92">
        <v>1</v>
      </c>
      <c r="N62" s="92">
        <v>1</v>
      </c>
      <c r="O62" s="92">
        <v>74</v>
      </c>
      <c r="P62" s="92">
        <v>2</v>
      </c>
      <c r="Q62" s="92">
        <v>10</v>
      </c>
      <c r="R62" s="93">
        <v>53</v>
      </c>
      <c r="S62" s="86">
        <f>SUM(E62:R62)</f>
        <v>158</v>
      </c>
    </row>
    <row r="63" spans="2:22" s="4" customFormat="1" ht="42" customHeight="1" thickTop="1" thickBot="1">
      <c r="B63" s="183"/>
      <c r="C63" s="186" t="s">
        <v>77</v>
      </c>
      <c r="D63" s="187"/>
      <c r="E63" s="87">
        <f>E62+'[1]Stan i struktura VIII 15'!E63</f>
        <v>2</v>
      </c>
      <c r="F63" s="87">
        <f>F62+'[1]Stan i struktura VIII 15'!F63</f>
        <v>67</v>
      </c>
      <c r="G63" s="87">
        <f>G62+'[1]Stan i struktura VIII 15'!G63</f>
        <v>55</v>
      </c>
      <c r="H63" s="87">
        <f>H62+'[1]Stan i struktura VIII 15'!H63</f>
        <v>61</v>
      </c>
      <c r="I63" s="87">
        <f>I62+'[1]Stan i struktura VIII 15'!I63</f>
        <v>222</v>
      </c>
      <c r="J63" s="87">
        <f>J62+'[1]Stan i struktura VIII 15'!J63</f>
        <v>70</v>
      </c>
      <c r="K63" s="87">
        <f>K62+'[1]Stan i struktura VIII 15'!K63</f>
        <v>137</v>
      </c>
      <c r="L63" s="87">
        <f>L62+'[1]Stan i struktura VIII 15'!L63</f>
        <v>23</v>
      </c>
      <c r="M63" s="87">
        <f>M62+'[1]Stan i struktura VIII 15'!M63</f>
        <v>76</v>
      </c>
      <c r="N63" s="87">
        <f>N62+'[1]Stan i struktura VIII 15'!N63</f>
        <v>71</v>
      </c>
      <c r="O63" s="87">
        <f>O62+'[1]Stan i struktura VIII 15'!O63</f>
        <v>247</v>
      </c>
      <c r="P63" s="87">
        <f>P62+'[1]Stan i struktura VIII 15'!P63</f>
        <v>34</v>
      </c>
      <c r="Q63" s="87">
        <f>Q62+'[1]Stan i struktura VIII 15'!Q63</f>
        <v>342</v>
      </c>
      <c r="R63" s="88">
        <f>R62+'[1]Stan i struktura VIII 15'!R63</f>
        <v>910</v>
      </c>
      <c r="S63" s="85">
        <f>S62+'[1]Stan i struktura VIII 15'!S63</f>
        <v>2317</v>
      </c>
      <c r="U63" s="4">
        <f>SUM(E63:R63)</f>
        <v>2317</v>
      </c>
      <c r="V63" s="4">
        <f>SUM(E63:R63)</f>
        <v>2317</v>
      </c>
    </row>
    <row r="64" spans="2:22" s="4" customFormat="1" ht="42" customHeight="1" thickTop="1" thickBot="1">
      <c r="B64" s="182" t="s">
        <v>78</v>
      </c>
      <c r="C64" s="184" t="s">
        <v>79</v>
      </c>
      <c r="D64" s="185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188"/>
      <c r="C65" s="189" t="s">
        <v>80</v>
      </c>
      <c r="D65" s="190"/>
      <c r="E65" s="87">
        <f>E64+'[1]Stan i struktura VIII 15'!E65</f>
        <v>0</v>
      </c>
      <c r="F65" s="87">
        <f>F64+'[1]Stan i struktura VIII 15'!F65</f>
        <v>0</v>
      </c>
      <c r="G65" s="87">
        <f>G64+'[1]Stan i struktura VIII 15'!G65</f>
        <v>0</v>
      </c>
      <c r="H65" s="87">
        <f>H64+'[1]Stan i struktura VIII 15'!H65</f>
        <v>0</v>
      </c>
      <c r="I65" s="87">
        <f>I64+'[1]Stan i struktura VIII 15'!I65</f>
        <v>0</v>
      </c>
      <c r="J65" s="87">
        <f>J64+'[1]Stan i struktura VIII 15'!J65</f>
        <v>0</v>
      </c>
      <c r="K65" s="87">
        <f>K64+'[1]Stan i struktura VIII 15'!K65</f>
        <v>0</v>
      </c>
      <c r="L65" s="87">
        <f>L64+'[1]Stan i struktura VIII 15'!L65</f>
        <v>0</v>
      </c>
      <c r="M65" s="87">
        <f>M64+'[1]Stan i struktura VIII 15'!M65</f>
        <v>0</v>
      </c>
      <c r="N65" s="87">
        <f>N64+'[1]Stan i struktura VIII 15'!N65</f>
        <v>0</v>
      </c>
      <c r="O65" s="87">
        <f>O64+'[1]Stan i struktura VIII 15'!O65</f>
        <v>0</v>
      </c>
      <c r="P65" s="87">
        <f>P64+'[1]Stan i struktura VIII 15'!P65</f>
        <v>0</v>
      </c>
      <c r="Q65" s="87">
        <f>Q64+'[1]Stan i struktura VIII 15'!Q65</f>
        <v>0</v>
      </c>
      <c r="R65" s="88">
        <f>R64+'[1]Stan i struktura VIII 15'!R65</f>
        <v>4</v>
      </c>
      <c r="S65" s="85">
        <f>S64+'[1]Stan i struktura VIII 15'!S65</f>
        <v>4</v>
      </c>
      <c r="U65" s="1">
        <f>SUM(E65:R65)</f>
        <v>4</v>
      </c>
      <c r="V65" s="4">
        <f>SUM(E65:R65)</f>
        <v>4</v>
      </c>
    </row>
    <row r="66" spans="2:22" ht="45" customHeight="1" thickTop="1" thickBot="1">
      <c r="B66" s="175" t="s">
        <v>81</v>
      </c>
      <c r="C66" s="177" t="s">
        <v>82</v>
      </c>
      <c r="D66" s="178"/>
      <c r="E66" s="96">
        <f t="shared" ref="E66:R67" si="14">E48+E50+E52+E54+E56+E58+E60+E62+E64</f>
        <v>140</v>
      </c>
      <c r="F66" s="96">
        <f t="shared" si="14"/>
        <v>86</v>
      </c>
      <c r="G66" s="96">
        <f t="shared" si="14"/>
        <v>177</v>
      </c>
      <c r="H66" s="96">
        <f t="shared" si="14"/>
        <v>95</v>
      </c>
      <c r="I66" s="96">
        <f t="shared" si="14"/>
        <v>239</v>
      </c>
      <c r="J66" s="96">
        <f t="shared" si="14"/>
        <v>60</v>
      </c>
      <c r="K66" s="96">
        <f t="shared" si="14"/>
        <v>117</v>
      </c>
      <c r="L66" s="96">
        <f t="shared" si="14"/>
        <v>68</v>
      </c>
      <c r="M66" s="96">
        <f t="shared" si="14"/>
        <v>90</v>
      </c>
      <c r="N66" s="96">
        <f t="shared" si="14"/>
        <v>41</v>
      </c>
      <c r="O66" s="96">
        <f t="shared" si="14"/>
        <v>169</v>
      </c>
      <c r="P66" s="96">
        <f t="shared" si="14"/>
        <v>84</v>
      </c>
      <c r="Q66" s="96">
        <f t="shared" si="14"/>
        <v>133</v>
      </c>
      <c r="R66" s="97">
        <f t="shared" si="14"/>
        <v>275</v>
      </c>
      <c r="S66" s="98">
        <f>SUM(E66:R66)</f>
        <v>1774</v>
      </c>
      <c r="V66" s="4"/>
    </row>
    <row r="67" spans="2:22" ht="45" customHeight="1" thickTop="1" thickBot="1">
      <c r="B67" s="176"/>
      <c r="C67" s="177" t="s">
        <v>83</v>
      </c>
      <c r="D67" s="178"/>
      <c r="E67" s="99">
        <f t="shared" si="14"/>
        <v>815</v>
      </c>
      <c r="F67" s="99">
        <f>F49+F51+F53+F55+F57+F59+F61+F63+F65</f>
        <v>560</v>
      </c>
      <c r="G67" s="99">
        <f t="shared" si="14"/>
        <v>698</v>
      </c>
      <c r="H67" s="99">
        <f t="shared" si="14"/>
        <v>967</v>
      </c>
      <c r="I67" s="99">
        <f t="shared" si="14"/>
        <v>1310</v>
      </c>
      <c r="J67" s="99">
        <f t="shared" si="14"/>
        <v>520</v>
      </c>
      <c r="K67" s="99">
        <f t="shared" si="14"/>
        <v>985</v>
      </c>
      <c r="L67" s="99">
        <f t="shared" si="14"/>
        <v>489</v>
      </c>
      <c r="M67" s="99">
        <f t="shared" si="14"/>
        <v>593</v>
      </c>
      <c r="N67" s="99">
        <f t="shared" si="14"/>
        <v>448</v>
      </c>
      <c r="O67" s="99">
        <f t="shared" si="14"/>
        <v>1071</v>
      </c>
      <c r="P67" s="99">
        <f t="shared" si="14"/>
        <v>594</v>
      </c>
      <c r="Q67" s="99">
        <f t="shared" si="14"/>
        <v>1363</v>
      </c>
      <c r="R67" s="100">
        <f t="shared" si="14"/>
        <v>1989</v>
      </c>
      <c r="S67" s="98">
        <f>SUM(E67:R67)</f>
        <v>12402</v>
      </c>
      <c r="V67" s="4"/>
    </row>
    <row r="68" spans="2:22" ht="14.25" customHeight="1">
      <c r="B68" s="179" t="s">
        <v>84</v>
      </c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</row>
    <row r="69" spans="2:22" ht="14.25" customHeight="1">
      <c r="B69" s="180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</row>
    <row r="75" spans="2:22" ht="13.5" thickBot="1"/>
    <row r="76" spans="2:22" ht="26.25" customHeight="1" thickTop="1" thickBot="1">
      <c r="E76" s="101">
        <v>160</v>
      </c>
      <c r="F76" s="101">
        <v>102</v>
      </c>
      <c r="G76" s="101">
        <v>108</v>
      </c>
      <c r="H76" s="101">
        <v>95</v>
      </c>
      <c r="I76" s="101">
        <v>211</v>
      </c>
      <c r="J76" s="101">
        <v>42</v>
      </c>
      <c r="K76" s="101">
        <v>124</v>
      </c>
      <c r="L76" s="101">
        <v>46</v>
      </c>
      <c r="M76" s="101">
        <v>106</v>
      </c>
      <c r="N76" s="101">
        <v>85</v>
      </c>
      <c r="O76" s="101">
        <v>152</v>
      </c>
      <c r="P76" s="101">
        <v>149</v>
      </c>
      <c r="Q76" s="101">
        <v>141</v>
      </c>
      <c r="R76" s="101">
        <v>136</v>
      </c>
      <c r="S76" s="79">
        <f>SUM(E76:R76)</f>
        <v>1657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7.140625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4.8554687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7.140625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4.8554687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7.140625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4.8554687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7.140625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4.8554687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7.140625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4.8554687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7.140625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4.8554687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7.140625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4.8554687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7.140625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4.8554687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7.140625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4.8554687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7.140625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4.8554687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7.140625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4.8554687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7.140625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4.8554687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7.140625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4.8554687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7.140625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4.8554687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7.140625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4.8554687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7.140625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4.8554687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7.140625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4.8554687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7.140625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4.8554687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7.140625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4.8554687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7.140625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4.8554687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7.140625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4.8554687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7.140625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4.8554687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7.140625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4.8554687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7.140625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4.8554687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7.140625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4.8554687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7.140625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4.8554687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7.140625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4.8554687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7.140625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4.8554687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7.140625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4.8554687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7.140625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4.8554687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7.140625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4.8554687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7.140625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4.8554687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7.140625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4.8554687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7.140625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4.8554687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7.140625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4.8554687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7.140625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4.8554687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7.140625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4.8554687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7.140625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4.8554687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7.140625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4.8554687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7.140625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4.8554687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7.140625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4.8554687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7.140625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4.8554687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7.140625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4.8554687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7.140625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4.8554687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7.140625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4.8554687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7.140625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4.8554687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7.140625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4.8554687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7.140625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4.8554687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7.140625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4.8554687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7.140625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4.8554687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7.140625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4.8554687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7.140625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4.8554687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7.140625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4.8554687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7.140625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4.8554687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7.140625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4.8554687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7.140625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4.8554687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7.140625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4.8554687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7.140625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4.8554687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7.140625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4.8554687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7.140625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4.8554687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7.140625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4.8554687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7.140625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4.8554687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7.140625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4.8554687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269" t="s">
        <v>85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2:15" ht="24.75" customHeight="1">
      <c r="B2" s="269" t="s">
        <v>86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</row>
    <row r="3" spans="2:15" ht="18.75" thickBot="1">
      <c r="B3" s="1"/>
      <c r="C3" s="102"/>
      <c r="D3" s="102"/>
      <c r="E3" s="102"/>
      <c r="F3" s="102"/>
      <c r="G3" s="102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2" t="s">
        <v>87</v>
      </c>
      <c r="C4" s="274" t="s">
        <v>88</v>
      </c>
      <c r="D4" s="276" t="s">
        <v>89</v>
      </c>
      <c r="E4" s="278" t="s">
        <v>90</v>
      </c>
      <c r="F4" s="102"/>
      <c r="G4" s="272" t="s">
        <v>87</v>
      </c>
      <c r="H4" s="280" t="s">
        <v>91</v>
      </c>
      <c r="I4" s="276" t="s">
        <v>89</v>
      </c>
      <c r="J4" s="278" t="s">
        <v>90</v>
      </c>
      <c r="K4" s="34"/>
      <c r="L4" s="272" t="s">
        <v>87</v>
      </c>
      <c r="M4" s="282" t="s">
        <v>88</v>
      </c>
      <c r="N4" s="276" t="s">
        <v>89</v>
      </c>
      <c r="O4" s="284" t="s">
        <v>90</v>
      </c>
    </row>
    <row r="5" spans="2:15" ht="18.75" customHeight="1" thickTop="1" thickBot="1">
      <c r="B5" s="273"/>
      <c r="C5" s="275"/>
      <c r="D5" s="277"/>
      <c r="E5" s="279"/>
      <c r="F5" s="102"/>
      <c r="G5" s="273"/>
      <c r="H5" s="281"/>
      <c r="I5" s="277"/>
      <c r="J5" s="279"/>
      <c r="K5" s="34"/>
      <c r="L5" s="273"/>
      <c r="M5" s="283"/>
      <c r="N5" s="277"/>
      <c r="O5" s="285"/>
    </row>
    <row r="6" spans="2:15" ht="17.100000000000001" customHeight="1" thickTop="1">
      <c r="B6" s="286" t="s">
        <v>92</v>
      </c>
      <c r="C6" s="287"/>
      <c r="D6" s="287"/>
      <c r="E6" s="290">
        <f>SUM(E8+E19+E27+E34+E41)</f>
        <v>13611</v>
      </c>
      <c r="F6" s="102"/>
      <c r="G6" s="103">
        <v>4</v>
      </c>
      <c r="H6" s="104" t="s">
        <v>93</v>
      </c>
      <c r="I6" s="105" t="s">
        <v>94</v>
      </c>
      <c r="J6" s="106">
        <v>609</v>
      </c>
      <c r="K6" s="34"/>
      <c r="L6" s="107" t="s">
        <v>95</v>
      </c>
      <c r="M6" s="108" t="s">
        <v>96</v>
      </c>
      <c r="N6" s="108" t="s">
        <v>97</v>
      </c>
      <c r="O6" s="109">
        <f>SUM(O7:O17)</f>
        <v>6794</v>
      </c>
    </row>
    <row r="7" spans="2:15" ht="17.100000000000001" customHeight="1" thickBot="1">
      <c r="B7" s="288"/>
      <c r="C7" s="289"/>
      <c r="D7" s="289"/>
      <c r="E7" s="291"/>
      <c r="F7" s="1"/>
      <c r="G7" s="110">
        <v>5</v>
      </c>
      <c r="H7" s="111" t="s">
        <v>98</v>
      </c>
      <c r="I7" s="106" t="s">
        <v>94</v>
      </c>
      <c r="J7" s="106">
        <v>287</v>
      </c>
      <c r="K7" s="1"/>
      <c r="L7" s="110">
        <v>1</v>
      </c>
      <c r="M7" s="111" t="s">
        <v>99</v>
      </c>
      <c r="N7" s="106" t="s">
        <v>94</v>
      </c>
      <c r="O7" s="112">
        <v>162</v>
      </c>
    </row>
    <row r="8" spans="2:15" ht="17.100000000000001" customHeight="1" thickTop="1" thickBot="1">
      <c r="B8" s="107" t="s">
        <v>100</v>
      </c>
      <c r="C8" s="108" t="s">
        <v>101</v>
      </c>
      <c r="D8" s="113" t="s">
        <v>97</v>
      </c>
      <c r="E8" s="109">
        <f>SUM(E9:E17)</f>
        <v>4670</v>
      </c>
      <c r="F8" s="1"/>
      <c r="G8" s="114"/>
      <c r="H8" s="115"/>
      <c r="I8" s="116"/>
      <c r="J8" s="117"/>
      <c r="K8" s="1"/>
      <c r="L8" s="110">
        <v>2</v>
      </c>
      <c r="M8" s="111" t="s">
        <v>102</v>
      </c>
      <c r="N8" s="106" t="s">
        <v>103</v>
      </c>
      <c r="O8" s="106">
        <v>140</v>
      </c>
    </row>
    <row r="9" spans="2:15" ht="17.100000000000001" customHeight="1" thickBot="1">
      <c r="B9" s="110">
        <v>1</v>
      </c>
      <c r="C9" s="111" t="s">
        <v>104</v>
      </c>
      <c r="D9" s="106" t="s">
        <v>103</v>
      </c>
      <c r="E9" s="118">
        <v>175</v>
      </c>
      <c r="F9" s="1"/>
      <c r="G9" s="119"/>
      <c r="H9" s="120"/>
      <c r="I9" s="121"/>
      <c r="J9" s="121"/>
      <c r="K9" s="1"/>
      <c r="L9" s="110">
        <v>3</v>
      </c>
      <c r="M9" s="111" t="s">
        <v>105</v>
      </c>
      <c r="N9" s="106" t="s">
        <v>94</v>
      </c>
      <c r="O9" s="106">
        <v>416</v>
      </c>
    </row>
    <row r="10" spans="2:15" ht="17.100000000000001" customHeight="1">
      <c r="B10" s="110">
        <v>2</v>
      </c>
      <c r="C10" s="111" t="s">
        <v>106</v>
      </c>
      <c r="D10" s="106" t="s">
        <v>103</v>
      </c>
      <c r="E10" s="118">
        <v>207</v>
      </c>
      <c r="F10" s="1"/>
      <c r="G10" s="272" t="s">
        <v>87</v>
      </c>
      <c r="H10" s="280" t="s">
        <v>91</v>
      </c>
      <c r="I10" s="276" t="s">
        <v>89</v>
      </c>
      <c r="J10" s="278" t="s">
        <v>90</v>
      </c>
      <c r="K10" s="1"/>
      <c r="L10" s="110">
        <v>4</v>
      </c>
      <c r="M10" s="111" t="s">
        <v>107</v>
      </c>
      <c r="N10" s="106" t="s">
        <v>94</v>
      </c>
      <c r="O10" s="106">
        <v>187</v>
      </c>
    </row>
    <row r="11" spans="2:15" ht="17.100000000000001" customHeight="1" thickBot="1">
      <c r="B11" s="110">
        <v>3</v>
      </c>
      <c r="C11" s="111" t="s">
        <v>108</v>
      </c>
      <c r="D11" s="106" t="s">
        <v>103</v>
      </c>
      <c r="E11" s="118">
        <v>141</v>
      </c>
      <c r="F11" s="1"/>
      <c r="G11" s="300"/>
      <c r="H11" s="301"/>
      <c r="I11" s="302"/>
      <c r="J11" s="303"/>
      <c r="K11" s="1"/>
      <c r="L11" s="110">
        <v>5</v>
      </c>
      <c r="M11" s="111" t="s">
        <v>109</v>
      </c>
      <c r="N11" s="106" t="s">
        <v>94</v>
      </c>
      <c r="O11" s="106">
        <v>408</v>
      </c>
    </row>
    <row r="12" spans="2:15" ht="17.100000000000001" customHeight="1">
      <c r="B12" s="110">
        <v>4</v>
      </c>
      <c r="C12" s="111" t="s">
        <v>110</v>
      </c>
      <c r="D12" s="106" t="s">
        <v>111</v>
      </c>
      <c r="E12" s="118">
        <v>270</v>
      </c>
      <c r="F12" s="1"/>
      <c r="G12" s="304" t="s">
        <v>112</v>
      </c>
      <c r="H12" s="305"/>
      <c r="I12" s="305"/>
      <c r="J12" s="306">
        <f>SUM(J14+J23+J33+J41+O6+O19+O30)</f>
        <v>24946</v>
      </c>
      <c r="K12" s="1"/>
      <c r="L12" s="110" t="s">
        <v>44</v>
      </c>
      <c r="M12" s="111" t="s">
        <v>113</v>
      </c>
      <c r="N12" s="106" t="s">
        <v>94</v>
      </c>
      <c r="O12" s="106">
        <v>1024</v>
      </c>
    </row>
    <row r="13" spans="2:15" ht="17.100000000000001" customHeight="1" thickBot="1">
      <c r="B13" s="110">
        <v>5</v>
      </c>
      <c r="C13" s="111" t="s">
        <v>114</v>
      </c>
      <c r="D13" s="106" t="s">
        <v>103</v>
      </c>
      <c r="E13" s="118">
        <v>196</v>
      </c>
      <c r="F13" s="122"/>
      <c r="G13" s="288"/>
      <c r="H13" s="289"/>
      <c r="I13" s="289"/>
      <c r="J13" s="307"/>
      <c r="K13" s="122"/>
      <c r="L13" s="110">
        <v>7</v>
      </c>
      <c r="M13" s="111" t="s">
        <v>115</v>
      </c>
      <c r="N13" s="106" t="s">
        <v>103</v>
      </c>
      <c r="O13" s="106">
        <v>224</v>
      </c>
    </row>
    <row r="14" spans="2:15" ht="17.100000000000001" customHeight="1" thickTop="1">
      <c r="B14" s="110">
        <v>6</v>
      </c>
      <c r="C14" s="111" t="s">
        <v>116</v>
      </c>
      <c r="D14" s="106" t="s">
        <v>103</v>
      </c>
      <c r="E14" s="118">
        <v>267</v>
      </c>
      <c r="F14" s="123"/>
      <c r="G14" s="107" t="s">
        <v>100</v>
      </c>
      <c r="H14" s="108" t="s">
        <v>117</v>
      </c>
      <c r="I14" s="124" t="s">
        <v>97</v>
      </c>
      <c r="J14" s="125">
        <f>SUM(J15:J21)</f>
        <v>2700</v>
      </c>
      <c r="K14" s="1"/>
      <c r="L14" s="110">
        <v>8</v>
      </c>
      <c r="M14" s="111" t="s">
        <v>118</v>
      </c>
      <c r="N14" s="106" t="s">
        <v>103</v>
      </c>
      <c r="O14" s="106">
        <v>141</v>
      </c>
    </row>
    <row r="15" spans="2:15" ht="17.100000000000001" customHeight="1">
      <c r="B15" s="110">
        <v>7</v>
      </c>
      <c r="C15" s="111" t="s">
        <v>119</v>
      </c>
      <c r="D15" s="106" t="s">
        <v>94</v>
      </c>
      <c r="E15" s="118">
        <v>656</v>
      </c>
      <c r="F15" s="123"/>
      <c r="G15" s="110">
        <v>1</v>
      </c>
      <c r="H15" s="111" t="s">
        <v>120</v>
      </c>
      <c r="I15" s="106" t="s">
        <v>103</v>
      </c>
      <c r="J15" s="118">
        <v>114</v>
      </c>
      <c r="K15" s="1"/>
      <c r="L15" s="110">
        <v>9</v>
      </c>
      <c r="M15" s="111" t="s">
        <v>121</v>
      </c>
      <c r="N15" s="106" t="s">
        <v>103</v>
      </c>
      <c r="O15" s="106">
        <v>184</v>
      </c>
    </row>
    <row r="16" spans="2:15" ht="17.100000000000001" customHeight="1" thickBot="1">
      <c r="B16" s="126"/>
      <c r="C16" s="127"/>
      <c r="D16" s="128"/>
      <c r="E16" s="129"/>
      <c r="F16" s="123"/>
      <c r="G16" s="110">
        <v>2</v>
      </c>
      <c r="H16" s="111" t="s">
        <v>122</v>
      </c>
      <c r="I16" s="106" t="s">
        <v>103</v>
      </c>
      <c r="J16" s="118">
        <v>91</v>
      </c>
      <c r="K16" s="1"/>
      <c r="L16" s="126"/>
      <c r="M16" s="127"/>
      <c r="N16" s="128"/>
      <c r="O16" s="129"/>
    </row>
    <row r="17" spans="2:15" ht="17.100000000000001" customHeight="1" thickTop="1" thickBot="1">
      <c r="B17" s="130">
        <v>8</v>
      </c>
      <c r="C17" s="131" t="s">
        <v>123</v>
      </c>
      <c r="D17" s="132" t="s">
        <v>124</v>
      </c>
      <c r="E17" s="133">
        <v>2758</v>
      </c>
      <c r="F17" s="123"/>
      <c r="G17" s="110">
        <v>3</v>
      </c>
      <c r="H17" s="111" t="s">
        <v>125</v>
      </c>
      <c r="I17" s="106" t="s">
        <v>103</v>
      </c>
      <c r="J17" s="118">
        <v>221</v>
      </c>
      <c r="K17" s="1"/>
      <c r="L17" s="130">
        <v>10</v>
      </c>
      <c r="M17" s="131" t="s">
        <v>126</v>
      </c>
      <c r="N17" s="132" t="s">
        <v>124</v>
      </c>
      <c r="O17" s="134">
        <v>3908</v>
      </c>
    </row>
    <row r="18" spans="2:15" ht="17.100000000000001" customHeight="1" thickTop="1">
      <c r="B18" s="103"/>
      <c r="C18" s="104"/>
      <c r="D18" s="105"/>
      <c r="E18" s="135" t="s">
        <v>22</v>
      </c>
      <c r="F18" s="136"/>
      <c r="G18" s="110">
        <v>4</v>
      </c>
      <c r="H18" s="111" t="s">
        <v>127</v>
      </c>
      <c r="I18" s="106" t="s">
        <v>103</v>
      </c>
      <c r="J18" s="118">
        <v>526</v>
      </c>
      <c r="K18" s="1"/>
      <c r="L18" s="103"/>
      <c r="M18" s="104"/>
      <c r="N18" s="105"/>
      <c r="O18" s="135" t="s">
        <v>22</v>
      </c>
    </row>
    <row r="19" spans="2:15" ht="17.100000000000001" customHeight="1">
      <c r="B19" s="137" t="s">
        <v>128</v>
      </c>
      <c r="C19" s="138" t="s">
        <v>7</v>
      </c>
      <c r="D19" s="139" t="s">
        <v>97</v>
      </c>
      <c r="E19" s="140">
        <f>SUM(E20:E25)</f>
        <v>3463</v>
      </c>
      <c r="F19" s="123"/>
      <c r="G19" s="110">
        <v>5</v>
      </c>
      <c r="H19" s="111" t="s">
        <v>127</v>
      </c>
      <c r="I19" s="106" t="s">
        <v>111</v>
      </c>
      <c r="J19" s="118">
        <v>1018</v>
      </c>
      <c r="K19" s="1"/>
      <c r="L19" s="137" t="s">
        <v>129</v>
      </c>
      <c r="M19" s="138" t="s">
        <v>16</v>
      </c>
      <c r="N19" s="139" t="s">
        <v>97</v>
      </c>
      <c r="O19" s="141">
        <f>SUM(O20:O28)</f>
        <v>3930</v>
      </c>
    </row>
    <row r="20" spans="2:15" ht="17.100000000000001" customHeight="1">
      <c r="B20" s="110">
        <v>1</v>
      </c>
      <c r="C20" s="111" t="s">
        <v>130</v>
      </c>
      <c r="D20" s="142" t="s">
        <v>103</v>
      </c>
      <c r="E20" s="118">
        <v>349</v>
      </c>
      <c r="F20" s="123"/>
      <c r="G20" s="110">
        <v>6</v>
      </c>
      <c r="H20" s="111" t="s">
        <v>131</v>
      </c>
      <c r="I20" s="106" t="s">
        <v>94</v>
      </c>
      <c r="J20" s="118">
        <v>620</v>
      </c>
      <c r="K20" s="1"/>
      <c r="L20" s="110">
        <v>1</v>
      </c>
      <c r="M20" s="111" t="s">
        <v>132</v>
      </c>
      <c r="N20" s="106" t="s">
        <v>103</v>
      </c>
      <c r="O20" s="106">
        <v>189</v>
      </c>
    </row>
    <row r="21" spans="2:15" ht="17.100000000000001" customHeight="1">
      <c r="B21" s="110">
        <v>2</v>
      </c>
      <c r="C21" s="111" t="s">
        <v>133</v>
      </c>
      <c r="D21" s="142" t="s">
        <v>94</v>
      </c>
      <c r="E21" s="118">
        <v>1333</v>
      </c>
      <c r="F21" s="123"/>
      <c r="G21" s="110">
        <v>7</v>
      </c>
      <c r="H21" s="111" t="s">
        <v>134</v>
      </c>
      <c r="I21" s="106" t="s">
        <v>103</v>
      </c>
      <c r="J21" s="118">
        <v>110</v>
      </c>
      <c r="K21" s="1"/>
      <c r="L21" s="110">
        <v>2</v>
      </c>
      <c r="M21" s="111" t="s">
        <v>135</v>
      </c>
      <c r="N21" s="106" t="s">
        <v>111</v>
      </c>
      <c r="O21" s="106">
        <v>137</v>
      </c>
    </row>
    <row r="22" spans="2:15" ht="17.100000000000001" customHeight="1">
      <c r="B22" s="110">
        <v>3</v>
      </c>
      <c r="C22" s="111" t="s">
        <v>136</v>
      </c>
      <c r="D22" s="142" t="s">
        <v>103</v>
      </c>
      <c r="E22" s="118">
        <v>381</v>
      </c>
      <c r="F22" s="123"/>
      <c r="G22" s="110"/>
      <c r="H22" s="111"/>
      <c r="I22" s="106"/>
      <c r="J22" s="118" t="s">
        <v>137</v>
      </c>
      <c r="K22" s="1"/>
      <c r="L22" s="110">
        <v>3</v>
      </c>
      <c r="M22" s="111" t="s">
        <v>138</v>
      </c>
      <c r="N22" s="106" t="s">
        <v>94</v>
      </c>
      <c r="O22" s="106">
        <v>351</v>
      </c>
    </row>
    <row r="23" spans="2:15" ht="17.100000000000001" customHeight="1">
      <c r="B23" s="110">
        <v>4</v>
      </c>
      <c r="C23" s="111" t="s">
        <v>139</v>
      </c>
      <c r="D23" s="142" t="s">
        <v>103</v>
      </c>
      <c r="E23" s="118">
        <v>290</v>
      </c>
      <c r="F23" s="123"/>
      <c r="G23" s="137" t="s">
        <v>128</v>
      </c>
      <c r="H23" s="138" t="s">
        <v>140</v>
      </c>
      <c r="I23" s="139" t="s">
        <v>97</v>
      </c>
      <c r="J23" s="141">
        <f>SUM(J24:J31)</f>
        <v>4780</v>
      </c>
      <c r="K23" s="1"/>
      <c r="L23" s="110">
        <v>4</v>
      </c>
      <c r="M23" s="111" t="s">
        <v>141</v>
      </c>
      <c r="N23" s="106" t="s">
        <v>94</v>
      </c>
      <c r="O23" s="106">
        <v>295</v>
      </c>
    </row>
    <row r="24" spans="2:15" ht="17.100000000000001" customHeight="1">
      <c r="B24" s="110">
        <v>5</v>
      </c>
      <c r="C24" s="111" t="s">
        <v>142</v>
      </c>
      <c r="D24" s="142" t="s">
        <v>94</v>
      </c>
      <c r="E24" s="118">
        <v>728</v>
      </c>
      <c r="F24" s="123"/>
      <c r="G24" s="110">
        <v>1</v>
      </c>
      <c r="H24" s="111" t="s">
        <v>143</v>
      </c>
      <c r="I24" s="106" t="s">
        <v>94</v>
      </c>
      <c r="J24" s="118">
        <v>279</v>
      </c>
      <c r="K24" s="1"/>
      <c r="L24" s="110">
        <v>5</v>
      </c>
      <c r="M24" s="111" t="s">
        <v>144</v>
      </c>
      <c r="N24" s="106" t="s">
        <v>103</v>
      </c>
      <c r="O24" s="106">
        <v>295</v>
      </c>
    </row>
    <row r="25" spans="2:15" ht="17.100000000000001" customHeight="1">
      <c r="B25" s="110">
        <v>6</v>
      </c>
      <c r="C25" s="111" t="s">
        <v>145</v>
      </c>
      <c r="D25" s="142" t="s">
        <v>94</v>
      </c>
      <c r="E25" s="118">
        <v>382</v>
      </c>
      <c r="F25" s="123"/>
      <c r="G25" s="110">
        <v>2</v>
      </c>
      <c r="H25" s="111" t="s">
        <v>146</v>
      </c>
      <c r="I25" s="106" t="s">
        <v>103</v>
      </c>
      <c r="J25" s="118">
        <v>165</v>
      </c>
      <c r="K25" s="1"/>
      <c r="L25" s="110">
        <v>6</v>
      </c>
      <c r="M25" s="111" t="s">
        <v>147</v>
      </c>
      <c r="N25" s="106" t="s">
        <v>94</v>
      </c>
      <c r="O25" s="106">
        <v>1199</v>
      </c>
    </row>
    <row r="26" spans="2:15" ht="17.100000000000001" customHeight="1">
      <c r="B26" s="110"/>
      <c r="C26" s="111"/>
      <c r="D26" s="106"/>
      <c r="E26" s="135"/>
      <c r="F26" s="136"/>
      <c r="G26" s="110">
        <v>3</v>
      </c>
      <c r="H26" s="111" t="s">
        <v>148</v>
      </c>
      <c r="I26" s="106" t="s">
        <v>94</v>
      </c>
      <c r="J26" s="118">
        <v>1178</v>
      </c>
      <c r="K26" s="1"/>
      <c r="L26" s="110">
        <v>7</v>
      </c>
      <c r="M26" s="111" t="s">
        <v>149</v>
      </c>
      <c r="N26" s="106" t="s">
        <v>103</v>
      </c>
      <c r="O26" s="106">
        <v>124</v>
      </c>
    </row>
    <row r="27" spans="2:15" ht="17.100000000000001" customHeight="1">
      <c r="B27" s="137" t="s">
        <v>150</v>
      </c>
      <c r="C27" s="138" t="s">
        <v>9</v>
      </c>
      <c r="D27" s="139" t="s">
        <v>97</v>
      </c>
      <c r="E27" s="141">
        <f>SUM(E28:E32)</f>
        <v>931</v>
      </c>
      <c r="F27" s="123"/>
      <c r="G27" s="110">
        <v>4</v>
      </c>
      <c r="H27" s="111" t="s">
        <v>151</v>
      </c>
      <c r="I27" s="106" t="s">
        <v>103</v>
      </c>
      <c r="J27" s="118">
        <v>422</v>
      </c>
      <c r="K27" s="1"/>
      <c r="L27" s="110">
        <v>8</v>
      </c>
      <c r="M27" s="111" t="s">
        <v>152</v>
      </c>
      <c r="N27" s="106" t="s">
        <v>103</v>
      </c>
      <c r="O27" s="106">
        <v>329</v>
      </c>
    </row>
    <row r="28" spans="2:15" ht="17.100000000000001" customHeight="1">
      <c r="B28" s="110">
        <v>1</v>
      </c>
      <c r="C28" s="111" t="s">
        <v>153</v>
      </c>
      <c r="D28" s="106" t="s">
        <v>94</v>
      </c>
      <c r="E28" s="118">
        <v>162</v>
      </c>
      <c r="F28" s="123"/>
      <c r="G28" s="110">
        <v>5</v>
      </c>
      <c r="H28" s="111" t="s">
        <v>151</v>
      </c>
      <c r="I28" s="106" t="s">
        <v>111</v>
      </c>
      <c r="J28" s="118">
        <v>1829</v>
      </c>
      <c r="K28" s="1"/>
      <c r="L28" s="110">
        <v>9</v>
      </c>
      <c r="M28" s="111" t="s">
        <v>152</v>
      </c>
      <c r="N28" s="106" t="s">
        <v>111</v>
      </c>
      <c r="O28" s="106">
        <v>1011</v>
      </c>
    </row>
    <row r="29" spans="2:15" ht="17.100000000000001" customHeight="1">
      <c r="B29" s="110">
        <v>2</v>
      </c>
      <c r="C29" s="111" t="s">
        <v>154</v>
      </c>
      <c r="D29" s="106" t="s">
        <v>103</v>
      </c>
      <c r="E29" s="118">
        <v>90</v>
      </c>
      <c r="F29" s="123"/>
      <c r="G29" s="110">
        <v>6</v>
      </c>
      <c r="H29" s="111" t="s">
        <v>155</v>
      </c>
      <c r="I29" s="106" t="s">
        <v>94</v>
      </c>
      <c r="J29" s="118">
        <v>333</v>
      </c>
      <c r="K29" s="1"/>
      <c r="L29" s="110"/>
      <c r="M29" s="111"/>
      <c r="N29" s="106"/>
      <c r="O29" s="118"/>
    </row>
    <row r="30" spans="2:15" ht="17.100000000000001" customHeight="1">
      <c r="B30" s="110">
        <v>3</v>
      </c>
      <c r="C30" s="111" t="s">
        <v>156</v>
      </c>
      <c r="D30" s="106" t="s">
        <v>94</v>
      </c>
      <c r="E30" s="118">
        <v>121</v>
      </c>
      <c r="F30" s="123"/>
      <c r="G30" s="110">
        <v>7</v>
      </c>
      <c r="H30" s="111" t="s">
        <v>157</v>
      </c>
      <c r="I30" s="106" t="s">
        <v>103</v>
      </c>
      <c r="J30" s="118">
        <v>350</v>
      </c>
      <c r="K30" s="1"/>
      <c r="L30" s="137" t="s">
        <v>158</v>
      </c>
      <c r="M30" s="138" t="s">
        <v>17</v>
      </c>
      <c r="N30" s="139" t="s">
        <v>97</v>
      </c>
      <c r="O30" s="141">
        <f>SUM(O31:O40)</f>
        <v>3139</v>
      </c>
    </row>
    <row r="31" spans="2:15" ht="17.100000000000001" customHeight="1">
      <c r="B31" s="110">
        <v>4</v>
      </c>
      <c r="C31" s="111" t="s">
        <v>159</v>
      </c>
      <c r="D31" s="106" t="s">
        <v>94</v>
      </c>
      <c r="E31" s="118">
        <v>212</v>
      </c>
      <c r="F31" s="123"/>
      <c r="G31" s="110">
        <v>8</v>
      </c>
      <c r="H31" s="111" t="s">
        <v>160</v>
      </c>
      <c r="I31" s="106" t="s">
        <v>103</v>
      </c>
      <c r="J31" s="118">
        <v>224</v>
      </c>
      <c r="K31" s="1"/>
      <c r="L31" s="110">
        <v>1</v>
      </c>
      <c r="M31" s="111" t="s">
        <v>161</v>
      </c>
      <c r="N31" s="106" t="s">
        <v>103</v>
      </c>
      <c r="O31" s="106">
        <v>191</v>
      </c>
    </row>
    <row r="32" spans="2:15" ht="17.100000000000001" customHeight="1">
      <c r="B32" s="110">
        <v>5</v>
      </c>
      <c r="C32" s="111" t="s">
        <v>162</v>
      </c>
      <c r="D32" s="106" t="s">
        <v>94</v>
      </c>
      <c r="E32" s="118">
        <v>346</v>
      </c>
      <c r="F32" s="136"/>
      <c r="G32" s="110"/>
      <c r="H32" s="111"/>
      <c r="I32" s="106"/>
      <c r="J32" s="118"/>
      <c r="K32" s="1"/>
      <c r="L32" s="110">
        <v>2</v>
      </c>
      <c r="M32" s="111" t="s">
        <v>163</v>
      </c>
      <c r="N32" s="106" t="s">
        <v>94</v>
      </c>
      <c r="O32" s="106">
        <v>372</v>
      </c>
    </row>
    <row r="33" spans="2:15" ht="17.100000000000001" customHeight="1">
      <c r="B33" s="110"/>
      <c r="C33" s="111"/>
      <c r="D33" s="106"/>
      <c r="E33" s="118"/>
      <c r="F33" s="123"/>
      <c r="G33" s="137" t="s">
        <v>150</v>
      </c>
      <c r="H33" s="138" t="s">
        <v>12</v>
      </c>
      <c r="I33" s="139" t="s">
        <v>97</v>
      </c>
      <c r="J33" s="141">
        <f>SUM(J34:J39)</f>
        <v>2064</v>
      </c>
      <c r="K33" s="1"/>
      <c r="L33" s="110">
        <v>3</v>
      </c>
      <c r="M33" s="111" t="s">
        <v>164</v>
      </c>
      <c r="N33" s="106" t="s">
        <v>103</v>
      </c>
      <c r="O33" s="106">
        <v>87</v>
      </c>
    </row>
    <row r="34" spans="2:15" ht="17.100000000000001" customHeight="1">
      <c r="B34" s="137" t="s">
        <v>165</v>
      </c>
      <c r="C34" s="138" t="s">
        <v>166</v>
      </c>
      <c r="D34" s="139" t="s">
        <v>97</v>
      </c>
      <c r="E34" s="141">
        <f>SUM(E35:E39)</f>
        <v>3221</v>
      </c>
      <c r="F34" s="123"/>
      <c r="G34" s="110">
        <v>1</v>
      </c>
      <c r="H34" s="111" t="s">
        <v>167</v>
      </c>
      <c r="I34" s="106" t="s">
        <v>103</v>
      </c>
      <c r="J34" s="118">
        <v>141</v>
      </c>
      <c r="K34" s="1"/>
      <c r="L34" s="110">
        <v>4</v>
      </c>
      <c r="M34" s="111" t="s">
        <v>168</v>
      </c>
      <c r="N34" s="106" t="s">
        <v>94</v>
      </c>
      <c r="O34" s="106">
        <v>1034</v>
      </c>
    </row>
    <row r="35" spans="2:15" ht="17.100000000000001" customHeight="1">
      <c r="B35" s="110">
        <v>1</v>
      </c>
      <c r="C35" s="111" t="s">
        <v>169</v>
      </c>
      <c r="D35" s="106" t="s">
        <v>94</v>
      </c>
      <c r="E35" s="118">
        <v>609</v>
      </c>
      <c r="F35" s="123"/>
      <c r="G35" s="110">
        <v>2</v>
      </c>
      <c r="H35" s="111" t="s">
        <v>170</v>
      </c>
      <c r="I35" s="106" t="s">
        <v>103</v>
      </c>
      <c r="J35" s="118">
        <v>230</v>
      </c>
      <c r="K35" s="1"/>
      <c r="L35" s="110">
        <v>5</v>
      </c>
      <c r="M35" s="111" t="s">
        <v>171</v>
      </c>
      <c r="N35" s="106" t="s">
        <v>111</v>
      </c>
      <c r="O35" s="106">
        <v>56</v>
      </c>
    </row>
    <row r="36" spans="2:15" ht="17.100000000000001" customHeight="1">
      <c r="B36" s="110">
        <v>2</v>
      </c>
      <c r="C36" s="111" t="s">
        <v>172</v>
      </c>
      <c r="D36" s="106" t="s">
        <v>94</v>
      </c>
      <c r="E36" s="118">
        <v>1126</v>
      </c>
      <c r="F36" s="123"/>
      <c r="G36" s="110">
        <v>3</v>
      </c>
      <c r="H36" s="111" t="s">
        <v>173</v>
      </c>
      <c r="I36" s="106" t="s">
        <v>103</v>
      </c>
      <c r="J36" s="118">
        <v>184</v>
      </c>
      <c r="K36" s="1"/>
      <c r="L36" s="110">
        <v>6</v>
      </c>
      <c r="M36" s="111" t="s">
        <v>174</v>
      </c>
      <c r="N36" s="106" t="s">
        <v>103</v>
      </c>
      <c r="O36" s="106">
        <v>110</v>
      </c>
    </row>
    <row r="37" spans="2:15" ht="17.100000000000001" customHeight="1">
      <c r="B37" s="110">
        <v>3</v>
      </c>
      <c r="C37" s="111" t="s">
        <v>175</v>
      </c>
      <c r="D37" s="106" t="s">
        <v>103</v>
      </c>
      <c r="E37" s="118">
        <v>225</v>
      </c>
      <c r="F37" s="123"/>
      <c r="G37" s="110">
        <v>4</v>
      </c>
      <c r="H37" s="111" t="s">
        <v>176</v>
      </c>
      <c r="I37" s="106" t="s">
        <v>103</v>
      </c>
      <c r="J37" s="118">
        <v>135</v>
      </c>
      <c r="K37" s="1"/>
      <c r="L37" s="110">
        <v>7</v>
      </c>
      <c r="M37" s="111" t="s">
        <v>177</v>
      </c>
      <c r="N37" s="106" t="s">
        <v>103</v>
      </c>
      <c r="O37" s="106">
        <v>150</v>
      </c>
    </row>
    <row r="38" spans="2:15" ht="17.100000000000001" customHeight="1">
      <c r="B38" s="110">
        <v>4</v>
      </c>
      <c r="C38" s="111" t="s">
        <v>178</v>
      </c>
      <c r="D38" s="106" t="s">
        <v>94</v>
      </c>
      <c r="E38" s="118">
        <v>1012</v>
      </c>
      <c r="F38" s="123"/>
      <c r="G38" s="110">
        <v>5</v>
      </c>
      <c r="H38" s="111" t="s">
        <v>179</v>
      </c>
      <c r="I38" s="106" t="s">
        <v>94</v>
      </c>
      <c r="J38" s="118">
        <v>1148</v>
      </c>
      <c r="K38" s="1"/>
      <c r="L38" s="110">
        <v>8</v>
      </c>
      <c r="M38" s="111" t="s">
        <v>180</v>
      </c>
      <c r="N38" s="106" t="s">
        <v>103</v>
      </c>
      <c r="O38" s="106">
        <v>180</v>
      </c>
    </row>
    <row r="39" spans="2:15" ht="17.100000000000001" customHeight="1">
      <c r="B39" s="110">
        <v>5</v>
      </c>
      <c r="C39" s="111" t="s">
        <v>181</v>
      </c>
      <c r="D39" s="106" t="s">
        <v>103</v>
      </c>
      <c r="E39" s="118">
        <v>249</v>
      </c>
      <c r="F39" s="123"/>
      <c r="G39" s="110">
        <v>6</v>
      </c>
      <c r="H39" s="111" t="s">
        <v>182</v>
      </c>
      <c r="I39" s="106" t="s">
        <v>94</v>
      </c>
      <c r="J39" s="118">
        <v>226</v>
      </c>
      <c r="K39" s="1"/>
      <c r="L39" s="110">
        <v>9</v>
      </c>
      <c r="M39" s="111" t="s">
        <v>183</v>
      </c>
      <c r="N39" s="106" t="s">
        <v>103</v>
      </c>
      <c r="O39" s="106">
        <v>250</v>
      </c>
    </row>
    <row r="40" spans="2:15" ht="17.100000000000001" customHeight="1">
      <c r="B40" s="110"/>
      <c r="C40" s="111"/>
      <c r="D40" s="106"/>
      <c r="E40" s="118"/>
      <c r="F40" s="123"/>
      <c r="G40" s="110"/>
      <c r="H40" s="111"/>
      <c r="I40" s="106"/>
      <c r="J40" s="118"/>
      <c r="K40" s="1"/>
      <c r="L40" s="143">
        <v>10</v>
      </c>
      <c r="M40" s="128" t="s">
        <v>183</v>
      </c>
      <c r="N40" s="144" t="s">
        <v>111</v>
      </c>
      <c r="O40" s="106">
        <v>709</v>
      </c>
    </row>
    <row r="41" spans="2:15" ht="17.100000000000001" customHeight="1" thickBot="1">
      <c r="B41" s="137" t="s">
        <v>95</v>
      </c>
      <c r="C41" s="138" t="s">
        <v>11</v>
      </c>
      <c r="D41" s="139" t="s">
        <v>97</v>
      </c>
      <c r="E41" s="141">
        <f>SUM(E42+E43+E44+J6+J7)</f>
        <v>1326</v>
      </c>
      <c r="F41" s="123"/>
      <c r="G41" s="107" t="s">
        <v>165</v>
      </c>
      <c r="H41" s="108" t="s">
        <v>13</v>
      </c>
      <c r="I41" s="124" t="s">
        <v>97</v>
      </c>
      <c r="J41" s="141">
        <f>SUM(J42:J44)</f>
        <v>1539</v>
      </c>
      <c r="K41" s="1"/>
      <c r="L41" s="145"/>
      <c r="M41" s="146"/>
      <c r="N41" s="147"/>
      <c r="O41" s="148"/>
    </row>
    <row r="42" spans="2:15" ht="17.100000000000001" customHeight="1" thickTop="1" thickBot="1">
      <c r="B42" s="110">
        <v>1</v>
      </c>
      <c r="C42" s="111" t="s">
        <v>184</v>
      </c>
      <c r="D42" s="106" t="s">
        <v>103</v>
      </c>
      <c r="E42" s="118">
        <v>151</v>
      </c>
      <c r="F42" s="123"/>
      <c r="G42" s="110">
        <v>1</v>
      </c>
      <c r="H42" s="111" t="s">
        <v>185</v>
      </c>
      <c r="I42" s="106" t="s">
        <v>94</v>
      </c>
      <c r="J42" s="118">
        <v>415</v>
      </c>
      <c r="K42" s="1"/>
      <c r="L42" s="292" t="s">
        <v>186</v>
      </c>
      <c r="M42" s="293"/>
      <c r="N42" s="296" t="s">
        <v>187</v>
      </c>
      <c r="O42" s="298">
        <f>SUM(E8+E19+E27+E34+E41+J14+J23+J33+J41+O6+O19+O30)</f>
        <v>38557</v>
      </c>
    </row>
    <row r="43" spans="2:15" ht="17.100000000000001" customHeight="1" thickTop="1" thickBot="1">
      <c r="B43" s="110">
        <v>2</v>
      </c>
      <c r="C43" s="111" t="s">
        <v>188</v>
      </c>
      <c r="D43" s="106" t="s">
        <v>94</v>
      </c>
      <c r="E43" s="118">
        <v>137</v>
      </c>
      <c r="F43" s="123"/>
      <c r="G43" s="110">
        <v>2</v>
      </c>
      <c r="H43" s="111" t="s">
        <v>189</v>
      </c>
      <c r="I43" s="106" t="s">
        <v>94</v>
      </c>
      <c r="J43" s="118">
        <v>231</v>
      </c>
      <c r="K43" s="1"/>
      <c r="L43" s="294"/>
      <c r="M43" s="295"/>
      <c r="N43" s="297"/>
      <c r="O43" s="299"/>
    </row>
    <row r="44" spans="2:15" ht="17.100000000000001" customHeight="1" thickBot="1">
      <c r="B44" s="114">
        <v>3</v>
      </c>
      <c r="C44" s="115" t="s">
        <v>190</v>
      </c>
      <c r="D44" s="116" t="s">
        <v>103</v>
      </c>
      <c r="E44" s="117">
        <v>142</v>
      </c>
      <c r="F44" s="123"/>
      <c r="G44" s="149">
        <v>3</v>
      </c>
      <c r="H44" s="150" t="s">
        <v>191</v>
      </c>
      <c r="I44" s="151" t="s">
        <v>94</v>
      </c>
      <c r="J44" s="117">
        <v>893</v>
      </c>
      <c r="K44" s="1"/>
      <c r="L44" s="152"/>
      <c r="M44" s="152"/>
      <c r="N44" s="152"/>
      <c r="O44" s="152"/>
    </row>
    <row r="45" spans="2:15" ht="15" customHeight="1">
      <c r="B45" s="123"/>
      <c r="C45" s="153"/>
      <c r="D45" s="154"/>
      <c r="E45" s="155"/>
      <c r="F45" s="156"/>
      <c r="G45" s="153"/>
      <c r="H45" s="156"/>
      <c r="I45" s="157"/>
      <c r="J45" s="1"/>
      <c r="K45" s="1"/>
      <c r="L45" s="1"/>
      <c r="M45" s="1"/>
      <c r="N45" s="1"/>
      <c r="O45" s="1"/>
    </row>
    <row r="46" spans="2:15" ht="17.25" customHeight="1">
      <c r="B46" s="123"/>
      <c r="C46" s="158" t="s">
        <v>192</v>
      </c>
      <c r="D46" s="154"/>
      <c r="E46" s="155"/>
      <c r="F46" s="156"/>
      <c r="G46" s="153"/>
      <c r="H46" s="156"/>
      <c r="I46" s="3"/>
      <c r="J46" s="3"/>
      <c r="K46" s="1"/>
    </row>
    <row r="47" spans="2:15" ht="15" customHeight="1"/>
    <row r="48" spans="2:15" ht="15" customHeight="1"/>
    <row r="49" spans="2:15" ht="15" customHeight="1">
      <c r="L49" s="159"/>
      <c r="M49" s="160"/>
      <c r="N49" s="161"/>
      <c r="O49" s="161"/>
    </row>
    <row r="50" spans="2:15" ht="1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  <c r="M50" s="160"/>
      <c r="N50" s="161"/>
      <c r="O50" s="161"/>
    </row>
    <row r="51" spans="2:15" ht="15" customHeight="1"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I1" zoomScaleNormal="100" workbookViewId="0">
      <selection activeCell="L1" sqref="L1"/>
    </sheetView>
  </sheetViews>
  <sheetFormatPr defaultRowHeight="14.25"/>
  <cols>
    <col min="1" max="7" width="9.140625" style="164" customWidth="1"/>
    <col min="8" max="8" width="7.7109375" style="164" customWidth="1"/>
    <col min="9" max="9" width="15.28515625" style="164" customWidth="1"/>
    <col min="10" max="10" width="12.5703125" style="164" customWidth="1"/>
    <col min="11" max="11" width="14.42578125" style="164" customWidth="1"/>
    <col min="12" max="27" width="9.140625" style="164" customWidth="1"/>
    <col min="28" max="16384" width="9.140625" style="174"/>
  </cols>
  <sheetData>
    <row r="1" spans="1:31" s="166" customFormat="1" ht="12.7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5"/>
    </row>
    <row r="2" spans="1:31" s="166" customFormat="1" ht="12.75">
      <c r="A2" s="164"/>
      <c r="B2" s="164" t="s">
        <v>193</v>
      </c>
      <c r="C2" s="164" t="s">
        <v>194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</row>
    <row r="3" spans="1:31" s="166" customFormat="1" ht="12.75">
      <c r="A3" s="164"/>
      <c r="B3" s="164" t="s">
        <v>195</v>
      </c>
      <c r="C3" s="164">
        <v>47412</v>
      </c>
      <c r="D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</row>
    <row r="4" spans="1:31" s="166" customFormat="1" ht="12.75">
      <c r="A4" s="164"/>
      <c r="B4" s="164" t="s">
        <v>196</v>
      </c>
      <c r="C4" s="164">
        <v>46323</v>
      </c>
      <c r="D4" s="164"/>
      <c r="H4" s="164" t="s">
        <v>197</v>
      </c>
      <c r="I4" s="166">
        <v>91</v>
      </c>
      <c r="J4" s="166">
        <f>K4+K9</f>
        <v>91</v>
      </c>
      <c r="K4" s="164">
        <v>17</v>
      </c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</row>
    <row r="5" spans="1:31" s="166" customFormat="1" ht="12.75">
      <c r="A5" s="164"/>
      <c r="B5" s="164" t="s">
        <v>198</v>
      </c>
      <c r="C5" s="164">
        <v>46611</v>
      </c>
      <c r="D5" s="164"/>
      <c r="E5" s="164"/>
      <c r="F5" s="164" t="s">
        <v>199</v>
      </c>
      <c r="H5" s="164" t="s">
        <v>200</v>
      </c>
      <c r="I5" s="166">
        <v>66</v>
      </c>
      <c r="J5" s="166">
        <f>K5+K10</f>
        <v>66</v>
      </c>
      <c r="K5" s="164">
        <v>10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</row>
    <row r="6" spans="1:31" s="166" customFormat="1" ht="12.75">
      <c r="A6" s="164"/>
      <c r="B6" s="164" t="s">
        <v>201</v>
      </c>
      <c r="C6" s="164">
        <v>47115</v>
      </c>
      <c r="D6" s="164"/>
      <c r="E6" s="164" t="s">
        <v>202</v>
      </c>
      <c r="F6" s="164">
        <v>3891</v>
      </c>
      <c r="H6" s="167" t="s">
        <v>203</v>
      </c>
      <c r="I6" s="166">
        <v>103</v>
      </c>
      <c r="J6" s="166">
        <f>K6+K11</f>
        <v>103</v>
      </c>
      <c r="K6" s="164">
        <v>13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</row>
    <row r="7" spans="1:31" s="166" customFormat="1" ht="12.75">
      <c r="A7" s="164"/>
      <c r="B7" s="164" t="s">
        <v>204</v>
      </c>
      <c r="C7" s="164">
        <v>49935</v>
      </c>
      <c r="D7" s="164"/>
      <c r="E7" s="164" t="s">
        <v>205</v>
      </c>
      <c r="F7" s="164">
        <v>3429</v>
      </c>
      <c r="H7" s="166" t="s">
        <v>206</v>
      </c>
      <c r="I7" s="166">
        <v>155</v>
      </c>
      <c r="J7" s="166">
        <f>K7+K12</f>
        <v>155</v>
      </c>
      <c r="K7" s="164">
        <v>14</v>
      </c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</row>
    <row r="8" spans="1:31" s="166" customFormat="1" ht="12.75">
      <c r="A8" s="164"/>
      <c r="B8" s="164" t="s">
        <v>207</v>
      </c>
      <c r="C8" s="164">
        <v>49241</v>
      </c>
      <c r="D8" s="164"/>
      <c r="E8" s="164" t="s">
        <v>208</v>
      </c>
      <c r="F8" s="164">
        <v>3558</v>
      </c>
      <c r="H8" s="166" t="s">
        <v>209</v>
      </c>
      <c r="I8" s="166">
        <v>321</v>
      </c>
      <c r="J8" s="166">
        <f>K8+K13</f>
        <v>321</v>
      </c>
      <c r="K8" s="164">
        <v>7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</row>
    <row r="9" spans="1:31" s="166" customFormat="1" ht="12.75">
      <c r="A9" s="164"/>
      <c r="B9" s="164" t="s">
        <v>210</v>
      </c>
      <c r="C9" s="164">
        <v>47476</v>
      </c>
      <c r="D9" s="164"/>
      <c r="E9" s="164" t="s">
        <v>211</v>
      </c>
      <c r="F9" s="164">
        <v>3109</v>
      </c>
      <c r="K9" s="166">
        <v>74</v>
      </c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</row>
    <row r="10" spans="1:31" s="166" customFormat="1" ht="12.75">
      <c r="A10" s="164"/>
      <c r="B10" s="164" t="s">
        <v>212</v>
      </c>
      <c r="C10" s="164">
        <v>45550</v>
      </c>
      <c r="D10" s="164"/>
      <c r="E10" s="164" t="s">
        <v>213</v>
      </c>
      <c r="F10" s="164">
        <v>3274</v>
      </c>
      <c r="K10" s="166">
        <v>56</v>
      </c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</row>
    <row r="11" spans="1:31" s="166" customFormat="1" ht="12.75">
      <c r="A11" s="164"/>
      <c r="B11" s="164" t="s">
        <v>214</v>
      </c>
      <c r="C11" s="164">
        <v>43237</v>
      </c>
      <c r="D11" s="164"/>
      <c r="E11" s="164" t="s">
        <v>195</v>
      </c>
      <c r="F11" s="164">
        <v>3795</v>
      </c>
      <c r="K11" s="166">
        <v>90</v>
      </c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</row>
    <row r="12" spans="1:31" s="166" customFormat="1" ht="12.75">
      <c r="A12" s="164"/>
      <c r="B12" s="164" t="s">
        <v>215</v>
      </c>
      <c r="C12" s="164">
        <v>41465</v>
      </c>
      <c r="D12" s="164"/>
      <c r="E12" s="164"/>
      <c r="F12" s="164"/>
      <c r="K12" s="166">
        <v>141</v>
      </c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</row>
    <row r="13" spans="1:31" s="166" customFormat="1" ht="12.75">
      <c r="A13" s="164"/>
      <c r="B13" s="164" t="s">
        <v>216</v>
      </c>
      <c r="C13" s="164">
        <v>40245</v>
      </c>
      <c r="D13" s="164"/>
      <c r="E13" s="164" t="s">
        <v>212</v>
      </c>
      <c r="F13" s="164">
        <v>4294</v>
      </c>
      <c r="K13" s="166">
        <v>314</v>
      </c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</row>
    <row r="14" spans="1:31" s="166" customFormat="1" ht="12.75">
      <c r="A14" s="164"/>
      <c r="B14" s="164" t="s">
        <v>217</v>
      </c>
      <c r="C14" s="164">
        <v>39340</v>
      </c>
      <c r="D14" s="164"/>
      <c r="E14" s="164" t="s">
        <v>214</v>
      </c>
      <c r="F14" s="164">
        <v>3345</v>
      </c>
      <c r="J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</row>
    <row r="15" spans="1:31" s="166" customFormat="1" ht="12.75">
      <c r="A15" s="164"/>
      <c r="B15" s="164" t="s">
        <v>218</v>
      </c>
      <c r="C15" s="164">
        <v>38557</v>
      </c>
      <c r="D15" s="164"/>
      <c r="E15" s="164" t="s">
        <v>215</v>
      </c>
      <c r="F15" s="164">
        <v>3566</v>
      </c>
      <c r="J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</row>
    <row r="16" spans="1:31" s="166" customFormat="1" ht="12.75">
      <c r="A16" s="164"/>
      <c r="B16" s="164"/>
      <c r="E16" s="164" t="s">
        <v>216</v>
      </c>
      <c r="F16" s="164">
        <v>3759</v>
      </c>
      <c r="H16" s="164"/>
      <c r="I16" s="164"/>
      <c r="J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E16" s="168"/>
    </row>
    <row r="17" spans="1:31" s="166" customFormat="1" ht="12.75">
      <c r="A17" s="164"/>
      <c r="B17" s="164"/>
      <c r="C17" s="164"/>
      <c r="D17" s="164"/>
      <c r="E17" s="164" t="s">
        <v>217</v>
      </c>
      <c r="F17" s="164">
        <v>4336</v>
      </c>
      <c r="H17" s="164"/>
      <c r="I17" s="164"/>
      <c r="J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E17" s="168"/>
    </row>
    <row r="18" spans="1:31" s="166" customFormat="1" ht="12.75">
      <c r="A18" s="164"/>
      <c r="B18" s="164"/>
      <c r="C18" s="164"/>
      <c r="D18" s="164"/>
      <c r="E18" s="164" t="s">
        <v>218</v>
      </c>
      <c r="F18" s="164">
        <v>4276</v>
      </c>
      <c r="H18" s="164"/>
      <c r="I18" s="164"/>
      <c r="J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E18" s="168"/>
    </row>
    <row r="19" spans="1:31" s="166" customFormat="1" ht="12.75">
      <c r="A19" s="164"/>
      <c r="B19" s="164"/>
      <c r="C19" s="164"/>
      <c r="D19" s="164"/>
      <c r="G19" s="164"/>
      <c r="H19" s="164"/>
      <c r="I19" s="164"/>
      <c r="J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E19" s="168"/>
    </row>
    <row r="20" spans="1:31" s="166" customFormat="1" ht="12.75">
      <c r="A20" s="164"/>
      <c r="B20" s="164"/>
      <c r="C20" s="164"/>
      <c r="D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E20" s="168"/>
    </row>
    <row r="21" spans="1:31" s="166" customFormat="1" ht="12.75">
      <c r="A21" s="164"/>
      <c r="B21" s="164"/>
      <c r="C21" s="164"/>
      <c r="D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E21" s="168"/>
    </row>
    <row r="22" spans="1:31" s="166" customFormat="1" ht="12.75">
      <c r="A22" s="164"/>
      <c r="B22" s="164">
        <v>3391</v>
      </c>
      <c r="C22" s="164"/>
      <c r="D22" s="164"/>
      <c r="E22" s="164"/>
      <c r="F22" s="164"/>
      <c r="G22" s="164"/>
      <c r="H22" s="164"/>
      <c r="I22" s="164"/>
      <c r="J22" s="169" t="s">
        <v>219</v>
      </c>
      <c r="K22" s="168">
        <f t="shared" ref="K22:K34" si="0">B22/B$35</f>
        <v>0.41874536922696964</v>
      </c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E22" s="168"/>
    </row>
    <row r="23" spans="1:31" s="166" customFormat="1" ht="12.75">
      <c r="A23" s="164"/>
      <c r="B23" s="164">
        <v>172</v>
      </c>
      <c r="C23" s="164"/>
      <c r="D23" s="164"/>
      <c r="E23" s="164"/>
      <c r="F23" s="164"/>
      <c r="G23" s="164"/>
      <c r="H23" s="164"/>
      <c r="I23" s="164"/>
      <c r="J23" s="169" t="s">
        <v>220</v>
      </c>
      <c r="K23" s="168">
        <f t="shared" si="0"/>
        <v>2.123981229933317E-2</v>
      </c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E23" s="168"/>
    </row>
    <row r="24" spans="1:31" s="166" customFormat="1" ht="12.75">
      <c r="A24" s="164"/>
      <c r="B24" s="164">
        <v>80</v>
      </c>
      <c r="C24" s="164"/>
      <c r="D24" s="164"/>
      <c r="E24" s="164"/>
      <c r="F24" s="164"/>
      <c r="G24" s="164"/>
      <c r="H24" s="164"/>
      <c r="I24" s="164"/>
      <c r="J24" s="169" t="s">
        <v>221</v>
      </c>
      <c r="K24" s="168">
        <f t="shared" si="0"/>
        <v>9.8789824648061256E-3</v>
      </c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E24" s="168"/>
    </row>
    <row r="25" spans="1:31" s="166" customFormat="1" ht="12.75" customHeight="1">
      <c r="A25" s="164"/>
      <c r="B25" s="164">
        <v>87</v>
      </c>
      <c r="C25" s="164"/>
      <c r="D25" s="164"/>
      <c r="E25" s="164"/>
      <c r="F25" s="164"/>
      <c r="G25" s="164"/>
      <c r="H25" s="164"/>
      <c r="I25" s="164"/>
      <c r="J25" s="170" t="s">
        <v>222</v>
      </c>
      <c r="K25" s="168">
        <f t="shared" si="0"/>
        <v>1.0743393430476662E-2</v>
      </c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E25" s="168"/>
    </row>
    <row r="26" spans="1:31" s="166" customFormat="1" ht="12.75" customHeight="1">
      <c r="A26" s="164"/>
      <c r="B26" s="164">
        <v>123</v>
      </c>
      <c r="C26" s="164"/>
      <c r="D26" s="164"/>
      <c r="E26" s="164"/>
      <c r="F26" s="164"/>
      <c r="G26" s="164"/>
      <c r="H26" s="164"/>
      <c r="I26" s="164"/>
      <c r="J26" s="171" t="s">
        <v>223</v>
      </c>
      <c r="K26" s="168">
        <f t="shared" si="0"/>
        <v>1.5188935539639417E-2</v>
      </c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E26" s="168"/>
    </row>
    <row r="27" spans="1:31" s="166" customFormat="1" ht="12.75">
      <c r="A27" s="164"/>
      <c r="B27" s="164">
        <v>147</v>
      </c>
      <c r="C27" s="164"/>
      <c r="D27" s="164"/>
      <c r="E27" s="164"/>
      <c r="F27" s="164"/>
      <c r="G27" s="164"/>
      <c r="H27" s="164"/>
      <c r="I27" s="164"/>
      <c r="J27" s="172" t="s">
        <v>224</v>
      </c>
      <c r="K27" s="168">
        <f t="shared" si="0"/>
        <v>1.8152630279081254E-2</v>
      </c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E27" s="168"/>
    </row>
    <row r="28" spans="1:31" s="166" customFormat="1" ht="12.75">
      <c r="A28" s="164"/>
      <c r="B28" s="164">
        <v>1007</v>
      </c>
      <c r="C28" s="164"/>
      <c r="D28" s="164"/>
      <c r="E28" s="164"/>
      <c r="F28" s="164"/>
      <c r="G28" s="164"/>
      <c r="H28" s="164"/>
      <c r="I28" s="164"/>
      <c r="J28" s="172" t="s">
        <v>225</v>
      </c>
      <c r="K28" s="168">
        <f t="shared" si="0"/>
        <v>0.12435169177574709</v>
      </c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E28" s="168"/>
    </row>
    <row r="29" spans="1:31" s="166" customFormat="1" ht="12.75">
      <c r="A29" s="164"/>
      <c r="B29" s="164">
        <v>158</v>
      </c>
      <c r="C29" s="164"/>
      <c r="D29" s="164"/>
      <c r="E29" s="164"/>
      <c r="F29" s="164"/>
      <c r="G29" s="164"/>
      <c r="H29" s="164"/>
      <c r="I29" s="164"/>
      <c r="J29" s="172" t="s">
        <v>226</v>
      </c>
      <c r="K29" s="168">
        <f t="shared" si="0"/>
        <v>1.9510990367992097E-2</v>
      </c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E29" s="168"/>
    </row>
    <row r="30" spans="1:31" s="166" customFormat="1" ht="12.75">
      <c r="A30" s="164"/>
      <c r="B30" s="164">
        <v>247</v>
      </c>
      <c r="C30" s="164"/>
      <c r="D30" s="164"/>
      <c r="E30" s="164"/>
      <c r="F30" s="164"/>
      <c r="G30" s="164"/>
      <c r="H30" s="164"/>
      <c r="I30" s="164"/>
      <c r="J30" s="172" t="s">
        <v>227</v>
      </c>
      <c r="K30" s="168">
        <f t="shared" si="0"/>
        <v>3.0501358360088909E-2</v>
      </c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</row>
    <row r="31" spans="1:31" s="166" customFormat="1" ht="12.75">
      <c r="A31" s="164"/>
      <c r="B31" s="164">
        <v>1683</v>
      </c>
      <c r="C31" s="164"/>
      <c r="D31" s="164"/>
      <c r="E31" s="164"/>
      <c r="F31" s="164"/>
      <c r="G31" s="164"/>
      <c r="H31" s="164"/>
      <c r="I31" s="164"/>
      <c r="J31" s="172" t="s">
        <v>228</v>
      </c>
      <c r="K31" s="168">
        <f t="shared" si="0"/>
        <v>0.20782909360335886</v>
      </c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</row>
    <row r="32" spans="1:31" s="166" customFormat="1" ht="12.75">
      <c r="A32" s="164"/>
      <c r="B32" s="164">
        <v>620</v>
      </c>
      <c r="C32" s="164"/>
      <c r="D32" s="164"/>
      <c r="E32" s="164"/>
      <c r="F32" s="164"/>
      <c r="G32" s="164"/>
      <c r="H32" s="164"/>
      <c r="I32" s="164"/>
      <c r="J32" s="172" t="s">
        <v>229</v>
      </c>
      <c r="K32" s="168">
        <f t="shared" si="0"/>
        <v>7.6562114102247475E-2</v>
      </c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</row>
    <row r="33" spans="1:27" s="166" customFormat="1" ht="12.75">
      <c r="A33" s="164"/>
      <c r="B33" s="164">
        <v>60</v>
      </c>
      <c r="C33" s="164"/>
      <c r="D33" s="164"/>
      <c r="E33" s="164"/>
      <c r="F33" s="164"/>
      <c r="G33" s="164"/>
      <c r="H33" s="164"/>
      <c r="I33" s="164"/>
      <c r="J33" s="172" t="s">
        <v>230</v>
      </c>
      <c r="K33" s="168">
        <f t="shared" si="0"/>
        <v>7.4092368486045933E-3</v>
      </c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</row>
    <row r="34" spans="1:27" s="166" customFormat="1" ht="12.75">
      <c r="A34" s="164"/>
      <c r="B34" s="164">
        <v>323</v>
      </c>
      <c r="C34" s="164"/>
      <c r="D34" s="164"/>
      <c r="E34" s="164"/>
      <c r="F34" s="164"/>
      <c r="G34" s="164"/>
      <c r="H34" s="164"/>
      <c r="I34" s="164"/>
      <c r="J34" s="172" t="s">
        <v>231</v>
      </c>
      <c r="K34" s="168">
        <f t="shared" si="0"/>
        <v>3.9886391701654728E-2</v>
      </c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</row>
    <row r="35" spans="1:27" s="166" customFormat="1" ht="12.75">
      <c r="A35" s="164"/>
      <c r="B35" s="164">
        <v>8098</v>
      </c>
      <c r="C35" s="164"/>
      <c r="D35" s="164"/>
      <c r="E35" s="164"/>
      <c r="F35" s="164"/>
      <c r="G35" s="164"/>
      <c r="H35" s="164"/>
      <c r="I35" s="164"/>
      <c r="J35" s="172"/>
      <c r="K35" s="168">
        <f>SUM(K22:K34)</f>
        <v>1</v>
      </c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</row>
    <row r="36" spans="1:27" s="166" customFormat="1" ht="12.75">
      <c r="A36" s="164"/>
      <c r="B36" s="164"/>
      <c r="C36" s="164"/>
      <c r="D36" s="164"/>
      <c r="E36" s="164"/>
      <c r="F36" s="164"/>
      <c r="G36" s="164"/>
      <c r="H36" s="164"/>
      <c r="I36" s="164"/>
      <c r="J36" s="172"/>
      <c r="K36" s="168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</row>
    <row r="37" spans="1:27" s="166" customFormat="1" ht="12.75">
      <c r="A37" s="164"/>
      <c r="B37" s="164">
        <f>SUM(B22:B34)</f>
        <v>8098</v>
      </c>
      <c r="C37" s="164"/>
      <c r="D37" s="164"/>
      <c r="E37" s="164"/>
      <c r="F37" s="164"/>
      <c r="G37" s="164"/>
      <c r="H37" s="164"/>
      <c r="I37" s="164"/>
      <c r="J37" s="164"/>
      <c r="K37" s="173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</row>
    <row r="38" spans="1:27" s="166" customFormat="1" ht="12.75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8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</row>
    <row r="39" spans="1:27" s="166" customFormat="1" ht="12.75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8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</row>
    <row r="40" spans="1:27" s="166" customFormat="1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8"/>
      <c r="M40" s="308" t="s">
        <v>232</v>
      </c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</row>
    <row r="41" spans="1:27" s="166" customFormat="1" ht="12.75" customHeight="1">
      <c r="L41" s="168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</row>
    <row r="42" spans="1:27" s="166" customFormat="1" ht="12.75">
      <c r="L42" s="168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</row>
    <row r="43" spans="1:27" s="166" customFormat="1" ht="12.75">
      <c r="L43" s="168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</row>
    <row r="44" spans="1:27" s="166" customFormat="1" ht="12.75">
      <c r="L44" s="168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</row>
    <row r="45" spans="1:27" s="166" customFormat="1" ht="12.75">
      <c r="L45" s="168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</row>
    <row r="46" spans="1:27" s="166" customFormat="1" ht="12.75">
      <c r="L46" s="168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</row>
    <row r="47" spans="1:27" s="166" customFormat="1" ht="12.75">
      <c r="L47" s="168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</row>
    <row r="48" spans="1:27" s="166" customFormat="1" ht="12.75">
      <c r="L48" s="168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</row>
    <row r="49" spans="1:27" s="166" customFormat="1" ht="12.75">
      <c r="L49" s="168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</row>
    <row r="50" spans="1:27" s="166" customFormat="1" ht="12.75">
      <c r="L50" s="168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</row>
    <row r="51" spans="1:27" s="166" customFormat="1" ht="12.75">
      <c r="L51" s="168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</row>
    <row r="52" spans="1:27" s="166" customFormat="1" ht="12.75">
      <c r="L52" s="168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</row>
    <row r="53" spans="1:27" s="166" customFormat="1" ht="12.75">
      <c r="L53" s="173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</row>
    <row r="54" spans="1:27" s="166" customFormat="1" ht="12.75"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</row>
    <row r="55" spans="1:27" s="166" customFormat="1" ht="12.75"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</row>
    <row r="56" spans="1:27" s="166" customFormat="1" ht="12.75"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</row>
    <row r="57" spans="1:27" s="166" customFormat="1" ht="12.75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</row>
    <row r="58" spans="1:27" s="166" customFormat="1" ht="12.75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</row>
    <row r="59" spans="1:27" s="166" customFormat="1" ht="12.75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</row>
    <row r="60" spans="1:27" s="166" customFormat="1" ht="12.75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</row>
    <row r="61" spans="1:27" s="166" customFormat="1" ht="12.75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zoomScale="75" workbookViewId="0"/>
  </sheetViews>
  <sheetFormatPr defaultRowHeight="12.75"/>
  <cols>
    <col min="1" max="1" width="2.85546875" style="163" customWidth="1"/>
    <col min="2" max="2" width="4.7109375" style="163" customWidth="1"/>
    <col min="3" max="3" width="25" style="163" customWidth="1"/>
    <col min="4" max="4" width="26.28515625" style="163" customWidth="1"/>
    <col min="5" max="5" width="13.28515625" style="368" customWidth="1"/>
    <col min="6" max="8" width="12.28515625" style="368" customWidth="1"/>
    <col min="9" max="9" width="13" style="368" customWidth="1"/>
    <col min="10" max="10" width="12.42578125" style="368" customWidth="1"/>
    <col min="11" max="11" width="12.5703125" style="434" customWidth="1"/>
    <col min="12" max="12" width="12.28515625" style="368" customWidth="1"/>
    <col min="13" max="13" width="12.140625" style="434" customWidth="1"/>
    <col min="14" max="15" width="12.28515625" style="368" customWidth="1"/>
    <col min="16" max="16" width="12.28515625" style="434" customWidth="1"/>
    <col min="17" max="17" width="12.85546875" style="368" customWidth="1"/>
    <col min="18" max="18" width="13.42578125" style="368" customWidth="1"/>
    <col min="19" max="19" width="15.85546875" style="368" customWidth="1"/>
    <col min="20" max="20" width="10.7109375" style="163" bestFit="1" customWidth="1"/>
    <col min="21" max="16384" width="9.140625" style="163"/>
  </cols>
  <sheetData>
    <row r="2" spans="2:20" ht="42" customHeight="1">
      <c r="B2" s="310"/>
      <c r="C2" s="311"/>
      <c r="D2" s="312"/>
      <c r="E2" s="313" t="s">
        <v>233</v>
      </c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0"/>
      <c r="Q2" s="310"/>
      <c r="R2" s="315"/>
      <c r="S2" s="316"/>
    </row>
    <row r="3" spans="2:20" ht="48.75" customHeight="1">
      <c r="B3" s="317" t="s">
        <v>234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</row>
    <row r="4" spans="2:20" ht="42" customHeight="1" thickBot="1">
      <c r="B4" s="318" t="s">
        <v>235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2:20" ht="40.5" customHeight="1" thickBot="1">
      <c r="B5" s="320" t="s">
        <v>1</v>
      </c>
      <c r="C5" s="321" t="s">
        <v>2</v>
      </c>
      <c r="D5" s="322" t="s">
        <v>3</v>
      </c>
      <c r="E5" s="323" t="s">
        <v>236</v>
      </c>
      <c r="F5" s="324" t="s">
        <v>237</v>
      </c>
      <c r="G5" s="325" t="s">
        <v>6</v>
      </c>
      <c r="H5" s="325" t="s">
        <v>7</v>
      </c>
      <c r="I5" s="325" t="s">
        <v>8</v>
      </c>
      <c r="J5" s="325" t="s">
        <v>9</v>
      </c>
      <c r="K5" s="325" t="s">
        <v>10</v>
      </c>
      <c r="L5" s="325" t="s">
        <v>11</v>
      </c>
      <c r="M5" s="325" t="s">
        <v>12</v>
      </c>
      <c r="N5" s="325" t="s">
        <v>13</v>
      </c>
      <c r="O5" s="325" t="s">
        <v>238</v>
      </c>
      <c r="P5" s="325" t="s">
        <v>239</v>
      </c>
      <c r="Q5" s="325" t="s">
        <v>16</v>
      </c>
      <c r="R5" s="325" t="s">
        <v>17</v>
      </c>
      <c r="S5" s="326" t="s">
        <v>18</v>
      </c>
    </row>
    <row r="6" spans="2:20" ht="24" customHeight="1" thickBot="1">
      <c r="B6" s="327"/>
      <c r="C6" s="328" t="s">
        <v>240</v>
      </c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</row>
    <row r="7" spans="2:20" ht="24" customHeight="1" thickBot="1">
      <c r="B7" s="329" t="s">
        <v>20</v>
      </c>
      <c r="C7" s="330" t="s">
        <v>241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2"/>
    </row>
    <row r="8" spans="2:20" ht="24" customHeight="1" thickBot="1">
      <c r="B8" s="333"/>
      <c r="C8" s="334" t="s">
        <v>242</v>
      </c>
      <c r="D8" s="335"/>
      <c r="E8" s="336">
        <v>295</v>
      </c>
      <c r="F8" s="336">
        <v>252</v>
      </c>
      <c r="G8" s="337">
        <v>418</v>
      </c>
      <c r="H8" s="337">
        <v>499</v>
      </c>
      <c r="I8" s="337">
        <v>676</v>
      </c>
      <c r="J8" s="337">
        <v>77</v>
      </c>
      <c r="K8" s="337">
        <v>519</v>
      </c>
      <c r="L8" s="337">
        <v>205</v>
      </c>
      <c r="M8" s="337">
        <v>339</v>
      </c>
      <c r="N8" s="337">
        <v>296</v>
      </c>
      <c r="O8" s="337">
        <v>326</v>
      </c>
      <c r="P8" s="337">
        <v>463</v>
      </c>
      <c r="Q8" s="337">
        <v>561</v>
      </c>
      <c r="R8" s="338">
        <v>466</v>
      </c>
      <c r="S8" s="339">
        <f>SUM(E8:R8)</f>
        <v>5392</v>
      </c>
    </row>
    <row r="9" spans="2:20" ht="24" customHeight="1" thickBot="1">
      <c r="B9" s="333"/>
      <c r="C9" s="340" t="s">
        <v>243</v>
      </c>
      <c r="D9" s="341"/>
      <c r="E9" s="342">
        <v>669</v>
      </c>
      <c r="F9" s="342">
        <v>468</v>
      </c>
      <c r="G9" s="342">
        <v>721</v>
      </c>
      <c r="H9" s="342">
        <v>908</v>
      </c>
      <c r="I9" s="342">
        <v>1296</v>
      </c>
      <c r="J9" s="342">
        <v>199</v>
      </c>
      <c r="K9" s="342">
        <v>875</v>
      </c>
      <c r="L9" s="342">
        <v>361</v>
      </c>
      <c r="M9" s="342">
        <v>509</v>
      </c>
      <c r="N9" s="342">
        <v>423</v>
      </c>
      <c r="O9" s="342">
        <v>1025</v>
      </c>
      <c r="P9" s="342">
        <v>826</v>
      </c>
      <c r="Q9" s="342">
        <v>1095</v>
      </c>
      <c r="R9" s="343">
        <v>832</v>
      </c>
      <c r="S9" s="339">
        <f>SUM(E9:R9)</f>
        <v>10207</v>
      </c>
      <c r="T9" s="344"/>
    </row>
    <row r="10" spans="2:20" ht="24" customHeight="1" thickBot="1">
      <c r="B10" s="333"/>
      <c r="C10" s="345" t="s">
        <v>244</v>
      </c>
      <c r="D10" s="334"/>
      <c r="E10" s="346">
        <v>585</v>
      </c>
      <c r="F10" s="346">
        <v>360</v>
      </c>
      <c r="G10" s="346">
        <v>558</v>
      </c>
      <c r="H10" s="346">
        <v>727</v>
      </c>
      <c r="I10" s="346">
        <v>1079</v>
      </c>
      <c r="J10" s="346">
        <v>209</v>
      </c>
      <c r="K10" s="346">
        <v>684</v>
      </c>
      <c r="L10" s="346">
        <v>228</v>
      </c>
      <c r="M10" s="346">
        <v>419</v>
      </c>
      <c r="N10" s="346">
        <v>318</v>
      </c>
      <c r="O10" s="346">
        <v>989</v>
      </c>
      <c r="P10" s="346">
        <v>586</v>
      </c>
      <c r="Q10" s="342">
        <v>906</v>
      </c>
      <c r="R10" s="347">
        <v>601</v>
      </c>
      <c r="S10" s="339">
        <f>SUM(E10:R10)</f>
        <v>8249</v>
      </c>
      <c r="T10" s="344"/>
    </row>
    <row r="11" spans="2:20" ht="24" customHeight="1" thickBot="1">
      <c r="B11" s="333"/>
      <c r="C11" s="345" t="s">
        <v>245</v>
      </c>
      <c r="D11" s="334"/>
      <c r="E11" s="348">
        <v>507</v>
      </c>
      <c r="F11" s="348">
        <v>381</v>
      </c>
      <c r="G11" s="348">
        <v>497</v>
      </c>
      <c r="H11" s="348">
        <v>634</v>
      </c>
      <c r="I11" s="348">
        <v>889</v>
      </c>
      <c r="J11" s="348">
        <v>191</v>
      </c>
      <c r="K11" s="348">
        <v>545</v>
      </c>
      <c r="L11" s="348">
        <v>242</v>
      </c>
      <c r="M11" s="348">
        <v>393</v>
      </c>
      <c r="N11" s="348">
        <v>250</v>
      </c>
      <c r="O11" s="348">
        <v>737</v>
      </c>
      <c r="P11" s="348">
        <v>507</v>
      </c>
      <c r="Q11" s="346">
        <v>681</v>
      </c>
      <c r="R11" s="349">
        <v>591</v>
      </c>
      <c r="S11" s="339">
        <f>SUM(E11:R11)</f>
        <v>7045</v>
      </c>
      <c r="T11" s="344"/>
    </row>
    <row r="12" spans="2:20" ht="24" customHeight="1" thickBot="1">
      <c r="B12" s="350"/>
      <c r="C12" s="351" t="s">
        <v>246</v>
      </c>
      <c r="D12" s="352"/>
      <c r="E12" s="353">
        <v>702</v>
      </c>
      <c r="F12" s="353">
        <v>451</v>
      </c>
      <c r="G12" s="354">
        <v>506</v>
      </c>
      <c r="H12" s="354">
        <v>695</v>
      </c>
      <c r="I12" s="354">
        <v>840</v>
      </c>
      <c r="J12" s="354">
        <v>255</v>
      </c>
      <c r="K12" s="354">
        <v>598</v>
      </c>
      <c r="L12" s="354">
        <v>290</v>
      </c>
      <c r="M12" s="355">
        <v>404</v>
      </c>
      <c r="N12" s="355">
        <v>252</v>
      </c>
      <c r="O12" s="355">
        <v>831</v>
      </c>
      <c r="P12" s="355">
        <v>504</v>
      </c>
      <c r="Q12" s="348">
        <v>687</v>
      </c>
      <c r="R12" s="355">
        <v>649</v>
      </c>
      <c r="S12" s="339">
        <f>SUM(E12:R12)</f>
        <v>7664</v>
      </c>
      <c r="T12" s="344"/>
    </row>
    <row r="13" spans="2:20" ht="24" customHeight="1" thickBot="1">
      <c r="B13" s="356" t="s">
        <v>247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7"/>
      <c r="T13" s="344"/>
    </row>
    <row r="14" spans="2:20" ht="24" customHeight="1" thickBot="1">
      <c r="B14" s="358">
        <v>2</v>
      </c>
      <c r="C14" s="359" t="s">
        <v>248</v>
      </c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2"/>
      <c r="T14" s="344"/>
    </row>
    <row r="15" spans="2:20" ht="24" customHeight="1" thickBot="1">
      <c r="B15" s="360"/>
      <c r="C15" s="361" t="s">
        <v>249</v>
      </c>
      <c r="D15" s="334"/>
      <c r="E15" s="346">
        <v>521</v>
      </c>
      <c r="F15" s="346">
        <v>201</v>
      </c>
      <c r="G15" s="362">
        <v>166</v>
      </c>
      <c r="H15" s="362">
        <v>277</v>
      </c>
      <c r="I15" s="362">
        <v>345</v>
      </c>
      <c r="J15" s="362">
        <v>73</v>
      </c>
      <c r="K15" s="362">
        <v>215</v>
      </c>
      <c r="L15" s="362">
        <v>94</v>
      </c>
      <c r="M15" s="363">
        <v>162</v>
      </c>
      <c r="N15" s="363">
        <v>137</v>
      </c>
      <c r="O15" s="363">
        <v>791</v>
      </c>
      <c r="P15" s="363">
        <v>283</v>
      </c>
      <c r="Q15" s="363">
        <v>276</v>
      </c>
      <c r="R15" s="363">
        <v>241</v>
      </c>
      <c r="S15" s="339">
        <f>SUM(E15:R15)</f>
        <v>3782</v>
      </c>
      <c r="T15" s="344"/>
    </row>
    <row r="16" spans="2:20" ht="24" customHeight="1" thickBot="1">
      <c r="B16" s="360" t="s">
        <v>22</v>
      </c>
      <c r="C16" s="361" t="s">
        <v>250</v>
      </c>
      <c r="D16" s="334"/>
      <c r="E16" s="346">
        <v>583</v>
      </c>
      <c r="F16" s="346">
        <v>351</v>
      </c>
      <c r="G16" s="362">
        <v>535</v>
      </c>
      <c r="H16" s="362">
        <v>704</v>
      </c>
      <c r="I16" s="362">
        <v>1092</v>
      </c>
      <c r="J16" s="362">
        <v>183</v>
      </c>
      <c r="K16" s="362">
        <v>568</v>
      </c>
      <c r="L16" s="362">
        <v>270</v>
      </c>
      <c r="M16" s="363">
        <v>428</v>
      </c>
      <c r="N16" s="363">
        <v>351</v>
      </c>
      <c r="O16" s="363">
        <v>984</v>
      </c>
      <c r="P16" s="363">
        <v>553</v>
      </c>
      <c r="Q16" s="363">
        <v>908</v>
      </c>
      <c r="R16" s="363">
        <v>736</v>
      </c>
      <c r="S16" s="339">
        <f>SUM(E16:R16)</f>
        <v>8246</v>
      </c>
      <c r="T16" s="344"/>
    </row>
    <row r="17" spans="2:20" s="368" customFormat="1" ht="24" customHeight="1" thickBot="1">
      <c r="B17" s="364" t="s">
        <v>22</v>
      </c>
      <c r="C17" s="365" t="s">
        <v>251</v>
      </c>
      <c r="D17" s="366"/>
      <c r="E17" s="346">
        <v>317</v>
      </c>
      <c r="F17" s="346">
        <v>157</v>
      </c>
      <c r="G17" s="362">
        <v>326</v>
      </c>
      <c r="H17" s="362">
        <v>261</v>
      </c>
      <c r="I17" s="362">
        <v>414</v>
      </c>
      <c r="J17" s="362">
        <v>83</v>
      </c>
      <c r="K17" s="362">
        <v>271</v>
      </c>
      <c r="L17" s="362">
        <v>114</v>
      </c>
      <c r="M17" s="363">
        <v>197</v>
      </c>
      <c r="N17" s="363">
        <v>127</v>
      </c>
      <c r="O17" s="363">
        <v>429</v>
      </c>
      <c r="P17" s="363">
        <v>251</v>
      </c>
      <c r="Q17" s="363">
        <v>336</v>
      </c>
      <c r="R17" s="363">
        <v>288</v>
      </c>
      <c r="S17" s="339">
        <f>SUM(E17:R17)</f>
        <v>3571</v>
      </c>
      <c r="T17" s="367"/>
    </row>
    <row r="18" spans="2:20" s="368" customFormat="1" ht="24" customHeight="1" thickBot="1">
      <c r="B18" s="364"/>
      <c r="C18" s="369" t="s">
        <v>252</v>
      </c>
      <c r="D18" s="370"/>
      <c r="E18" s="353">
        <v>643</v>
      </c>
      <c r="F18" s="353">
        <v>545</v>
      </c>
      <c r="G18" s="354">
        <v>850</v>
      </c>
      <c r="H18" s="354">
        <v>1168</v>
      </c>
      <c r="I18" s="354">
        <v>1433</v>
      </c>
      <c r="J18" s="354">
        <v>277</v>
      </c>
      <c r="K18" s="354">
        <v>1100</v>
      </c>
      <c r="L18" s="354">
        <v>427</v>
      </c>
      <c r="M18" s="355">
        <v>706</v>
      </c>
      <c r="N18" s="355">
        <v>517</v>
      </c>
      <c r="O18" s="355">
        <v>834</v>
      </c>
      <c r="P18" s="355">
        <v>881</v>
      </c>
      <c r="Q18" s="355">
        <v>1193</v>
      </c>
      <c r="R18" s="363">
        <v>899</v>
      </c>
      <c r="S18" s="339">
        <f>SUM(E18:R18)</f>
        <v>11473</v>
      </c>
      <c r="T18" s="367"/>
    </row>
    <row r="19" spans="2:20" s="368" customFormat="1" ht="24" customHeight="1" thickBot="1">
      <c r="B19" s="371"/>
      <c r="C19" s="372" t="s">
        <v>253</v>
      </c>
      <c r="D19" s="373"/>
      <c r="E19" s="374">
        <v>694</v>
      </c>
      <c r="F19" s="374">
        <v>658</v>
      </c>
      <c r="G19" s="375">
        <v>823</v>
      </c>
      <c r="H19" s="375">
        <v>1053</v>
      </c>
      <c r="I19" s="375">
        <v>1496</v>
      </c>
      <c r="J19" s="375">
        <v>315</v>
      </c>
      <c r="K19" s="375">
        <v>1067</v>
      </c>
      <c r="L19" s="375">
        <v>421</v>
      </c>
      <c r="M19" s="376">
        <v>571</v>
      </c>
      <c r="N19" s="376">
        <v>407</v>
      </c>
      <c r="O19" s="376">
        <v>870</v>
      </c>
      <c r="P19" s="376">
        <v>918</v>
      </c>
      <c r="Q19" s="376">
        <v>1217</v>
      </c>
      <c r="R19" s="376">
        <v>975</v>
      </c>
      <c r="S19" s="339">
        <f>SUM(E19:R19)</f>
        <v>11485</v>
      </c>
      <c r="T19" s="367"/>
    </row>
    <row r="20" spans="2:20" ht="24" customHeight="1" thickBot="1">
      <c r="B20" s="377" t="s">
        <v>254</v>
      </c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</row>
    <row r="21" spans="2:20" ht="24" customHeight="1" thickBot="1">
      <c r="B21" s="329">
        <v>3</v>
      </c>
      <c r="C21" s="379" t="s">
        <v>255</v>
      </c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1"/>
    </row>
    <row r="22" spans="2:20" ht="24" customHeight="1" thickBot="1">
      <c r="B22" s="382"/>
      <c r="C22" s="345" t="s">
        <v>256</v>
      </c>
      <c r="D22" s="334"/>
      <c r="E22" s="348">
        <v>381</v>
      </c>
      <c r="F22" s="348">
        <v>247</v>
      </c>
      <c r="G22" s="348">
        <v>421</v>
      </c>
      <c r="H22" s="348">
        <v>427</v>
      </c>
      <c r="I22" s="348">
        <v>812</v>
      </c>
      <c r="J22" s="348">
        <v>142</v>
      </c>
      <c r="K22" s="348">
        <v>441</v>
      </c>
      <c r="L22" s="348">
        <v>189</v>
      </c>
      <c r="M22" s="348">
        <v>305</v>
      </c>
      <c r="N22" s="348">
        <v>241</v>
      </c>
      <c r="O22" s="348">
        <v>548</v>
      </c>
      <c r="P22" s="348">
        <v>394</v>
      </c>
      <c r="Q22" s="348">
        <v>660</v>
      </c>
      <c r="R22" s="349">
        <v>443</v>
      </c>
      <c r="S22" s="383">
        <f t="shared" ref="S22:S28" si="0">SUM(E22:R22)</f>
        <v>5651</v>
      </c>
    </row>
    <row r="23" spans="2:20" ht="24" customHeight="1" thickBot="1">
      <c r="B23" s="384"/>
      <c r="C23" s="345" t="s">
        <v>257</v>
      </c>
      <c r="D23" s="334"/>
      <c r="E23" s="346">
        <v>531</v>
      </c>
      <c r="F23" s="346">
        <v>417</v>
      </c>
      <c r="G23" s="362">
        <v>589</v>
      </c>
      <c r="H23" s="362">
        <v>807</v>
      </c>
      <c r="I23" s="362">
        <v>1014</v>
      </c>
      <c r="J23" s="362">
        <v>168</v>
      </c>
      <c r="K23" s="362">
        <v>765</v>
      </c>
      <c r="L23" s="362">
        <v>287</v>
      </c>
      <c r="M23" s="363">
        <v>382</v>
      </c>
      <c r="N23" s="363">
        <v>398</v>
      </c>
      <c r="O23" s="363">
        <v>690</v>
      </c>
      <c r="P23" s="363">
        <v>588</v>
      </c>
      <c r="Q23" s="363">
        <v>923</v>
      </c>
      <c r="R23" s="363">
        <v>709</v>
      </c>
      <c r="S23" s="383">
        <f t="shared" si="0"/>
        <v>8268</v>
      </c>
    </row>
    <row r="24" spans="2:20" ht="24" customHeight="1" thickBot="1">
      <c r="B24" s="384"/>
      <c r="C24" s="345" t="s">
        <v>258</v>
      </c>
      <c r="D24" s="334"/>
      <c r="E24" s="348">
        <v>380</v>
      </c>
      <c r="F24" s="348">
        <v>280</v>
      </c>
      <c r="G24" s="348">
        <v>406</v>
      </c>
      <c r="H24" s="348">
        <v>546</v>
      </c>
      <c r="I24" s="348">
        <v>705</v>
      </c>
      <c r="J24" s="348">
        <v>116</v>
      </c>
      <c r="K24" s="348">
        <v>512</v>
      </c>
      <c r="L24" s="348">
        <v>227</v>
      </c>
      <c r="M24" s="348">
        <v>305</v>
      </c>
      <c r="N24" s="348">
        <v>237</v>
      </c>
      <c r="O24" s="348">
        <v>647</v>
      </c>
      <c r="P24" s="348">
        <v>409</v>
      </c>
      <c r="Q24" s="348">
        <v>624</v>
      </c>
      <c r="R24" s="349">
        <v>472</v>
      </c>
      <c r="S24" s="383">
        <f t="shared" si="0"/>
        <v>5866</v>
      </c>
    </row>
    <row r="25" spans="2:20" s="368" customFormat="1" ht="24" customHeight="1" thickBot="1">
      <c r="B25" s="385"/>
      <c r="C25" s="386" t="s">
        <v>259</v>
      </c>
      <c r="D25" s="387"/>
      <c r="E25" s="346">
        <v>486</v>
      </c>
      <c r="F25" s="346">
        <v>321</v>
      </c>
      <c r="G25" s="362">
        <v>456</v>
      </c>
      <c r="H25" s="362">
        <v>672</v>
      </c>
      <c r="I25" s="362">
        <v>789</v>
      </c>
      <c r="J25" s="362">
        <v>166</v>
      </c>
      <c r="K25" s="362">
        <v>546</v>
      </c>
      <c r="L25" s="362">
        <v>225</v>
      </c>
      <c r="M25" s="363">
        <v>301</v>
      </c>
      <c r="N25" s="363">
        <v>262</v>
      </c>
      <c r="O25" s="363">
        <v>691</v>
      </c>
      <c r="P25" s="363">
        <v>438</v>
      </c>
      <c r="Q25" s="363">
        <v>663</v>
      </c>
      <c r="R25" s="363">
        <v>569</v>
      </c>
      <c r="S25" s="383">
        <f t="shared" si="0"/>
        <v>6585</v>
      </c>
    </row>
    <row r="26" spans="2:20" ht="24" customHeight="1" thickBot="1">
      <c r="B26" s="384"/>
      <c r="C26" s="345" t="s">
        <v>260</v>
      </c>
      <c r="D26" s="334"/>
      <c r="E26" s="348">
        <v>443</v>
      </c>
      <c r="F26" s="348">
        <v>274</v>
      </c>
      <c r="G26" s="348">
        <v>297</v>
      </c>
      <c r="H26" s="348">
        <v>390</v>
      </c>
      <c r="I26" s="348">
        <v>506</v>
      </c>
      <c r="J26" s="348">
        <v>152</v>
      </c>
      <c r="K26" s="348">
        <v>336</v>
      </c>
      <c r="L26" s="348">
        <v>196</v>
      </c>
      <c r="M26" s="348">
        <v>276</v>
      </c>
      <c r="N26" s="348">
        <v>136</v>
      </c>
      <c r="O26" s="348">
        <v>570</v>
      </c>
      <c r="P26" s="348">
        <v>330</v>
      </c>
      <c r="Q26" s="348">
        <v>421</v>
      </c>
      <c r="R26" s="349">
        <v>354</v>
      </c>
      <c r="S26" s="383">
        <f t="shared" si="0"/>
        <v>4681</v>
      </c>
    </row>
    <row r="27" spans="2:20" s="368" customFormat="1" ht="24" customHeight="1" thickBot="1">
      <c r="B27" s="385"/>
      <c r="C27" s="386" t="s">
        <v>261</v>
      </c>
      <c r="D27" s="387"/>
      <c r="E27" s="346">
        <v>233</v>
      </c>
      <c r="F27" s="346">
        <v>139</v>
      </c>
      <c r="G27" s="362">
        <v>107</v>
      </c>
      <c r="H27" s="362">
        <v>179</v>
      </c>
      <c r="I27" s="362">
        <v>172</v>
      </c>
      <c r="J27" s="362">
        <v>82</v>
      </c>
      <c r="K27" s="362">
        <v>121</v>
      </c>
      <c r="L27" s="362">
        <v>79</v>
      </c>
      <c r="M27" s="363">
        <v>144</v>
      </c>
      <c r="N27" s="363">
        <v>85</v>
      </c>
      <c r="O27" s="363">
        <v>257</v>
      </c>
      <c r="P27" s="363">
        <v>141</v>
      </c>
      <c r="Q27" s="363">
        <v>135</v>
      </c>
      <c r="R27" s="363">
        <v>170</v>
      </c>
      <c r="S27" s="383">
        <f t="shared" si="0"/>
        <v>2044</v>
      </c>
    </row>
    <row r="28" spans="2:20" ht="24" customHeight="1" thickBot="1">
      <c r="B28" s="388"/>
      <c r="C28" s="389" t="s">
        <v>262</v>
      </c>
      <c r="D28" s="390"/>
      <c r="E28" s="391">
        <v>304</v>
      </c>
      <c r="F28" s="391">
        <v>234</v>
      </c>
      <c r="G28" s="391">
        <v>424</v>
      </c>
      <c r="H28" s="391">
        <v>442</v>
      </c>
      <c r="I28" s="391">
        <v>782</v>
      </c>
      <c r="J28" s="391">
        <v>105</v>
      </c>
      <c r="K28" s="391">
        <v>500</v>
      </c>
      <c r="L28" s="391">
        <v>123</v>
      </c>
      <c r="M28" s="391">
        <v>351</v>
      </c>
      <c r="N28" s="391">
        <v>180</v>
      </c>
      <c r="O28" s="391">
        <v>505</v>
      </c>
      <c r="P28" s="391">
        <v>586</v>
      </c>
      <c r="Q28" s="391">
        <v>504</v>
      </c>
      <c r="R28" s="392">
        <v>422</v>
      </c>
      <c r="S28" s="383">
        <f t="shared" si="0"/>
        <v>5462</v>
      </c>
    </row>
    <row r="29" spans="2:20" s="368" customFormat="1" ht="24" customHeight="1" thickBot="1">
      <c r="B29" s="356" t="s">
        <v>263</v>
      </c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7"/>
    </row>
    <row r="30" spans="2:20" s="368" customFormat="1" ht="24" customHeight="1" thickBot="1">
      <c r="B30" s="393" t="s">
        <v>31</v>
      </c>
      <c r="C30" s="394" t="s">
        <v>264</v>
      </c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6"/>
    </row>
    <row r="31" spans="2:20" ht="24" customHeight="1" thickBot="1">
      <c r="B31" s="384"/>
      <c r="C31" s="345" t="s">
        <v>265</v>
      </c>
      <c r="D31" s="334"/>
      <c r="E31" s="397">
        <v>614</v>
      </c>
      <c r="F31" s="397">
        <v>333</v>
      </c>
      <c r="G31" s="397">
        <v>399</v>
      </c>
      <c r="H31" s="397">
        <v>414</v>
      </c>
      <c r="I31" s="397">
        <v>698</v>
      </c>
      <c r="J31" s="397">
        <v>191</v>
      </c>
      <c r="K31" s="397">
        <v>457</v>
      </c>
      <c r="L31" s="397">
        <v>206</v>
      </c>
      <c r="M31" s="397">
        <v>331</v>
      </c>
      <c r="N31" s="397">
        <v>264</v>
      </c>
      <c r="O31" s="397">
        <v>601</v>
      </c>
      <c r="P31" s="397">
        <v>459</v>
      </c>
      <c r="Q31" s="397">
        <v>664</v>
      </c>
      <c r="R31" s="398">
        <v>550</v>
      </c>
      <c r="S31" s="383">
        <f t="shared" ref="S31:S36" si="1">SUM(E31:R31)</f>
        <v>6181</v>
      </c>
    </row>
    <row r="32" spans="2:20" s="368" customFormat="1" ht="24" customHeight="1" thickBot="1">
      <c r="B32" s="385"/>
      <c r="C32" s="386" t="s">
        <v>266</v>
      </c>
      <c r="D32" s="387"/>
      <c r="E32" s="397">
        <v>592</v>
      </c>
      <c r="F32" s="347">
        <v>332</v>
      </c>
      <c r="G32" s="363">
        <v>436</v>
      </c>
      <c r="H32" s="363">
        <v>578</v>
      </c>
      <c r="I32" s="363">
        <v>665</v>
      </c>
      <c r="J32" s="363">
        <v>179</v>
      </c>
      <c r="K32" s="363">
        <v>561</v>
      </c>
      <c r="L32" s="363">
        <v>229</v>
      </c>
      <c r="M32" s="363">
        <v>405</v>
      </c>
      <c r="N32" s="363">
        <v>226</v>
      </c>
      <c r="O32" s="363">
        <v>644</v>
      </c>
      <c r="P32" s="363">
        <v>447</v>
      </c>
      <c r="Q32" s="363">
        <v>663</v>
      </c>
      <c r="R32" s="363">
        <v>485</v>
      </c>
      <c r="S32" s="383">
        <f t="shared" si="1"/>
        <v>6442</v>
      </c>
    </row>
    <row r="33" spans="1:19" ht="24" customHeight="1" thickBot="1">
      <c r="B33" s="384"/>
      <c r="C33" s="351" t="s">
        <v>267</v>
      </c>
      <c r="D33" s="352"/>
      <c r="E33" s="336">
        <v>429</v>
      </c>
      <c r="F33" s="353">
        <v>289</v>
      </c>
      <c r="G33" s="399">
        <v>345</v>
      </c>
      <c r="H33" s="399">
        <v>456</v>
      </c>
      <c r="I33" s="399">
        <v>605</v>
      </c>
      <c r="J33" s="399">
        <v>154</v>
      </c>
      <c r="K33" s="399">
        <v>456</v>
      </c>
      <c r="L33" s="399">
        <v>213</v>
      </c>
      <c r="M33" s="399">
        <v>363</v>
      </c>
      <c r="N33" s="399">
        <v>208</v>
      </c>
      <c r="O33" s="353">
        <v>583</v>
      </c>
      <c r="P33" s="399">
        <v>437</v>
      </c>
      <c r="Q33" s="399">
        <v>591</v>
      </c>
      <c r="R33" s="400">
        <v>446</v>
      </c>
      <c r="S33" s="383">
        <f t="shared" si="1"/>
        <v>5575</v>
      </c>
    </row>
    <row r="34" spans="1:19" ht="24" customHeight="1" thickBot="1">
      <c r="B34" s="384"/>
      <c r="C34" s="386" t="s">
        <v>268</v>
      </c>
      <c r="D34" s="387"/>
      <c r="E34" s="353">
        <v>494</v>
      </c>
      <c r="F34" s="336">
        <v>411</v>
      </c>
      <c r="G34" s="401">
        <v>525</v>
      </c>
      <c r="H34" s="401">
        <v>557</v>
      </c>
      <c r="I34" s="401">
        <v>864</v>
      </c>
      <c r="J34" s="401">
        <v>180</v>
      </c>
      <c r="K34" s="401">
        <v>591</v>
      </c>
      <c r="L34" s="401">
        <v>262</v>
      </c>
      <c r="M34" s="401">
        <v>399</v>
      </c>
      <c r="N34" s="401">
        <v>267</v>
      </c>
      <c r="O34" s="336">
        <v>725</v>
      </c>
      <c r="P34" s="401">
        <v>543</v>
      </c>
      <c r="Q34" s="401">
        <v>771</v>
      </c>
      <c r="R34" s="402">
        <v>532</v>
      </c>
      <c r="S34" s="383">
        <f t="shared" si="1"/>
        <v>7121</v>
      </c>
    </row>
    <row r="35" spans="1:19" ht="24" customHeight="1" thickBot="1">
      <c r="B35" s="384"/>
      <c r="C35" s="403" t="s">
        <v>269</v>
      </c>
      <c r="D35" s="404"/>
      <c r="E35" s="336">
        <v>338</v>
      </c>
      <c r="F35" s="405">
        <v>268</v>
      </c>
      <c r="G35" s="406">
        <v>411</v>
      </c>
      <c r="H35" s="406">
        <v>560</v>
      </c>
      <c r="I35" s="406">
        <v>772</v>
      </c>
      <c r="J35" s="406">
        <v>115</v>
      </c>
      <c r="K35" s="406">
        <v>522</v>
      </c>
      <c r="L35" s="406">
        <v>241</v>
      </c>
      <c r="M35" s="406">
        <v>265</v>
      </c>
      <c r="N35" s="406">
        <v>223</v>
      </c>
      <c r="O35" s="405">
        <v>707</v>
      </c>
      <c r="P35" s="406">
        <v>508</v>
      </c>
      <c r="Q35" s="406">
        <v>657</v>
      </c>
      <c r="R35" s="407">
        <v>465</v>
      </c>
      <c r="S35" s="383">
        <f t="shared" si="1"/>
        <v>6052</v>
      </c>
    </row>
    <row r="36" spans="1:19" ht="24" customHeight="1" thickBot="1">
      <c r="B36" s="408"/>
      <c r="C36" s="409" t="s">
        <v>270</v>
      </c>
      <c r="D36" s="410"/>
      <c r="E36" s="411">
        <v>291</v>
      </c>
      <c r="F36" s="411">
        <v>279</v>
      </c>
      <c r="G36" s="412">
        <v>584</v>
      </c>
      <c r="H36" s="412">
        <v>898</v>
      </c>
      <c r="I36" s="412">
        <v>1176</v>
      </c>
      <c r="J36" s="412">
        <v>112</v>
      </c>
      <c r="K36" s="412">
        <v>634</v>
      </c>
      <c r="L36" s="412">
        <v>175</v>
      </c>
      <c r="M36" s="412">
        <v>301</v>
      </c>
      <c r="N36" s="412">
        <v>351</v>
      </c>
      <c r="O36" s="411">
        <v>648</v>
      </c>
      <c r="P36" s="412">
        <v>492</v>
      </c>
      <c r="Q36" s="412">
        <v>584</v>
      </c>
      <c r="R36" s="413">
        <v>661</v>
      </c>
      <c r="S36" s="383">
        <f t="shared" si="1"/>
        <v>7186</v>
      </c>
    </row>
    <row r="37" spans="1:19" ht="24" customHeight="1" thickBot="1">
      <c r="B37" s="414"/>
      <c r="C37" s="415"/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5"/>
      <c r="P37" s="415"/>
      <c r="Q37" s="415"/>
      <c r="R37" s="415"/>
      <c r="S37" s="415"/>
    </row>
    <row r="38" spans="1:19" ht="39" customHeight="1" thickBot="1">
      <c r="B38" s="416" t="s">
        <v>42</v>
      </c>
      <c r="C38" s="417" t="s">
        <v>271</v>
      </c>
      <c r="D38" s="418"/>
      <c r="E38" s="419">
        <v>2758</v>
      </c>
      <c r="F38" s="419">
        <v>1912</v>
      </c>
      <c r="G38" s="419">
        <v>2700</v>
      </c>
      <c r="H38" s="419">
        <v>3463</v>
      </c>
      <c r="I38" s="419">
        <v>4780</v>
      </c>
      <c r="J38" s="419">
        <v>931</v>
      </c>
      <c r="K38" s="419">
        <v>3221</v>
      </c>
      <c r="L38" s="419">
        <v>1326</v>
      </c>
      <c r="M38" s="419">
        <v>2064</v>
      </c>
      <c r="N38" s="419">
        <v>1539</v>
      </c>
      <c r="O38" s="419">
        <v>3908</v>
      </c>
      <c r="P38" s="419">
        <v>2886</v>
      </c>
      <c r="Q38" s="419">
        <v>3930</v>
      </c>
      <c r="R38" s="420">
        <v>3139</v>
      </c>
      <c r="S38" s="421">
        <f>SUM(E38:R38)</f>
        <v>38557</v>
      </c>
    </row>
    <row r="39" spans="1:19" ht="15" customHeight="1">
      <c r="B39" s="422"/>
      <c r="C39" s="423"/>
      <c r="D39" s="423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</row>
    <row r="40" spans="1:19" ht="14.25" customHeight="1">
      <c r="B40" s="424"/>
      <c r="E40" s="425">
        <f t="shared" ref="E40:R40" si="2">E8+E9+E10+E11+E12</f>
        <v>2758</v>
      </c>
      <c r="F40" s="425">
        <f t="shared" si="2"/>
        <v>1912</v>
      </c>
      <c r="G40" s="425">
        <f t="shared" si="2"/>
        <v>2700</v>
      </c>
      <c r="H40" s="425">
        <f t="shared" si="2"/>
        <v>3463</v>
      </c>
      <c r="I40" s="425">
        <f t="shared" si="2"/>
        <v>4780</v>
      </c>
      <c r="J40" s="425">
        <f t="shared" si="2"/>
        <v>931</v>
      </c>
      <c r="K40" s="425">
        <f t="shared" si="2"/>
        <v>3221</v>
      </c>
      <c r="L40" s="425">
        <f t="shared" si="2"/>
        <v>1326</v>
      </c>
      <c r="M40" s="425">
        <f t="shared" si="2"/>
        <v>2064</v>
      </c>
      <c r="N40" s="425">
        <f t="shared" si="2"/>
        <v>1539</v>
      </c>
      <c r="O40" s="425">
        <f t="shared" si="2"/>
        <v>3908</v>
      </c>
      <c r="P40" s="425">
        <f t="shared" si="2"/>
        <v>2886</v>
      </c>
      <c r="Q40" s="425">
        <f t="shared" si="2"/>
        <v>3930</v>
      </c>
      <c r="R40" s="425">
        <f t="shared" si="2"/>
        <v>3139</v>
      </c>
      <c r="S40" s="425">
        <f>SUM(E40:R40)</f>
        <v>38557</v>
      </c>
    </row>
    <row r="41" spans="1:19" ht="14.25" customHeight="1">
      <c r="B41" s="424"/>
      <c r="E41" s="425">
        <f t="shared" ref="E41:R41" si="3">E15+E16+E17+E18+E19</f>
        <v>2758</v>
      </c>
      <c r="F41" s="425">
        <f t="shared" si="3"/>
        <v>1912</v>
      </c>
      <c r="G41" s="425">
        <f t="shared" si="3"/>
        <v>2700</v>
      </c>
      <c r="H41" s="425">
        <f t="shared" si="3"/>
        <v>3463</v>
      </c>
      <c r="I41" s="425">
        <f t="shared" si="3"/>
        <v>4780</v>
      </c>
      <c r="J41" s="425">
        <f t="shared" si="3"/>
        <v>931</v>
      </c>
      <c r="K41" s="425">
        <f t="shared" si="3"/>
        <v>3221</v>
      </c>
      <c r="L41" s="425">
        <f t="shared" si="3"/>
        <v>1326</v>
      </c>
      <c r="M41" s="425">
        <f t="shared" si="3"/>
        <v>2064</v>
      </c>
      <c r="N41" s="425">
        <f t="shared" si="3"/>
        <v>1539</v>
      </c>
      <c r="O41" s="425">
        <f t="shared" si="3"/>
        <v>3908</v>
      </c>
      <c r="P41" s="425">
        <f t="shared" si="3"/>
        <v>2886</v>
      </c>
      <c r="Q41" s="425">
        <f t="shared" si="3"/>
        <v>3930</v>
      </c>
      <c r="R41" s="425">
        <f t="shared" si="3"/>
        <v>3139</v>
      </c>
      <c r="S41" s="425">
        <f>SUM(E41:R41)</f>
        <v>38557</v>
      </c>
    </row>
    <row r="42" spans="1:19" ht="15.75">
      <c r="A42" s="163" t="s">
        <v>22</v>
      </c>
      <c r="B42" s="426"/>
      <c r="C42" s="427"/>
      <c r="D42" s="428"/>
      <c r="E42" s="429">
        <f t="shared" ref="E42:R42" si="4">E22+E23+E24+E25+E26+E27+E28</f>
        <v>2758</v>
      </c>
      <c r="F42" s="429">
        <f t="shared" si="4"/>
        <v>1912</v>
      </c>
      <c r="G42" s="429">
        <f t="shared" si="4"/>
        <v>2700</v>
      </c>
      <c r="H42" s="429">
        <f t="shared" si="4"/>
        <v>3463</v>
      </c>
      <c r="I42" s="429">
        <f t="shared" si="4"/>
        <v>4780</v>
      </c>
      <c r="J42" s="429">
        <f t="shared" si="4"/>
        <v>931</v>
      </c>
      <c r="K42" s="429">
        <f t="shared" si="4"/>
        <v>3221</v>
      </c>
      <c r="L42" s="429">
        <f t="shared" si="4"/>
        <v>1326</v>
      </c>
      <c r="M42" s="429">
        <f t="shared" si="4"/>
        <v>2064</v>
      </c>
      <c r="N42" s="429">
        <f t="shared" si="4"/>
        <v>1539</v>
      </c>
      <c r="O42" s="429">
        <f t="shared" si="4"/>
        <v>3908</v>
      </c>
      <c r="P42" s="429">
        <f t="shared" si="4"/>
        <v>2886</v>
      </c>
      <c r="Q42" s="429">
        <f t="shared" si="4"/>
        <v>3930</v>
      </c>
      <c r="R42" s="429">
        <f t="shared" si="4"/>
        <v>3139</v>
      </c>
      <c r="S42" s="425">
        <f>SUM(E42:R42)</f>
        <v>38557</v>
      </c>
    </row>
    <row r="43" spans="1:19" ht="15.75">
      <c r="B43" s="426"/>
      <c r="C43" s="430"/>
      <c r="D43" s="431"/>
      <c r="E43" s="432">
        <f t="shared" ref="E43:R43" si="5">E31+E32+E33+E34+E35+E36</f>
        <v>2758</v>
      </c>
      <c r="F43" s="432">
        <f t="shared" si="5"/>
        <v>1912</v>
      </c>
      <c r="G43" s="432">
        <f t="shared" si="5"/>
        <v>2700</v>
      </c>
      <c r="H43" s="432">
        <f t="shared" si="5"/>
        <v>3463</v>
      </c>
      <c r="I43" s="432">
        <f t="shared" si="5"/>
        <v>4780</v>
      </c>
      <c r="J43" s="432">
        <f t="shared" si="5"/>
        <v>931</v>
      </c>
      <c r="K43" s="432">
        <f t="shared" si="5"/>
        <v>3221</v>
      </c>
      <c r="L43" s="432">
        <f t="shared" si="5"/>
        <v>1326</v>
      </c>
      <c r="M43" s="432">
        <f t="shared" si="5"/>
        <v>2064</v>
      </c>
      <c r="N43" s="432">
        <f t="shared" si="5"/>
        <v>1539</v>
      </c>
      <c r="O43" s="432">
        <f t="shared" si="5"/>
        <v>3908</v>
      </c>
      <c r="P43" s="432">
        <f t="shared" si="5"/>
        <v>2886</v>
      </c>
      <c r="Q43" s="432">
        <f t="shared" si="5"/>
        <v>3930</v>
      </c>
      <c r="R43" s="432">
        <f t="shared" si="5"/>
        <v>3139</v>
      </c>
      <c r="S43" s="425">
        <f>SUM(E43:R43)</f>
        <v>38557</v>
      </c>
    </row>
    <row r="44" spans="1:19">
      <c r="B44" s="433"/>
    </row>
    <row r="45" spans="1:19">
      <c r="S45" s="435">
        <f>S8+S9+S10+S11+S12</f>
        <v>38557</v>
      </c>
    </row>
    <row r="46" spans="1:19">
      <c r="S46" s="435">
        <f>S15+S16+S17+S18+S19</f>
        <v>38557</v>
      </c>
    </row>
    <row r="47" spans="1:19">
      <c r="S47" s="436">
        <f>S22+S23+S24+S25+S26+S27+S28</f>
        <v>38557</v>
      </c>
    </row>
    <row r="48" spans="1:19">
      <c r="S48" s="437">
        <f>S31+S32+S33+S34+S35+S36</f>
        <v>38557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7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IX 15</vt:lpstr>
      <vt:lpstr>Gminy IX.15</vt:lpstr>
      <vt:lpstr>Wykresy IX 15</vt:lpstr>
      <vt:lpstr>Zał. III kw. 15</vt:lpstr>
      <vt:lpstr>'Gminy IX.15'!Obszar_wydruku</vt:lpstr>
      <vt:lpstr>'Stan i struktura IX 15'!Obszar_wydruku</vt:lpstr>
      <vt:lpstr>'Wykresy IX 15'!Obszar_wydruku</vt:lpstr>
      <vt:lpstr>'Zał. III kw. 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2015-10-13T06:33:58Z</dcterms:created>
  <dcterms:modified xsi:type="dcterms:W3CDTF">2015-10-13T10:37:12Z</dcterms:modified>
</cp:coreProperties>
</file>