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55" windowHeight="11280"/>
  </bookViews>
  <sheets>
    <sheet name="Stan i struktura X 20" sheetId="1" r:id="rId1"/>
    <sheet name="Gminy X.20" sheetId="3" r:id="rId2"/>
    <sheet name="Wykresy X 20" sheetId="2" r:id="rId3"/>
  </sheets>
  <externalReferences>
    <externalReference r:id="rId4"/>
  </externalReferences>
  <definedNames>
    <definedName name="_xlnm.Print_Area" localSheetId="1">'Gminy X.20'!$B$1:$O$46</definedName>
    <definedName name="_xlnm.Print_Area" localSheetId="0">'Stan i struktura X 20'!$B$2:$S$68</definedName>
    <definedName name="_xlnm.Print_Area" localSheetId="2">'Wykresy X 20'!$N$1:$AB$41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E6" i="3" s="1"/>
  <c r="J33" i="3"/>
  <c r="O30" i="3"/>
  <c r="E27" i="3"/>
  <c r="J23" i="3"/>
  <c r="O19" i="3"/>
  <c r="E19" i="3"/>
  <c r="J14" i="3"/>
  <c r="J12" i="3"/>
  <c r="E8" i="3"/>
  <c r="O42" i="3" s="1"/>
  <c r="O6" i="3"/>
  <c r="B38" i="2" l="1"/>
  <c r="L36" i="2"/>
  <c r="L34" i="2"/>
  <c r="K34" i="2"/>
  <c r="L33" i="2"/>
  <c r="K33" i="2"/>
  <c r="L32" i="2"/>
  <c r="K32" i="2"/>
  <c r="L31" i="2"/>
  <c r="K31" i="2"/>
  <c r="L30" i="2"/>
  <c r="K30" i="2"/>
  <c r="L29" i="2"/>
  <c r="L28" i="2"/>
  <c r="L27" i="2"/>
  <c r="K27" i="2"/>
  <c r="L26" i="2"/>
  <c r="K26" i="2"/>
  <c r="L25" i="2"/>
  <c r="K25" i="2"/>
  <c r="L24" i="2"/>
  <c r="K24" i="2"/>
  <c r="L23" i="2"/>
  <c r="K23" i="2"/>
  <c r="L22" i="2"/>
  <c r="K22" i="2"/>
  <c r="K19" i="2" s="1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U65" i="1" s="1"/>
  <c r="F65" i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U61" i="1" s="1"/>
  <c r="F61" i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U57" i="1" s="1"/>
  <c r="F57" i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U53" i="1" s="1"/>
  <c r="F53" i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U49" i="1" s="1"/>
  <c r="F49" i="1"/>
  <c r="F67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R9" i="1"/>
  <c r="O9" i="1"/>
  <c r="N9" i="1"/>
  <c r="K9" i="1"/>
  <c r="J9" i="1"/>
  <c r="G9" i="1"/>
  <c r="F9" i="1"/>
  <c r="S7" i="1"/>
  <c r="R7" i="1"/>
  <c r="R8" i="1" s="1"/>
  <c r="Q7" i="1"/>
  <c r="Q8" i="1" s="1"/>
  <c r="P7" i="1"/>
  <c r="P8" i="1" s="1"/>
  <c r="O7" i="1"/>
  <c r="O8" i="1" s="1"/>
  <c r="N7" i="1"/>
  <c r="N8" i="1" s="1"/>
  <c r="M7" i="1"/>
  <c r="M9" i="1" s="1"/>
  <c r="L7" i="1"/>
  <c r="L8" i="1" s="1"/>
  <c r="K7" i="1"/>
  <c r="K8" i="1" s="1"/>
  <c r="J7" i="1"/>
  <c r="J8" i="1" s="1"/>
  <c r="I7" i="1"/>
  <c r="I9" i="1" s="1"/>
  <c r="H7" i="1"/>
  <c r="H8" i="1" s="1"/>
  <c r="G7" i="1"/>
  <c r="G8" i="1" s="1"/>
  <c r="F7" i="1"/>
  <c r="F8" i="1" s="1"/>
  <c r="E7" i="1"/>
  <c r="E8" i="1" s="1"/>
  <c r="S6" i="1"/>
  <c r="S39" i="1" s="1"/>
  <c r="M8" i="1" l="1"/>
  <c r="S8" i="1"/>
  <c r="H9" i="1"/>
  <c r="L9" i="1"/>
  <c r="P9" i="1"/>
  <c r="V49" i="1"/>
  <c r="I8" i="1"/>
  <c r="V7" i="1"/>
  <c r="E9" i="1"/>
  <c r="Q9" i="1"/>
  <c r="U46" i="1"/>
  <c r="U51" i="1"/>
  <c r="U55" i="1"/>
  <c r="U59" i="1"/>
  <c r="U63" i="1"/>
  <c r="G67" i="1"/>
  <c r="S67" i="1" s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<sst xmlns="http://schemas.openxmlformats.org/spreadsheetml/2006/main" count="407" uniqueCount="235">
  <si>
    <t xml:space="preserve">INFORMACJA O STANIE I STRUKTURZE BEZROBOCIA W WOJ. LUBUSKIM W PAŹDZIERNIKU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</si>
  <si>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</si>
  <si>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</si>
  <si>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</si>
  <si>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</si>
  <si>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</si>
  <si>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</si>
  <si>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</si>
  <si>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</si>
  <si>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</si>
  <si>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</si>
  <si>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</si>
  <si>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</si>
  <si>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</si>
  <si>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</si>
  <si>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</si>
  <si>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</si>
  <si>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</si>
  <si>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</si>
  <si>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</si>
  <si>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</si>
  <si>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wrzesień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</si>
  <si>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</si>
  <si>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</si>
  <si>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</si>
  <si>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</si>
  <si>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</si>
  <si>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</si>
  <si>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</si>
  <si>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</si>
  <si>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</si>
  <si>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</si>
  <si>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</si>
  <si>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</si>
  <si>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</si>
  <si>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</si>
  <si>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</si>
  <si>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</si>
  <si>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</si>
  <si>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</si>
  <si>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</si>
  <si>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</si>
  <si>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</si>
  <si>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</si>
  <si>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</si>
  <si>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</si>
  <si>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</si>
  <si>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</si>
  <si>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</si>
  <si>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</si>
  <si>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</si>
  <si>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</si>
  <si>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</si>
  <si>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</si>
  <si>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</si>
  <si>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</si>
  <si>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</si>
  <si>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</si>
  <si>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</si>
  <si>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</si>
  <si>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</si>
  <si>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</si>
  <si>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</si>
  <si>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</si>
  <si>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</si>
  <si>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</si>
  <si>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</si>
  <si>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</si>
  <si>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</si>
  <si>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</si>
  <si>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</si>
  <si>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</si>
  <si>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</si>
  <si>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</si>
  <si>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</si>
  <si>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</si>
  <si>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</si>
  <si>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</si>
  <si>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</si>
  <si>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</si>
  <si>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</si>
  <si>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</si>
  <si>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</si>
  <si>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</si>
  <si>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2020 r. jest podawany przez GUS z miesięcznym opóżnieniem</t>
  </si>
  <si>
    <t>lata</t>
  </si>
  <si>
    <t>liczba bezrobotnych</t>
  </si>
  <si>
    <t>X 2019r.</t>
  </si>
  <si>
    <t>XI 2019r.</t>
  </si>
  <si>
    <t>Podjęcia pracy poza miejscem zamieszkania w ramach bonu na zasiedlenie</t>
  </si>
  <si>
    <t>XII 2019r.</t>
  </si>
  <si>
    <t>oferty pracy</t>
  </si>
  <si>
    <t>Podjęcia pracy w ramach bonu zatrudnieniowego</t>
  </si>
  <si>
    <t>I 2020r.</t>
  </si>
  <si>
    <t>V 2019r.</t>
  </si>
  <si>
    <t>Podjęcie pracy w ramach refundacji składek na ubezpieczenie społeczne</t>
  </si>
  <si>
    <t>II 2020r.</t>
  </si>
  <si>
    <t>VI 2019r.</t>
  </si>
  <si>
    <t>Podjęcia pracy w ramach dofinansowania wynagrodzenia za zatrudnienie skierowanego 
bezrobotnego powyżej 50 r. życia</t>
  </si>
  <si>
    <t>III 2020r.</t>
  </si>
  <si>
    <t>VII 2019r.</t>
  </si>
  <si>
    <t>Rozpoczęcie szkolenia w ramach bonu szkoleniowego</t>
  </si>
  <si>
    <t>IV 2020r.</t>
  </si>
  <si>
    <t>VIII 2019r.</t>
  </si>
  <si>
    <t>Rozpoczęcie stażu w ramach bonu stażowego</t>
  </si>
  <si>
    <t>V 2020r.</t>
  </si>
  <si>
    <t>IX 2019r.</t>
  </si>
  <si>
    <t>VI 2020r.</t>
  </si>
  <si>
    <t>VII 2020r.</t>
  </si>
  <si>
    <t>VIII 2020r.</t>
  </si>
  <si>
    <t>IX 2020r.</t>
  </si>
  <si>
    <t>X 2020r.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</si>
  <si>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</si>
  <si>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</si>
  <si>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</si>
  <si>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</si>
  <si>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</si>
  <si>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</si>
  <si>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</si>
  <si>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</si>
  <si>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</si>
  <si>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</si>
  <si>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</si>
  <si>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</si>
  <si>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</si>
  <si>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</si>
  <si>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</si>
  <si>
    <t>Liczba  bezrobotnych w układzie powiatowych urzędów pracy i gmin woj. lubuskiego zarejestrowanych</t>
  </si>
  <si>
    <t>na koniec października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</si>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</sst>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6" fillId="0" borderId="0" xfId="1" applyFont="1"/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7" fillId="0" borderId="0" xfId="2" applyNumberFormat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8" fillId="0" borderId="0" xfId="1" applyNumberFormat="1" applyFont="1" applyBorder="1" applyAlignment="1">
      <alignment horizontal="right"/>
    </xf>
    <xf numFmtId="10" fontId="39" fillId="0" borderId="0" xfId="1" applyNumberFormat="1" applyFont="1" applyBorder="1" applyAlignment="1">
      <alignment horizontal="right"/>
    </xf>
    <xf numFmtId="10" fontId="33" fillId="0" borderId="0" xfId="1" applyNumberFormat="1" applyFont="1"/>
    <xf numFmtId="165" fontId="38" fillId="0" borderId="0" xfId="2" applyNumberFormat="1" applyFont="1" applyBorder="1" applyAlignment="1">
      <alignment horizontal="right"/>
    </xf>
    <xf numFmtId="0" fontId="32" fillId="0" borderId="0" xfId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56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6" fontId="28" fillId="0" borderId="60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6" fontId="4" fillId="0" borderId="43" xfId="0" applyNumberFormat="1" applyFont="1" applyBorder="1" applyProtection="1"/>
    <xf numFmtId="166" fontId="4" fillId="0" borderId="26" xfId="0" applyNumberFormat="1" applyFont="1" applyBorder="1" applyProtection="1"/>
    <xf numFmtId="0" fontId="3" fillId="7" borderId="24" xfId="0" applyFont="1" applyFill="1" applyBorder="1" applyAlignment="1">
      <alignment horizontal="center"/>
    </xf>
    <xf numFmtId="0" fontId="3" fillId="7" borderId="43" xfId="0" applyFont="1" applyFill="1" applyBorder="1" applyAlignment="1" applyProtection="1">
      <alignment horizontal="left"/>
    </xf>
    <xf numFmtId="166" fontId="3" fillId="7" borderId="61" xfId="0" applyNumberFormat="1" applyFont="1" applyFill="1" applyBorder="1" applyAlignment="1" applyProtection="1">
      <alignment horizontal="right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6" fontId="4" fillId="0" borderId="26" xfId="0" applyNumberFormat="1" applyFont="1" applyBorder="1" applyAlignment="1"/>
    <xf numFmtId="0" fontId="3" fillId="7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6" fontId="4" fillId="0" borderId="31" xfId="0" applyNumberFormat="1" applyFont="1" applyBorder="1" applyProtection="1"/>
    <xf numFmtId="166" fontId="4" fillId="0" borderId="65" xfId="0" applyNumberFormat="1" applyFont="1" applyBorder="1" applyProtection="1"/>
    <xf numFmtId="166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6" fontId="4" fillId="0" borderId="33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41" fillId="0" borderId="6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66" fontId="28" fillId="0" borderId="7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3" xfId="0" applyNumberFormat="1" applyFont="1" applyFill="1" applyBorder="1" applyProtection="1"/>
    <xf numFmtId="166" fontId="3" fillId="7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6" fontId="4" fillId="0" borderId="47" xfId="0" applyNumberFormat="1" applyFont="1" applyBorder="1" applyProtection="1"/>
    <xf numFmtId="166" fontId="4" fillId="0" borderId="72" xfId="0" applyNumberFormat="1" applyFont="1" applyBorder="1" applyProtection="1"/>
    <xf numFmtId="0" fontId="4" fillId="8" borderId="73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6" xfId="0" applyNumberFormat="1" applyFont="1" applyFill="1" applyBorder="1" applyProtection="1"/>
    <xf numFmtId="0" fontId="4" fillId="9" borderId="26" xfId="0" applyNumberFormat="1" applyFont="1" applyFill="1" applyBorder="1" applyAlignment="1">
      <alignment horizontal="right" vertical="center"/>
    </xf>
    <xf numFmtId="166" fontId="4" fillId="0" borderId="61" xfId="0" applyNumberFormat="1" applyFont="1" applyBorder="1" applyProtection="1"/>
    <xf numFmtId="0" fontId="43" fillId="0" borderId="0" xfId="0" applyFont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3" fillId="7" borderId="26" xfId="0" applyFont="1" applyFill="1" applyBorder="1" applyAlignment="1" applyProtection="1">
      <alignment horizontal="left"/>
    </xf>
    <xf numFmtId="166" fontId="3" fillId="7" borderId="26" xfId="0" applyNumberFormat="1" applyFont="1" applyFill="1" applyBorder="1" applyProtection="1"/>
    <xf numFmtId="166" fontId="3" fillId="7" borderId="72" xfId="0" applyNumberFormat="1" applyFont="1" applyFill="1" applyBorder="1" applyProtection="1"/>
    <xf numFmtId="166" fontId="3" fillId="7" borderId="66" xfId="0" applyNumberFormat="1" applyFont="1" applyFill="1" applyBorder="1" applyProtection="1"/>
    <xf numFmtId="166" fontId="4" fillId="0" borderId="27" xfId="0" applyNumberFormat="1" applyFont="1" applyBorder="1" applyProtection="1"/>
    <xf numFmtId="166" fontId="4" fillId="0" borderId="74" xfId="0" applyNumberFormat="1" applyFont="1" applyBorder="1" applyAlignment="1" applyProtection="1">
      <alignment horizontal="center"/>
    </xf>
    <xf numFmtId="166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6" fontId="4" fillId="0" borderId="56" xfId="0" applyNumberFormat="1" applyFont="1" applyBorder="1" applyProtection="1"/>
    <xf numFmtId="166" fontId="4" fillId="0" borderId="57" xfId="0" applyNumberFormat="1" applyFont="1" applyBorder="1" applyProtection="1"/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6" fontId="4" fillId="4" borderId="59" xfId="0" applyNumberFormat="1" applyFont="1" applyFill="1" applyBorder="1" applyAlignment="1" applyProtection="1">
      <alignment horizontal="center" vertical="center" wrapText="1"/>
    </xf>
    <xf numFmtId="166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6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 applyProtection="1">
      <alignment horizontal="left"/>
    </xf>
    <xf numFmtId="166" fontId="44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 2019r. do X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20'!$B$3:$B$15</c:f>
              <c:strCache>
                <c:ptCount val="13"/>
                <c:pt idx="0">
                  <c:v>X 2019r.</c:v>
                </c:pt>
                <c:pt idx="1">
                  <c:v>XI 2019r.</c:v>
                </c:pt>
                <c:pt idx="2">
                  <c:v>XII 2019r.</c:v>
                </c:pt>
                <c:pt idx="3">
                  <c:v>I 2020r.</c:v>
                </c:pt>
                <c:pt idx="4">
                  <c:v>II 2020r.</c:v>
                </c:pt>
                <c:pt idx="5">
                  <c:v>III 2020r.</c:v>
                </c:pt>
                <c:pt idx="6">
                  <c:v>IV 2020r.</c:v>
                </c:pt>
                <c:pt idx="7">
                  <c:v>V 2020r.</c:v>
                </c:pt>
                <c:pt idx="8">
                  <c:v>VI 2020r.</c:v>
                </c:pt>
                <c:pt idx="9">
                  <c:v>VII 2020r.</c:v>
                </c:pt>
                <c:pt idx="10">
                  <c:v>VIII 2020r.</c:v>
                </c:pt>
                <c:pt idx="11">
                  <c:v>IX 2020r.</c:v>
                </c:pt>
                <c:pt idx="12">
                  <c:v>X 2020r.</c:v>
                </c:pt>
              </c:strCache>
            </c:strRef>
          </c:cat>
          <c:val>
            <c:numRef>
              <c:f>'Wykresy X 20'!$C$3:$C$15</c:f>
              <c:numCache>
                <c:formatCode>General</c:formatCode>
                <c:ptCount val="13"/>
                <c:pt idx="0">
                  <c:v>17926</c:v>
                </c:pt>
                <c:pt idx="1">
                  <c:v>17914</c:v>
                </c:pt>
                <c:pt idx="2">
                  <c:v>18498</c:v>
                </c:pt>
                <c:pt idx="3">
                  <c:v>20174</c:v>
                </c:pt>
                <c:pt idx="4">
                  <c:v>20079</c:v>
                </c:pt>
                <c:pt idx="5">
                  <c:v>19838</c:v>
                </c:pt>
                <c:pt idx="6">
                  <c:v>21613</c:v>
                </c:pt>
                <c:pt idx="7">
                  <c:v>23165</c:v>
                </c:pt>
                <c:pt idx="8">
                  <c:v>23529</c:v>
                </c:pt>
                <c:pt idx="9">
                  <c:v>23520</c:v>
                </c:pt>
                <c:pt idx="10">
                  <c:v>23268</c:v>
                </c:pt>
                <c:pt idx="11">
                  <c:v>23138</c:v>
                </c:pt>
                <c:pt idx="12">
                  <c:v>23168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3318440"/>
        <c:axId val="323318832"/>
      </c:barChart>
      <c:catAx>
        <c:axId val="32331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18832"/>
        <c:crossesAt val="17000"/>
        <c:auto val="1"/>
        <c:lblAlgn val="ctr"/>
        <c:lblOffset val="100"/>
        <c:noMultiLvlLbl val="0"/>
      </c:catAx>
      <c:valAx>
        <c:axId val="323318832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18440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 20'!$I$4:$I$9</c:f>
              <c:numCache>
                <c:formatCode>General</c:formatCode>
                <c:ptCount val="6"/>
                <c:pt idx="0">
                  <c:v>149</c:v>
                </c:pt>
                <c:pt idx="1">
                  <c:v>1</c:v>
                </c:pt>
                <c:pt idx="2">
                  <c:v>0</c:v>
                </c:pt>
                <c:pt idx="3">
                  <c:v>25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314128"/>
        <c:axId val="323318048"/>
      </c:barChart>
      <c:catAx>
        <c:axId val="323314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18048"/>
        <c:crosses val="autoZero"/>
        <c:auto val="1"/>
        <c:lblAlgn val="ctr"/>
        <c:lblOffset val="100"/>
        <c:noMultiLvlLbl val="0"/>
      </c:catAx>
      <c:valAx>
        <c:axId val="32331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314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2019r. do X 2019r. oraz od V 2020r. do X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X 20'!$E$6:$E$18</c:f>
              <c:strCache>
                <c:ptCount val="13"/>
                <c:pt idx="0">
                  <c:v>V 2019r.</c:v>
                </c:pt>
                <c:pt idx="1">
                  <c:v>VI 2019r.</c:v>
                </c:pt>
                <c:pt idx="2">
                  <c:v>VII 2019r.</c:v>
                </c:pt>
                <c:pt idx="3">
                  <c:v>VIII 2019r.</c:v>
                </c:pt>
                <c:pt idx="4">
                  <c:v>IX 2019r.</c:v>
                </c:pt>
                <c:pt idx="5">
                  <c:v>X 2019r.</c:v>
                </c:pt>
                <c:pt idx="7">
                  <c:v>V 2020r.</c:v>
                </c:pt>
                <c:pt idx="8">
                  <c:v>VI 2020r.</c:v>
                </c:pt>
                <c:pt idx="9">
                  <c:v>VII 2020r.</c:v>
                </c:pt>
                <c:pt idx="10">
                  <c:v>VIII 2020r.</c:v>
                </c:pt>
                <c:pt idx="11">
                  <c:v>IX 2020r.</c:v>
                </c:pt>
                <c:pt idx="12">
                  <c:v>X 2020r.</c:v>
                </c:pt>
              </c:strCache>
            </c:strRef>
          </c:cat>
          <c:val>
            <c:numRef>
              <c:f>'Wykresy X 20'!$F$6:$F$18</c:f>
              <c:numCache>
                <c:formatCode>General</c:formatCode>
                <c:ptCount val="13"/>
                <c:pt idx="0">
                  <c:v>4267</c:v>
                </c:pt>
                <c:pt idx="1">
                  <c:v>3510</c:v>
                </c:pt>
                <c:pt idx="2">
                  <c:v>4729</c:v>
                </c:pt>
                <c:pt idx="3">
                  <c:v>3474</c:v>
                </c:pt>
                <c:pt idx="4">
                  <c:v>3452</c:v>
                </c:pt>
                <c:pt idx="5">
                  <c:v>3763</c:v>
                </c:pt>
                <c:pt idx="7">
                  <c:v>3029</c:v>
                </c:pt>
                <c:pt idx="8">
                  <c:v>4007</c:v>
                </c:pt>
                <c:pt idx="9">
                  <c:v>4509</c:v>
                </c:pt>
                <c:pt idx="10">
                  <c:v>3775</c:v>
                </c:pt>
                <c:pt idx="11">
                  <c:v>3921</c:v>
                </c:pt>
                <c:pt idx="12">
                  <c:v>3694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3314912"/>
        <c:axId val="323316480"/>
        <c:axId val="0"/>
      </c:bar3DChart>
      <c:catAx>
        <c:axId val="3233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16480"/>
        <c:crosses val="autoZero"/>
        <c:auto val="1"/>
        <c:lblAlgn val="ctr"/>
        <c:lblOffset val="100"/>
        <c:noMultiLvlLbl val="0"/>
      </c:catAx>
      <c:valAx>
        <c:axId val="323316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331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październiku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2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0603543307086611"/>
          <c:w val="0.48354465307221201"/>
          <c:h val="0.387500000000000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60751059963648E-2"/>
                  <c:y val="-7.2262139107611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754032348520526"/>
                  <c:y val="-0.136108923884514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414765462009568"/>
                  <c:y val="2.4480314960629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9.3957758485317538E-2"/>
                  <c:y val="0.159437828083989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9164142943670501E-2"/>
                  <c:y val="0.166397309711286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9.2235233416335827E-2"/>
                  <c:y val="0.175225065616797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618884177939295"/>
                  <c:y val="0.1862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16474863718961"/>
                  <c:y val="0.121510170603674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2442705879713754"/>
                  <c:y val="-2.08334973753280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2793110797047805"/>
                  <c:y val="-9.48731955380578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5.5297574982614353E-2"/>
                  <c:y val="-7.98882874015748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1.4978800726832249E-2"/>
                  <c:y val="-0.194479330708661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6.675348273773471E-2"/>
                  <c:y val="-0.1532736220472441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20'!$K$22:$K$34</c:f>
              <c:numCache>
                <c:formatCode>0.00%</c:formatCode>
                <c:ptCount val="13"/>
                <c:pt idx="0">
                  <c:v>0.52690972222222221</c:v>
                </c:pt>
                <c:pt idx="1">
                  <c:v>2.9513888888888888E-2</c:v>
                </c:pt>
                <c:pt idx="2">
                  <c:v>1.0127314814814815E-2</c:v>
                </c:pt>
                <c:pt idx="3">
                  <c:v>1.6493055555555556E-2</c:v>
                </c:pt>
                <c:pt idx="4">
                  <c:v>6.076388888888889E-3</c:v>
                </c:pt>
                <c:pt idx="5">
                  <c:v>1.3599537037037037E-2</c:v>
                </c:pt>
                <c:pt idx="6">
                  <c:v>4.2599999999999999E-2</c:v>
                </c:pt>
                <c:pt idx="7">
                  <c:v>2.3199999999999998E-2</c:v>
                </c:pt>
                <c:pt idx="8">
                  <c:v>2.1122685185185185E-2</c:v>
                </c:pt>
                <c:pt idx="9">
                  <c:v>0.14583333333333334</c:v>
                </c:pt>
                <c:pt idx="10">
                  <c:v>5.7581018518518517E-2</c:v>
                </c:pt>
                <c:pt idx="11">
                  <c:v>7.2337962962962963E-3</c:v>
                </c:pt>
                <c:pt idx="12">
                  <c:v>9.9826388888888895E-2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  <sheetName val="Stan i struktura IX 20"/>
      <sheetName val="Stan i struktura X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2335</v>
          </cell>
          <cell r="F6">
            <v>1405</v>
          </cell>
          <cell r="G6">
            <v>1675</v>
          </cell>
          <cell r="H6">
            <v>1746</v>
          </cell>
          <cell r="I6">
            <v>1938</v>
          </cell>
          <cell r="J6">
            <v>618</v>
          </cell>
          <cell r="K6">
            <v>1639</v>
          </cell>
          <cell r="L6">
            <v>770</v>
          </cell>
          <cell r="M6">
            <v>1308</v>
          </cell>
          <cell r="N6">
            <v>1142</v>
          </cell>
          <cell r="O6">
            <v>2663</v>
          </cell>
          <cell r="P6">
            <v>1982</v>
          </cell>
          <cell r="Q6">
            <v>1865</v>
          </cell>
          <cell r="R6">
            <v>2052</v>
          </cell>
          <cell r="S6">
            <v>23138</v>
          </cell>
        </row>
        <row r="46">
          <cell r="E46">
            <v>6162</v>
          </cell>
          <cell r="F46">
            <v>1957</v>
          </cell>
          <cell r="G46">
            <v>1803</v>
          </cell>
          <cell r="H46">
            <v>1501</v>
          </cell>
          <cell r="I46">
            <v>1912</v>
          </cell>
          <cell r="J46">
            <v>910</v>
          </cell>
          <cell r="K46">
            <v>1232</v>
          </cell>
          <cell r="L46">
            <v>929</v>
          </cell>
          <cell r="M46">
            <v>2817</v>
          </cell>
          <cell r="N46">
            <v>1887</v>
          </cell>
          <cell r="O46">
            <v>5294</v>
          </cell>
          <cell r="P46">
            <v>1227</v>
          </cell>
          <cell r="Q46">
            <v>1547</v>
          </cell>
          <cell r="R46">
            <v>2131</v>
          </cell>
          <cell r="S46">
            <v>31309</v>
          </cell>
        </row>
        <row r="49">
          <cell r="E49">
            <v>47</v>
          </cell>
          <cell r="F49">
            <v>37</v>
          </cell>
          <cell r="G49">
            <v>42</v>
          </cell>
          <cell r="H49">
            <v>27</v>
          </cell>
          <cell r="I49">
            <v>50</v>
          </cell>
          <cell r="J49">
            <v>12</v>
          </cell>
          <cell r="K49">
            <v>58</v>
          </cell>
          <cell r="L49">
            <v>34</v>
          </cell>
          <cell r="M49">
            <v>1</v>
          </cell>
          <cell r="N49">
            <v>32</v>
          </cell>
          <cell r="O49">
            <v>58</v>
          </cell>
          <cell r="P49">
            <v>16</v>
          </cell>
          <cell r="Q49">
            <v>160</v>
          </cell>
          <cell r="R49">
            <v>94</v>
          </cell>
          <cell r="S49">
            <v>668</v>
          </cell>
        </row>
        <row r="51">
          <cell r="E51">
            <v>5</v>
          </cell>
          <cell r="F51">
            <v>13</v>
          </cell>
          <cell r="G51">
            <v>23</v>
          </cell>
          <cell r="H51">
            <v>46</v>
          </cell>
          <cell r="I51">
            <v>41</v>
          </cell>
          <cell r="J51">
            <v>3</v>
          </cell>
          <cell r="K51">
            <v>34</v>
          </cell>
          <cell r="L51">
            <v>20</v>
          </cell>
          <cell r="M51">
            <v>11</v>
          </cell>
          <cell r="N51">
            <v>12</v>
          </cell>
          <cell r="O51">
            <v>7</v>
          </cell>
          <cell r="P51">
            <v>31</v>
          </cell>
          <cell r="Q51">
            <v>157</v>
          </cell>
          <cell r="R51">
            <v>20</v>
          </cell>
          <cell r="S51">
            <v>423</v>
          </cell>
        </row>
        <row r="53">
          <cell r="E53">
            <v>57</v>
          </cell>
          <cell r="F53">
            <v>34</v>
          </cell>
          <cell r="G53">
            <v>39</v>
          </cell>
          <cell r="H53">
            <v>62</v>
          </cell>
          <cell r="I53">
            <v>20</v>
          </cell>
          <cell r="J53">
            <v>21</v>
          </cell>
          <cell r="K53">
            <v>28</v>
          </cell>
          <cell r="L53">
            <v>15</v>
          </cell>
          <cell r="M53">
            <v>19</v>
          </cell>
          <cell r="N53">
            <v>41</v>
          </cell>
          <cell r="O53">
            <v>42</v>
          </cell>
          <cell r="P53">
            <v>14</v>
          </cell>
          <cell r="Q53">
            <v>43</v>
          </cell>
          <cell r="R53">
            <v>62</v>
          </cell>
          <cell r="S53">
            <v>497</v>
          </cell>
        </row>
        <row r="55">
          <cell r="E55">
            <v>33</v>
          </cell>
          <cell r="F55">
            <v>17</v>
          </cell>
          <cell r="G55">
            <v>32</v>
          </cell>
          <cell r="H55">
            <v>26</v>
          </cell>
          <cell r="I55">
            <v>12</v>
          </cell>
          <cell r="J55">
            <v>10</v>
          </cell>
          <cell r="K55">
            <v>11</v>
          </cell>
          <cell r="L55">
            <v>21</v>
          </cell>
          <cell r="M55">
            <v>1</v>
          </cell>
          <cell r="N55">
            <v>15</v>
          </cell>
          <cell r="O55">
            <v>18</v>
          </cell>
          <cell r="P55">
            <v>10</v>
          </cell>
          <cell r="Q55">
            <v>32</v>
          </cell>
          <cell r="R55">
            <v>23</v>
          </cell>
          <cell r="S55">
            <v>261</v>
          </cell>
        </row>
        <row r="57">
          <cell r="E57">
            <v>20</v>
          </cell>
          <cell r="F57">
            <v>17</v>
          </cell>
          <cell r="G57">
            <v>12</v>
          </cell>
          <cell r="H57">
            <v>44</v>
          </cell>
          <cell r="I57">
            <v>32</v>
          </cell>
          <cell r="J57">
            <v>3</v>
          </cell>
          <cell r="K57">
            <v>35</v>
          </cell>
          <cell r="L57">
            <v>3</v>
          </cell>
          <cell r="M57">
            <v>23</v>
          </cell>
          <cell r="N57">
            <v>15</v>
          </cell>
          <cell r="O57">
            <v>24</v>
          </cell>
          <cell r="P57">
            <v>11</v>
          </cell>
          <cell r="Q57">
            <v>42</v>
          </cell>
          <cell r="R57">
            <v>16</v>
          </cell>
          <cell r="S57">
            <v>297</v>
          </cell>
        </row>
        <row r="59">
          <cell r="E59">
            <v>22</v>
          </cell>
          <cell r="F59">
            <v>10</v>
          </cell>
          <cell r="G59">
            <v>12</v>
          </cell>
          <cell r="H59">
            <v>44</v>
          </cell>
          <cell r="I59">
            <v>28</v>
          </cell>
          <cell r="J59">
            <v>0</v>
          </cell>
          <cell r="K59">
            <v>4</v>
          </cell>
          <cell r="L59">
            <v>12</v>
          </cell>
          <cell r="M59">
            <v>19</v>
          </cell>
          <cell r="N59">
            <v>37</v>
          </cell>
          <cell r="O59">
            <v>19</v>
          </cell>
          <cell r="P59">
            <v>3</v>
          </cell>
          <cell r="Q59">
            <v>3</v>
          </cell>
          <cell r="R59">
            <v>15</v>
          </cell>
          <cell r="S59">
            <v>228</v>
          </cell>
        </row>
        <row r="61">
          <cell r="E61">
            <v>102</v>
          </cell>
          <cell r="F61">
            <v>61</v>
          </cell>
          <cell r="G61">
            <v>101</v>
          </cell>
          <cell r="H61">
            <v>215</v>
          </cell>
          <cell r="I61">
            <v>206</v>
          </cell>
          <cell r="J61">
            <v>33</v>
          </cell>
          <cell r="K61">
            <v>356</v>
          </cell>
          <cell r="L61">
            <v>77</v>
          </cell>
          <cell r="M61">
            <v>164</v>
          </cell>
          <cell r="N61">
            <v>20</v>
          </cell>
          <cell r="O61">
            <v>132</v>
          </cell>
          <cell r="P61">
            <v>101</v>
          </cell>
          <cell r="Q61">
            <v>74</v>
          </cell>
          <cell r="R61">
            <v>205</v>
          </cell>
          <cell r="S61">
            <v>1847</v>
          </cell>
        </row>
        <row r="63">
          <cell r="E63">
            <v>0</v>
          </cell>
          <cell r="F63">
            <v>27</v>
          </cell>
          <cell r="G63">
            <v>30</v>
          </cell>
          <cell r="H63">
            <v>14</v>
          </cell>
          <cell r="I63">
            <v>23</v>
          </cell>
          <cell r="J63">
            <v>24</v>
          </cell>
          <cell r="K63">
            <v>76</v>
          </cell>
          <cell r="L63">
            <v>9</v>
          </cell>
          <cell r="M63">
            <v>32</v>
          </cell>
          <cell r="N63">
            <v>40</v>
          </cell>
          <cell r="O63">
            <v>53</v>
          </cell>
          <cell r="P63">
            <v>13</v>
          </cell>
          <cell r="Q63">
            <v>80</v>
          </cell>
          <cell r="R63">
            <v>369</v>
          </cell>
          <cell r="S63">
            <v>790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0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1" t="s">
        <v>19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3"/>
    </row>
    <row r="5" spans="2:27" ht="29.1" customHeight="1" thickTop="1" thickBot="1">
      <c r="B5" s="14" t="s">
        <v>20</v>
      </c>
      <c r="C5" s="124" t="s">
        <v>21</v>
      </c>
      <c r="D5" s="125"/>
      <c r="E5" s="15">
        <v>4.0999999999999996</v>
      </c>
      <c r="F5" s="15">
        <v>5.2</v>
      </c>
      <c r="G5" s="15">
        <v>9.1999999999999993</v>
      </c>
      <c r="H5" s="15">
        <v>8.8000000000000007</v>
      </c>
      <c r="I5" s="15">
        <v>7.1</v>
      </c>
      <c r="J5" s="15">
        <v>3.6</v>
      </c>
      <c r="K5" s="15">
        <v>9.5</v>
      </c>
      <c r="L5" s="15">
        <v>6.6</v>
      </c>
      <c r="M5" s="15">
        <v>5.0999999999999996</v>
      </c>
      <c r="N5" s="15">
        <v>8.6</v>
      </c>
      <c r="O5" s="15">
        <v>3.9</v>
      </c>
      <c r="P5" s="15">
        <v>7.8</v>
      </c>
      <c r="Q5" s="15">
        <v>9.1999999999999993</v>
      </c>
      <c r="R5" s="16">
        <v>6.4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126" t="s">
        <v>24</v>
      </c>
      <c r="D6" s="127"/>
      <c r="E6" s="19">
        <v>2356</v>
      </c>
      <c r="F6" s="20">
        <v>1439</v>
      </c>
      <c r="G6" s="20">
        <v>1664</v>
      </c>
      <c r="H6" s="20">
        <v>1793</v>
      </c>
      <c r="I6" s="20">
        <v>1931</v>
      </c>
      <c r="J6" s="20">
        <v>593</v>
      </c>
      <c r="K6" s="20">
        <v>1675</v>
      </c>
      <c r="L6" s="20">
        <v>745</v>
      </c>
      <c r="M6" s="20">
        <v>1323</v>
      </c>
      <c r="N6" s="20">
        <v>1111</v>
      </c>
      <c r="O6" s="20">
        <v>2716</v>
      </c>
      <c r="P6" s="20">
        <v>2015</v>
      </c>
      <c r="Q6" s="20">
        <v>1782</v>
      </c>
      <c r="R6" s="21">
        <v>2025</v>
      </c>
      <c r="S6" s="22">
        <f>SUM(E6:R6)</f>
        <v>23168</v>
      </c>
    </row>
    <row r="7" spans="2:27" s="4" customFormat="1" ht="29.1" customHeight="1" thickTop="1" thickBot="1">
      <c r="B7" s="23"/>
      <c r="C7" s="128" t="s">
        <v>25</v>
      </c>
      <c r="D7" s="128"/>
      <c r="E7" s="24">
        <f>'[1]Stan i struktura IX 20'!E6</f>
        <v>2335</v>
      </c>
      <c r="F7" s="24">
        <f>'[1]Stan i struktura IX 20'!F6</f>
        <v>1405</v>
      </c>
      <c r="G7" s="24">
        <f>'[1]Stan i struktura IX 20'!G6</f>
        <v>1675</v>
      </c>
      <c r="H7" s="24">
        <f>'[1]Stan i struktura IX 20'!H6</f>
        <v>1746</v>
      </c>
      <c r="I7" s="24">
        <f>'[1]Stan i struktura IX 20'!I6</f>
        <v>1938</v>
      </c>
      <c r="J7" s="24">
        <f>'[1]Stan i struktura IX 20'!J6</f>
        <v>618</v>
      </c>
      <c r="K7" s="24">
        <f>'[1]Stan i struktura IX 20'!K6</f>
        <v>1639</v>
      </c>
      <c r="L7" s="24">
        <f>'[1]Stan i struktura IX 20'!L6</f>
        <v>770</v>
      </c>
      <c r="M7" s="24">
        <f>'[1]Stan i struktura IX 20'!M6</f>
        <v>1308</v>
      </c>
      <c r="N7" s="24">
        <f>'[1]Stan i struktura IX 20'!N6</f>
        <v>1142</v>
      </c>
      <c r="O7" s="24">
        <f>'[1]Stan i struktura IX 20'!O6</f>
        <v>2663</v>
      </c>
      <c r="P7" s="24">
        <f>'[1]Stan i struktura IX 20'!P6</f>
        <v>1982</v>
      </c>
      <c r="Q7" s="24">
        <f>'[1]Stan i struktura IX 20'!Q6</f>
        <v>1865</v>
      </c>
      <c r="R7" s="24">
        <f>'[1]Stan i struktura IX 20'!R6</f>
        <v>2052</v>
      </c>
      <c r="S7" s="24">
        <f>'[1]Stan i struktura IX 20'!S6</f>
        <v>23138</v>
      </c>
      <c r="T7" s="25"/>
      <c r="V7" s="26">
        <f>SUM(E7:R7)</f>
        <v>23138</v>
      </c>
    </row>
    <row r="8" spans="2:27" ht="29.1" customHeight="1" thickTop="1" thickBot="1">
      <c r="B8" s="27"/>
      <c r="C8" s="116" t="s">
        <v>26</v>
      </c>
      <c r="D8" s="117"/>
      <c r="E8" s="28">
        <f t="shared" ref="E8:S8" si="0">E6-E7</f>
        <v>21</v>
      </c>
      <c r="F8" s="28">
        <f t="shared" si="0"/>
        <v>34</v>
      </c>
      <c r="G8" s="28">
        <f t="shared" si="0"/>
        <v>-11</v>
      </c>
      <c r="H8" s="28">
        <f t="shared" si="0"/>
        <v>47</v>
      </c>
      <c r="I8" s="28">
        <f t="shared" si="0"/>
        <v>-7</v>
      </c>
      <c r="J8" s="28">
        <f t="shared" si="0"/>
        <v>-25</v>
      </c>
      <c r="K8" s="28">
        <f t="shared" si="0"/>
        <v>36</v>
      </c>
      <c r="L8" s="28">
        <f t="shared" si="0"/>
        <v>-25</v>
      </c>
      <c r="M8" s="28">
        <f t="shared" si="0"/>
        <v>15</v>
      </c>
      <c r="N8" s="28">
        <f t="shared" si="0"/>
        <v>-31</v>
      </c>
      <c r="O8" s="28">
        <f t="shared" si="0"/>
        <v>53</v>
      </c>
      <c r="P8" s="28">
        <f t="shared" si="0"/>
        <v>33</v>
      </c>
      <c r="Q8" s="28">
        <f t="shared" si="0"/>
        <v>-83</v>
      </c>
      <c r="R8" s="29">
        <f t="shared" si="0"/>
        <v>-27</v>
      </c>
      <c r="S8" s="30">
        <f t="shared" si="0"/>
        <v>30</v>
      </c>
      <c r="T8" s="31"/>
    </row>
    <row r="9" spans="2:27" ht="29.1" customHeight="1" thickTop="1" thickBot="1">
      <c r="B9" s="32"/>
      <c r="C9" s="134" t="s">
        <v>27</v>
      </c>
      <c r="D9" s="135"/>
      <c r="E9" s="33">
        <f t="shared" ref="E9:S9" si="1">E6/E7*100</f>
        <v>100.89935760171306</v>
      </c>
      <c r="F9" s="33">
        <f t="shared" si="1"/>
        <v>102.41992882562279</v>
      </c>
      <c r="G9" s="33">
        <f t="shared" si="1"/>
        <v>99.343283582089555</v>
      </c>
      <c r="H9" s="33">
        <f t="shared" si="1"/>
        <v>102.6918671248568</v>
      </c>
      <c r="I9" s="33">
        <f t="shared" si="1"/>
        <v>99.63880288957688</v>
      </c>
      <c r="J9" s="33">
        <f t="shared" si="1"/>
        <v>95.954692556634299</v>
      </c>
      <c r="K9" s="33">
        <f t="shared" si="1"/>
        <v>102.19646125686394</v>
      </c>
      <c r="L9" s="33">
        <f t="shared" si="1"/>
        <v>96.753246753246756</v>
      </c>
      <c r="M9" s="33">
        <f t="shared" si="1"/>
        <v>101.1467889908257</v>
      </c>
      <c r="N9" s="33">
        <f t="shared" si="1"/>
        <v>97.285464098073561</v>
      </c>
      <c r="O9" s="33">
        <f t="shared" si="1"/>
        <v>101.99023657529102</v>
      </c>
      <c r="P9" s="33">
        <f t="shared" si="1"/>
        <v>101.66498486377395</v>
      </c>
      <c r="Q9" s="33">
        <f t="shared" si="1"/>
        <v>95.549597855227887</v>
      </c>
      <c r="R9" s="34">
        <f t="shared" si="1"/>
        <v>98.68421052631578</v>
      </c>
      <c r="S9" s="35">
        <f t="shared" si="1"/>
        <v>100.12965684155934</v>
      </c>
      <c r="T9" s="31"/>
      <c r="AA9" s="36"/>
    </row>
    <row r="10" spans="2:27" s="4" customFormat="1" ht="29.1" customHeight="1" thickTop="1" thickBot="1">
      <c r="B10" s="37" t="s">
        <v>28</v>
      </c>
      <c r="C10" s="136" t="s">
        <v>29</v>
      </c>
      <c r="D10" s="137"/>
      <c r="E10" s="38">
        <v>340</v>
      </c>
      <c r="F10" s="39">
        <v>192</v>
      </c>
      <c r="G10" s="40">
        <v>228</v>
      </c>
      <c r="H10" s="40">
        <v>276</v>
      </c>
      <c r="I10" s="40">
        <v>367</v>
      </c>
      <c r="J10" s="40">
        <v>64</v>
      </c>
      <c r="K10" s="40">
        <v>304</v>
      </c>
      <c r="L10" s="40">
        <v>108</v>
      </c>
      <c r="M10" s="41">
        <v>183</v>
      </c>
      <c r="N10" s="41">
        <v>113</v>
      </c>
      <c r="O10" s="41">
        <v>389</v>
      </c>
      <c r="P10" s="41">
        <v>243</v>
      </c>
      <c r="Q10" s="41">
        <v>279</v>
      </c>
      <c r="R10" s="41">
        <v>400</v>
      </c>
      <c r="S10" s="42">
        <f>SUM(E10:R10)</f>
        <v>3486</v>
      </c>
      <c r="T10" s="25"/>
    </row>
    <row r="11" spans="2:27" ht="29.1" customHeight="1" thickTop="1" thickBot="1">
      <c r="B11" s="43"/>
      <c r="C11" s="116" t="s">
        <v>30</v>
      </c>
      <c r="D11" s="117"/>
      <c r="E11" s="44">
        <f t="shared" ref="E11:S11" si="2">E76/E10*100</f>
        <v>27.352941176470591</v>
      </c>
      <c r="F11" s="44">
        <f t="shared" si="2"/>
        <v>33.333333333333329</v>
      </c>
      <c r="G11" s="44">
        <f t="shared" si="2"/>
        <v>19.298245614035086</v>
      </c>
      <c r="H11" s="44">
        <f t="shared" si="2"/>
        <v>14.130434782608695</v>
      </c>
      <c r="I11" s="44">
        <f t="shared" si="2"/>
        <v>21.253405994550409</v>
      </c>
      <c r="J11" s="44">
        <f t="shared" si="2"/>
        <v>29.6875</v>
      </c>
      <c r="K11" s="44">
        <f t="shared" si="2"/>
        <v>18.75</v>
      </c>
      <c r="L11" s="44">
        <f t="shared" si="2"/>
        <v>18.518518518518519</v>
      </c>
      <c r="M11" s="44">
        <f t="shared" si="2"/>
        <v>24.590163934426229</v>
      </c>
      <c r="N11" s="44">
        <f t="shared" si="2"/>
        <v>24.778761061946902</v>
      </c>
      <c r="O11" s="44">
        <f t="shared" si="2"/>
        <v>22.879177377892031</v>
      </c>
      <c r="P11" s="44">
        <f t="shared" si="2"/>
        <v>18.930041152263374</v>
      </c>
      <c r="Q11" s="44">
        <f t="shared" si="2"/>
        <v>22.939068100358423</v>
      </c>
      <c r="R11" s="45">
        <f t="shared" si="2"/>
        <v>14.75</v>
      </c>
      <c r="S11" s="46">
        <f t="shared" si="2"/>
        <v>21.371199082042455</v>
      </c>
      <c r="T11" s="31"/>
    </row>
    <row r="12" spans="2:27" ht="29.1" customHeight="1" thickTop="1" thickBot="1">
      <c r="B12" s="47" t="s">
        <v>31</v>
      </c>
      <c r="C12" s="138" t="s">
        <v>32</v>
      </c>
      <c r="D12" s="139"/>
      <c r="E12" s="38">
        <v>319</v>
      </c>
      <c r="F12" s="40">
        <v>158</v>
      </c>
      <c r="G12" s="40">
        <v>239</v>
      </c>
      <c r="H12" s="40">
        <v>229</v>
      </c>
      <c r="I12" s="40">
        <v>374</v>
      </c>
      <c r="J12" s="40">
        <v>89</v>
      </c>
      <c r="K12" s="40">
        <v>268</v>
      </c>
      <c r="L12" s="40">
        <v>133</v>
      </c>
      <c r="M12" s="41">
        <v>168</v>
      </c>
      <c r="N12" s="41">
        <v>144</v>
      </c>
      <c r="O12" s="41">
        <v>336</v>
      </c>
      <c r="P12" s="41">
        <v>210</v>
      </c>
      <c r="Q12" s="41">
        <v>362</v>
      </c>
      <c r="R12" s="41">
        <v>427</v>
      </c>
      <c r="S12" s="42">
        <f>SUM(E12:R12)</f>
        <v>3456</v>
      </c>
      <c r="T12" s="31"/>
    </row>
    <row r="13" spans="2:27" ht="29.1" customHeight="1" thickTop="1" thickBot="1">
      <c r="B13" s="43" t="s">
        <v>22</v>
      </c>
      <c r="C13" s="140" t="s">
        <v>33</v>
      </c>
      <c r="D13" s="141"/>
      <c r="E13" s="48">
        <v>240</v>
      </c>
      <c r="F13" s="49">
        <v>110</v>
      </c>
      <c r="G13" s="49">
        <v>141</v>
      </c>
      <c r="H13" s="49">
        <v>133</v>
      </c>
      <c r="I13" s="49">
        <v>186</v>
      </c>
      <c r="J13" s="49">
        <v>55</v>
      </c>
      <c r="K13" s="49">
        <v>129</v>
      </c>
      <c r="L13" s="49">
        <v>79</v>
      </c>
      <c r="M13" s="50">
        <v>106</v>
      </c>
      <c r="N13" s="50">
        <v>86</v>
      </c>
      <c r="O13" s="50">
        <v>249</v>
      </c>
      <c r="P13" s="50">
        <v>154</v>
      </c>
      <c r="Q13" s="50">
        <v>178</v>
      </c>
      <c r="R13" s="50">
        <v>190</v>
      </c>
      <c r="S13" s="51">
        <f t="shared" ref="S13:S15" si="3">SUM(E13:R13)</f>
        <v>2036</v>
      </c>
      <c r="T13" s="31"/>
    </row>
    <row r="14" spans="2:27" s="4" customFormat="1" ht="29.1" customHeight="1" thickTop="1" thickBot="1">
      <c r="B14" s="18" t="s">
        <v>22</v>
      </c>
      <c r="C14" s="142" t="s">
        <v>34</v>
      </c>
      <c r="D14" s="143"/>
      <c r="E14" s="48">
        <v>230</v>
      </c>
      <c r="F14" s="49">
        <v>96</v>
      </c>
      <c r="G14" s="49">
        <v>132</v>
      </c>
      <c r="H14" s="49">
        <v>112</v>
      </c>
      <c r="I14" s="49">
        <v>159</v>
      </c>
      <c r="J14" s="49">
        <v>51</v>
      </c>
      <c r="K14" s="49">
        <v>109</v>
      </c>
      <c r="L14" s="49">
        <v>70</v>
      </c>
      <c r="M14" s="50">
        <v>99</v>
      </c>
      <c r="N14" s="50">
        <v>77</v>
      </c>
      <c r="O14" s="50">
        <v>236</v>
      </c>
      <c r="P14" s="50">
        <v>150</v>
      </c>
      <c r="Q14" s="50">
        <v>143</v>
      </c>
      <c r="R14" s="50">
        <v>157</v>
      </c>
      <c r="S14" s="51">
        <f t="shared" si="3"/>
        <v>1821</v>
      </c>
      <c r="T14" s="25"/>
    </row>
    <row r="15" spans="2:27" s="4" customFormat="1" ht="29.1" customHeight="1" thickTop="1" thickBot="1">
      <c r="B15" s="52" t="s">
        <v>22</v>
      </c>
      <c r="C15" s="144" t="s">
        <v>35</v>
      </c>
      <c r="D15" s="145"/>
      <c r="E15" s="53">
        <v>4</v>
      </c>
      <c r="F15" s="54">
        <v>4</v>
      </c>
      <c r="G15" s="54">
        <v>28</v>
      </c>
      <c r="H15" s="54">
        <v>35</v>
      </c>
      <c r="I15" s="54">
        <v>106</v>
      </c>
      <c r="J15" s="54">
        <v>9</v>
      </c>
      <c r="K15" s="54">
        <v>47</v>
      </c>
      <c r="L15" s="54">
        <v>24</v>
      </c>
      <c r="M15" s="55">
        <v>15</v>
      </c>
      <c r="N15" s="55">
        <v>13</v>
      </c>
      <c r="O15" s="55">
        <v>23</v>
      </c>
      <c r="P15" s="55">
        <v>17</v>
      </c>
      <c r="Q15" s="55">
        <v>111</v>
      </c>
      <c r="R15" s="55">
        <v>68</v>
      </c>
      <c r="S15" s="51">
        <f t="shared" si="3"/>
        <v>504</v>
      </c>
      <c r="T15" s="25"/>
    </row>
    <row r="16" spans="2:27" ht="29.1" customHeight="1" thickBot="1">
      <c r="B16" s="121" t="s">
        <v>36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46"/>
    </row>
    <row r="17" spans="2:19" ht="29.1" customHeight="1" thickTop="1" thickBot="1">
      <c r="B17" s="147" t="s">
        <v>20</v>
      </c>
      <c r="C17" s="148" t="s">
        <v>37</v>
      </c>
      <c r="D17" s="149"/>
      <c r="E17" s="56">
        <v>1276</v>
      </c>
      <c r="F17" s="57">
        <v>859</v>
      </c>
      <c r="G17" s="57">
        <v>942</v>
      </c>
      <c r="H17" s="57">
        <v>1009</v>
      </c>
      <c r="I17" s="57">
        <v>1132</v>
      </c>
      <c r="J17" s="57">
        <v>295</v>
      </c>
      <c r="K17" s="57">
        <v>1044</v>
      </c>
      <c r="L17" s="57">
        <v>402</v>
      </c>
      <c r="M17" s="58">
        <v>673</v>
      </c>
      <c r="N17" s="58">
        <v>700</v>
      </c>
      <c r="O17" s="58">
        <v>1470</v>
      </c>
      <c r="P17" s="58">
        <v>1149</v>
      </c>
      <c r="Q17" s="58">
        <v>1084</v>
      </c>
      <c r="R17" s="58">
        <v>1157</v>
      </c>
      <c r="S17" s="51">
        <f>SUM(E17:R17)</f>
        <v>13192</v>
      </c>
    </row>
    <row r="18" spans="2:19" ht="29.1" customHeight="1" thickTop="1" thickBot="1">
      <c r="B18" s="130"/>
      <c r="C18" s="132" t="s">
        <v>38</v>
      </c>
      <c r="D18" s="133"/>
      <c r="E18" s="59">
        <f t="shared" ref="E18:S18" si="4">E17/E6*100</f>
        <v>54.159592529711375</v>
      </c>
      <c r="F18" s="59">
        <f t="shared" si="4"/>
        <v>59.694232105628906</v>
      </c>
      <c r="G18" s="59">
        <f t="shared" si="4"/>
        <v>56.610576923076927</v>
      </c>
      <c r="H18" s="59">
        <f t="shared" si="4"/>
        <v>56.274400446179584</v>
      </c>
      <c r="I18" s="59">
        <f t="shared" si="4"/>
        <v>58.622475401346449</v>
      </c>
      <c r="J18" s="59">
        <f t="shared" si="4"/>
        <v>49.747048903878586</v>
      </c>
      <c r="K18" s="59">
        <f t="shared" si="4"/>
        <v>62.328358208955223</v>
      </c>
      <c r="L18" s="59">
        <f t="shared" si="4"/>
        <v>53.959731543624159</v>
      </c>
      <c r="M18" s="59">
        <f t="shared" si="4"/>
        <v>50.869236583522294</v>
      </c>
      <c r="N18" s="59">
        <f t="shared" si="4"/>
        <v>63.006300630063009</v>
      </c>
      <c r="O18" s="59">
        <f t="shared" si="4"/>
        <v>54.123711340206185</v>
      </c>
      <c r="P18" s="59">
        <f t="shared" si="4"/>
        <v>57.022332506203476</v>
      </c>
      <c r="Q18" s="59">
        <f t="shared" si="4"/>
        <v>60.830527497194161</v>
      </c>
      <c r="R18" s="60">
        <f t="shared" si="4"/>
        <v>57.135802469135797</v>
      </c>
      <c r="S18" s="61">
        <f t="shared" si="4"/>
        <v>56.940607734806626</v>
      </c>
    </row>
    <row r="19" spans="2:19" ht="29.1" customHeight="1" thickTop="1" thickBot="1">
      <c r="B19" s="129" t="s">
        <v>23</v>
      </c>
      <c r="C19" s="131" t="s">
        <v>39</v>
      </c>
      <c r="D19" s="117"/>
      <c r="E19" s="48">
        <v>0</v>
      </c>
      <c r="F19" s="49">
        <v>986</v>
      </c>
      <c r="G19" s="49">
        <v>844</v>
      </c>
      <c r="H19" s="49">
        <v>994</v>
      </c>
      <c r="I19" s="49">
        <v>809</v>
      </c>
      <c r="J19" s="49">
        <v>263</v>
      </c>
      <c r="K19" s="49">
        <v>942</v>
      </c>
      <c r="L19" s="49">
        <v>419</v>
      </c>
      <c r="M19" s="50">
        <v>759</v>
      </c>
      <c r="N19" s="50">
        <v>538</v>
      </c>
      <c r="O19" s="50">
        <v>0</v>
      </c>
      <c r="P19" s="50">
        <v>1210</v>
      </c>
      <c r="Q19" s="50">
        <v>902</v>
      </c>
      <c r="R19" s="50">
        <v>951</v>
      </c>
      <c r="S19" s="62">
        <f>SUM(E19:R19)</f>
        <v>9617</v>
      </c>
    </row>
    <row r="20" spans="2:19" ht="29.1" customHeight="1" thickTop="1" thickBot="1">
      <c r="B20" s="130"/>
      <c r="C20" s="132" t="s">
        <v>38</v>
      </c>
      <c r="D20" s="133"/>
      <c r="E20" s="59">
        <f t="shared" ref="E20:S20" si="5">E19/E6*100</f>
        <v>0</v>
      </c>
      <c r="F20" s="59">
        <f t="shared" si="5"/>
        <v>68.519805420430856</v>
      </c>
      <c r="G20" s="59">
        <f t="shared" si="5"/>
        <v>50.721153846153847</v>
      </c>
      <c r="H20" s="59">
        <f t="shared" si="5"/>
        <v>55.437813720022312</v>
      </c>
      <c r="I20" s="59">
        <f t="shared" si="5"/>
        <v>41.895390989124806</v>
      </c>
      <c r="J20" s="59">
        <f t="shared" si="5"/>
        <v>44.350758853288362</v>
      </c>
      <c r="K20" s="59">
        <f t="shared" si="5"/>
        <v>56.238805970149251</v>
      </c>
      <c r="L20" s="59">
        <f t="shared" si="5"/>
        <v>56.241610738255034</v>
      </c>
      <c r="M20" s="59">
        <f t="shared" si="5"/>
        <v>57.369614512471657</v>
      </c>
      <c r="N20" s="59">
        <f t="shared" si="5"/>
        <v>48.424842484248423</v>
      </c>
      <c r="O20" s="59">
        <f t="shared" si="5"/>
        <v>0</v>
      </c>
      <c r="P20" s="59">
        <f t="shared" si="5"/>
        <v>60.049627791563275</v>
      </c>
      <c r="Q20" s="59">
        <f t="shared" si="5"/>
        <v>50.617283950617285</v>
      </c>
      <c r="R20" s="60">
        <f t="shared" si="5"/>
        <v>46.962962962962962</v>
      </c>
      <c r="S20" s="61">
        <f t="shared" si="5"/>
        <v>41.509841160220994</v>
      </c>
    </row>
    <row r="21" spans="2:19" s="4" customFormat="1" ht="29.1" customHeight="1" thickTop="1" thickBot="1">
      <c r="B21" s="150" t="s">
        <v>28</v>
      </c>
      <c r="C21" s="151" t="s">
        <v>40</v>
      </c>
      <c r="D21" s="152"/>
      <c r="E21" s="48">
        <v>503</v>
      </c>
      <c r="F21" s="49">
        <v>282</v>
      </c>
      <c r="G21" s="49">
        <v>359</v>
      </c>
      <c r="H21" s="49">
        <v>365</v>
      </c>
      <c r="I21" s="49">
        <v>361</v>
      </c>
      <c r="J21" s="49">
        <v>108</v>
      </c>
      <c r="K21" s="49">
        <v>409</v>
      </c>
      <c r="L21" s="49">
        <v>127</v>
      </c>
      <c r="M21" s="50">
        <v>269</v>
      </c>
      <c r="N21" s="50">
        <v>144</v>
      </c>
      <c r="O21" s="50">
        <v>499</v>
      </c>
      <c r="P21" s="50">
        <v>331</v>
      </c>
      <c r="Q21" s="50">
        <v>401</v>
      </c>
      <c r="R21" s="50">
        <v>300</v>
      </c>
      <c r="S21" s="51">
        <f>SUM(E21:R21)</f>
        <v>4458</v>
      </c>
    </row>
    <row r="22" spans="2:19" ht="29.1" customHeight="1" thickTop="1" thickBot="1">
      <c r="B22" s="130"/>
      <c r="C22" s="132" t="s">
        <v>38</v>
      </c>
      <c r="D22" s="133"/>
      <c r="E22" s="59">
        <f t="shared" ref="E22:S22" si="6">E21/E6*100</f>
        <v>21.349745331069609</v>
      </c>
      <c r="F22" s="59">
        <f t="shared" si="6"/>
        <v>19.596942321056289</v>
      </c>
      <c r="G22" s="59">
        <f t="shared" si="6"/>
        <v>21.574519230769234</v>
      </c>
      <c r="H22" s="59">
        <f t="shared" si="6"/>
        <v>20.356943669827103</v>
      </c>
      <c r="I22" s="59">
        <f t="shared" si="6"/>
        <v>18.694976696012429</v>
      </c>
      <c r="J22" s="59">
        <f t="shared" si="6"/>
        <v>18.21247892074199</v>
      </c>
      <c r="K22" s="59">
        <f t="shared" si="6"/>
        <v>24.417910447761194</v>
      </c>
      <c r="L22" s="59">
        <f t="shared" si="6"/>
        <v>17.04697986577181</v>
      </c>
      <c r="M22" s="59">
        <f t="shared" si="6"/>
        <v>20.332577475434618</v>
      </c>
      <c r="N22" s="59">
        <f t="shared" si="6"/>
        <v>12.961296129612961</v>
      </c>
      <c r="O22" s="59">
        <f t="shared" si="6"/>
        <v>18.372606774668633</v>
      </c>
      <c r="P22" s="59">
        <f t="shared" si="6"/>
        <v>16.426799007444167</v>
      </c>
      <c r="Q22" s="59">
        <f t="shared" si="6"/>
        <v>22.502805836139171</v>
      </c>
      <c r="R22" s="60">
        <f t="shared" si="6"/>
        <v>14.814814814814813</v>
      </c>
      <c r="S22" s="61">
        <f t="shared" si="6"/>
        <v>19.242058011049721</v>
      </c>
    </row>
    <row r="23" spans="2:19" s="4" customFormat="1" ht="29.1" customHeight="1" thickTop="1" thickBot="1">
      <c r="B23" s="150" t="s">
        <v>31</v>
      </c>
      <c r="C23" s="153" t="s">
        <v>41</v>
      </c>
      <c r="D23" s="154"/>
      <c r="E23" s="48">
        <v>136</v>
      </c>
      <c r="F23" s="49">
        <v>109</v>
      </c>
      <c r="G23" s="49">
        <v>97</v>
      </c>
      <c r="H23" s="49">
        <v>90</v>
      </c>
      <c r="I23" s="49">
        <v>101</v>
      </c>
      <c r="J23" s="49">
        <v>17</v>
      </c>
      <c r="K23" s="49">
        <v>112</v>
      </c>
      <c r="L23" s="49">
        <v>32</v>
      </c>
      <c r="M23" s="50">
        <v>115</v>
      </c>
      <c r="N23" s="50">
        <v>41</v>
      </c>
      <c r="O23" s="50">
        <v>152</v>
      </c>
      <c r="P23" s="50">
        <v>124</v>
      </c>
      <c r="Q23" s="50">
        <v>109</v>
      </c>
      <c r="R23" s="50">
        <v>90</v>
      </c>
      <c r="S23" s="51">
        <f>SUM(E23:R23)</f>
        <v>1325</v>
      </c>
    </row>
    <row r="24" spans="2:19" ht="29.1" customHeight="1" thickTop="1" thickBot="1">
      <c r="B24" s="130"/>
      <c r="C24" s="132" t="s">
        <v>38</v>
      </c>
      <c r="D24" s="133"/>
      <c r="E24" s="59">
        <f t="shared" ref="E24:S24" si="7">E23/E6*100</f>
        <v>5.7724957555178262</v>
      </c>
      <c r="F24" s="59">
        <f t="shared" si="7"/>
        <v>7.5747046560111189</v>
      </c>
      <c r="G24" s="59">
        <f t="shared" si="7"/>
        <v>5.8293269230769234</v>
      </c>
      <c r="H24" s="59">
        <f t="shared" si="7"/>
        <v>5.0195203569436702</v>
      </c>
      <c r="I24" s="59">
        <f t="shared" si="7"/>
        <v>5.2304505437597095</v>
      </c>
      <c r="J24" s="59">
        <f t="shared" si="7"/>
        <v>2.8667790893760539</v>
      </c>
      <c r="K24" s="59">
        <f t="shared" si="7"/>
        <v>6.6865671641791042</v>
      </c>
      <c r="L24" s="59">
        <f t="shared" si="7"/>
        <v>4.2953020134228188</v>
      </c>
      <c r="M24" s="59">
        <f t="shared" si="7"/>
        <v>8.6923658352229776</v>
      </c>
      <c r="N24" s="59">
        <f t="shared" si="7"/>
        <v>3.6903690369036903</v>
      </c>
      <c r="O24" s="59">
        <f t="shared" si="7"/>
        <v>5.5964653902798238</v>
      </c>
      <c r="P24" s="59">
        <f t="shared" si="7"/>
        <v>6.1538461538461542</v>
      </c>
      <c r="Q24" s="59">
        <f t="shared" si="7"/>
        <v>6.1167227833894504</v>
      </c>
      <c r="R24" s="60">
        <f t="shared" si="7"/>
        <v>4.4444444444444446</v>
      </c>
      <c r="S24" s="61">
        <f t="shared" si="7"/>
        <v>5.7190953038674035</v>
      </c>
    </row>
    <row r="25" spans="2:19" s="4" customFormat="1" ht="29.1" customHeight="1" thickTop="1" thickBot="1">
      <c r="B25" s="150" t="s">
        <v>42</v>
      </c>
      <c r="C25" s="151" t="s">
        <v>43</v>
      </c>
      <c r="D25" s="152"/>
      <c r="E25" s="63">
        <v>58</v>
      </c>
      <c r="F25" s="50">
        <v>64</v>
      </c>
      <c r="G25" s="50">
        <v>50</v>
      </c>
      <c r="H25" s="50">
        <v>45</v>
      </c>
      <c r="I25" s="50">
        <v>69</v>
      </c>
      <c r="J25" s="50">
        <v>12</v>
      </c>
      <c r="K25" s="50">
        <v>75</v>
      </c>
      <c r="L25" s="50">
        <v>29</v>
      </c>
      <c r="M25" s="50">
        <v>32</v>
      </c>
      <c r="N25" s="50">
        <v>46</v>
      </c>
      <c r="O25" s="50">
        <v>75</v>
      </c>
      <c r="P25" s="50">
        <v>49</v>
      </c>
      <c r="Q25" s="50">
        <v>74</v>
      </c>
      <c r="R25" s="50">
        <v>65</v>
      </c>
      <c r="S25" s="51">
        <f>SUM(E25:R25)</f>
        <v>743</v>
      </c>
    </row>
    <row r="26" spans="2:19" ht="29.1" customHeight="1" thickTop="1" thickBot="1">
      <c r="B26" s="130"/>
      <c r="C26" s="132" t="s">
        <v>38</v>
      </c>
      <c r="D26" s="133"/>
      <c r="E26" s="59">
        <f t="shared" ref="E26:S26" si="8">E25/E6*100</f>
        <v>2.4617996604414261</v>
      </c>
      <c r="F26" s="59">
        <f t="shared" si="8"/>
        <v>4.4475330090340517</v>
      </c>
      <c r="G26" s="59">
        <f t="shared" si="8"/>
        <v>3.0048076923076925</v>
      </c>
      <c r="H26" s="59">
        <f t="shared" si="8"/>
        <v>2.5097601784718351</v>
      </c>
      <c r="I26" s="59">
        <f t="shared" si="8"/>
        <v>3.5732780942516835</v>
      </c>
      <c r="J26" s="59">
        <f t="shared" si="8"/>
        <v>2.0236087689713322</v>
      </c>
      <c r="K26" s="59">
        <f t="shared" si="8"/>
        <v>4.4776119402985071</v>
      </c>
      <c r="L26" s="59">
        <f t="shared" si="8"/>
        <v>3.8926174496644297</v>
      </c>
      <c r="M26" s="59">
        <f t="shared" si="8"/>
        <v>2.4187452758881332</v>
      </c>
      <c r="N26" s="59">
        <f t="shared" si="8"/>
        <v>4.1404140414041404</v>
      </c>
      <c r="O26" s="59">
        <f t="shared" si="8"/>
        <v>2.7614138438880707</v>
      </c>
      <c r="P26" s="59">
        <f t="shared" si="8"/>
        <v>2.4317617866004961</v>
      </c>
      <c r="Q26" s="59">
        <f t="shared" si="8"/>
        <v>4.1526374859708195</v>
      </c>
      <c r="R26" s="60">
        <f t="shared" si="8"/>
        <v>3.2098765432098766</v>
      </c>
      <c r="S26" s="61">
        <f t="shared" si="8"/>
        <v>3.2070096685082872</v>
      </c>
    </row>
    <row r="27" spans="2:19" ht="29.1" customHeight="1" thickTop="1" thickBot="1">
      <c r="B27" s="150" t="s">
        <v>44</v>
      </c>
      <c r="C27" s="156" t="s">
        <v>45</v>
      </c>
      <c r="D27" s="157"/>
      <c r="E27" s="63">
        <v>418</v>
      </c>
      <c r="F27" s="50">
        <v>271</v>
      </c>
      <c r="G27" s="50">
        <v>264</v>
      </c>
      <c r="H27" s="50">
        <v>296</v>
      </c>
      <c r="I27" s="50">
        <v>354</v>
      </c>
      <c r="J27" s="50">
        <v>79</v>
      </c>
      <c r="K27" s="50">
        <v>307</v>
      </c>
      <c r="L27" s="50">
        <v>90</v>
      </c>
      <c r="M27" s="50">
        <v>306</v>
      </c>
      <c r="N27" s="50">
        <v>178</v>
      </c>
      <c r="O27" s="50">
        <v>471</v>
      </c>
      <c r="P27" s="50">
        <v>405</v>
      </c>
      <c r="Q27" s="50">
        <v>266</v>
      </c>
      <c r="R27" s="50">
        <v>345</v>
      </c>
      <c r="S27" s="51">
        <f>SUM(E27:R27)</f>
        <v>4050</v>
      </c>
    </row>
    <row r="28" spans="2:19" ht="29.1" customHeight="1" thickTop="1" thickBot="1">
      <c r="B28" s="155"/>
      <c r="C28" s="132" t="s">
        <v>38</v>
      </c>
      <c r="D28" s="133"/>
      <c r="E28" s="59">
        <f>E27/E6*100</f>
        <v>17.741935483870968</v>
      </c>
      <c r="F28" s="59">
        <f t="shared" ref="F28:S28" si="9">F27/F6*100</f>
        <v>18.832522585128562</v>
      </c>
      <c r="G28" s="59">
        <f t="shared" si="9"/>
        <v>15.865384615384615</v>
      </c>
      <c r="H28" s="59">
        <f t="shared" si="9"/>
        <v>16.508644729503626</v>
      </c>
      <c r="I28" s="59">
        <f t="shared" si="9"/>
        <v>18.332470222682549</v>
      </c>
      <c r="J28" s="59">
        <f t="shared" si="9"/>
        <v>13.322091062394604</v>
      </c>
      <c r="K28" s="59">
        <f t="shared" si="9"/>
        <v>18.328358208955223</v>
      </c>
      <c r="L28" s="59">
        <f t="shared" si="9"/>
        <v>12.080536912751679</v>
      </c>
      <c r="M28" s="59">
        <f t="shared" si="9"/>
        <v>23.129251700680271</v>
      </c>
      <c r="N28" s="59">
        <f t="shared" si="9"/>
        <v>16.021602160216023</v>
      </c>
      <c r="O28" s="59">
        <f t="shared" si="9"/>
        <v>17.341678939617083</v>
      </c>
      <c r="P28" s="59">
        <f t="shared" si="9"/>
        <v>20.099255583126553</v>
      </c>
      <c r="Q28" s="59">
        <f t="shared" si="9"/>
        <v>14.927048260381593</v>
      </c>
      <c r="R28" s="59">
        <f t="shared" si="9"/>
        <v>17.037037037037038</v>
      </c>
      <c r="S28" s="59">
        <f t="shared" si="9"/>
        <v>17.481008287292816</v>
      </c>
    </row>
    <row r="29" spans="2:19" ht="29.1" customHeight="1" thickBot="1">
      <c r="B29" s="121" t="s">
        <v>46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58"/>
    </row>
    <row r="30" spans="2:19" ht="29.1" customHeight="1" thickTop="1" thickBot="1">
      <c r="B30" s="129" t="s">
        <v>20</v>
      </c>
      <c r="C30" s="131" t="s">
        <v>47</v>
      </c>
      <c r="D30" s="117"/>
      <c r="E30" s="48">
        <v>531</v>
      </c>
      <c r="F30" s="49">
        <v>437</v>
      </c>
      <c r="G30" s="49">
        <v>491</v>
      </c>
      <c r="H30" s="49">
        <v>454</v>
      </c>
      <c r="I30" s="49">
        <v>458</v>
      </c>
      <c r="J30" s="49">
        <v>127</v>
      </c>
      <c r="K30" s="49">
        <v>458</v>
      </c>
      <c r="L30" s="49">
        <v>208</v>
      </c>
      <c r="M30" s="50">
        <v>378</v>
      </c>
      <c r="N30" s="50">
        <v>339</v>
      </c>
      <c r="O30" s="50">
        <v>606</v>
      </c>
      <c r="P30" s="50">
        <v>570</v>
      </c>
      <c r="Q30" s="50">
        <v>466</v>
      </c>
      <c r="R30" s="50">
        <v>533</v>
      </c>
      <c r="S30" s="51">
        <f>SUM(E30:R30)</f>
        <v>6056</v>
      </c>
    </row>
    <row r="31" spans="2:19" ht="29.1" customHeight="1" thickTop="1" thickBot="1">
      <c r="B31" s="130"/>
      <c r="C31" s="132" t="s">
        <v>38</v>
      </c>
      <c r="D31" s="133"/>
      <c r="E31" s="59">
        <f t="shared" ref="E31:S31" si="10">E30/E6*100</f>
        <v>22.538200339558571</v>
      </c>
      <c r="F31" s="59">
        <f t="shared" si="10"/>
        <v>30.368311327310632</v>
      </c>
      <c r="G31" s="59">
        <f t="shared" si="10"/>
        <v>29.507211538461537</v>
      </c>
      <c r="H31" s="59">
        <f t="shared" si="10"/>
        <v>25.320691578360289</v>
      </c>
      <c r="I31" s="59">
        <f t="shared" si="10"/>
        <v>23.718280683583632</v>
      </c>
      <c r="J31" s="59">
        <f t="shared" si="10"/>
        <v>21.416526138279931</v>
      </c>
      <c r="K31" s="59">
        <f t="shared" si="10"/>
        <v>27.343283582089551</v>
      </c>
      <c r="L31" s="59">
        <f t="shared" si="10"/>
        <v>27.919463087248321</v>
      </c>
      <c r="M31" s="59">
        <f t="shared" si="10"/>
        <v>28.571428571428569</v>
      </c>
      <c r="N31" s="59">
        <f t="shared" si="10"/>
        <v>30.51305130513051</v>
      </c>
      <c r="O31" s="59">
        <f t="shared" si="10"/>
        <v>22.312223858615614</v>
      </c>
      <c r="P31" s="59">
        <f t="shared" si="10"/>
        <v>28.287841191066999</v>
      </c>
      <c r="Q31" s="59">
        <f t="shared" si="10"/>
        <v>26.15039281705948</v>
      </c>
      <c r="R31" s="60">
        <f t="shared" si="10"/>
        <v>26.320987654320987</v>
      </c>
      <c r="S31" s="61">
        <f t="shared" si="10"/>
        <v>26.13950276243094</v>
      </c>
    </row>
    <row r="32" spans="2:19" ht="29.1" customHeight="1" thickTop="1" thickBot="1">
      <c r="B32" s="150" t="s">
        <v>23</v>
      </c>
      <c r="C32" s="151" t="s">
        <v>48</v>
      </c>
      <c r="D32" s="152"/>
      <c r="E32" s="48">
        <v>614</v>
      </c>
      <c r="F32" s="49">
        <v>365</v>
      </c>
      <c r="G32" s="49">
        <v>390</v>
      </c>
      <c r="H32" s="49">
        <v>475</v>
      </c>
      <c r="I32" s="49">
        <v>523</v>
      </c>
      <c r="J32" s="49">
        <v>197</v>
      </c>
      <c r="K32" s="49">
        <v>459</v>
      </c>
      <c r="L32" s="49">
        <v>220</v>
      </c>
      <c r="M32" s="50">
        <v>325</v>
      </c>
      <c r="N32" s="50">
        <v>249</v>
      </c>
      <c r="O32" s="50">
        <v>655</v>
      </c>
      <c r="P32" s="50">
        <v>491</v>
      </c>
      <c r="Q32" s="50">
        <v>421</v>
      </c>
      <c r="R32" s="50">
        <v>514</v>
      </c>
      <c r="S32" s="51">
        <f>SUM(E32:R32)</f>
        <v>5898</v>
      </c>
    </row>
    <row r="33" spans="2:22" ht="29.1" customHeight="1" thickTop="1" thickBot="1">
      <c r="B33" s="130"/>
      <c r="C33" s="132" t="s">
        <v>38</v>
      </c>
      <c r="D33" s="133"/>
      <c r="E33" s="59">
        <f t="shared" ref="E33:S33" si="11">E32/E6*100</f>
        <v>26.061120543293718</v>
      </c>
      <c r="F33" s="59">
        <f t="shared" si="11"/>
        <v>25.364836692147325</v>
      </c>
      <c r="G33" s="59">
        <f t="shared" si="11"/>
        <v>23.4375</v>
      </c>
      <c r="H33" s="59">
        <f t="shared" si="11"/>
        <v>26.491912994980481</v>
      </c>
      <c r="I33" s="59">
        <f t="shared" si="11"/>
        <v>27.084412221646815</v>
      </c>
      <c r="J33" s="59">
        <f t="shared" si="11"/>
        <v>33.22091062394604</v>
      </c>
      <c r="K33" s="59">
        <f t="shared" si="11"/>
        <v>27.402985074626869</v>
      </c>
      <c r="L33" s="59">
        <f t="shared" si="11"/>
        <v>29.530201342281881</v>
      </c>
      <c r="M33" s="59">
        <f t="shared" si="11"/>
        <v>24.565381708238849</v>
      </c>
      <c r="N33" s="59">
        <f t="shared" si="11"/>
        <v>22.412241224122411</v>
      </c>
      <c r="O33" s="59">
        <f t="shared" si="11"/>
        <v>24.116347569955817</v>
      </c>
      <c r="P33" s="59">
        <f t="shared" si="11"/>
        <v>24.367245657568237</v>
      </c>
      <c r="Q33" s="59">
        <f t="shared" si="11"/>
        <v>23.625140291806961</v>
      </c>
      <c r="R33" s="60">
        <f t="shared" si="11"/>
        <v>25.382716049382715</v>
      </c>
      <c r="S33" s="61">
        <f t="shared" si="11"/>
        <v>25.457527624309389</v>
      </c>
    </row>
    <row r="34" spans="2:22" ht="29.1" customHeight="1" thickTop="1" thickBot="1">
      <c r="B34" s="150" t="s">
        <v>28</v>
      </c>
      <c r="C34" s="151" t="s">
        <v>49</v>
      </c>
      <c r="D34" s="152"/>
      <c r="E34" s="48">
        <v>531</v>
      </c>
      <c r="F34" s="49">
        <v>453</v>
      </c>
      <c r="G34" s="49">
        <v>739</v>
      </c>
      <c r="H34" s="49">
        <v>891</v>
      </c>
      <c r="I34" s="49">
        <v>794</v>
      </c>
      <c r="J34" s="49">
        <v>176</v>
      </c>
      <c r="K34" s="49">
        <v>737</v>
      </c>
      <c r="L34" s="49">
        <v>298</v>
      </c>
      <c r="M34" s="50">
        <v>454</v>
      </c>
      <c r="N34" s="50">
        <v>539</v>
      </c>
      <c r="O34" s="50">
        <v>869</v>
      </c>
      <c r="P34" s="50">
        <v>798</v>
      </c>
      <c r="Q34" s="50">
        <v>725</v>
      </c>
      <c r="R34" s="50">
        <v>831</v>
      </c>
      <c r="S34" s="51">
        <f>SUM(E34:R34)</f>
        <v>8835</v>
      </c>
    </row>
    <row r="35" spans="2:22" ht="29.1" customHeight="1" thickTop="1" thickBot="1">
      <c r="B35" s="130"/>
      <c r="C35" s="132" t="s">
        <v>38</v>
      </c>
      <c r="D35" s="133"/>
      <c r="E35" s="59">
        <f t="shared" ref="E35:S35" si="12">E34/E6*100</f>
        <v>22.538200339558571</v>
      </c>
      <c r="F35" s="59">
        <f t="shared" si="12"/>
        <v>31.480194579569144</v>
      </c>
      <c r="G35" s="59">
        <f t="shared" si="12"/>
        <v>44.411057692307693</v>
      </c>
      <c r="H35" s="59">
        <f t="shared" si="12"/>
        <v>49.693251533742334</v>
      </c>
      <c r="I35" s="59">
        <f t="shared" si="12"/>
        <v>41.118591403417923</v>
      </c>
      <c r="J35" s="59">
        <f t="shared" si="12"/>
        <v>29.679595278246207</v>
      </c>
      <c r="K35" s="59">
        <f t="shared" si="12"/>
        <v>44</v>
      </c>
      <c r="L35" s="59">
        <f t="shared" si="12"/>
        <v>40</v>
      </c>
      <c r="M35" s="59">
        <f t="shared" si="12"/>
        <v>34.315948601662889</v>
      </c>
      <c r="N35" s="59">
        <f t="shared" si="12"/>
        <v>48.514851485148512</v>
      </c>
      <c r="O35" s="59">
        <f t="shared" si="12"/>
        <v>31.995581737849776</v>
      </c>
      <c r="P35" s="59">
        <f t="shared" si="12"/>
        <v>39.602977667493796</v>
      </c>
      <c r="Q35" s="59">
        <f t="shared" si="12"/>
        <v>40.684624017957347</v>
      </c>
      <c r="R35" s="60">
        <f t="shared" si="12"/>
        <v>41.037037037037038</v>
      </c>
      <c r="S35" s="61">
        <f t="shared" si="12"/>
        <v>38.134495856353588</v>
      </c>
    </row>
    <row r="36" spans="2:22" ht="29.1" customHeight="1" thickTop="1" thickBot="1">
      <c r="B36" s="150" t="s">
        <v>31</v>
      </c>
      <c r="C36" s="156" t="s">
        <v>50</v>
      </c>
      <c r="D36" s="157"/>
      <c r="E36" s="63">
        <v>324</v>
      </c>
      <c r="F36" s="50">
        <v>279</v>
      </c>
      <c r="G36" s="50">
        <v>400</v>
      </c>
      <c r="H36" s="50">
        <v>269</v>
      </c>
      <c r="I36" s="50">
        <v>441</v>
      </c>
      <c r="J36" s="50">
        <v>90</v>
      </c>
      <c r="K36" s="50">
        <v>385</v>
      </c>
      <c r="L36" s="50">
        <v>149</v>
      </c>
      <c r="M36" s="50">
        <v>185</v>
      </c>
      <c r="N36" s="50">
        <v>169</v>
      </c>
      <c r="O36" s="50">
        <v>384</v>
      </c>
      <c r="P36" s="50">
        <v>384</v>
      </c>
      <c r="Q36" s="50">
        <v>437</v>
      </c>
      <c r="R36" s="50">
        <v>384</v>
      </c>
      <c r="S36" s="51">
        <f>SUM(E36:R36)</f>
        <v>4280</v>
      </c>
    </row>
    <row r="37" spans="2:22" ht="29.1" customHeight="1" thickTop="1" thickBot="1">
      <c r="B37" s="155"/>
      <c r="C37" s="132" t="s">
        <v>38</v>
      </c>
      <c r="D37" s="133"/>
      <c r="E37" s="59">
        <f t="shared" ref="E37:S37" si="13">E36/E6*100</f>
        <v>13.752122241086587</v>
      </c>
      <c r="F37" s="59">
        <f t="shared" si="13"/>
        <v>19.388464211257819</v>
      </c>
      <c r="G37" s="59">
        <f t="shared" si="13"/>
        <v>24.03846153846154</v>
      </c>
      <c r="H37" s="59">
        <f t="shared" si="13"/>
        <v>15.002788622420523</v>
      </c>
      <c r="I37" s="59">
        <f t="shared" si="13"/>
        <v>22.837907819782497</v>
      </c>
      <c r="J37" s="59">
        <f t="shared" si="13"/>
        <v>15.177065767284992</v>
      </c>
      <c r="K37" s="59">
        <f t="shared" si="13"/>
        <v>22.985074626865671</v>
      </c>
      <c r="L37" s="59">
        <f t="shared" si="13"/>
        <v>20</v>
      </c>
      <c r="M37" s="59">
        <f t="shared" si="13"/>
        <v>13.983371126228269</v>
      </c>
      <c r="N37" s="59">
        <f t="shared" si="13"/>
        <v>15.211521152115212</v>
      </c>
      <c r="O37" s="59">
        <f t="shared" si="13"/>
        <v>14.138438880706921</v>
      </c>
      <c r="P37" s="59">
        <f t="shared" si="13"/>
        <v>19.057071960297765</v>
      </c>
      <c r="Q37" s="59">
        <f t="shared" si="13"/>
        <v>24.523007856341188</v>
      </c>
      <c r="R37" s="60">
        <f t="shared" si="13"/>
        <v>18.962962962962962</v>
      </c>
      <c r="S37" s="61">
        <f t="shared" si="13"/>
        <v>18.473756906077348</v>
      </c>
    </row>
    <row r="38" spans="2:22" s="64" customFormat="1" ht="29.1" customHeight="1" thickTop="1" thickBot="1">
      <c r="B38" s="129" t="s">
        <v>42</v>
      </c>
      <c r="C38" s="162" t="s">
        <v>51</v>
      </c>
      <c r="D38" s="163"/>
      <c r="E38" s="63">
        <v>234</v>
      </c>
      <c r="F38" s="50">
        <v>115</v>
      </c>
      <c r="G38" s="50">
        <v>124</v>
      </c>
      <c r="H38" s="50">
        <v>99</v>
      </c>
      <c r="I38" s="50">
        <v>192</v>
      </c>
      <c r="J38" s="50">
        <v>40</v>
      </c>
      <c r="K38" s="50">
        <v>155</v>
      </c>
      <c r="L38" s="50">
        <v>69</v>
      </c>
      <c r="M38" s="50">
        <v>112</v>
      </c>
      <c r="N38" s="50">
        <v>70</v>
      </c>
      <c r="O38" s="50">
        <v>195</v>
      </c>
      <c r="P38" s="50">
        <v>126</v>
      </c>
      <c r="Q38" s="50">
        <v>139</v>
      </c>
      <c r="R38" s="50">
        <v>132</v>
      </c>
      <c r="S38" s="51">
        <f>SUM(E38:R38)</f>
        <v>1802</v>
      </c>
    </row>
    <row r="39" spans="2:22" s="4" customFormat="1" ht="29.1" customHeight="1" thickTop="1" thickBot="1">
      <c r="B39" s="161"/>
      <c r="C39" s="164" t="s">
        <v>38</v>
      </c>
      <c r="D39" s="165"/>
      <c r="E39" s="65">
        <f t="shared" ref="E39:S39" si="14">E38/E6*100</f>
        <v>9.9320882852292023</v>
      </c>
      <c r="F39" s="66">
        <f t="shared" si="14"/>
        <v>7.9916608756080612</v>
      </c>
      <c r="G39" s="66">
        <f t="shared" si="14"/>
        <v>7.4519230769230766</v>
      </c>
      <c r="H39" s="66">
        <f t="shared" si="14"/>
        <v>5.5214723926380369</v>
      </c>
      <c r="I39" s="66">
        <f t="shared" si="14"/>
        <v>9.9430346970481622</v>
      </c>
      <c r="J39" s="66">
        <f t="shared" si="14"/>
        <v>6.7453625632377738</v>
      </c>
      <c r="K39" s="66">
        <f t="shared" si="14"/>
        <v>9.2537313432835813</v>
      </c>
      <c r="L39" s="66">
        <f t="shared" si="14"/>
        <v>9.2617449664429525</v>
      </c>
      <c r="M39" s="66">
        <f t="shared" si="14"/>
        <v>8.4656084656084651</v>
      </c>
      <c r="N39" s="66">
        <f t="shared" si="14"/>
        <v>6.3006300630063006</v>
      </c>
      <c r="O39" s="65">
        <f t="shared" si="14"/>
        <v>7.1796759941089832</v>
      </c>
      <c r="P39" s="66">
        <f t="shared" si="14"/>
        <v>6.2531017369727051</v>
      </c>
      <c r="Q39" s="66">
        <f t="shared" si="14"/>
        <v>7.8002244668911338</v>
      </c>
      <c r="R39" s="67">
        <f t="shared" si="14"/>
        <v>6.5185185185185182</v>
      </c>
      <c r="S39" s="61">
        <f t="shared" si="14"/>
        <v>7.7779696132596676</v>
      </c>
    </row>
    <row r="40" spans="2:22" s="4" customFormat="1" ht="24" customHeight="1">
      <c r="B40" s="68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</row>
    <row r="41" spans="2:22" s="4" customFormat="1" ht="48.75" customHeight="1" thickBot="1">
      <c r="B41" s="166" t="s">
        <v>52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</row>
    <row r="42" spans="2:22" s="4" customFormat="1" ht="42" customHeight="1" thickTop="1" thickBot="1">
      <c r="B42" s="6" t="s">
        <v>1</v>
      </c>
      <c r="C42" s="72" t="s">
        <v>2</v>
      </c>
      <c r="D42" s="73" t="s">
        <v>3</v>
      </c>
      <c r="E42" s="74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21" t="s">
        <v>55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8"/>
    </row>
    <row r="44" spans="2:22" s="4" customFormat="1" ht="42" customHeight="1" thickTop="1" thickBot="1">
      <c r="B44" s="75" t="s">
        <v>20</v>
      </c>
      <c r="C44" s="159" t="s">
        <v>56</v>
      </c>
      <c r="D44" s="160"/>
      <c r="E44" s="56">
        <v>921</v>
      </c>
      <c r="F44" s="56">
        <v>254</v>
      </c>
      <c r="G44" s="56">
        <v>115</v>
      </c>
      <c r="H44" s="56">
        <v>199</v>
      </c>
      <c r="I44" s="56">
        <v>150</v>
      </c>
      <c r="J44" s="56">
        <v>167</v>
      </c>
      <c r="K44" s="56">
        <v>88</v>
      </c>
      <c r="L44" s="56">
        <v>40</v>
      </c>
      <c r="M44" s="56">
        <v>182</v>
      </c>
      <c r="N44" s="56">
        <v>384</v>
      </c>
      <c r="O44" s="56">
        <v>618</v>
      </c>
      <c r="P44" s="56">
        <v>167</v>
      </c>
      <c r="Q44" s="56">
        <v>78</v>
      </c>
      <c r="R44" s="76">
        <v>331</v>
      </c>
      <c r="S44" s="77">
        <f>SUM(E44:R44)</f>
        <v>3694</v>
      </c>
    </row>
    <row r="45" spans="2:22" s="4" customFormat="1" ht="42" customHeight="1" thickTop="1" thickBot="1">
      <c r="B45" s="78"/>
      <c r="C45" s="169" t="s">
        <v>57</v>
      </c>
      <c r="D45" s="170"/>
      <c r="E45" s="79">
        <v>17</v>
      </c>
      <c r="F45" s="49">
        <v>15</v>
      </c>
      <c r="G45" s="49">
        <v>35</v>
      </c>
      <c r="H45" s="49">
        <v>25</v>
      </c>
      <c r="I45" s="49">
        <v>14</v>
      </c>
      <c r="J45" s="49">
        <v>4</v>
      </c>
      <c r="K45" s="49">
        <v>35</v>
      </c>
      <c r="L45" s="49">
        <v>15</v>
      </c>
      <c r="M45" s="50">
        <v>1</v>
      </c>
      <c r="N45" s="50">
        <v>1</v>
      </c>
      <c r="O45" s="50">
        <v>11</v>
      </c>
      <c r="P45" s="50">
        <v>2</v>
      </c>
      <c r="Q45" s="50">
        <v>19</v>
      </c>
      <c r="R45" s="50">
        <v>160</v>
      </c>
      <c r="S45" s="77">
        <f>SUM(E45:R45)</f>
        <v>354</v>
      </c>
    </row>
    <row r="46" spans="2:22" s="4" customFormat="1" ht="42" customHeight="1" thickTop="1" thickBot="1">
      <c r="B46" s="80" t="s">
        <v>23</v>
      </c>
      <c r="C46" s="171" t="s">
        <v>58</v>
      </c>
      <c r="D46" s="172"/>
      <c r="E46" s="81">
        <f>E44+'[1]Stan i struktura IX 20'!E46</f>
        <v>7083</v>
      </c>
      <c r="F46" s="81">
        <f>F44+'[1]Stan i struktura IX 20'!F46</f>
        <v>2211</v>
      </c>
      <c r="G46" s="81">
        <f>G44+'[1]Stan i struktura IX 20'!G46</f>
        <v>1918</v>
      </c>
      <c r="H46" s="81">
        <f>H44+'[1]Stan i struktura IX 20'!H46</f>
        <v>1700</v>
      </c>
      <c r="I46" s="81">
        <f>I44+'[1]Stan i struktura IX 20'!I46</f>
        <v>2062</v>
      </c>
      <c r="J46" s="81">
        <f>J44+'[1]Stan i struktura IX 20'!J46</f>
        <v>1077</v>
      </c>
      <c r="K46" s="81">
        <f>K44+'[1]Stan i struktura IX 20'!K46</f>
        <v>1320</v>
      </c>
      <c r="L46" s="81">
        <f>L44+'[1]Stan i struktura IX 20'!L46</f>
        <v>969</v>
      </c>
      <c r="M46" s="81">
        <f>M44+'[1]Stan i struktura IX 20'!M46</f>
        <v>2999</v>
      </c>
      <c r="N46" s="81">
        <f>N44+'[1]Stan i struktura IX 20'!N46</f>
        <v>2271</v>
      </c>
      <c r="O46" s="81">
        <f>O44+'[1]Stan i struktura IX 20'!O46</f>
        <v>5912</v>
      </c>
      <c r="P46" s="81">
        <f>P44+'[1]Stan i struktura IX 20'!P46</f>
        <v>1394</v>
      </c>
      <c r="Q46" s="81">
        <f>Q44+'[1]Stan i struktura IX 20'!Q46</f>
        <v>1625</v>
      </c>
      <c r="R46" s="82">
        <f>R44+'[1]Stan i struktura IX 20'!R46</f>
        <v>2462</v>
      </c>
      <c r="S46" s="83">
        <f>S44+'[1]Stan i struktura IX 20'!S46</f>
        <v>35003</v>
      </c>
      <c r="U46" s="4">
        <f>SUM(E46:R46)</f>
        <v>35003</v>
      </c>
      <c r="V46" s="4">
        <f>SUM(E46:R46)</f>
        <v>35003</v>
      </c>
    </row>
    <row r="47" spans="2:22" s="4" customFormat="1" ht="42" customHeight="1" thickBot="1">
      <c r="B47" s="173" t="s">
        <v>59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68"/>
    </row>
    <row r="48" spans="2:22" s="4" customFormat="1" ht="42" customHeight="1" thickTop="1" thickBot="1">
      <c r="B48" s="175" t="s">
        <v>20</v>
      </c>
      <c r="C48" s="176" t="s">
        <v>60</v>
      </c>
      <c r="D48" s="177"/>
      <c r="E48" s="57">
        <v>1</v>
      </c>
      <c r="F48" s="57">
        <v>0</v>
      </c>
      <c r="G48" s="57">
        <v>1</v>
      </c>
      <c r="H48" s="57">
        <v>4</v>
      </c>
      <c r="I48" s="57">
        <v>11</v>
      </c>
      <c r="J48" s="57">
        <v>0</v>
      </c>
      <c r="K48" s="57">
        <v>4</v>
      </c>
      <c r="L48" s="57">
        <v>2</v>
      </c>
      <c r="M48" s="57">
        <v>0</v>
      </c>
      <c r="N48" s="57">
        <v>1</v>
      </c>
      <c r="O48" s="57">
        <v>1</v>
      </c>
      <c r="P48" s="57">
        <v>1</v>
      </c>
      <c r="Q48" s="57">
        <v>7</v>
      </c>
      <c r="R48" s="58">
        <v>24</v>
      </c>
      <c r="S48" s="84">
        <f>SUM(E48:R48)</f>
        <v>57</v>
      </c>
    </row>
    <row r="49" spans="2:22" ht="42" customHeight="1" thickTop="1" thickBot="1">
      <c r="B49" s="130"/>
      <c r="C49" s="178" t="s">
        <v>61</v>
      </c>
      <c r="D49" s="179"/>
      <c r="E49" s="85">
        <f>E48+'[1]Stan i struktura IX 20'!E49</f>
        <v>48</v>
      </c>
      <c r="F49" s="85">
        <f>F48+'[1]Stan i struktura IX 20'!F49</f>
        <v>37</v>
      </c>
      <c r="G49" s="85">
        <f>G48+'[1]Stan i struktura IX 20'!G49</f>
        <v>43</v>
      </c>
      <c r="H49" s="85">
        <f>H48+'[1]Stan i struktura IX 20'!H49</f>
        <v>31</v>
      </c>
      <c r="I49" s="85">
        <f>I48+'[1]Stan i struktura IX 20'!I49</f>
        <v>61</v>
      </c>
      <c r="J49" s="85">
        <f>J48+'[1]Stan i struktura IX 20'!J49</f>
        <v>12</v>
      </c>
      <c r="K49" s="85">
        <f>K48+'[1]Stan i struktura IX 20'!K49</f>
        <v>62</v>
      </c>
      <c r="L49" s="85">
        <f>L48+'[1]Stan i struktura IX 20'!L49</f>
        <v>36</v>
      </c>
      <c r="M49" s="85">
        <f>M48+'[1]Stan i struktura IX 20'!M49</f>
        <v>1</v>
      </c>
      <c r="N49" s="85">
        <f>N48+'[1]Stan i struktura IX 20'!N49</f>
        <v>33</v>
      </c>
      <c r="O49" s="85">
        <f>O48+'[1]Stan i struktura IX 20'!O49</f>
        <v>59</v>
      </c>
      <c r="P49" s="85">
        <f>P48+'[1]Stan i struktura IX 20'!P49</f>
        <v>17</v>
      </c>
      <c r="Q49" s="85">
        <f>Q48+'[1]Stan i struktura IX 20'!Q49</f>
        <v>167</v>
      </c>
      <c r="R49" s="86">
        <f>R48+'[1]Stan i struktura IX 20'!R49</f>
        <v>118</v>
      </c>
      <c r="S49" s="83">
        <f>S48+'[1]Stan i struktura IX 20'!S49</f>
        <v>725</v>
      </c>
      <c r="U49" s="1">
        <f>SUM(E49:R49)</f>
        <v>725</v>
      </c>
      <c r="V49" s="4">
        <f>SUM(E49:R49)</f>
        <v>725</v>
      </c>
    </row>
    <row r="50" spans="2:22" s="4" customFormat="1" ht="42" customHeight="1" thickTop="1" thickBot="1">
      <c r="B50" s="180" t="s">
        <v>23</v>
      </c>
      <c r="C50" s="181" t="s">
        <v>62</v>
      </c>
      <c r="D50" s="182"/>
      <c r="E50" s="87">
        <v>0</v>
      </c>
      <c r="F50" s="87">
        <v>7</v>
      </c>
      <c r="G50" s="87">
        <v>1</v>
      </c>
      <c r="H50" s="87">
        <v>1</v>
      </c>
      <c r="I50" s="87">
        <v>0</v>
      </c>
      <c r="J50" s="87">
        <v>0</v>
      </c>
      <c r="K50" s="87">
        <v>3</v>
      </c>
      <c r="L50" s="87">
        <v>1</v>
      </c>
      <c r="M50" s="87">
        <v>1</v>
      </c>
      <c r="N50" s="87">
        <v>0</v>
      </c>
      <c r="O50" s="87">
        <v>0</v>
      </c>
      <c r="P50" s="87">
        <v>1</v>
      </c>
      <c r="Q50" s="87">
        <v>6</v>
      </c>
      <c r="R50" s="88">
        <v>0</v>
      </c>
      <c r="S50" s="84">
        <f>SUM(E50:R50)</f>
        <v>21</v>
      </c>
    </row>
    <row r="51" spans="2:22" ht="42" customHeight="1" thickTop="1" thickBot="1">
      <c r="B51" s="130"/>
      <c r="C51" s="178" t="s">
        <v>63</v>
      </c>
      <c r="D51" s="179"/>
      <c r="E51" s="85">
        <f>E50+'[1]Stan i struktura IX 20'!E51</f>
        <v>5</v>
      </c>
      <c r="F51" s="85">
        <f>F50+'[1]Stan i struktura IX 20'!F51</f>
        <v>20</v>
      </c>
      <c r="G51" s="85">
        <f>G50+'[1]Stan i struktura IX 20'!G51</f>
        <v>24</v>
      </c>
      <c r="H51" s="85">
        <f>H50+'[1]Stan i struktura IX 20'!H51</f>
        <v>47</v>
      </c>
      <c r="I51" s="85">
        <f>I50+'[1]Stan i struktura IX 20'!I51</f>
        <v>41</v>
      </c>
      <c r="J51" s="85">
        <f>J50+'[1]Stan i struktura IX 20'!J51</f>
        <v>3</v>
      </c>
      <c r="K51" s="85">
        <f>K50+'[1]Stan i struktura IX 20'!K51</f>
        <v>37</v>
      </c>
      <c r="L51" s="85">
        <f>L50+'[1]Stan i struktura IX 20'!L51</f>
        <v>21</v>
      </c>
      <c r="M51" s="85">
        <f>M50+'[1]Stan i struktura IX 20'!M51</f>
        <v>12</v>
      </c>
      <c r="N51" s="85">
        <f>N50+'[1]Stan i struktura IX 20'!N51</f>
        <v>12</v>
      </c>
      <c r="O51" s="85">
        <f>O50+'[1]Stan i struktura IX 20'!O51</f>
        <v>7</v>
      </c>
      <c r="P51" s="85">
        <f>P50+'[1]Stan i struktura IX 20'!P51</f>
        <v>32</v>
      </c>
      <c r="Q51" s="85">
        <f>Q50+'[1]Stan i struktura IX 20'!Q51</f>
        <v>163</v>
      </c>
      <c r="R51" s="86">
        <f>R50+'[1]Stan i struktura IX 20'!R51</f>
        <v>20</v>
      </c>
      <c r="S51" s="83">
        <f>S50+'[1]Stan i struktura IX 20'!S51</f>
        <v>444</v>
      </c>
      <c r="U51" s="1">
        <f>SUM(E51:R51)</f>
        <v>444</v>
      </c>
      <c r="V51" s="4">
        <f>SUM(E51:R51)</f>
        <v>444</v>
      </c>
    </row>
    <row r="52" spans="2:22" s="4" customFormat="1" ht="42" customHeight="1" thickTop="1" thickBot="1">
      <c r="B52" s="183" t="s">
        <v>28</v>
      </c>
      <c r="C52" s="184" t="s">
        <v>64</v>
      </c>
      <c r="D52" s="185"/>
      <c r="E52" s="48">
        <v>4</v>
      </c>
      <c r="F52" s="49">
        <v>4</v>
      </c>
      <c r="G52" s="49">
        <v>0</v>
      </c>
      <c r="H52" s="49">
        <v>8</v>
      </c>
      <c r="I52" s="50">
        <v>11</v>
      </c>
      <c r="J52" s="49">
        <v>3</v>
      </c>
      <c r="K52" s="50">
        <v>1</v>
      </c>
      <c r="L52" s="49">
        <v>2</v>
      </c>
      <c r="M52" s="50">
        <v>3</v>
      </c>
      <c r="N52" s="50">
        <v>8</v>
      </c>
      <c r="O52" s="50">
        <v>6</v>
      </c>
      <c r="P52" s="49">
        <v>0</v>
      </c>
      <c r="Q52" s="89">
        <v>7</v>
      </c>
      <c r="R52" s="50">
        <v>3</v>
      </c>
      <c r="S52" s="84">
        <f>SUM(E52:R52)</f>
        <v>60</v>
      </c>
    </row>
    <row r="53" spans="2:22" ht="42" customHeight="1" thickTop="1" thickBot="1">
      <c r="B53" s="130"/>
      <c r="C53" s="178" t="s">
        <v>65</v>
      </c>
      <c r="D53" s="179"/>
      <c r="E53" s="85">
        <f>E52+'[1]Stan i struktura IX 20'!E53</f>
        <v>61</v>
      </c>
      <c r="F53" s="85">
        <f>F52+'[1]Stan i struktura IX 20'!F53</f>
        <v>38</v>
      </c>
      <c r="G53" s="85">
        <f>G52+'[1]Stan i struktura IX 20'!G53</f>
        <v>39</v>
      </c>
      <c r="H53" s="85">
        <f>H52+'[1]Stan i struktura IX 20'!H53</f>
        <v>70</v>
      </c>
      <c r="I53" s="85">
        <f>I52+'[1]Stan i struktura IX 20'!I53</f>
        <v>31</v>
      </c>
      <c r="J53" s="85">
        <f>J52+'[1]Stan i struktura IX 20'!J53</f>
        <v>24</v>
      </c>
      <c r="K53" s="85">
        <f>K52+'[1]Stan i struktura IX 20'!K53</f>
        <v>29</v>
      </c>
      <c r="L53" s="85">
        <f>L52+'[1]Stan i struktura IX 20'!L53</f>
        <v>17</v>
      </c>
      <c r="M53" s="85">
        <f>M52+'[1]Stan i struktura IX 20'!M53</f>
        <v>22</v>
      </c>
      <c r="N53" s="85">
        <f>N52+'[1]Stan i struktura IX 20'!N53</f>
        <v>49</v>
      </c>
      <c r="O53" s="85">
        <f>O52+'[1]Stan i struktura IX 20'!O53</f>
        <v>48</v>
      </c>
      <c r="P53" s="85">
        <f>P52+'[1]Stan i struktura IX 20'!P53</f>
        <v>14</v>
      </c>
      <c r="Q53" s="85">
        <f>Q52+'[1]Stan i struktura IX 20'!Q53</f>
        <v>50</v>
      </c>
      <c r="R53" s="86">
        <f>R52+'[1]Stan i struktura IX 20'!R53</f>
        <v>65</v>
      </c>
      <c r="S53" s="83">
        <f>S52+'[1]Stan i struktura IX 20'!S53</f>
        <v>557</v>
      </c>
      <c r="U53" s="1">
        <f>SUM(E53:R53)</f>
        <v>557</v>
      </c>
      <c r="V53" s="4">
        <f>SUM(E53:R53)</f>
        <v>557</v>
      </c>
    </row>
    <row r="54" spans="2:22" s="4" customFormat="1" ht="42" customHeight="1" thickTop="1" thickBot="1">
      <c r="B54" s="183" t="s">
        <v>31</v>
      </c>
      <c r="C54" s="184" t="s">
        <v>66</v>
      </c>
      <c r="D54" s="185"/>
      <c r="E54" s="48">
        <v>4</v>
      </c>
      <c r="F54" s="49">
        <v>3</v>
      </c>
      <c r="G54" s="49">
        <v>4</v>
      </c>
      <c r="H54" s="49">
        <v>2</v>
      </c>
      <c r="I54" s="50">
        <v>4</v>
      </c>
      <c r="J54" s="49">
        <v>1</v>
      </c>
      <c r="K54" s="50">
        <v>1</v>
      </c>
      <c r="L54" s="49">
        <v>2</v>
      </c>
      <c r="M54" s="50">
        <v>0</v>
      </c>
      <c r="N54" s="50">
        <v>0</v>
      </c>
      <c r="O54" s="50">
        <v>4</v>
      </c>
      <c r="P54" s="49">
        <v>1</v>
      </c>
      <c r="Q54" s="89">
        <v>5</v>
      </c>
      <c r="R54" s="50">
        <v>4</v>
      </c>
      <c r="S54" s="84">
        <f>SUM(E54:R54)</f>
        <v>35</v>
      </c>
    </row>
    <row r="55" spans="2:22" s="4" customFormat="1" ht="42" customHeight="1" thickTop="1" thickBot="1">
      <c r="B55" s="130"/>
      <c r="C55" s="186" t="s">
        <v>67</v>
      </c>
      <c r="D55" s="187"/>
      <c r="E55" s="85">
        <f>E54+'[1]Stan i struktura IX 20'!E55</f>
        <v>37</v>
      </c>
      <c r="F55" s="85">
        <f>F54+'[1]Stan i struktura IX 20'!F55</f>
        <v>20</v>
      </c>
      <c r="G55" s="85">
        <f>G54+'[1]Stan i struktura IX 20'!G55</f>
        <v>36</v>
      </c>
      <c r="H55" s="85">
        <f>H54+'[1]Stan i struktura IX 20'!H55</f>
        <v>28</v>
      </c>
      <c r="I55" s="85">
        <f>I54+'[1]Stan i struktura IX 20'!I55</f>
        <v>16</v>
      </c>
      <c r="J55" s="85">
        <f>J54+'[1]Stan i struktura IX 20'!J55</f>
        <v>11</v>
      </c>
      <c r="K55" s="85">
        <f>K54+'[1]Stan i struktura IX 20'!K55</f>
        <v>12</v>
      </c>
      <c r="L55" s="85">
        <f>L54+'[1]Stan i struktura IX 20'!L55</f>
        <v>23</v>
      </c>
      <c r="M55" s="85">
        <f>M54+'[1]Stan i struktura IX 20'!M55</f>
        <v>1</v>
      </c>
      <c r="N55" s="85">
        <f>N54+'[1]Stan i struktura IX 20'!N55</f>
        <v>15</v>
      </c>
      <c r="O55" s="85">
        <f>O54+'[1]Stan i struktura IX 20'!O55</f>
        <v>22</v>
      </c>
      <c r="P55" s="85">
        <f>P54+'[1]Stan i struktura IX 20'!P55</f>
        <v>11</v>
      </c>
      <c r="Q55" s="85">
        <f>Q54+'[1]Stan i struktura IX 20'!Q55</f>
        <v>37</v>
      </c>
      <c r="R55" s="86">
        <f>R54+'[1]Stan i struktura IX 20'!R55</f>
        <v>27</v>
      </c>
      <c r="S55" s="83">
        <f>S54+'[1]Stan i struktura IX 20'!S55</f>
        <v>296</v>
      </c>
      <c r="U55" s="4">
        <f>SUM(E55:R55)</f>
        <v>296</v>
      </c>
      <c r="V55" s="4">
        <f>SUM(E55:R55)</f>
        <v>296</v>
      </c>
    </row>
    <row r="56" spans="2:22" s="4" customFormat="1" ht="42" customHeight="1" thickTop="1" thickBot="1">
      <c r="B56" s="183" t="s">
        <v>42</v>
      </c>
      <c r="C56" s="189" t="s">
        <v>68</v>
      </c>
      <c r="D56" s="190"/>
      <c r="E56" s="90">
        <v>1</v>
      </c>
      <c r="F56" s="90">
        <v>0</v>
      </c>
      <c r="G56" s="90">
        <v>3</v>
      </c>
      <c r="H56" s="90">
        <v>6</v>
      </c>
      <c r="I56" s="90">
        <v>1</v>
      </c>
      <c r="J56" s="90">
        <v>0</v>
      </c>
      <c r="K56" s="90">
        <v>11</v>
      </c>
      <c r="L56" s="90">
        <v>2</v>
      </c>
      <c r="M56" s="90">
        <v>3</v>
      </c>
      <c r="N56" s="90">
        <v>0</v>
      </c>
      <c r="O56" s="90">
        <v>2</v>
      </c>
      <c r="P56" s="90">
        <v>1</v>
      </c>
      <c r="Q56" s="90">
        <v>10</v>
      </c>
      <c r="R56" s="91">
        <v>2</v>
      </c>
      <c r="S56" s="84">
        <f>SUM(E56:R56)</f>
        <v>42</v>
      </c>
    </row>
    <row r="57" spans="2:22" s="4" customFormat="1" ht="42" customHeight="1" thickTop="1" thickBot="1">
      <c r="B57" s="188"/>
      <c r="C57" s="191" t="s">
        <v>69</v>
      </c>
      <c r="D57" s="192"/>
      <c r="E57" s="85">
        <f>E56+'[1]Stan i struktura IX 20'!E57</f>
        <v>21</v>
      </c>
      <c r="F57" s="85">
        <f>F56+'[1]Stan i struktura IX 20'!F57</f>
        <v>17</v>
      </c>
      <c r="G57" s="85">
        <f>G56+'[1]Stan i struktura IX 20'!G57</f>
        <v>15</v>
      </c>
      <c r="H57" s="85">
        <f>H56+'[1]Stan i struktura IX 20'!H57</f>
        <v>50</v>
      </c>
      <c r="I57" s="85">
        <f>I56+'[1]Stan i struktura IX 20'!I57</f>
        <v>33</v>
      </c>
      <c r="J57" s="85">
        <f>J56+'[1]Stan i struktura IX 20'!J57</f>
        <v>3</v>
      </c>
      <c r="K57" s="85">
        <f>K56+'[1]Stan i struktura IX 20'!K57</f>
        <v>46</v>
      </c>
      <c r="L57" s="85">
        <f>L56+'[1]Stan i struktura IX 20'!L57</f>
        <v>5</v>
      </c>
      <c r="M57" s="85">
        <f>M56+'[1]Stan i struktura IX 20'!M57</f>
        <v>26</v>
      </c>
      <c r="N57" s="85">
        <f>N56+'[1]Stan i struktura IX 20'!N57</f>
        <v>15</v>
      </c>
      <c r="O57" s="85">
        <f>O56+'[1]Stan i struktura IX 20'!O57</f>
        <v>26</v>
      </c>
      <c r="P57" s="85">
        <f>P56+'[1]Stan i struktura IX 20'!P57</f>
        <v>12</v>
      </c>
      <c r="Q57" s="85">
        <f>Q56+'[1]Stan i struktura IX 20'!Q57</f>
        <v>52</v>
      </c>
      <c r="R57" s="86">
        <f>R56+'[1]Stan i struktura IX 20'!R57</f>
        <v>18</v>
      </c>
      <c r="S57" s="83">
        <f>S56+'[1]Stan i struktura IX 20'!S57</f>
        <v>339</v>
      </c>
      <c r="U57" s="4">
        <f>SUM(E57:R57)</f>
        <v>339</v>
      </c>
      <c r="V57" s="4">
        <f>SUM(E57:R57)</f>
        <v>339</v>
      </c>
    </row>
    <row r="58" spans="2:22" s="4" customFormat="1" ht="42" customHeight="1" thickTop="1" thickBot="1">
      <c r="B58" s="183" t="s">
        <v>44</v>
      </c>
      <c r="C58" s="189" t="s">
        <v>70</v>
      </c>
      <c r="D58" s="190"/>
      <c r="E58" s="90">
        <v>0</v>
      </c>
      <c r="F58" s="90">
        <v>0</v>
      </c>
      <c r="G58" s="90">
        <v>1</v>
      </c>
      <c r="H58" s="90">
        <v>0</v>
      </c>
      <c r="I58" s="90">
        <v>32</v>
      </c>
      <c r="J58" s="90">
        <v>0</v>
      </c>
      <c r="K58" s="90">
        <v>1</v>
      </c>
      <c r="L58" s="90">
        <v>0</v>
      </c>
      <c r="M58" s="90">
        <v>2</v>
      </c>
      <c r="N58" s="90">
        <v>4</v>
      </c>
      <c r="O58" s="90">
        <v>1</v>
      </c>
      <c r="P58" s="90">
        <v>2</v>
      </c>
      <c r="Q58" s="90">
        <v>0</v>
      </c>
      <c r="R58" s="91">
        <v>4</v>
      </c>
      <c r="S58" s="84">
        <f>SUM(E58:R58)</f>
        <v>47</v>
      </c>
    </row>
    <row r="59" spans="2:22" s="4" customFormat="1" ht="42" customHeight="1" thickTop="1" thickBot="1">
      <c r="B59" s="180"/>
      <c r="C59" s="193" t="s">
        <v>71</v>
      </c>
      <c r="D59" s="194"/>
      <c r="E59" s="85">
        <f>E58+'[1]Stan i struktura IX 20'!E59</f>
        <v>22</v>
      </c>
      <c r="F59" s="85">
        <f>F58+'[1]Stan i struktura IX 20'!F59</f>
        <v>10</v>
      </c>
      <c r="G59" s="85">
        <f>G58+'[1]Stan i struktura IX 20'!G59</f>
        <v>13</v>
      </c>
      <c r="H59" s="85">
        <f>H58+'[1]Stan i struktura IX 20'!H59</f>
        <v>44</v>
      </c>
      <c r="I59" s="85">
        <f>I58+'[1]Stan i struktura IX 20'!I59</f>
        <v>60</v>
      </c>
      <c r="J59" s="85">
        <f>J58+'[1]Stan i struktura IX 20'!J59</f>
        <v>0</v>
      </c>
      <c r="K59" s="85">
        <f>K58+'[1]Stan i struktura IX 20'!K59</f>
        <v>5</v>
      </c>
      <c r="L59" s="85">
        <f>L58+'[1]Stan i struktura IX 20'!L59</f>
        <v>12</v>
      </c>
      <c r="M59" s="85">
        <f>M58+'[1]Stan i struktura IX 20'!M59</f>
        <v>21</v>
      </c>
      <c r="N59" s="85">
        <f>N58+'[1]Stan i struktura IX 20'!N59</f>
        <v>41</v>
      </c>
      <c r="O59" s="85">
        <f>O58+'[1]Stan i struktura IX 20'!O59</f>
        <v>20</v>
      </c>
      <c r="P59" s="85">
        <f>P58+'[1]Stan i struktura IX 20'!P59</f>
        <v>5</v>
      </c>
      <c r="Q59" s="85">
        <f>Q58+'[1]Stan i struktura IX 20'!Q59</f>
        <v>3</v>
      </c>
      <c r="R59" s="86">
        <f>R58+'[1]Stan i struktura IX 20'!R59</f>
        <v>19</v>
      </c>
      <c r="S59" s="83">
        <f>S58+'[1]Stan i struktura IX 20'!S59</f>
        <v>275</v>
      </c>
      <c r="U59" s="4">
        <f>SUM(E59:R59)</f>
        <v>275</v>
      </c>
      <c r="V59" s="4">
        <f>SUM(E59:R59)</f>
        <v>275</v>
      </c>
    </row>
    <row r="60" spans="2:22" s="4" customFormat="1" ht="42" customHeight="1" thickTop="1" thickBot="1">
      <c r="B60" s="195" t="s">
        <v>72</v>
      </c>
      <c r="C60" s="189" t="s">
        <v>73</v>
      </c>
      <c r="D60" s="190"/>
      <c r="E60" s="90">
        <v>8</v>
      </c>
      <c r="F60" s="90">
        <v>4</v>
      </c>
      <c r="G60" s="90">
        <v>24</v>
      </c>
      <c r="H60" s="90">
        <v>11</v>
      </c>
      <c r="I60" s="90">
        <v>5</v>
      </c>
      <c r="J60" s="90">
        <v>2</v>
      </c>
      <c r="K60" s="90">
        <v>24</v>
      </c>
      <c r="L60" s="90">
        <v>10</v>
      </c>
      <c r="M60" s="90">
        <v>0</v>
      </c>
      <c r="N60" s="90">
        <v>13</v>
      </c>
      <c r="O60" s="90">
        <v>7</v>
      </c>
      <c r="P60" s="90">
        <v>5</v>
      </c>
      <c r="Q60" s="90">
        <v>2</v>
      </c>
      <c r="R60" s="91">
        <v>32</v>
      </c>
      <c r="S60" s="84">
        <f>SUM(E60:R60)</f>
        <v>147</v>
      </c>
    </row>
    <row r="61" spans="2:22" s="4" customFormat="1" ht="42" customHeight="1" thickTop="1" thickBot="1">
      <c r="B61" s="195"/>
      <c r="C61" s="196" t="s">
        <v>74</v>
      </c>
      <c r="D61" s="197"/>
      <c r="E61" s="92">
        <f>E60+'[1]Stan i struktura IX 20'!E61</f>
        <v>110</v>
      </c>
      <c r="F61" s="92">
        <f>F60+'[1]Stan i struktura IX 20'!F61</f>
        <v>65</v>
      </c>
      <c r="G61" s="92">
        <f>G60+'[1]Stan i struktura IX 20'!G61</f>
        <v>125</v>
      </c>
      <c r="H61" s="92">
        <f>H60+'[1]Stan i struktura IX 20'!H61</f>
        <v>226</v>
      </c>
      <c r="I61" s="92">
        <f>I60+'[1]Stan i struktura IX 20'!I61</f>
        <v>211</v>
      </c>
      <c r="J61" s="92">
        <f>J60+'[1]Stan i struktura IX 20'!J61</f>
        <v>35</v>
      </c>
      <c r="K61" s="92">
        <f>K60+'[1]Stan i struktura IX 20'!K61</f>
        <v>380</v>
      </c>
      <c r="L61" s="92">
        <f>L60+'[1]Stan i struktura IX 20'!L61</f>
        <v>87</v>
      </c>
      <c r="M61" s="92">
        <f>M60+'[1]Stan i struktura IX 20'!M61</f>
        <v>164</v>
      </c>
      <c r="N61" s="92">
        <f>N60+'[1]Stan i struktura IX 20'!N61</f>
        <v>33</v>
      </c>
      <c r="O61" s="92">
        <f>O60+'[1]Stan i struktura IX 20'!O61</f>
        <v>139</v>
      </c>
      <c r="P61" s="92">
        <f>P60+'[1]Stan i struktura IX 20'!P61</f>
        <v>106</v>
      </c>
      <c r="Q61" s="92">
        <f>Q60+'[1]Stan i struktura IX 20'!Q61</f>
        <v>76</v>
      </c>
      <c r="R61" s="93">
        <f>R60+'[1]Stan i struktura IX 20'!R61</f>
        <v>237</v>
      </c>
      <c r="S61" s="83">
        <f>S60+'[1]Stan i struktura IX 20'!S61</f>
        <v>1994</v>
      </c>
      <c r="U61" s="4">
        <f>SUM(E61:R61)</f>
        <v>1994</v>
      </c>
      <c r="V61" s="4">
        <f>SUM(E61:R61)</f>
        <v>1994</v>
      </c>
    </row>
    <row r="62" spans="2:22" s="4" customFormat="1" ht="42" customHeight="1" thickTop="1" thickBot="1">
      <c r="B62" s="195" t="s">
        <v>75</v>
      </c>
      <c r="C62" s="189" t="s">
        <v>76</v>
      </c>
      <c r="D62" s="190"/>
      <c r="E62" s="90">
        <v>0</v>
      </c>
      <c r="F62" s="90">
        <v>0</v>
      </c>
      <c r="G62" s="90">
        <v>0</v>
      </c>
      <c r="H62" s="90">
        <v>0</v>
      </c>
      <c r="I62" s="90">
        <v>1</v>
      </c>
      <c r="J62" s="90">
        <v>0</v>
      </c>
      <c r="K62" s="90">
        <v>2</v>
      </c>
      <c r="L62" s="90">
        <v>0</v>
      </c>
      <c r="M62" s="90">
        <v>0</v>
      </c>
      <c r="N62" s="90">
        <v>0</v>
      </c>
      <c r="O62" s="90">
        <v>2</v>
      </c>
      <c r="P62" s="90">
        <v>5</v>
      </c>
      <c r="Q62" s="90">
        <v>0</v>
      </c>
      <c r="R62" s="91">
        <v>70</v>
      </c>
      <c r="S62" s="84">
        <f>SUM(E62:R62)</f>
        <v>80</v>
      </c>
    </row>
    <row r="63" spans="2:22" s="4" customFormat="1" ht="42" customHeight="1" thickTop="1" thickBot="1">
      <c r="B63" s="183"/>
      <c r="C63" s="198" t="s">
        <v>77</v>
      </c>
      <c r="D63" s="199"/>
      <c r="E63" s="85">
        <f>E62+'[1]Stan i struktura IX 20'!E63</f>
        <v>0</v>
      </c>
      <c r="F63" s="85">
        <f>F62+'[1]Stan i struktura IX 20'!F63</f>
        <v>27</v>
      </c>
      <c r="G63" s="85">
        <f>G62+'[1]Stan i struktura IX 20'!G63</f>
        <v>30</v>
      </c>
      <c r="H63" s="85">
        <f>H62+'[1]Stan i struktura IX 20'!H63</f>
        <v>14</v>
      </c>
      <c r="I63" s="85">
        <f>I62+'[1]Stan i struktura IX 20'!I63</f>
        <v>24</v>
      </c>
      <c r="J63" s="85">
        <f>J62+'[1]Stan i struktura IX 20'!J63</f>
        <v>24</v>
      </c>
      <c r="K63" s="85">
        <f>K62+'[1]Stan i struktura IX 20'!K63</f>
        <v>78</v>
      </c>
      <c r="L63" s="85">
        <f>L62+'[1]Stan i struktura IX 20'!L63</f>
        <v>9</v>
      </c>
      <c r="M63" s="85">
        <f>M62+'[1]Stan i struktura IX 20'!M63</f>
        <v>32</v>
      </c>
      <c r="N63" s="85">
        <f>N62+'[1]Stan i struktura IX 20'!N63</f>
        <v>40</v>
      </c>
      <c r="O63" s="85">
        <f>O62+'[1]Stan i struktura IX 20'!O63</f>
        <v>55</v>
      </c>
      <c r="P63" s="85">
        <f>P62+'[1]Stan i struktura IX 20'!P63</f>
        <v>18</v>
      </c>
      <c r="Q63" s="85">
        <f>Q62+'[1]Stan i struktura IX 20'!Q63</f>
        <v>80</v>
      </c>
      <c r="R63" s="86">
        <f>R62+'[1]Stan i struktura IX 20'!R63</f>
        <v>439</v>
      </c>
      <c r="S63" s="83">
        <f>S62+'[1]Stan i struktura IX 20'!S63</f>
        <v>870</v>
      </c>
      <c r="U63" s="4">
        <f>SUM(E63:R63)</f>
        <v>870</v>
      </c>
      <c r="V63" s="4">
        <f>SUM(E63:R63)</f>
        <v>870</v>
      </c>
    </row>
    <row r="64" spans="2:22" s="4" customFormat="1" ht="42" customHeight="1" thickTop="1" thickBot="1">
      <c r="B64" s="195" t="s">
        <v>78</v>
      </c>
      <c r="C64" s="189" t="s">
        <v>79</v>
      </c>
      <c r="D64" s="190"/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1">
        <v>0</v>
      </c>
      <c r="S64" s="84">
        <f>SUM(E64:R64)</f>
        <v>0</v>
      </c>
    </row>
    <row r="65" spans="2:22" ht="42" customHeight="1" thickTop="1" thickBot="1">
      <c r="B65" s="200"/>
      <c r="C65" s="201" t="s">
        <v>80</v>
      </c>
      <c r="D65" s="202"/>
      <c r="E65" s="85">
        <f>E64+'[1]Stan i struktura IX 20'!E65</f>
        <v>0</v>
      </c>
      <c r="F65" s="85">
        <f>F64+'[1]Stan i struktura IX 20'!F65</f>
        <v>0</v>
      </c>
      <c r="G65" s="85">
        <f>G64+'[1]Stan i struktura IX 20'!G65</f>
        <v>0</v>
      </c>
      <c r="H65" s="85">
        <f>H64+'[1]Stan i struktura IX 20'!H65</f>
        <v>0</v>
      </c>
      <c r="I65" s="85">
        <f>I64+'[1]Stan i struktura IX 20'!I65</f>
        <v>0</v>
      </c>
      <c r="J65" s="85">
        <f>J64+'[1]Stan i struktura IX 20'!J65</f>
        <v>0</v>
      </c>
      <c r="K65" s="85">
        <f>K64+'[1]Stan i struktura IX 20'!K65</f>
        <v>0</v>
      </c>
      <c r="L65" s="85">
        <f>L64+'[1]Stan i struktura IX 20'!L65</f>
        <v>0</v>
      </c>
      <c r="M65" s="85">
        <f>M64+'[1]Stan i struktura IX 20'!M65</f>
        <v>0</v>
      </c>
      <c r="N65" s="85">
        <f>N64+'[1]Stan i struktura IX 20'!N65</f>
        <v>0</v>
      </c>
      <c r="O65" s="85">
        <f>O64+'[1]Stan i struktura IX 20'!O65</f>
        <v>0</v>
      </c>
      <c r="P65" s="85">
        <f>P64+'[1]Stan i struktura IX 20'!P65</f>
        <v>0</v>
      </c>
      <c r="Q65" s="85">
        <f>Q64+'[1]Stan i struktura IX 20'!Q65</f>
        <v>0</v>
      </c>
      <c r="R65" s="86">
        <f>R64+'[1]Stan i struktura IX 20'!R65</f>
        <v>0</v>
      </c>
      <c r="S65" s="83">
        <f>S64+'[1]Stan i struktura IX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3" t="s">
        <v>81</v>
      </c>
      <c r="C66" s="205" t="s">
        <v>82</v>
      </c>
      <c r="D66" s="206"/>
      <c r="E66" s="94">
        <f t="shared" ref="E66:R67" si="15">E48+E50+E52+E54+E56+E58+E60+E62+E64</f>
        <v>18</v>
      </c>
      <c r="F66" s="94">
        <f t="shared" si="15"/>
        <v>18</v>
      </c>
      <c r="G66" s="94">
        <f t="shared" si="15"/>
        <v>34</v>
      </c>
      <c r="H66" s="94">
        <f t="shared" si="15"/>
        <v>32</v>
      </c>
      <c r="I66" s="94">
        <f t="shared" si="15"/>
        <v>65</v>
      </c>
      <c r="J66" s="94">
        <f t="shared" si="15"/>
        <v>6</v>
      </c>
      <c r="K66" s="94">
        <f t="shared" si="15"/>
        <v>47</v>
      </c>
      <c r="L66" s="94">
        <f t="shared" si="15"/>
        <v>19</v>
      </c>
      <c r="M66" s="94">
        <f t="shared" si="15"/>
        <v>9</v>
      </c>
      <c r="N66" s="94">
        <f t="shared" si="15"/>
        <v>26</v>
      </c>
      <c r="O66" s="94">
        <f t="shared" si="15"/>
        <v>23</v>
      </c>
      <c r="P66" s="94">
        <f t="shared" si="15"/>
        <v>16</v>
      </c>
      <c r="Q66" s="94">
        <f t="shared" si="15"/>
        <v>37</v>
      </c>
      <c r="R66" s="95">
        <f t="shared" si="15"/>
        <v>139</v>
      </c>
      <c r="S66" s="96">
        <f>SUM(E66:R66)</f>
        <v>489</v>
      </c>
      <c r="V66" s="4"/>
    </row>
    <row r="67" spans="2:22" ht="45" customHeight="1" thickTop="1" thickBot="1">
      <c r="B67" s="204"/>
      <c r="C67" s="205" t="s">
        <v>83</v>
      </c>
      <c r="D67" s="206"/>
      <c r="E67" s="97">
        <f t="shared" si="15"/>
        <v>304</v>
      </c>
      <c r="F67" s="97">
        <f>F49+F51+F53+F55+F57+F59+F61+F63+F65</f>
        <v>234</v>
      </c>
      <c r="G67" s="97">
        <f t="shared" si="15"/>
        <v>325</v>
      </c>
      <c r="H67" s="97">
        <f t="shared" si="15"/>
        <v>510</v>
      </c>
      <c r="I67" s="97">
        <f t="shared" si="15"/>
        <v>477</v>
      </c>
      <c r="J67" s="97">
        <f t="shared" si="15"/>
        <v>112</v>
      </c>
      <c r="K67" s="97">
        <f t="shared" si="15"/>
        <v>649</v>
      </c>
      <c r="L67" s="97">
        <f t="shared" si="15"/>
        <v>210</v>
      </c>
      <c r="M67" s="97">
        <f t="shared" si="15"/>
        <v>279</v>
      </c>
      <c r="N67" s="97">
        <f t="shared" si="15"/>
        <v>238</v>
      </c>
      <c r="O67" s="97">
        <f t="shared" si="15"/>
        <v>376</v>
      </c>
      <c r="P67" s="97">
        <f t="shared" si="15"/>
        <v>215</v>
      </c>
      <c r="Q67" s="97">
        <f t="shared" si="15"/>
        <v>628</v>
      </c>
      <c r="R67" s="98">
        <f t="shared" si="15"/>
        <v>943</v>
      </c>
      <c r="S67" s="96">
        <f>SUM(E67:R67)</f>
        <v>5500</v>
      </c>
      <c r="V67" s="4"/>
    </row>
    <row r="68" spans="2:22" ht="14.25" customHeight="1">
      <c r="B68" s="207" t="s">
        <v>84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2:22" ht="14.25" customHeight="1">
      <c r="B69" s="208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</row>
    <row r="75" spans="2:22" ht="13.5" thickBot="1"/>
    <row r="76" spans="2:22" ht="26.25" customHeight="1" thickTop="1" thickBot="1">
      <c r="E76" s="99">
        <v>93</v>
      </c>
      <c r="F76" s="99">
        <v>64</v>
      </c>
      <c r="G76" s="99">
        <v>44</v>
      </c>
      <c r="H76" s="99">
        <v>39</v>
      </c>
      <c r="I76" s="99">
        <v>78</v>
      </c>
      <c r="J76" s="99">
        <v>19</v>
      </c>
      <c r="K76" s="99">
        <v>57</v>
      </c>
      <c r="L76" s="99">
        <v>20</v>
      </c>
      <c r="M76" s="99">
        <v>45</v>
      </c>
      <c r="N76" s="99">
        <v>28</v>
      </c>
      <c r="O76" s="99">
        <v>89</v>
      </c>
      <c r="P76" s="99">
        <v>46</v>
      </c>
      <c r="Q76" s="99">
        <v>64</v>
      </c>
      <c r="R76" s="99">
        <v>59</v>
      </c>
      <c r="S76" s="77">
        <f>SUM(E76:R76)</f>
        <v>745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12" t="s">
        <v>127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2:15" ht="24.75" customHeight="1">
      <c r="B2" s="212" t="s">
        <v>128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2:15" ht="18.75" thickBot="1">
      <c r="B3" s="1"/>
      <c r="C3" s="215"/>
      <c r="D3" s="215"/>
      <c r="E3" s="215"/>
      <c r="F3" s="215"/>
      <c r="G3" s="215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216" t="s">
        <v>129</v>
      </c>
      <c r="C4" s="217" t="s">
        <v>130</v>
      </c>
      <c r="D4" s="218" t="s">
        <v>131</v>
      </c>
      <c r="E4" s="219" t="s">
        <v>132</v>
      </c>
      <c r="F4" s="215"/>
      <c r="G4" s="216" t="s">
        <v>129</v>
      </c>
      <c r="H4" s="220" t="s">
        <v>133</v>
      </c>
      <c r="I4" s="218" t="s">
        <v>131</v>
      </c>
      <c r="J4" s="219" t="s">
        <v>132</v>
      </c>
      <c r="K4" s="31"/>
      <c r="L4" s="216" t="s">
        <v>129</v>
      </c>
      <c r="M4" s="221" t="s">
        <v>130</v>
      </c>
      <c r="N4" s="218" t="s">
        <v>131</v>
      </c>
      <c r="O4" s="222" t="s">
        <v>132</v>
      </c>
    </row>
    <row r="5" spans="2:15" ht="18.75" customHeight="1" thickTop="1" thickBot="1">
      <c r="B5" s="223"/>
      <c r="C5" s="224"/>
      <c r="D5" s="225"/>
      <c r="E5" s="226"/>
      <c r="F5" s="215"/>
      <c r="G5" s="223"/>
      <c r="H5" s="227"/>
      <c r="I5" s="225"/>
      <c r="J5" s="226"/>
      <c r="K5" s="31"/>
      <c r="L5" s="223"/>
      <c r="M5" s="228"/>
      <c r="N5" s="225"/>
      <c r="O5" s="229"/>
    </row>
    <row r="6" spans="2:15" ht="17.100000000000001" customHeight="1" thickTop="1">
      <c r="B6" s="230" t="s">
        <v>134</v>
      </c>
      <c r="C6" s="231"/>
      <c r="D6" s="231"/>
      <c r="E6" s="232">
        <f>SUM(E8+E19+E27+E34+E41)</f>
        <v>8601</v>
      </c>
      <c r="F6" s="215"/>
      <c r="G6" s="233">
        <v>4</v>
      </c>
      <c r="H6" s="234" t="s">
        <v>135</v>
      </c>
      <c r="I6" s="235" t="s">
        <v>136</v>
      </c>
      <c r="J6" s="236">
        <v>339</v>
      </c>
      <c r="K6" s="31"/>
      <c r="L6" s="237" t="s">
        <v>137</v>
      </c>
      <c r="M6" s="238" t="s">
        <v>138</v>
      </c>
      <c r="N6" s="238" t="s">
        <v>139</v>
      </c>
      <c r="O6" s="239">
        <f>SUM(O7:O17)</f>
        <v>4731</v>
      </c>
    </row>
    <row r="7" spans="2:15" ht="17.100000000000001" customHeight="1" thickBot="1">
      <c r="B7" s="240"/>
      <c r="C7" s="241"/>
      <c r="D7" s="241"/>
      <c r="E7" s="242"/>
      <c r="F7" s="1"/>
      <c r="G7" s="243">
        <v>5</v>
      </c>
      <c r="H7" s="244" t="s">
        <v>140</v>
      </c>
      <c r="I7" s="236" t="s">
        <v>136</v>
      </c>
      <c r="J7" s="236">
        <v>159</v>
      </c>
      <c r="K7" s="1"/>
      <c r="L7" s="243">
        <v>1</v>
      </c>
      <c r="M7" s="244" t="s">
        <v>141</v>
      </c>
      <c r="N7" s="236" t="s">
        <v>136</v>
      </c>
      <c r="O7" s="245">
        <v>112</v>
      </c>
    </row>
    <row r="8" spans="2:15" ht="17.100000000000001" customHeight="1" thickTop="1" thickBot="1">
      <c r="B8" s="237" t="s">
        <v>142</v>
      </c>
      <c r="C8" s="238" t="s">
        <v>143</v>
      </c>
      <c r="D8" s="246" t="s">
        <v>139</v>
      </c>
      <c r="E8" s="239">
        <f>SUM(E9:E17)</f>
        <v>3795</v>
      </c>
      <c r="F8" s="1"/>
      <c r="G8" s="247"/>
      <c r="H8" s="248"/>
      <c r="I8" s="249"/>
      <c r="J8" s="250"/>
      <c r="K8" s="1"/>
      <c r="L8" s="243">
        <v>2</v>
      </c>
      <c r="M8" s="244" t="s">
        <v>144</v>
      </c>
      <c r="N8" s="236" t="s">
        <v>145</v>
      </c>
      <c r="O8" s="236">
        <v>98</v>
      </c>
    </row>
    <row r="9" spans="2:15" ht="17.100000000000001" customHeight="1" thickBot="1">
      <c r="B9" s="243">
        <v>1</v>
      </c>
      <c r="C9" s="244" t="s">
        <v>146</v>
      </c>
      <c r="D9" s="236" t="s">
        <v>145</v>
      </c>
      <c r="E9" s="251">
        <v>107</v>
      </c>
      <c r="F9" s="1"/>
      <c r="G9" s="252"/>
      <c r="H9" s="253"/>
      <c r="I9" s="254"/>
      <c r="J9" s="254"/>
      <c r="K9" s="1"/>
      <c r="L9" s="243">
        <v>3</v>
      </c>
      <c r="M9" s="244" t="s">
        <v>147</v>
      </c>
      <c r="N9" s="236" t="s">
        <v>136</v>
      </c>
      <c r="O9" s="236">
        <v>255</v>
      </c>
    </row>
    <row r="10" spans="2:15" ht="17.100000000000001" customHeight="1">
      <c r="B10" s="243">
        <v>2</v>
      </c>
      <c r="C10" s="244" t="s">
        <v>148</v>
      </c>
      <c r="D10" s="236" t="s">
        <v>145</v>
      </c>
      <c r="E10" s="251">
        <v>207</v>
      </c>
      <c r="F10" s="1"/>
      <c r="G10" s="216" t="s">
        <v>129</v>
      </c>
      <c r="H10" s="220" t="s">
        <v>133</v>
      </c>
      <c r="I10" s="218" t="s">
        <v>131</v>
      </c>
      <c r="J10" s="219" t="s">
        <v>132</v>
      </c>
      <c r="K10" s="1"/>
      <c r="L10" s="243">
        <v>4</v>
      </c>
      <c r="M10" s="244" t="s">
        <v>149</v>
      </c>
      <c r="N10" s="236" t="s">
        <v>136</v>
      </c>
      <c r="O10" s="236">
        <v>155</v>
      </c>
    </row>
    <row r="11" spans="2:15" ht="17.100000000000001" customHeight="1" thickBot="1">
      <c r="B11" s="243">
        <v>3</v>
      </c>
      <c r="C11" s="244" t="s">
        <v>150</v>
      </c>
      <c r="D11" s="236" t="s">
        <v>145</v>
      </c>
      <c r="E11" s="251">
        <v>133</v>
      </c>
      <c r="F11" s="1"/>
      <c r="G11" s="255"/>
      <c r="H11" s="256"/>
      <c r="I11" s="257"/>
      <c r="J11" s="258"/>
      <c r="K11" s="1"/>
      <c r="L11" s="243">
        <v>5</v>
      </c>
      <c r="M11" s="244" t="s">
        <v>151</v>
      </c>
      <c r="N11" s="236" t="s">
        <v>136</v>
      </c>
      <c r="O11" s="236">
        <v>260</v>
      </c>
    </row>
    <row r="12" spans="2:15" ht="17.100000000000001" customHeight="1">
      <c r="B12" s="243">
        <v>4</v>
      </c>
      <c r="C12" s="244" t="s">
        <v>152</v>
      </c>
      <c r="D12" s="236" t="s">
        <v>153</v>
      </c>
      <c r="E12" s="251">
        <v>231</v>
      </c>
      <c r="F12" s="1"/>
      <c r="G12" s="259" t="s">
        <v>154</v>
      </c>
      <c r="H12" s="260"/>
      <c r="I12" s="260"/>
      <c r="J12" s="261">
        <f>SUM(J14+J23+J33+J41+O6+O19+O30)</f>
        <v>14567</v>
      </c>
      <c r="K12" s="1"/>
      <c r="L12" s="243" t="s">
        <v>44</v>
      </c>
      <c r="M12" s="244" t="s">
        <v>155</v>
      </c>
      <c r="N12" s="236" t="s">
        <v>136</v>
      </c>
      <c r="O12" s="236">
        <v>808</v>
      </c>
    </row>
    <row r="13" spans="2:15" ht="17.100000000000001" customHeight="1" thickBot="1">
      <c r="B13" s="243">
        <v>5</v>
      </c>
      <c r="C13" s="244" t="s">
        <v>156</v>
      </c>
      <c r="D13" s="236" t="s">
        <v>145</v>
      </c>
      <c r="E13" s="251">
        <v>158</v>
      </c>
      <c r="F13" s="262"/>
      <c r="G13" s="240"/>
      <c r="H13" s="241"/>
      <c r="I13" s="241"/>
      <c r="J13" s="263"/>
      <c r="K13" s="262"/>
      <c r="L13" s="243">
        <v>7</v>
      </c>
      <c r="M13" s="244" t="s">
        <v>157</v>
      </c>
      <c r="N13" s="236" t="s">
        <v>145</v>
      </c>
      <c r="O13" s="236">
        <v>105</v>
      </c>
    </row>
    <row r="14" spans="2:15" ht="17.100000000000001" customHeight="1" thickTop="1">
      <c r="B14" s="243">
        <v>6</v>
      </c>
      <c r="C14" s="244" t="s">
        <v>158</v>
      </c>
      <c r="D14" s="236" t="s">
        <v>145</v>
      </c>
      <c r="E14" s="251">
        <v>208</v>
      </c>
      <c r="F14" s="264"/>
      <c r="G14" s="237" t="s">
        <v>142</v>
      </c>
      <c r="H14" s="238" t="s">
        <v>159</v>
      </c>
      <c r="I14" s="265" t="s">
        <v>139</v>
      </c>
      <c r="J14" s="266">
        <f>SUM(J15:J21)</f>
        <v>1664</v>
      </c>
      <c r="K14" s="1"/>
      <c r="L14" s="243">
        <v>8</v>
      </c>
      <c r="M14" s="244" t="s">
        <v>160</v>
      </c>
      <c r="N14" s="236" t="s">
        <v>145</v>
      </c>
      <c r="O14" s="236">
        <v>120</v>
      </c>
    </row>
    <row r="15" spans="2:15" ht="17.100000000000001" customHeight="1">
      <c r="B15" s="243">
        <v>7</v>
      </c>
      <c r="C15" s="244" t="s">
        <v>161</v>
      </c>
      <c r="D15" s="236" t="s">
        <v>136</v>
      </c>
      <c r="E15" s="251">
        <v>395</v>
      </c>
      <c r="F15" s="264"/>
      <c r="G15" s="243">
        <v>1</v>
      </c>
      <c r="H15" s="244" t="s">
        <v>162</v>
      </c>
      <c r="I15" s="236" t="s">
        <v>145</v>
      </c>
      <c r="J15" s="251">
        <v>76</v>
      </c>
      <c r="K15" s="1"/>
      <c r="L15" s="243">
        <v>9</v>
      </c>
      <c r="M15" s="244" t="s">
        <v>163</v>
      </c>
      <c r="N15" s="236" t="s">
        <v>145</v>
      </c>
      <c r="O15" s="236">
        <v>102</v>
      </c>
    </row>
    <row r="16" spans="2:15" ht="17.100000000000001" customHeight="1" thickBot="1">
      <c r="B16" s="267"/>
      <c r="C16" s="268"/>
      <c r="D16" s="269"/>
      <c r="E16" s="270"/>
      <c r="F16" s="264"/>
      <c r="G16" s="243">
        <v>2</v>
      </c>
      <c r="H16" s="244" t="s">
        <v>164</v>
      </c>
      <c r="I16" s="236" t="s">
        <v>145</v>
      </c>
      <c r="J16" s="251">
        <v>61</v>
      </c>
      <c r="K16" s="1"/>
      <c r="L16" s="267"/>
      <c r="M16" s="268"/>
      <c r="N16" s="269"/>
      <c r="O16" s="270"/>
    </row>
    <row r="17" spans="2:15" ht="17.100000000000001" customHeight="1" thickTop="1" thickBot="1">
      <c r="B17" s="271">
        <v>8</v>
      </c>
      <c r="C17" s="272" t="s">
        <v>165</v>
      </c>
      <c r="D17" s="273" t="s">
        <v>166</v>
      </c>
      <c r="E17" s="274">
        <v>2356</v>
      </c>
      <c r="F17" s="264"/>
      <c r="G17" s="243">
        <v>3</v>
      </c>
      <c r="H17" s="244" t="s">
        <v>167</v>
      </c>
      <c r="I17" s="236" t="s">
        <v>145</v>
      </c>
      <c r="J17" s="251">
        <v>144</v>
      </c>
      <c r="K17" s="1"/>
      <c r="L17" s="271">
        <v>10</v>
      </c>
      <c r="M17" s="272" t="s">
        <v>168</v>
      </c>
      <c r="N17" s="273" t="s">
        <v>166</v>
      </c>
      <c r="O17" s="275">
        <v>2716</v>
      </c>
    </row>
    <row r="18" spans="2:15" ht="17.100000000000001" customHeight="1" thickTop="1">
      <c r="B18" s="233"/>
      <c r="C18" s="234"/>
      <c r="D18" s="235"/>
      <c r="E18" s="276" t="s">
        <v>22</v>
      </c>
      <c r="F18" s="277"/>
      <c r="G18" s="243">
        <v>4</v>
      </c>
      <c r="H18" s="244" t="s">
        <v>169</v>
      </c>
      <c r="I18" s="236" t="s">
        <v>145</v>
      </c>
      <c r="J18" s="251">
        <v>296</v>
      </c>
      <c r="K18" s="1"/>
      <c r="L18" s="233"/>
      <c r="M18" s="234"/>
      <c r="N18" s="235"/>
      <c r="O18" s="276" t="s">
        <v>22</v>
      </c>
    </row>
    <row r="19" spans="2:15" ht="17.100000000000001" customHeight="1">
      <c r="B19" s="278" t="s">
        <v>170</v>
      </c>
      <c r="C19" s="279" t="s">
        <v>7</v>
      </c>
      <c r="D19" s="280" t="s">
        <v>139</v>
      </c>
      <c r="E19" s="281">
        <f>SUM(E20:E25)</f>
        <v>1793</v>
      </c>
      <c r="F19" s="264"/>
      <c r="G19" s="243">
        <v>5</v>
      </c>
      <c r="H19" s="244" t="s">
        <v>169</v>
      </c>
      <c r="I19" s="236" t="s">
        <v>153</v>
      </c>
      <c r="J19" s="251">
        <v>579</v>
      </c>
      <c r="K19" s="1"/>
      <c r="L19" s="278" t="s">
        <v>171</v>
      </c>
      <c r="M19" s="279" t="s">
        <v>16</v>
      </c>
      <c r="N19" s="280" t="s">
        <v>139</v>
      </c>
      <c r="O19" s="282">
        <f>SUM(O20:O28)</f>
        <v>1782</v>
      </c>
    </row>
    <row r="20" spans="2:15" ht="17.100000000000001" customHeight="1">
      <c r="B20" s="243">
        <v>1</v>
      </c>
      <c r="C20" s="244" t="s">
        <v>172</v>
      </c>
      <c r="D20" s="283" t="s">
        <v>145</v>
      </c>
      <c r="E20" s="251">
        <v>182</v>
      </c>
      <c r="F20" s="264"/>
      <c r="G20" s="243">
        <v>6</v>
      </c>
      <c r="H20" s="244" t="s">
        <v>173</v>
      </c>
      <c r="I20" s="236" t="s">
        <v>136</v>
      </c>
      <c r="J20" s="251">
        <v>418</v>
      </c>
      <c r="K20" s="1"/>
      <c r="L20" s="243">
        <v>1</v>
      </c>
      <c r="M20" s="244" t="s">
        <v>174</v>
      </c>
      <c r="N20" s="236" t="s">
        <v>145</v>
      </c>
      <c r="O20" s="236">
        <v>92</v>
      </c>
    </row>
    <row r="21" spans="2:15" ht="17.100000000000001" customHeight="1">
      <c r="B21" s="243">
        <v>2</v>
      </c>
      <c r="C21" s="244" t="s">
        <v>175</v>
      </c>
      <c r="D21" s="283" t="s">
        <v>136</v>
      </c>
      <c r="E21" s="251">
        <v>664</v>
      </c>
      <c r="F21" s="264"/>
      <c r="G21" s="243">
        <v>7</v>
      </c>
      <c r="H21" s="244" t="s">
        <v>176</v>
      </c>
      <c r="I21" s="236" t="s">
        <v>145</v>
      </c>
      <c r="J21" s="251">
        <v>90</v>
      </c>
      <c r="K21" s="1"/>
      <c r="L21" s="243">
        <v>2</v>
      </c>
      <c r="M21" s="244" t="s">
        <v>177</v>
      </c>
      <c r="N21" s="236" t="s">
        <v>153</v>
      </c>
      <c r="O21" s="236">
        <v>36</v>
      </c>
    </row>
    <row r="22" spans="2:15" ht="17.100000000000001" customHeight="1">
      <c r="B22" s="243">
        <v>3</v>
      </c>
      <c r="C22" s="244" t="s">
        <v>178</v>
      </c>
      <c r="D22" s="283" t="s">
        <v>145</v>
      </c>
      <c r="E22" s="251">
        <v>196</v>
      </c>
      <c r="F22" s="264"/>
      <c r="G22" s="243"/>
      <c r="H22" s="244"/>
      <c r="I22" s="236"/>
      <c r="J22" s="251" t="s">
        <v>179</v>
      </c>
      <c r="K22" s="1"/>
      <c r="L22" s="243">
        <v>3</v>
      </c>
      <c r="M22" s="244" t="s">
        <v>180</v>
      </c>
      <c r="N22" s="236" t="s">
        <v>136</v>
      </c>
      <c r="O22" s="236">
        <v>117</v>
      </c>
    </row>
    <row r="23" spans="2:15" ht="17.100000000000001" customHeight="1">
      <c r="B23" s="243">
        <v>4</v>
      </c>
      <c r="C23" s="244" t="s">
        <v>181</v>
      </c>
      <c r="D23" s="283" t="s">
        <v>145</v>
      </c>
      <c r="E23" s="251">
        <v>124</v>
      </c>
      <c r="F23" s="264"/>
      <c r="G23" s="278" t="s">
        <v>170</v>
      </c>
      <c r="H23" s="279" t="s">
        <v>182</v>
      </c>
      <c r="I23" s="280" t="s">
        <v>139</v>
      </c>
      <c r="J23" s="282">
        <f>SUM(J24:J31)</f>
        <v>1931</v>
      </c>
      <c r="K23" s="1"/>
      <c r="L23" s="243">
        <v>4</v>
      </c>
      <c r="M23" s="244" t="s">
        <v>183</v>
      </c>
      <c r="N23" s="236" t="s">
        <v>136</v>
      </c>
      <c r="O23" s="236">
        <v>175</v>
      </c>
    </row>
    <row r="24" spans="2:15" ht="17.100000000000001" customHeight="1">
      <c r="B24" s="243">
        <v>5</v>
      </c>
      <c r="C24" s="244" t="s">
        <v>184</v>
      </c>
      <c r="D24" s="283" t="s">
        <v>136</v>
      </c>
      <c r="E24" s="251">
        <v>466</v>
      </c>
      <c r="F24" s="264"/>
      <c r="G24" s="243">
        <v>1</v>
      </c>
      <c r="H24" s="244" t="s">
        <v>185</v>
      </c>
      <c r="I24" s="236" t="s">
        <v>136</v>
      </c>
      <c r="J24" s="251">
        <v>101</v>
      </c>
      <c r="K24" s="1"/>
      <c r="L24" s="243">
        <v>5</v>
      </c>
      <c r="M24" s="244" t="s">
        <v>186</v>
      </c>
      <c r="N24" s="236" t="s">
        <v>145</v>
      </c>
      <c r="O24" s="236">
        <v>180</v>
      </c>
    </row>
    <row r="25" spans="2:15" ht="17.100000000000001" customHeight="1">
      <c r="B25" s="243">
        <v>6</v>
      </c>
      <c r="C25" s="244" t="s">
        <v>187</v>
      </c>
      <c r="D25" s="283" t="s">
        <v>136</v>
      </c>
      <c r="E25" s="251">
        <v>161</v>
      </c>
      <c r="F25" s="264"/>
      <c r="G25" s="243">
        <v>2</v>
      </c>
      <c r="H25" s="244" t="s">
        <v>188</v>
      </c>
      <c r="I25" s="236" t="s">
        <v>145</v>
      </c>
      <c r="J25" s="251">
        <v>84</v>
      </c>
      <c r="K25" s="1"/>
      <c r="L25" s="243">
        <v>6</v>
      </c>
      <c r="M25" s="244" t="s">
        <v>189</v>
      </c>
      <c r="N25" s="236" t="s">
        <v>136</v>
      </c>
      <c r="O25" s="236">
        <v>580</v>
      </c>
    </row>
    <row r="26" spans="2:15" ht="17.100000000000001" customHeight="1">
      <c r="B26" s="243"/>
      <c r="C26" s="244"/>
      <c r="D26" s="236"/>
      <c r="E26" s="276"/>
      <c r="F26" s="277"/>
      <c r="G26" s="243">
        <v>3</v>
      </c>
      <c r="H26" s="244" t="s">
        <v>190</v>
      </c>
      <c r="I26" s="236" t="s">
        <v>136</v>
      </c>
      <c r="J26" s="251">
        <v>450</v>
      </c>
      <c r="K26" s="1"/>
      <c r="L26" s="243">
        <v>7</v>
      </c>
      <c r="M26" s="244" t="s">
        <v>191</v>
      </c>
      <c r="N26" s="236" t="s">
        <v>145</v>
      </c>
      <c r="O26" s="236">
        <v>59</v>
      </c>
    </row>
    <row r="27" spans="2:15" ht="17.100000000000001" customHeight="1">
      <c r="B27" s="278" t="s">
        <v>192</v>
      </c>
      <c r="C27" s="279" t="s">
        <v>9</v>
      </c>
      <c r="D27" s="280" t="s">
        <v>139</v>
      </c>
      <c r="E27" s="282">
        <f>SUM(E28:E32)</f>
        <v>593</v>
      </c>
      <c r="F27" s="264"/>
      <c r="G27" s="243">
        <v>4</v>
      </c>
      <c r="H27" s="244" t="s">
        <v>193</v>
      </c>
      <c r="I27" s="236" t="s">
        <v>145</v>
      </c>
      <c r="J27" s="251">
        <v>171</v>
      </c>
      <c r="K27" s="1"/>
      <c r="L27" s="243">
        <v>8</v>
      </c>
      <c r="M27" s="244" t="s">
        <v>194</v>
      </c>
      <c r="N27" s="236" t="s">
        <v>145</v>
      </c>
      <c r="O27" s="236">
        <v>142</v>
      </c>
    </row>
    <row r="28" spans="2:15" ht="17.100000000000001" customHeight="1">
      <c r="B28" s="243">
        <v>1</v>
      </c>
      <c r="C28" s="244" t="s">
        <v>195</v>
      </c>
      <c r="D28" s="236" t="s">
        <v>136</v>
      </c>
      <c r="E28" s="251">
        <v>120</v>
      </c>
      <c r="F28" s="264"/>
      <c r="G28" s="243">
        <v>5</v>
      </c>
      <c r="H28" s="244" t="s">
        <v>193</v>
      </c>
      <c r="I28" s="236" t="s">
        <v>153</v>
      </c>
      <c r="J28" s="251">
        <v>738</v>
      </c>
      <c r="K28" s="1"/>
      <c r="L28" s="243">
        <v>9</v>
      </c>
      <c r="M28" s="244" t="s">
        <v>194</v>
      </c>
      <c r="N28" s="236" t="s">
        <v>153</v>
      </c>
      <c r="O28" s="236">
        <v>401</v>
      </c>
    </row>
    <row r="29" spans="2:15" ht="17.100000000000001" customHeight="1">
      <c r="B29" s="243">
        <v>2</v>
      </c>
      <c r="C29" s="244" t="s">
        <v>196</v>
      </c>
      <c r="D29" s="236" t="s">
        <v>145</v>
      </c>
      <c r="E29" s="251">
        <v>57</v>
      </c>
      <c r="F29" s="264"/>
      <c r="G29" s="243">
        <v>6</v>
      </c>
      <c r="H29" s="244" t="s">
        <v>197</v>
      </c>
      <c r="I29" s="236" t="s">
        <v>136</v>
      </c>
      <c r="J29" s="251">
        <v>143</v>
      </c>
      <c r="K29" s="1"/>
      <c r="L29" s="243"/>
      <c r="M29" s="244"/>
      <c r="N29" s="236"/>
      <c r="O29" s="251"/>
    </row>
    <row r="30" spans="2:15" ht="17.100000000000001" customHeight="1">
      <c r="B30" s="243">
        <v>3</v>
      </c>
      <c r="C30" s="244" t="s">
        <v>198</v>
      </c>
      <c r="D30" s="236" t="s">
        <v>136</v>
      </c>
      <c r="E30" s="251">
        <v>80</v>
      </c>
      <c r="F30" s="264"/>
      <c r="G30" s="243">
        <v>7</v>
      </c>
      <c r="H30" s="244" t="s">
        <v>199</v>
      </c>
      <c r="I30" s="236" t="s">
        <v>136</v>
      </c>
      <c r="J30" s="251">
        <v>146</v>
      </c>
      <c r="K30" s="1"/>
      <c r="L30" s="278" t="s">
        <v>200</v>
      </c>
      <c r="M30" s="279" t="s">
        <v>17</v>
      </c>
      <c r="N30" s="280" t="s">
        <v>139</v>
      </c>
      <c r="O30" s="282">
        <f>SUM(O31:O40)</f>
        <v>2025</v>
      </c>
    </row>
    <row r="31" spans="2:15" ht="17.100000000000001" customHeight="1">
      <c r="B31" s="243">
        <v>4</v>
      </c>
      <c r="C31" s="244" t="s">
        <v>201</v>
      </c>
      <c r="D31" s="236" t="s">
        <v>136</v>
      </c>
      <c r="E31" s="251">
        <v>133</v>
      </c>
      <c r="F31" s="264"/>
      <c r="G31" s="243">
        <v>8</v>
      </c>
      <c r="H31" s="244" t="s">
        <v>202</v>
      </c>
      <c r="I31" s="236" t="s">
        <v>145</v>
      </c>
      <c r="J31" s="251">
        <v>98</v>
      </c>
      <c r="K31" s="1"/>
      <c r="L31" s="243">
        <v>1</v>
      </c>
      <c r="M31" s="244" t="s">
        <v>203</v>
      </c>
      <c r="N31" s="236" t="s">
        <v>145</v>
      </c>
      <c r="O31" s="236">
        <v>125</v>
      </c>
    </row>
    <row r="32" spans="2:15" ht="17.100000000000001" customHeight="1">
      <c r="B32" s="243">
        <v>5</v>
      </c>
      <c r="C32" s="244" t="s">
        <v>204</v>
      </c>
      <c r="D32" s="236" t="s">
        <v>136</v>
      </c>
      <c r="E32" s="251">
        <v>203</v>
      </c>
      <c r="F32" s="277"/>
      <c r="G32" s="243"/>
      <c r="H32" s="244"/>
      <c r="I32" s="236"/>
      <c r="J32" s="251"/>
      <c r="K32" s="1"/>
      <c r="L32" s="243">
        <v>2</v>
      </c>
      <c r="M32" s="244" t="s">
        <v>205</v>
      </c>
      <c r="N32" s="236" t="s">
        <v>136</v>
      </c>
      <c r="O32" s="236">
        <v>253</v>
      </c>
    </row>
    <row r="33" spans="2:15" ht="17.100000000000001" customHeight="1">
      <c r="B33" s="243"/>
      <c r="C33" s="244"/>
      <c r="D33" s="236"/>
      <c r="E33" s="251"/>
      <c r="F33" s="264"/>
      <c r="G33" s="278" t="s">
        <v>192</v>
      </c>
      <c r="H33" s="279" t="s">
        <v>12</v>
      </c>
      <c r="I33" s="280" t="s">
        <v>139</v>
      </c>
      <c r="J33" s="282">
        <f>SUM(J34:J39)</f>
        <v>1323</v>
      </c>
      <c r="K33" s="1"/>
      <c r="L33" s="243">
        <v>3</v>
      </c>
      <c r="M33" s="244" t="s">
        <v>206</v>
      </c>
      <c r="N33" s="236" t="s">
        <v>145</v>
      </c>
      <c r="O33" s="236">
        <v>71</v>
      </c>
    </row>
    <row r="34" spans="2:15" ht="17.100000000000001" customHeight="1">
      <c r="B34" s="278" t="s">
        <v>207</v>
      </c>
      <c r="C34" s="279" t="s">
        <v>208</v>
      </c>
      <c r="D34" s="280" t="s">
        <v>139</v>
      </c>
      <c r="E34" s="282">
        <f>SUM(E35:E39)</f>
        <v>1675</v>
      </c>
      <c r="F34" s="264"/>
      <c r="G34" s="243">
        <v>1</v>
      </c>
      <c r="H34" s="244" t="s">
        <v>209</v>
      </c>
      <c r="I34" s="236" t="s">
        <v>145</v>
      </c>
      <c r="J34" s="251">
        <v>106</v>
      </c>
      <c r="K34" s="1"/>
      <c r="L34" s="243">
        <v>4</v>
      </c>
      <c r="M34" s="244" t="s">
        <v>210</v>
      </c>
      <c r="N34" s="236" t="s">
        <v>136</v>
      </c>
      <c r="O34" s="236">
        <v>622</v>
      </c>
    </row>
    <row r="35" spans="2:15" ht="17.100000000000001" customHeight="1">
      <c r="B35" s="243">
        <v>1</v>
      </c>
      <c r="C35" s="244" t="s">
        <v>211</v>
      </c>
      <c r="D35" s="236" t="s">
        <v>136</v>
      </c>
      <c r="E35" s="251">
        <v>353</v>
      </c>
      <c r="F35" s="264"/>
      <c r="G35" s="243">
        <v>2</v>
      </c>
      <c r="H35" s="244" t="s">
        <v>212</v>
      </c>
      <c r="I35" s="236" t="s">
        <v>145</v>
      </c>
      <c r="J35" s="251">
        <v>153</v>
      </c>
      <c r="K35" s="1"/>
      <c r="L35" s="243">
        <v>5</v>
      </c>
      <c r="M35" s="244" t="s">
        <v>213</v>
      </c>
      <c r="N35" s="236" t="s">
        <v>153</v>
      </c>
      <c r="O35" s="236">
        <v>27</v>
      </c>
    </row>
    <row r="36" spans="2:15" ht="17.100000000000001" customHeight="1">
      <c r="B36" s="243">
        <v>2</v>
      </c>
      <c r="C36" s="244" t="s">
        <v>214</v>
      </c>
      <c r="D36" s="236" t="s">
        <v>136</v>
      </c>
      <c r="E36" s="251">
        <v>562</v>
      </c>
      <c r="F36" s="264"/>
      <c r="G36" s="243">
        <v>3</v>
      </c>
      <c r="H36" s="244" t="s">
        <v>215</v>
      </c>
      <c r="I36" s="236" t="s">
        <v>145</v>
      </c>
      <c r="J36" s="251">
        <v>127</v>
      </c>
      <c r="K36" s="1"/>
      <c r="L36" s="243">
        <v>6</v>
      </c>
      <c r="M36" s="244" t="s">
        <v>216</v>
      </c>
      <c r="N36" s="236" t="s">
        <v>145</v>
      </c>
      <c r="O36" s="236">
        <v>70</v>
      </c>
    </row>
    <row r="37" spans="2:15" ht="17.100000000000001" customHeight="1">
      <c r="B37" s="243">
        <v>3</v>
      </c>
      <c r="C37" s="244" t="s">
        <v>217</v>
      </c>
      <c r="D37" s="236" t="s">
        <v>145</v>
      </c>
      <c r="E37" s="251">
        <v>130</v>
      </c>
      <c r="F37" s="264"/>
      <c r="G37" s="243">
        <v>4</v>
      </c>
      <c r="H37" s="244" t="s">
        <v>218</v>
      </c>
      <c r="I37" s="236" t="s">
        <v>145</v>
      </c>
      <c r="J37" s="251">
        <v>104</v>
      </c>
      <c r="K37" s="1"/>
      <c r="L37" s="243">
        <v>7</v>
      </c>
      <c r="M37" s="244" t="s">
        <v>219</v>
      </c>
      <c r="N37" s="236" t="s">
        <v>145</v>
      </c>
      <c r="O37" s="236">
        <v>99</v>
      </c>
    </row>
    <row r="38" spans="2:15" ht="17.100000000000001" customHeight="1">
      <c r="B38" s="243">
        <v>4</v>
      </c>
      <c r="C38" s="244" t="s">
        <v>220</v>
      </c>
      <c r="D38" s="236" t="s">
        <v>136</v>
      </c>
      <c r="E38" s="251">
        <v>515</v>
      </c>
      <c r="F38" s="264"/>
      <c r="G38" s="243">
        <v>5</v>
      </c>
      <c r="H38" s="244" t="s">
        <v>221</v>
      </c>
      <c r="I38" s="236" t="s">
        <v>136</v>
      </c>
      <c r="J38" s="251">
        <v>711</v>
      </c>
      <c r="K38" s="1"/>
      <c r="L38" s="243">
        <v>8</v>
      </c>
      <c r="M38" s="244" t="s">
        <v>222</v>
      </c>
      <c r="N38" s="236" t="s">
        <v>145</v>
      </c>
      <c r="O38" s="236">
        <v>101</v>
      </c>
    </row>
    <row r="39" spans="2:15" ht="17.100000000000001" customHeight="1">
      <c r="B39" s="243">
        <v>5</v>
      </c>
      <c r="C39" s="244" t="s">
        <v>223</v>
      </c>
      <c r="D39" s="236" t="s">
        <v>145</v>
      </c>
      <c r="E39" s="251">
        <v>115</v>
      </c>
      <c r="F39" s="264"/>
      <c r="G39" s="243">
        <v>6</v>
      </c>
      <c r="H39" s="244" t="s">
        <v>224</v>
      </c>
      <c r="I39" s="236" t="s">
        <v>136</v>
      </c>
      <c r="J39" s="251">
        <v>122</v>
      </c>
      <c r="K39" s="1"/>
      <c r="L39" s="243">
        <v>9</v>
      </c>
      <c r="M39" s="244" t="s">
        <v>225</v>
      </c>
      <c r="N39" s="236" t="s">
        <v>145</v>
      </c>
      <c r="O39" s="236">
        <v>181</v>
      </c>
    </row>
    <row r="40" spans="2:15" ht="17.100000000000001" customHeight="1">
      <c r="B40" s="243"/>
      <c r="C40" s="244"/>
      <c r="D40" s="236"/>
      <c r="E40" s="251"/>
      <c r="F40" s="264"/>
      <c r="G40" s="243"/>
      <c r="H40" s="244"/>
      <c r="I40" s="236"/>
      <c r="J40" s="251"/>
      <c r="K40" s="1"/>
      <c r="L40" s="284">
        <v>10</v>
      </c>
      <c r="M40" s="269" t="s">
        <v>225</v>
      </c>
      <c r="N40" s="285" t="s">
        <v>153</v>
      </c>
      <c r="O40" s="236">
        <v>476</v>
      </c>
    </row>
    <row r="41" spans="2:15" ht="17.100000000000001" customHeight="1" thickBot="1">
      <c r="B41" s="278" t="s">
        <v>137</v>
      </c>
      <c r="C41" s="279" t="s">
        <v>11</v>
      </c>
      <c r="D41" s="280" t="s">
        <v>139</v>
      </c>
      <c r="E41" s="282">
        <f>SUM(E42+E43+E44+J6+J7)</f>
        <v>745</v>
      </c>
      <c r="F41" s="264"/>
      <c r="G41" s="237" t="s">
        <v>207</v>
      </c>
      <c r="H41" s="238" t="s">
        <v>13</v>
      </c>
      <c r="I41" s="265" t="s">
        <v>139</v>
      </c>
      <c r="J41" s="282">
        <f>SUM(J42:J44)</f>
        <v>1111</v>
      </c>
      <c r="K41" s="1"/>
      <c r="L41" s="286"/>
      <c r="M41" s="287"/>
      <c r="N41" s="288"/>
      <c r="O41" s="289"/>
    </row>
    <row r="42" spans="2:15" ht="17.100000000000001" customHeight="1" thickTop="1" thickBot="1">
      <c r="B42" s="243">
        <v>1</v>
      </c>
      <c r="C42" s="244" t="s">
        <v>226</v>
      </c>
      <c r="D42" s="236" t="s">
        <v>145</v>
      </c>
      <c r="E42" s="251">
        <v>96</v>
      </c>
      <c r="F42" s="264"/>
      <c r="G42" s="243">
        <v>1</v>
      </c>
      <c r="H42" s="244" t="s">
        <v>227</v>
      </c>
      <c r="I42" s="236" t="s">
        <v>136</v>
      </c>
      <c r="J42" s="251">
        <v>280</v>
      </c>
      <c r="K42" s="1"/>
      <c r="L42" s="290" t="s">
        <v>228</v>
      </c>
      <c r="M42" s="291"/>
      <c r="N42" s="292" t="s">
        <v>229</v>
      </c>
      <c r="O42" s="293">
        <f>SUM(E8+E19+E27+E34+E41+J14+J23+J33+J41+O6+O19+O30)</f>
        <v>23168</v>
      </c>
    </row>
    <row r="43" spans="2:15" ht="17.100000000000001" customHeight="1" thickTop="1" thickBot="1">
      <c r="B43" s="243">
        <v>2</v>
      </c>
      <c r="C43" s="244" t="s">
        <v>230</v>
      </c>
      <c r="D43" s="236" t="s">
        <v>136</v>
      </c>
      <c r="E43" s="251">
        <v>78</v>
      </c>
      <c r="F43" s="264"/>
      <c r="G43" s="243">
        <v>2</v>
      </c>
      <c r="H43" s="244" t="s">
        <v>231</v>
      </c>
      <c r="I43" s="236" t="s">
        <v>136</v>
      </c>
      <c r="J43" s="251">
        <v>161</v>
      </c>
      <c r="K43" s="1"/>
      <c r="L43" s="294"/>
      <c r="M43" s="295"/>
      <c r="N43" s="296"/>
      <c r="O43" s="297"/>
    </row>
    <row r="44" spans="2:15" ht="17.100000000000001" customHeight="1" thickBot="1">
      <c r="B44" s="247">
        <v>3</v>
      </c>
      <c r="C44" s="248" t="s">
        <v>232</v>
      </c>
      <c r="D44" s="249" t="s">
        <v>145</v>
      </c>
      <c r="E44" s="250">
        <v>73</v>
      </c>
      <c r="F44" s="264"/>
      <c r="G44" s="298">
        <v>3</v>
      </c>
      <c r="H44" s="299" t="s">
        <v>233</v>
      </c>
      <c r="I44" s="300" t="s">
        <v>136</v>
      </c>
      <c r="J44" s="250">
        <v>670</v>
      </c>
      <c r="K44" s="1"/>
      <c r="L44" s="301"/>
      <c r="M44" s="301"/>
      <c r="N44" s="301"/>
      <c r="O44" s="301"/>
    </row>
    <row r="45" spans="2:15" ht="15" customHeight="1">
      <c r="B45" s="264"/>
      <c r="C45" s="302"/>
      <c r="D45" s="303"/>
      <c r="E45" s="304"/>
      <c r="F45" s="305"/>
      <c r="G45" s="302"/>
      <c r="H45" s="305"/>
      <c r="I45" s="306"/>
      <c r="J45" s="1"/>
      <c r="K45" s="1"/>
      <c r="L45" s="1"/>
      <c r="M45" s="1"/>
      <c r="N45" s="1"/>
      <c r="O45" s="1"/>
    </row>
    <row r="46" spans="2:15" ht="15" customHeight="1">
      <c r="B46" s="264"/>
      <c r="C46" s="302" t="s">
        <v>234</v>
      </c>
      <c r="D46" s="303"/>
      <c r="E46" s="304"/>
      <c r="F46" s="305"/>
      <c r="G46" s="302"/>
      <c r="H46" s="305"/>
      <c r="I46" s="3"/>
      <c r="J46" s="3"/>
      <c r="K46" s="1"/>
    </row>
    <row r="47" spans="2:15" ht="15" customHeight="1"/>
    <row r="48" spans="2:15" ht="15" customHeight="1"/>
    <row r="49" spans="2:15" ht="15" customHeight="1">
      <c r="L49" s="307"/>
      <c r="M49" s="308"/>
      <c r="N49" s="309"/>
      <c r="O49" s="309"/>
    </row>
    <row r="50" spans="2:15" ht="15" customHeight="1"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07"/>
      <c r="M50" s="308"/>
      <c r="N50" s="309"/>
      <c r="O50" s="309"/>
    </row>
    <row r="51" spans="2:15" ht="15" customHeight="1"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00" customWidth="1"/>
    <col min="2" max="3" width="9.140625" style="100" customWidth="1"/>
    <col min="4" max="4" width="4.85546875" style="100" customWidth="1"/>
    <col min="5" max="6" width="9.140625" style="100" customWidth="1"/>
    <col min="7" max="7" width="7.140625" style="100" customWidth="1"/>
    <col min="8" max="8" width="28.85546875" style="100" customWidth="1"/>
    <col min="9" max="9" width="7.5703125" style="100" customWidth="1"/>
    <col min="10" max="10" width="6.5703125" style="100" customWidth="1"/>
    <col min="11" max="11" width="8.7109375" style="100" customWidth="1"/>
    <col min="12" max="12" width="11.5703125" style="100" customWidth="1"/>
    <col min="13" max="28" width="9.140625" style="100" customWidth="1"/>
    <col min="29" max="16384" width="9.140625" style="115"/>
  </cols>
  <sheetData>
    <row r="1" spans="1:32" s="102" customFormat="1" ht="12.7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</row>
    <row r="2" spans="1:32" s="102" customFormat="1" ht="12.75">
      <c r="A2" s="100"/>
      <c r="B2" s="100" t="s">
        <v>85</v>
      </c>
      <c r="C2" s="100" t="s">
        <v>86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32" s="102" customFormat="1" ht="12.75">
      <c r="A3" s="100"/>
      <c r="B3" s="100" t="s">
        <v>87</v>
      </c>
      <c r="C3" s="100">
        <v>17926</v>
      </c>
      <c r="D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32" s="102" customFormat="1" ht="12.75">
      <c r="A4" s="100"/>
      <c r="B4" s="100" t="s">
        <v>88</v>
      </c>
      <c r="C4" s="100">
        <v>17914</v>
      </c>
      <c r="D4" s="100"/>
      <c r="H4" s="100" t="s">
        <v>89</v>
      </c>
      <c r="I4" s="102">
        <v>149</v>
      </c>
      <c r="J4" s="102">
        <f t="shared" ref="J4:J9" si="0">K4+K10</f>
        <v>149</v>
      </c>
      <c r="K4" s="100">
        <v>25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1:32" s="102" customFormat="1" ht="12.75">
      <c r="A5" s="100"/>
      <c r="B5" s="100" t="s">
        <v>90</v>
      </c>
      <c r="C5" s="100">
        <v>18498</v>
      </c>
      <c r="D5" s="100"/>
      <c r="E5" s="100"/>
      <c r="F5" s="100" t="s">
        <v>91</v>
      </c>
      <c r="H5" s="100" t="s">
        <v>92</v>
      </c>
      <c r="I5" s="102">
        <v>1</v>
      </c>
      <c r="J5" s="102">
        <f t="shared" si="0"/>
        <v>1</v>
      </c>
      <c r="K5" s="100">
        <v>0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</row>
    <row r="6" spans="1:32" s="102" customFormat="1" ht="12.75">
      <c r="A6" s="100"/>
      <c r="B6" s="100" t="s">
        <v>93</v>
      </c>
      <c r="C6" s="100">
        <v>20174</v>
      </c>
      <c r="D6" s="100"/>
      <c r="E6" s="100" t="s">
        <v>94</v>
      </c>
      <c r="F6" s="100">
        <v>4267</v>
      </c>
      <c r="H6" s="102" t="s">
        <v>95</v>
      </c>
      <c r="I6" s="102">
        <v>0</v>
      </c>
      <c r="J6" s="102">
        <f t="shared" si="0"/>
        <v>0</v>
      </c>
      <c r="K6" s="102">
        <v>0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</row>
    <row r="7" spans="1:32" s="102" customFormat="1" ht="12.75">
      <c r="A7" s="100"/>
      <c r="B7" s="100" t="s">
        <v>96</v>
      </c>
      <c r="C7" s="100">
        <v>20079</v>
      </c>
      <c r="D7" s="100"/>
      <c r="E7" s="100" t="s">
        <v>97</v>
      </c>
      <c r="F7" s="100">
        <v>3510</v>
      </c>
      <c r="H7" s="103" t="s">
        <v>98</v>
      </c>
      <c r="I7" s="102">
        <v>25</v>
      </c>
      <c r="J7" s="102">
        <f t="shared" si="0"/>
        <v>25</v>
      </c>
      <c r="K7" s="100">
        <v>0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</row>
    <row r="8" spans="1:32" s="102" customFormat="1" ht="12.75">
      <c r="A8" s="100"/>
      <c r="B8" s="100" t="s">
        <v>99</v>
      </c>
      <c r="C8" s="100">
        <v>19838</v>
      </c>
      <c r="D8" s="100"/>
      <c r="E8" s="100" t="s">
        <v>100</v>
      </c>
      <c r="F8" s="100">
        <v>4729</v>
      </c>
      <c r="H8" s="102" t="s">
        <v>101</v>
      </c>
      <c r="I8" s="102">
        <v>34</v>
      </c>
      <c r="J8" s="102">
        <f t="shared" si="0"/>
        <v>34</v>
      </c>
      <c r="K8" s="100">
        <v>2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1:32" s="102" customFormat="1" ht="12.75">
      <c r="A9" s="100"/>
      <c r="B9" s="100" t="s">
        <v>102</v>
      </c>
      <c r="C9" s="100">
        <v>21613</v>
      </c>
      <c r="D9" s="100"/>
      <c r="E9" s="100" t="s">
        <v>103</v>
      </c>
      <c r="F9" s="102">
        <v>3474</v>
      </c>
      <c r="H9" s="102" t="s">
        <v>104</v>
      </c>
      <c r="I9" s="102">
        <v>8</v>
      </c>
      <c r="J9" s="102">
        <f t="shared" si="0"/>
        <v>8</v>
      </c>
      <c r="K9" s="100">
        <v>0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</row>
    <row r="10" spans="1:32" s="102" customFormat="1" ht="12.75">
      <c r="A10" s="100"/>
      <c r="B10" s="100" t="s">
        <v>105</v>
      </c>
      <c r="C10" s="100">
        <v>23165</v>
      </c>
      <c r="D10" s="100"/>
      <c r="E10" s="100" t="s">
        <v>106</v>
      </c>
      <c r="F10" s="100">
        <v>3452</v>
      </c>
      <c r="K10" s="102">
        <v>124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1:32" s="102" customFormat="1" ht="12.75">
      <c r="A11" s="100"/>
      <c r="B11" s="100" t="s">
        <v>107</v>
      </c>
      <c r="C11" s="100">
        <v>23529</v>
      </c>
      <c r="D11" s="100"/>
      <c r="E11" s="100" t="s">
        <v>87</v>
      </c>
      <c r="F11" s="100">
        <v>3763</v>
      </c>
      <c r="K11" s="102">
        <v>1</v>
      </c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32" s="102" customFormat="1" ht="12.75">
      <c r="A12" s="100"/>
      <c r="B12" s="100" t="s">
        <v>108</v>
      </c>
      <c r="C12" s="100">
        <v>23520</v>
      </c>
      <c r="D12" s="100"/>
      <c r="E12" s="100"/>
      <c r="F12" s="100"/>
      <c r="K12" s="102">
        <v>0</v>
      </c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spans="1:32" s="102" customFormat="1" ht="12.75">
      <c r="A13" s="100"/>
      <c r="B13" s="100" t="s">
        <v>109</v>
      </c>
      <c r="C13" s="100">
        <v>23268</v>
      </c>
      <c r="D13" s="100"/>
      <c r="E13" s="100" t="s">
        <v>105</v>
      </c>
      <c r="F13" s="100">
        <v>3029</v>
      </c>
      <c r="K13" s="102">
        <v>25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32" s="102" customFormat="1" ht="12.75">
      <c r="A14" s="100"/>
      <c r="B14" s="100" t="s">
        <v>110</v>
      </c>
      <c r="C14" s="100">
        <v>23138</v>
      </c>
      <c r="D14" s="100"/>
      <c r="E14" s="100" t="s">
        <v>107</v>
      </c>
      <c r="F14" s="100">
        <v>4007</v>
      </c>
      <c r="K14" s="102">
        <v>32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</row>
    <row r="15" spans="1:32" s="102" customFormat="1" ht="12.75">
      <c r="A15" s="100"/>
      <c r="B15" s="100" t="s">
        <v>111</v>
      </c>
      <c r="C15" s="100">
        <v>23168</v>
      </c>
      <c r="D15" s="100"/>
      <c r="E15" s="100" t="s">
        <v>108</v>
      </c>
      <c r="F15" s="100">
        <v>4509</v>
      </c>
      <c r="J15" s="100"/>
      <c r="K15" s="102">
        <v>8</v>
      </c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</row>
    <row r="16" spans="1:32" s="102" customFormat="1" ht="12.75">
      <c r="A16" s="100"/>
      <c r="B16" s="100"/>
      <c r="E16" s="100" t="s">
        <v>109</v>
      </c>
      <c r="F16" s="102">
        <v>3775</v>
      </c>
      <c r="H16" s="100"/>
      <c r="I16" s="100"/>
      <c r="J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F16" s="104"/>
    </row>
    <row r="17" spans="1:32" s="102" customFormat="1" ht="12.75">
      <c r="A17" s="100"/>
      <c r="B17" s="100"/>
      <c r="C17" s="100"/>
      <c r="D17" s="100"/>
      <c r="E17" s="100" t="s">
        <v>110</v>
      </c>
      <c r="F17" s="100">
        <v>3921</v>
      </c>
      <c r="H17" s="100"/>
      <c r="I17" s="100"/>
      <c r="J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F17" s="104"/>
    </row>
    <row r="18" spans="1:32" s="102" customFormat="1" ht="12.75">
      <c r="A18" s="100"/>
      <c r="B18" s="100"/>
      <c r="C18" s="100"/>
      <c r="D18" s="100"/>
      <c r="E18" s="100" t="s">
        <v>111</v>
      </c>
      <c r="F18" s="100">
        <v>3694</v>
      </c>
      <c r="H18" s="100"/>
      <c r="I18" s="105"/>
      <c r="J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F18" s="104"/>
    </row>
    <row r="19" spans="1:32" s="102" customFormat="1" ht="12.75">
      <c r="A19" s="100"/>
      <c r="B19" s="100"/>
      <c r="C19" s="100"/>
      <c r="D19" s="100"/>
      <c r="G19" s="100"/>
      <c r="H19" s="100"/>
      <c r="I19" s="100"/>
      <c r="J19" s="100"/>
      <c r="K19" s="106">
        <f>K22+K23+K24+K25+K26+K27+K28+K29+K30+K31+K32+K33+K34</f>
        <v>1.0001171296296296</v>
      </c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F19" s="104"/>
    </row>
    <row r="20" spans="1:32" s="102" customFormat="1" ht="12.75">
      <c r="A20" s="100"/>
      <c r="B20" s="100" t="s">
        <v>112</v>
      </c>
      <c r="C20" s="100"/>
      <c r="D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F20" s="104"/>
    </row>
    <row r="21" spans="1:32" s="102" customFormat="1" ht="12.75">
      <c r="A21" s="100"/>
      <c r="B21" s="100"/>
      <c r="C21" s="100"/>
      <c r="D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F21" s="104"/>
    </row>
    <row r="22" spans="1:32" s="102" customFormat="1" ht="12.75">
      <c r="A22" s="100"/>
      <c r="B22" s="100">
        <v>1821</v>
      </c>
      <c r="C22" s="100"/>
      <c r="D22" s="100"/>
      <c r="E22" s="100"/>
      <c r="F22" s="100"/>
      <c r="G22" s="100"/>
      <c r="H22" s="100"/>
      <c r="I22" s="100"/>
      <c r="J22" s="107" t="s">
        <v>113</v>
      </c>
      <c r="K22" s="104">
        <f t="shared" ref="K22:K34" si="1">B22/B$36</f>
        <v>0.52690972222222221</v>
      </c>
      <c r="L22" s="108">
        <f t="shared" ref="L22:L34" si="2">B22/B$36</f>
        <v>0.52690972222222221</v>
      </c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F22" s="104"/>
    </row>
    <row r="23" spans="1:32" s="102" customFormat="1" ht="12.75">
      <c r="A23" s="100"/>
      <c r="B23" s="100">
        <v>102</v>
      </c>
      <c r="C23" s="100"/>
      <c r="D23" s="100"/>
      <c r="E23" s="100"/>
      <c r="F23" s="100"/>
      <c r="G23" s="100"/>
      <c r="H23" s="100"/>
      <c r="I23" s="100"/>
      <c r="J23" s="107" t="s">
        <v>114</v>
      </c>
      <c r="K23" s="104">
        <f t="shared" si="1"/>
        <v>2.9513888888888888E-2</v>
      </c>
      <c r="L23" s="109">
        <f t="shared" si="2"/>
        <v>2.9513888888888888E-2</v>
      </c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F23" s="104"/>
    </row>
    <row r="24" spans="1:32" s="102" customFormat="1" ht="12.75">
      <c r="A24" s="100"/>
      <c r="B24" s="100">
        <v>35</v>
      </c>
      <c r="C24" s="100"/>
      <c r="D24" s="100"/>
      <c r="E24" s="100"/>
      <c r="F24" s="100"/>
      <c r="G24" s="100"/>
      <c r="H24" s="100"/>
      <c r="I24" s="100"/>
      <c r="J24" s="107" t="s">
        <v>115</v>
      </c>
      <c r="K24" s="104">
        <f t="shared" si="1"/>
        <v>1.0127314814814815E-2</v>
      </c>
      <c r="L24" s="109">
        <f t="shared" si="2"/>
        <v>1.0127314814814815E-2</v>
      </c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F24" s="104"/>
    </row>
    <row r="25" spans="1:32" s="102" customFormat="1" ht="12.75" customHeight="1">
      <c r="A25" s="100"/>
      <c r="B25" s="100">
        <v>57</v>
      </c>
      <c r="C25" s="100"/>
      <c r="D25" s="100"/>
      <c r="E25" s="100"/>
      <c r="F25" s="100"/>
      <c r="G25" s="100"/>
      <c r="H25" s="100"/>
      <c r="J25" s="110" t="s">
        <v>116</v>
      </c>
      <c r="K25" s="104">
        <f t="shared" si="1"/>
        <v>1.6493055555555556E-2</v>
      </c>
      <c r="L25" s="109">
        <f t="shared" si="2"/>
        <v>1.6493055555555556E-2</v>
      </c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F25" s="104"/>
    </row>
    <row r="26" spans="1:32" s="102" customFormat="1" ht="12.75" customHeight="1">
      <c r="A26" s="100"/>
      <c r="B26" s="100">
        <v>21</v>
      </c>
      <c r="C26" s="100"/>
      <c r="D26" s="100"/>
      <c r="E26" s="100"/>
      <c r="F26" s="100"/>
      <c r="G26" s="100"/>
      <c r="H26" s="100"/>
      <c r="I26" s="100"/>
      <c r="J26" s="107" t="s">
        <v>117</v>
      </c>
      <c r="K26" s="104">
        <f t="shared" si="1"/>
        <v>6.076388888888889E-3</v>
      </c>
      <c r="L26" s="108">
        <f t="shared" si="2"/>
        <v>6.076388888888889E-3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F26" s="104"/>
    </row>
    <row r="27" spans="1:32" s="102" customFormat="1" ht="12.75">
      <c r="A27" s="100"/>
      <c r="B27" s="100">
        <v>47</v>
      </c>
      <c r="C27" s="100"/>
      <c r="D27" s="100"/>
      <c r="E27" s="100"/>
      <c r="F27" s="100"/>
      <c r="G27" s="100"/>
      <c r="H27" s="100"/>
      <c r="I27" s="100"/>
      <c r="J27" s="110" t="s">
        <v>118</v>
      </c>
      <c r="K27" s="104">
        <f t="shared" si="1"/>
        <v>1.3599537037037037E-2</v>
      </c>
      <c r="L27" s="108">
        <f t="shared" si="2"/>
        <v>1.3599537037037037E-2</v>
      </c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F27" s="104"/>
    </row>
    <row r="28" spans="1:32" s="102" customFormat="1" ht="12.75">
      <c r="A28" s="100"/>
      <c r="B28" s="100">
        <v>147</v>
      </c>
      <c r="C28" s="100"/>
      <c r="D28" s="100"/>
      <c r="E28" s="100"/>
      <c r="F28" s="100"/>
      <c r="G28" s="100"/>
      <c r="H28" s="100"/>
      <c r="I28" s="100"/>
      <c r="J28" s="110" t="s">
        <v>119</v>
      </c>
      <c r="K28" s="111">
        <v>4.2599999999999999E-2</v>
      </c>
      <c r="L28" s="109">
        <f t="shared" si="2"/>
        <v>4.2534722222222224E-2</v>
      </c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F28" s="104"/>
    </row>
    <row r="29" spans="1:32" s="102" customFormat="1" ht="12.75">
      <c r="A29" s="100"/>
      <c r="B29" s="100">
        <v>80</v>
      </c>
      <c r="C29" s="100"/>
      <c r="D29" s="100"/>
      <c r="E29" s="100"/>
      <c r="F29" s="100"/>
      <c r="G29" s="100"/>
      <c r="H29" s="100"/>
      <c r="I29" s="100"/>
      <c r="J29" s="110" t="s">
        <v>120</v>
      </c>
      <c r="K29" s="111">
        <v>2.3199999999999998E-2</v>
      </c>
      <c r="L29" s="109">
        <f t="shared" si="2"/>
        <v>2.3148148148148147E-2</v>
      </c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F29" s="112"/>
    </row>
    <row r="30" spans="1:32" s="102" customFormat="1" ht="12.75">
      <c r="A30" s="100"/>
      <c r="B30" s="100">
        <v>73</v>
      </c>
      <c r="C30" s="100"/>
      <c r="D30" s="100"/>
      <c r="E30" s="100"/>
      <c r="F30" s="100"/>
      <c r="G30" s="100"/>
      <c r="H30" s="100"/>
      <c r="I30" s="100"/>
      <c r="J30" s="110" t="s">
        <v>121</v>
      </c>
      <c r="K30" s="104">
        <f t="shared" si="1"/>
        <v>2.1122685185185185E-2</v>
      </c>
      <c r="L30" s="109">
        <f t="shared" si="2"/>
        <v>2.1122685185185185E-2</v>
      </c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32" s="102" customFormat="1" ht="12.75">
      <c r="A31" s="100"/>
      <c r="B31" s="100">
        <v>504</v>
      </c>
      <c r="C31" s="100"/>
      <c r="D31" s="100"/>
      <c r="E31" s="100"/>
      <c r="F31" s="100"/>
      <c r="G31" s="100"/>
      <c r="H31" s="100"/>
      <c r="I31" s="100"/>
      <c r="J31" s="110" t="s">
        <v>122</v>
      </c>
      <c r="K31" s="104">
        <f t="shared" si="1"/>
        <v>0.14583333333333334</v>
      </c>
      <c r="L31" s="109">
        <f t="shared" si="2"/>
        <v>0.14583333333333334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32" s="102" customFormat="1" ht="12.75">
      <c r="A32" s="100"/>
      <c r="B32" s="100">
        <v>199</v>
      </c>
      <c r="C32" s="100"/>
      <c r="D32" s="100"/>
      <c r="E32" s="100"/>
      <c r="F32" s="100"/>
      <c r="G32" s="100"/>
      <c r="H32" s="100"/>
      <c r="I32" s="100"/>
      <c r="J32" s="110" t="s">
        <v>123</v>
      </c>
      <c r="K32" s="104">
        <f t="shared" si="1"/>
        <v>5.7581018518518517E-2</v>
      </c>
      <c r="L32" s="109">
        <f t="shared" si="2"/>
        <v>5.7581018518518517E-2</v>
      </c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s="102" customFormat="1" ht="12.75">
      <c r="A33" s="100"/>
      <c r="B33" s="100">
        <v>25</v>
      </c>
      <c r="C33" s="100"/>
      <c r="D33" s="100"/>
      <c r="E33" s="100"/>
      <c r="F33" s="100"/>
      <c r="G33" s="100"/>
      <c r="H33" s="100"/>
      <c r="I33" s="100"/>
      <c r="J33" s="110" t="s">
        <v>124</v>
      </c>
      <c r="K33" s="104">
        <f t="shared" si="1"/>
        <v>7.2337962962962963E-3</v>
      </c>
      <c r="L33" s="108">
        <f t="shared" si="2"/>
        <v>7.2337962962962963E-3</v>
      </c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s="102" customFormat="1" ht="12.75">
      <c r="A34" s="100"/>
      <c r="B34" s="100">
        <v>345</v>
      </c>
      <c r="C34" s="100"/>
      <c r="D34" s="100"/>
      <c r="E34" s="100"/>
      <c r="F34" s="100"/>
      <c r="G34" s="100"/>
      <c r="H34" s="100"/>
      <c r="I34" s="100"/>
      <c r="J34" s="110" t="s">
        <v>125</v>
      </c>
      <c r="K34" s="104">
        <f t="shared" si="1"/>
        <v>9.9826388888888895E-2</v>
      </c>
      <c r="L34" s="108">
        <f t="shared" si="2"/>
        <v>9.9826388888888895E-2</v>
      </c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1:28" s="102" customFormat="1" ht="12.75">
      <c r="A35" s="100"/>
      <c r="C35" s="100"/>
      <c r="D35" s="100"/>
      <c r="E35" s="100"/>
      <c r="F35" s="100"/>
      <c r="G35" s="100"/>
      <c r="H35" s="100"/>
      <c r="I35" s="100"/>
      <c r="J35" s="11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s="102" customFormat="1" ht="12.75">
      <c r="A36" s="100"/>
      <c r="B36" s="100">
        <v>3456</v>
      </c>
      <c r="C36" s="100"/>
      <c r="D36" s="100"/>
      <c r="E36" s="100"/>
      <c r="F36" s="100"/>
      <c r="G36" s="100"/>
      <c r="H36" s="100"/>
      <c r="I36" s="100"/>
      <c r="J36" s="110"/>
      <c r="K36" s="104">
        <v>1</v>
      </c>
      <c r="L36" s="109">
        <f>B36/B$36</f>
        <v>1</v>
      </c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s="102" customFormat="1" ht="12.75">
      <c r="A37" s="100"/>
      <c r="C37" s="100"/>
      <c r="D37" s="100"/>
      <c r="E37" s="100"/>
      <c r="F37" s="100"/>
      <c r="G37" s="100"/>
      <c r="H37" s="100"/>
      <c r="I37" s="100"/>
      <c r="J37" s="100"/>
      <c r="K37" s="113"/>
      <c r="L37" s="113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s="102" customFormat="1" ht="12.75">
      <c r="A38" s="100"/>
      <c r="B38" s="100">
        <f>SUM(B22:B34)</f>
        <v>3456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4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s="102" customFormat="1" ht="12.7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s="102" customFormat="1" ht="12.7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4"/>
      <c r="N40" s="210" t="s">
        <v>126</v>
      </c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</row>
    <row r="41" spans="1:28" s="102" customFormat="1" ht="12.75" customHeight="1">
      <c r="M41" s="104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</row>
    <row r="42" spans="1:28" s="102" customFormat="1" ht="12.75">
      <c r="M42" s="104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</row>
    <row r="43" spans="1:28" s="102" customFormat="1" ht="12.75">
      <c r="M43" s="104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1:28" s="102" customFormat="1" ht="12.75">
      <c r="M44" s="104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s="102" customFormat="1" ht="12.75">
      <c r="M45" s="104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s="102" customFormat="1" ht="12.75">
      <c r="M46" s="104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s="102" customFormat="1" ht="12.75">
      <c r="M47" s="104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s="102" customFormat="1" ht="12.75">
      <c r="M48" s="104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s="102" customFormat="1" ht="12.75">
      <c r="M49" s="104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</row>
    <row r="50" spans="1:28" s="102" customFormat="1" ht="12.75">
      <c r="M50" s="104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</row>
    <row r="51" spans="1:28" s="102" customFormat="1" ht="12.75">
      <c r="M51" s="104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s="102" customFormat="1" ht="12.75">
      <c r="M52" s="104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</row>
    <row r="53" spans="1:28" s="102" customFormat="1" ht="12.75">
      <c r="M53" s="113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</row>
    <row r="54" spans="1:28" s="102" customFormat="1" ht="12.75"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s="102" customFormat="1" ht="12.75">
      <c r="M55" s="100"/>
      <c r="N55" s="100"/>
      <c r="O55" s="100"/>
      <c r="P55" s="109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s="102" customFormat="1" ht="12.75">
      <c r="M56" s="100"/>
      <c r="N56" s="100"/>
      <c r="O56" s="100"/>
      <c r="P56" s="114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s="102" customFormat="1" ht="12.7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9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s="102" customFormat="1" ht="12.7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9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s="102" customFormat="1" ht="12.7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14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s="102" customFormat="1" ht="12.7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8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s="102" customFormat="1" ht="12.7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9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1:28">
      <c r="P62" s="109"/>
    </row>
    <row r="63" spans="1:28">
      <c r="P63" s="109"/>
    </row>
    <row r="64" spans="1:28">
      <c r="P64" s="109"/>
    </row>
    <row r="65" spans="16:16">
      <c r="P65" s="109"/>
    </row>
    <row r="66" spans="16:16">
      <c r="P66" s="114"/>
    </row>
    <row r="67" spans="16:16">
      <c r="P67" s="109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 20</vt:lpstr>
      <vt:lpstr>Gminy X.20</vt:lpstr>
      <vt:lpstr>Wykresy X 20</vt:lpstr>
      <vt:lpstr>'Gminy X.20'!Obszar_wydruku</vt:lpstr>
      <vt:lpstr>'Stan i struktura X 20'!Obszar_wydruku</vt:lpstr>
      <vt:lpstr>'Wykresy X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2020-11-10T08:35:06Z</cp:lastPrinted>
  <dcterms:created xsi:type="dcterms:W3CDTF">2020-11-10T08:08:36Z</dcterms:created>
  <dcterms:modified xsi:type="dcterms:W3CDTF">2020-11-10T09:23:41Z</dcterms:modified>
</cp:coreProperties>
</file>