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140" windowHeight="11280"/>
  </bookViews>
  <sheets>
    <sheet name="Stan i struktura II 20" sheetId="1" r:id="rId1"/>
    <sheet name="Gminy II.20" sheetId="3" r:id="rId2"/>
    <sheet name="Wykresy II 20" sheetId="2" r:id="rId3"/>
  </sheets>
  <externalReferences>
    <externalReference r:id="rId4"/>
  </externalReferences>
  <definedNames>
    <definedName name="_xlnm.Print_Area" localSheetId="1">'Gminy II.20'!$B$1:$O$46</definedName>
    <definedName name="_xlnm.Print_Area" localSheetId="0">'Stan i struktura II 20'!$B$2:$S$68</definedName>
    <definedName name="_xlnm.Print_Area" localSheetId="2">'Wykresy II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E6" i="3" s="1"/>
  <c r="J33" i="3"/>
  <c r="O30" i="3"/>
  <c r="E27" i="3"/>
  <c r="J23" i="3"/>
  <c r="J12" i="3" s="1"/>
  <c r="O19" i="3"/>
  <c r="E19" i="3"/>
  <c r="J14" i="3"/>
  <c r="E8" i="3"/>
  <c r="O42" i="3" s="1"/>
  <c r="O6" i="3"/>
  <c r="B38" i="2" l="1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L27" i="2"/>
  <c r="K27" i="2"/>
  <c r="L26" i="2"/>
  <c r="K26" i="2"/>
  <c r="L25" i="2"/>
  <c r="K25" i="2"/>
  <c r="L24" i="2"/>
  <c r="K24" i="2"/>
  <c r="L23" i="2"/>
  <c r="K23" i="2"/>
  <c r="L22" i="2"/>
  <c r="K22" i="2"/>
  <c r="K19" i="2" s="1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Q9" i="1"/>
  <c r="O9" i="1"/>
  <c r="M9" i="1"/>
  <c r="K9" i="1"/>
  <c r="I9" i="1"/>
  <c r="G9" i="1"/>
  <c r="E9" i="1"/>
  <c r="R7" i="1"/>
  <c r="R8" i="1" s="1"/>
  <c r="Q7" i="1"/>
  <c r="Q8" i="1" s="1"/>
  <c r="P7" i="1"/>
  <c r="P8" i="1" s="1"/>
  <c r="O7" i="1"/>
  <c r="O8" i="1" s="1"/>
  <c r="N7" i="1"/>
  <c r="N8" i="1" s="1"/>
  <c r="M7" i="1"/>
  <c r="M8" i="1" s="1"/>
  <c r="L7" i="1"/>
  <c r="L8" i="1" s="1"/>
  <c r="K7" i="1"/>
  <c r="K8" i="1" s="1"/>
  <c r="J7" i="1"/>
  <c r="J9" i="1" s="1"/>
  <c r="I7" i="1"/>
  <c r="I8" i="1" s="1"/>
  <c r="H7" i="1"/>
  <c r="H8" i="1" s="1"/>
  <c r="G7" i="1"/>
  <c r="G8" i="1" s="1"/>
  <c r="F7" i="1"/>
  <c r="F8" i="1" s="1"/>
  <c r="E7" i="1"/>
  <c r="E8" i="1" s="1"/>
  <c r="S6" i="1"/>
  <c r="S39" i="1" s="1"/>
  <c r="J8" i="1" l="1"/>
  <c r="S7" i="1"/>
  <c r="S8" i="1" s="1"/>
  <c r="H9" i="1"/>
  <c r="L9" i="1"/>
  <c r="P9" i="1"/>
  <c r="V49" i="1"/>
  <c r="V7" i="1"/>
  <c r="F67" i="1"/>
  <c r="S67" i="1" s="1"/>
  <c r="F9" i="1"/>
  <c r="N9" i="1"/>
  <c r="R9" i="1"/>
  <c r="S9" i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<sst xmlns="http://schemas.openxmlformats.org/spreadsheetml/2006/main" count="406" uniqueCount="234">
  <si>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LUTYM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</si>
  <si>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</si>
  <si>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</si>
  <si>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</si>
  <si>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</si>
  <si>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</si>
  <si>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</si>
  <si>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</si>
  <si>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</si>
  <si>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</si>
  <si>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</si>
  <si>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</si>
  <si>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</si>
  <si>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</si>
  <si>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</si>
  <si>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</si>
  <si>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</si>
  <si>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</si>
  <si>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</si>
  <si>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</si>
  <si>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</si>
  <si>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styczeń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</si>
  <si>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</si>
  <si>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</si>
  <si>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</si>
  <si>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</si>
  <si>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</si>
  <si>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</si>
  <si>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</si>
  <si>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</si>
  <si>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</si>
  <si>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</si>
  <si>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</si>
  <si>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</si>
  <si>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</si>
  <si>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</si>
  <si>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</si>
  <si>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</si>
  <si>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</si>
  <si>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</si>
  <si>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</si>
  <si>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</si>
  <si>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</si>
  <si>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</si>
  <si>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</si>
  <si>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</si>
  <si>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</si>
  <si>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</si>
  <si>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</si>
  <si>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</si>
  <si>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</si>
  <si>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</si>
  <si>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</si>
  <si>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</si>
  <si>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</si>
  <si>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</si>
  <si>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</si>
  <si>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</si>
  <si>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</si>
  <si>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</si>
  <si>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</si>
  <si>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</si>
  <si>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</si>
  <si>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</si>
  <si>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</si>
  <si>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</si>
  <si>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</si>
  <si>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</si>
  <si>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</si>
  <si>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</si>
  <si>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</si>
  <si>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</si>
  <si>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</si>
  <si>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</si>
  <si>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</si>
  <si>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</si>
  <si>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</si>
  <si>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</si>
  <si>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</si>
  <si>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</si>
  <si>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</si>
  <si>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</si>
  <si>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</si>
  <si>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</si>
  <si>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luty 2019 r. jest podawany przez GUS z miesięcznym opóżnieniem</t>
  </si>
  <si>
    <t>lata</t>
  </si>
  <si>
    <t>liczba bezrobotnych</t>
  </si>
  <si>
    <t>II 2019r.</t>
  </si>
  <si>
    <t>III 2019r.</t>
  </si>
  <si>
    <t>Podjęcia pracy poza miejscem zamieszkania w ramach bonu na zasiedlenie</t>
  </si>
  <si>
    <t>IV 2019r.</t>
  </si>
  <si>
    <t>oferty pracy</t>
  </si>
  <si>
    <t>Podjęcia pracy w ramach bonu zatrudnieniowego</t>
  </si>
  <si>
    <t>V 2019r.</t>
  </si>
  <si>
    <t>IX 2018r.</t>
  </si>
  <si>
    <t>Podjęcie pracy w ramach refundacji składek na ubezpieczenie społeczne</t>
  </si>
  <si>
    <t>VI 2019r.</t>
  </si>
  <si>
    <t>X 2018r.</t>
  </si>
  <si>
    <t>Podjęcia pracy w ramach dofinansowania wynagrodzenia za zatrudnienie skierowanego 
bezrobotnego powyżej 50 r. życia</t>
  </si>
  <si>
    <t>VII 2019r.</t>
  </si>
  <si>
    <t>XI 2018r.</t>
  </si>
  <si>
    <t>Rozpoczęcie szkolenia w ramach bonu szkoleniowego</t>
  </si>
  <si>
    <t>VIII 2019r.</t>
  </si>
  <si>
    <t>XII 2018r.</t>
  </si>
  <si>
    <t>Rozpoczęcie stażu w ramach bonu stażowego</t>
  </si>
  <si>
    <t>IX 2019r.</t>
  </si>
  <si>
    <t>I 2019r.</t>
  </si>
  <si>
    <t>X 2019r.</t>
  </si>
  <si>
    <t>XI 2019r.</t>
  </si>
  <si>
    <t>XII 2019r.</t>
  </si>
  <si>
    <t>I 2020r.</t>
  </si>
  <si>
    <t>II 2020r.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</si>
  <si>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</si>
  <si>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</si>
  <si>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</si>
  <si>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</si>
  <si>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</si>
  <si>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</si>
  <si>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</si>
  <si>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</si>
  <si>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</si>
  <si>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</si>
  <si>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</si>
  <si>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</si>
  <si>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</si>
  <si>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91, (68) 456 76 92</t>
    </r>
  </si>
  <si>
    <t>Liczba  bezrobotnych w układzie powiatowych urzędów pracy i gmin woj. lubuskiego zarejestrowanych</t>
  </si>
  <si>
    <t>na koniec lutego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</si>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</sst>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6" fillId="0" borderId="0" xfId="1" applyFont="1"/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7" fillId="0" borderId="0" xfId="2" applyNumberFormat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8" fillId="0" borderId="0" xfId="1" applyNumberFormat="1" applyFont="1" applyBorder="1" applyAlignment="1">
      <alignment horizontal="right"/>
    </xf>
    <xf numFmtId="10" fontId="33" fillId="0" borderId="0" xfId="1" applyNumberFormat="1" applyFont="1"/>
    <xf numFmtId="165" fontId="40" fillId="0" borderId="0" xfId="2" applyNumberFormat="1" applyFont="1" applyBorder="1" applyAlignment="1">
      <alignment horizontal="right"/>
    </xf>
    <xf numFmtId="0" fontId="32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7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43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80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166" fontId="4" fillId="4" borderId="82" xfId="0" applyNumberFormat="1" applyFont="1" applyFill="1" applyBorder="1" applyAlignment="1" applyProtection="1">
      <alignment horizontal="center" vertical="center" wrapText="1"/>
    </xf>
    <xf numFmtId="166" fontId="30" fillId="4" borderId="8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84" xfId="0" applyFont="1" applyBorder="1" applyAlignment="1" applyProtection="1">
      <alignment horizontal="left"/>
    </xf>
    <xf numFmtId="166" fontId="4" fillId="0" borderId="84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 applyProtection="1">
      <alignment horizontal="left"/>
    </xf>
    <xf numFmtId="166" fontId="44" fillId="0" borderId="0" xfId="0" applyNumberFormat="1" applyFont="1" applyBorder="1" applyProtection="1"/>
    <xf numFmtId="0" fontId="0" fillId="0" borderId="0" xfId="0" applyBorder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 2019r. do II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20'!$B$3:$B$15</c:f>
              <c:strCache>
                <c:ptCount val="13"/>
                <c:pt idx="0">
                  <c:v>II 2019r.</c:v>
                </c:pt>
                <c:pt idx="1">
                  <c:v>III 2019r.</c:v>
                </c:pt>
                <c:pt idx="2">
                  <c:v>IV 2019r.</c:v>
                </c:pt>
                <c:pt idx="3">
                  <c:v>V 2019r.</c:v>
                </c:pt>
                <c:pt idx="4">
                  <c:v>VI 2019r.</c:v>
                </c:pt>
                <c:pt idx="5">
                  <c:v>VII 2019r.</c:v>
                </c:pt>
                <c:pt idx="6">
                  <c:v>VIII 2019r.</c:v>
                </c:pt>
                <c:pt idx="7">
                  <c:v>IX 2019r.</c:v>
                </c:pt>
                <c:pt idx="8">
                  <c:v>X 2019r.</c:v>
                </c:pt>
                <c:pt idx="9">
                  <c:v>XI 2019r.</c:v>
                </c:pt>
                <c:pt idx="10">
                  <c:v>XII 2019r.</c:v>
                </c:pt>
                <c:pt idx="11">
                  <c:v>I 2020r.</c:v>
                </c:pt>
                <c:pt idx="12">
                  <c:v>II 2020r.</c:v>
                </c:pt>
              </c:strCache>
            </c:strRef>
          </c:cat>
          <c:val>
            <c:numRef>
              <c:f>'Wykresy II 20'!$C$3:$C$15</c:f>
              <c:numCache>
                <c:formatCode>General</c:formatCode>
                <c:ptCount val="13"/>
                <c:pt idx="0">
                  <c:v>23346</c:v>
                </c:pt>
                <c:pt idx="1">
                  <c:v>22201</c:v>
                </c:pt>
                <c:pt idx="2">
                  <c:v>20828</c:v>
                </c:pt>
                <c:pt idx="3">
                  <c:v>20211</c:v>
                </c:pt>
                <c:pt idx="4">
                  <c:v>19507</c:v>
                </c:pt>
                <c:pt idx="5">
                  <c:v>18949</c:v>
                </c:pt>
                <c:pt idx="6">
                  <c:v>18673</c:v>
                </c:pt>
                <c:pt idx="7">
                  <c:v>18300</c:v>
                </c:pt>
                <c:pt idx="8">
                  <c:v>17926</c:v>
                </c:pt>
                <c:pt idx="9">
                  <c:v>17914</c:v>
                </c:pt>
                <c:pt idx="10">
                  <c:v>18498</c:v>
                </c:pt>
                <c:pt idx="11">
                  <c:v>20174</c:v>
                </c:pt>
                <c:pt idx="12">
                  <c:v>20079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2614024"/>
        <c:axId val="272615592"/>
      </c:barChart>
      <c:catAx>
        <c:axId val="27261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2615592"/>
        <c:crossesAt val="17000"/>
        <c:auto val="1"/>
        <c:lblAlgn val="ctr"/>
        <c:lblOffset val="100"/>
        <c:noMultiLvlLbl val="0"/>
      </c:catAx>
      <c:valAx>
        <c:axId val="272615592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26140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II 20'!$I$4:$I$9</c:f>
              <c:numCache>
                <c:formatCode>General</c:formatCode>
                <c:ptCount val="6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2618728"/>
        <c:axId val="272612064"/>
      </c:barChart>
      <c:catAx>
        <c:axId val="27261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2612064"/>
        <c:crosses val="autoZero"/>
        <c:auto val="1"/>
        <c:lblAlgn val="ctr"/>
        <c:lblOffset val="100"/>
        <c:noMultiLvlLbl val="0"/>
      </c:catAx>
      <c:valAx>
        <c:axId val="27261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6187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IX 2018r. do II 2019r. oraz od IX 2019r. do II 2020r.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20'!$E$6:$E$18</c:f>
              <c:strCache>
                <c:ptCount val="13"/>
                <c:pt idx="0">
                  <c:v>IX 2018r.</c:v>
                </c:pt>
                <c:pt idx="1">
                  <c:v>X 2018r.</c:v>
                </c:pt>
                <c:pt idx="2">
                  <c:v>XI 2018r.</c:v>
                </c:pt>
                <c:pt idx="3">
                  <c:v>XII 2018r.</c:v>
                </c:pt>
                <c:pt idx="4">
                  <c:v>I 2019r.</c:v>
                </c:pt>
                <c:pt idx="5">
                  <c:v>II 2019r.</c:v>
                </c:pt>
                <c:pt idx="7">
                  <c:v>IX 2019r.</c:v>
                </c:pt>
                <c:pt idx="8">
                  <c:v>X 2019r.</c:v>
                </c:pt>
                <c:pt idx="9">
                  <c:v>XI 2019r.</c:v>
                </c:pt>
                <c:pt idx="10">
                  <c:v>XII 2019r.</c:v>
                </c:pt>
                <c:pt idx="11">
                  <c:v>I 2020r.</c:v>
                </c:pt>
                <c:pt idx="12">
                  <c:v>II 2020r.</c:v>
                </c:pt>
              </c:strCache>
            </c:strRef>
          </c:cat>
          <c:val>
            <c:numRef>
              <c:f>'Wykresy II 20'!$F$6:$F$18</c:f>
              <c:numCache>
                <c:formatCode>General</c:formatCode>
                <c:ptCount val="13"/>
                <c:pt idx="0">
                  <c:v>3788</c:v>
                </c:pt>
                <c:pt idx="1">
                  <c:v>5981</c:v>
                </c:pt>
                <c:pt idx="2">
                  <c:v>4154</c:v>
                </c:pt>
                <c:pt idx="3">
                  <c:v>3176</c:v>
                </c:pt>
                <c:pt idx="4">
                  <c:v>5397</c:v>
                </c:pt>
                <c:pt idx="5">
                  <c:v>4350</c:v>
                </c:pt>
                <c:pt idx="7">
                  <c:v>3452</c:v>
                </c:pt>
                <c:pt idx="8">
                  <c:v>3763</c:v>
                </c:pt>
                <c:pt idx="9">
                  <c:v>3180</c:v>
                </c:pt>
                <c:pt idx="10">
                  <c:v>2211</c:v>
                </c:pt>
                <c:pt idx="11">
                  <c:v>3771</c:v>
                </c:pt>
                <c:pt idx="12">
                  <c:v>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72613632"/>
        <c:axId val="272614808"/>
        <c:axId val="0"/>
      </c:bar3DChart>
      <c:catAx>
        <c:axId val="27261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2614808"/>
        <c:crosses val="autoZero"/>
        <c:auto val="1"/>
        <c:lblAlgn val="ctr"/>
        <c:lblOffset val="100"/>
        <c:noMultiLvlLbl val="0"/>
      </c:catAx>
      <c:valAx>
        <c:axId val="272614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2613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lutym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839177154137784"/>
          <c:y val="0.35603543307086616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0705520784260945E-3"/>
                  <c:y val="-0.1680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9055678937568697E-2"/>
                  <c:y val="-7.77755905511811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3881463535006841"/>
                  <c:y val="7.03136482939630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2732687260246316E-2"/>
                  <c:y val="0.10943782808398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0446194225721778E-2"/>
                  <c:y val="0.108063976377952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6346030464140701"/>
                  <c:y val="0.1210583989501312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7886690445745565"/>
                  <c:y val="0.1153795931758530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9229580276824371"/>
                  <c:y val="5.5157480314960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8236657917760279"/>
                  <c:y val="-0.176174704724409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9.6592076631446713E-2"/>
                  <c:y val="-0.2323731955380577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4398905265047E-2"/>
                  <c:y val="-0.125721620734908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8.188729613926464E-2"/>
                  <c:y val="-6.11459973753281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3512955111380298"/>
                  <c:y val="-4.9106955380577424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 20'!$K$22:$K$34</c:f>
              <c:numCache>
                <c:formatCode>0.00%</c:formatCode>
                <c:ptCount val="13"/>
                <c:pt idx="0">
                  <c:v>0.38927137119908206</c:v>
                </c:pt>
                <c:pt idx="1">
                  <c:v>1.835915088927137E-2</c:v>
                </c:pt>
                <c:pt idx="2">
                  <c:v>7.4584050487664947E-3</c:v>
                </c:pt>
                <c:pt idx="3">
                  <c:v>2.5530694205393001E-2</c:v>
                </c:pt>
                <c:pt idx="4">
                  <c:v>2.3522662076878944E-2</c:v>
                </c:pt>
                <c:pt idx="5">
                  <c:v>8.8927137119908205E-3</c:v>
                </c:pt>
                <c:pt idx="6">
                  <c:v>5.1400000000000001E-2</c:v>
                </c:pt>
                <c:pt idx="7">
                  <c:v>4.7045324153757888E-2</c:v>
                </c:pt>
                <c:pt idx="8">
                  <c:v>2.9546758462421115E-2</c:v>
                </c:pt>
                <c:pt idx="9">
                  <c:v>0.2059667240390132</c:v>
                </c:pt>
                <c:pt idx="10">
                  <c:v>9.2943201376936319E-2</c:v>
                </c:pt>
                <c:pt idx="11">
                  <c:v>6.3109581181870341E-3</c:v>
                </c:pt>
                <c:pt idx="12">
                  <c:v>9.3803786574870915E-2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</sheetNames>
    <sheetDataSet>
      <sheetData sheetId="0">
        <row r="6">
          <cell r="E6">
            <v>1485</v>
          </cell>
          <cell r="F6">
            <v>1062</v>
          </cell>
          <cell r="G6">
            <v>1455</v>
          </cell>
          <cell r="H6">
            <v>1942</v>
          </cell>
          <cell r="I6">
            <v>1775</v>
          </cell>
          <cell r="J6">
            <v>475</v>
          </cell>
          <cell r="K6">
            <v>1881</v>
          </cell>
          <cell r="L6">
            <v>721</v>
          </cell>
          <cell r="M6">
            <v>992</v>
          </cell>
          <cell r="N6">
            <v>1115</v>
          </cell>
          <cell r="O6">
            <v>1840</v>
          </cell>
          <cell r="P6">
            <v>1634</v>
          </cell>
          <cell r="Q6">
            <v>1955</v>
          </cell>
          <cell r="R6">
            <v>1842</v>
          </cell>
        </row>
        <row r="46">
          <cell r="E46">
            <v>907</v>
          </cell>
          <cell r="F46">
            <v>193</v>
          </cell>
          <cell r="G46">
            <v>302</v>
          </cell>
          <cell r="H46">
            <v>150</v>
          </cell>
          <cell r="I46">
            <v>403</v>
          </cell>
          <cell r="J46">
            <v>114</v>
          </cell>
          <cell r="K46">
            <v>150</v>
          </cell>
          <cell r="L46">
            <v>139</v>
          </cell>
          <cell r="M46">
            <v>289</v>
          </cell>
          <cell r="N46">
            <v>256</v>
          </cell>
          <cell r="O46">
            <v>202</v>
          </cell>
          <cell r="P46">
            <v>254</v>
          </cell>
          <cell r="Q46">
            <v>195</v>
          </cell>
          <cell r="R46">
            <v>217</v>
          </cell>
          <cell r="S46">
            <v>3771</v>
          </cell>
        </row>
        <row r="49">
          <cell r="E49">
            <v>6</v>
          </cell>
          <cell r="F49">
            <v>3</v>
          </cell>
          <cell r="G49">
            <v>6</v>
          </cell>
          <cell r="H49">
            <v>0</v>
          </cell>
          <cell r="I49">
            <v>4</v>
          </cell>
          <cell r="J49">
            <v>0</v>
          </cell>
          <cell r="K49">
            <v>1</v>
          </cell>
          <cell r="L49">
            <v>6</v>
          </cell>
          <cell r="M49">
            <v>0</v>
          </cell>
          <cell r="N49">
            <v>2</v>
          </cell>
          <cell r="O49">
            <v>3</v>
          </cell>
          <cell r="P49">
            <v>1</v>
          </cell>
          <cell r="Q49">
            <v>12</v>
          </cell>
          <cell r="R49">
            <v>1</v>
          </cell>
          <cell r="S49">
            <v>45</v>
          </cell>
        </row>
        <row r="51">
          <cell r="E51">
            <v>1</v>
          </cell>
          <cell r="F51">
            <v>1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1</v>
          </cell>
          <cell r="N51">
            <v>0</v>
          </cell>
          <cell r="O51">
            <v>2</v>
          </cell>
          <cell r="P51">
            <v>3</v>
          </cell>
          <cell r="Q51">
            <v>3</v>
          </cell>
          <cell r="R51">
            <v>0</v>
          </cell>
          <cell r="S51">
            <v>13</v>
          </cell>
        </row>
        <row r="53">
          <cell r="E53">
            <v>0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5</v>
          </cell>
        </row>
        <row r="55">
          <cell r="E55">
            <v>7</v>
          </cell>
          <cell r="F55">
            <v>3</v>
          </cell>
          <cell r="G55">
            <v>5</v>
          </cell>
          <cell r="H55">
            <v>1</v>
          </cell>
          <cell r="I55">
            <v>2</v>
          </cell>
          <cell r="J55">
            <v>1</v>
          </cell>
          <cell r="K55">
            <v>3</v>
          </cell>
          <cell r="L55">
            <v>1</v>
          </cell>
          <cell r="M55">
            <v>0</v>
          </cell>
          <cell r="N55">
            <v>3</v>
          </cell>
          <cell r="O55">
            <v>1</v>
          </cell>
          <cell r="P55">
            <v>0</v>
          </cell>
          <cell r="Q55">
            <v>2</v>
          </cell>
          <cell r="R55">
            <v>0</v>
          </cell>
          <cell r="S55">
            <v>29</v>
          </cell>
        </row>
        <row r="57">
          <cell r="E57">
            <v>0</v>
          </cell>
          <cell r="F57">
            <v>0</v>
          </cell>
          <cell r="G57">
            <v>1</v>
          </cell>
          <cell r="H57">
            <v>6</v>
          </cell>
          <cell r="I57">
            <v>3</v>
          </cell>
          <cell r="J57">
            <v>0</v>
          </cell>
          <cell r="K57">
            <v>3</v>
          </cell>
          <cell r="L57">
            <v>0</v>
          </cell>
          <cell r="M57">
            <v>1</v>
          </cell>
          <cell r="N57">
            <v>3</v>
          </cell>
          <cell r="O57">
            <v>0</v>
          </cell>
          <cell r="P57">
            <v>0</v>
          </cell>
          <cell r="Q57">
            <v>8</v>
          </cell>
          <cell r="R57">
            <v>0</v>
          </cell>
          <cell r="S57">
            <v>25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2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3</v>
          </cell>
        </row>
        <row r="61">
          <cell r="E61">
            <v>0</v>
          </cell>
          <cell r="F61">
            <v>2</v>
          </cell>
          <cell r="G61">
            <v>1</v>
          </cell>
          <cell r="H61">
            <v>6</v>
          </cell>
          <cell r="I61">
            <v>3</v>
          </cell>
          <cell r="J61">
            <v>2</v>
          </cell>
          <cell r="K61">
            <v>8</v>
          </cell>
          <cell r="L61">
            <v>11</v>
          </cell>
          <cell r="M61">
            <v>0</v>
          </cell>
          <cell r="N61">
            <v>1</v>
          </cell>
          <cell r="O61">
            <v>7</v>
          </cell>
          <cell r="P61">
            <v>1</v>
          </cell>
          <cell r="Q61">
            <v>5</v>
          </cell>
          <cell r="R61">
            <v>5</v>
          </cell>
          <cell r="S61">
            <v>52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1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22" t="s">
        <v>19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4"/>
    </row>
    <row r="5" spans="2:27" ht="29.1" customHeight="1" thickTop="1" thickBot="1">
      <c r="B5" s="14" t="s">
        <v>20</v>
      </c>
      <c r="C5" s="125" t="s">
        <v>21</v>
      </c>
      <c r="D5" s="126"/>
      <c r="E5" s="15">
        <v>2.6</v>
      </c>
      <c r="F5" s="15">
        <v>4</v>
      </c>
      <c r="G5" s="15">
        <v>8.3000000000000007</v>
      </c>
      <c r="H5" s="15">
        <v>9.6</v>
      </c>
      <c r="I5" s="15">
        <v>6.5</v>
      </c>
      <c r="J5" s="15">
        <v>2.8</v>
      </c>
      <c r="K5" s="15">
        <v>10.8</v>
      </c>
      <c r="L5" s="15">
        <v>6.1</v>
      </c>
      <c r="M5" s="15">
        <v>3.9</v>
      </c>
      <c r="N5" s="15">
        <v>8.3000000000000007</v>
      </c>
      <c r="O5" s="15">
        <v>2.7</v>
      </c>
      <c r="P5" s="15">
        <v>6.3</v>
      </c>
      <c r="Q5" s="15">
        <v>9.1999999999999993</v>
      </c>
      <c r="R5" s="16">
        <v>5.6</v>
      </c>
      <c r="S5" s="17">
        <v>5.3</v>
      </c>
      <c r="T5" s="1" t="s">
        <v>22</v>
      </c>
    </row>
    <row r="6" spans="2:27" s="4" customFormat="1" ht="28.5" customHeight="1" thickTop="1" thickBot="1">
      <c r="B6" s="18" t="s">
        <v>23</v>
      </c>
      <c r="C6" s="127" t="s">
        <v>24</v>
      </c>
      <c r="D6" s="128"/>
      <c r="E6" s="19">
        <v>1471</v>
      </c>
      <c r="F6" s="20">
        <v>1068</v>
      </c>
      <c r="G6" s="20">
        <v>1422</v>
      </c>
      <c r="H6" s="20">
        <v>1980</v>
      </c>
      <c r="I6" s="20">
        <v>1821</v>
      </c>
      <c r="J6" s="20">
        <v>496</v>
      </c>
      <c r="K6" s="20">
        <v>1906</v>
      </c>
      <c r="L6" s="20">
        <v>718</v>
      </c>
      <c r="M6" s="20">
        <v>1009</v>
      </c>
      <c r="N6" s="20">
        <v>1103</v>
      </c>
      <c r="O6" s="20">
        <v>1848</v>
      </c>
      <c r="P6" s="20">
        <v>1600</v>
      </c>
      <c r="Q6" s="20">
        <v>1846</v>
      </c>
      <c r="R6" s="21">
        <v>1791</v>
      </c>
      <c r="S6" s="22">
        <f>SUM(E6:R6)</f>
        <v>20079</v>
      </c>
    </row>
    <row r="7" spans="2:27" s="4" customFormat="1" ht="29.1" customHeight="1" thickTop="1" thickBot="1">
      <c r="B7" s="23"/>
      <c r="C7" s="129" t="s">
        <v>25</v>
      </c>
      <c r="D7" s="129"/>
      <c r="E7" s="24">
        <f>'[1]Stan i struktura I 20'!E6</f>
        <v>1485</v>
      </c>
      <c r="F7" s="24">
        <f>'[1]Stan i struktura I 20'!F6</f>
        <v>1062</v>
      </c>
      <c r="G7" s="24">
        <f>'[1]Stan i struktura I 20'!G6</f>
        <v>1455</v>
      </c>
      <c r="H7" s="24">
        <f>'[1]Stan i struktura I 20'!H6</f>
        <v>1942</v>
      </c>
      <c r="I7" s="24">
        <f>'[1]Stan i struktura I 20'!I6</f>
        <v>1775</v>
      </c>
      <c r="J7" s="24">
        <f>'[1]Stan i struktura I 20'!J6</f>
        <v>475</v>
      </c>
      <c r="K7" s="24">
        <f>'[1]Stan i struktura I 20'!K6</f>
        <v>1881</v>
      </c>
      <c r="L7" s="24">
        <f>'[1]Stan i struktura I 20'!L6</f>
        <v>721</v>
      </c>
      <c r="M7" s="24">
        <f>'[1]Stan i struktura I 20'!M6</f>
        <v>992</v>
      </c>
      <c r="N7" s="24">
        <f>'[1]Stan i struktura I 20'!N6</f>
        <v>1115</v>
      </c>
      <c r="O7" s="24">
        <f>'[1]Stan i struktura I 20'!O6</f>
        <v>1840</v>
      </c>
      <c r="P7" s="24">
        <f>'[1]Stan i struktura I 20'!P6</f>
        <v>1634</v>
      </c>
      <c r="Q7" s="24">
        <f>'[1]Stan i struktura I 20'!Q6</f>
        <v>1955</v>
      </c>
      <c r="R7" s="25">
        <f>'[1]Stan i struktura I 20'!R6</f>
        <v>1842</v>
      </c>
      <c r="S7" s="26">
        <f>SUM(E7:R7)</f>
        <v>20174</v>
      </c>
      <c r="T7" s="27"/>
      <c r="V7" s="28">
        <f>SUM(E7:R7)</f>
        <v>20174</v>
      </c>
    </row>
    <row r="8" spans="2:27" ht="29.1" customHeight="1" thickTop="1" thickBot="1">
      <c r="B8" s="29"/>
      <c r="C8" s="117" t="s">
        <v>26</v>
      </c>
      <c r="D8" s="118"/>
      <c r="E8" s="30">
        <f t="shared" ref="E8:S8" si="0">E6-E7</f>
        <v>-14</v>
      </c>
      <c r="F8" s="30">
        <f t="shared" si="0"/>
        <v>6</v>
      </c>
      <c r="G8" s="30">
        <f t="shared" si="0"/>
        <v>-33</v>
      </c>
      <c r="H8" s="30">
        <f t="shared" si="0"/>
        <v>38</v>
      </c>
      <c r="I8" s="30">
        <f t="shared" si="0"/>
        <v>46</v>
      </c>
      <c r="J8" s="30">
        <f t="shared" si="0"/>
        <v>21</v>
      </c>
      <c r="K8" s="30">
        <f t="shared" si="0"/>
        <v>25</v>
      </c>
      <c r="L8" s="30">
        <f t="shared" si="0"/>
        <v>-3</v>
      </c>
      <c r="M8" s="30">
        <f t="shared" si="0"/>
        <v>17</v>
      </c>
      <c r="N8" s="30">
        <f t="shared" si="0"/>
        <v>-12</v>
      </c>
      <c r="O8" s="30">
        <f t="shared" si="0"/>
        <v>8</v>
      </c>
      <c r="P8" s="30">
        <f t="shared" si="0"/>
        <v>-34</v>
      </c>
      <c r="Q8" s="30">
        <f t="shared" si="0"/>
        <v>-109</v>
      </c>
      <c r="R8" s="31">
        <f t="shared" si="0"/>
        <v>-51</v>
      </c>
      <c r="S8" s="32">
        <f t="shared" si="0"/>
        <v>-95</v>
      </c>
      <c r="T8" s="33"/>
    </row>
    <row r="9" spans="2:27" ht="29.1" customHeight="1" thickTop="1" thickBot="1">
      <c r="B9" s="34"/>
      <c r="C9" s="135" t="s">
        <v>27</v>
      </c>
      <c r="D9" s="136"/>
      <c r="E9" s="35">
        <f t="shared" ref="E9:S9" si="1">E6/E7*100</f>
        <v>99.057239057239059</v>
      </c>
      <c r="F9" s="35">
        <f t="shared" si="1"/>
        <v>100.56497175141243</v>
      </c>
      <c r="G9" s="35">
        <f t="shared" si="1"/>
        <v>97.731958762886592</v>
      </c>
      <c r="H9" s="35">
        <f t="shared" si="1"/>
        <v>101.956745623069</v>
      </c>
      <c r="I9" s="35">
        <f t="shared" si="1"/>
        <v>102.59154929577466</v>
      </c>
      <c r="J9" s="35">
        <f t="shared" si="1"/>
        <v>104.42105263157895</v>
      </c>
      <c r="K9" s="35">
        <f t="shared" si="1"/>
        <v>101.32908027644869</v>
      </c>
      <c r="L9" s="35">
        <f t="shared" si="1"/>
        <v>99.583911234396666</v>
      </c>
      <c r="M9" s="35">
        <f t="shared" si="1"/>
        <v>101.71370967741935</v>
      </c>
      <c r="N9" s="35">
        <f t="shared" si="1"/>
        <v>98.923766816143498</v>
      </c>
      <c r="O9" s="35">
        <f t="shared" si="1"/>
        <v>100.43478260869566</v>
      </c>
      <c r="P9" s="35">
        <f t="shared" si="1"/>
        <v>97.919216646266833</v>
      </c>
      <c r="Q9" s="35">
        <f t="shared" si="1"/>
        <v>94.424552429667514</v>
      </c>
      <c r="R9" s="36">
        <f t="shared" si="1"/>
        <v>97.23127035830619</v>
      </c>
      <c r="S9" s="37">
        <f t="shared" si="1"/>
        <v>99.529096857341131</v>
      </c>
      <c r="T9" s="33"/>
      <c r="AA9" s="38"/>
    </row>
    <row r="10" spans="2:27" s="4" customFormat="1" ht="29.1" customHeight="1" thickTop="1" thickBot="1">
      <c r="B10" s="39" t="s">
        <v>28</v>
      </c>
      <c r="C10" s="137" t="s">
        <v>29</v>
      </c>
      <c r="D10" s="138"/>
      <c r="E10" s="40">
        <v>393</v>
      </c>
      <c r="F10" s="41">
        <v>214</v>
      </c>
      <c r="G10" s="42">
        <v>223</v>
      </c>
      <c r="H10" s="42">
        <v>275</v>
      </c>
      <c r="I10" s="42">
        <v>309</v>
      </c>
      <c r="J10" s="42">
        <v>92</v>
      </c>
      <c r="K10" s="42">
        <v>261</v>
      </c>
      <c r="L10" s="42">
        <v>122</v>
      </c>
      <c r="M10" s="43">
        <v>175</v>
      </c>
      <c r="N10" s="43">
        <v>134</v>
      </c>
      <c r="O10" s="43">
        <v>361</v>
      </c>
      <c r="P10" s="43">
        <v>222</v>
      </c>
      <c r="Q10" s="43">
        <v>290</v>
      </c>
      <c r="R10" s="43">
        <v>320</v>
      </c>
      <c r="S10" s="44">
        <f>SUM(E10:R10)</f>
        <v>3391</v>
      </c>
      <c r="T10" s="27"/>
    </row>
    <row r="11" spans="2:27" ht="29.1" customHeight="1" thickTop="1" thickBot="1">
      <c r="B11" s="45"/>
      <c r="C11" s="117" t="s">
        <v>30</v>
      </c>
      <c r="D11" s="118"/>
      <c r="E11" s="46">
        <f t="shared" ref="E11:S11" si="2">E76/E10*100</f>
        <v>14.758269720101779</v>
      </c>
      <c r="F11" s="46">
        <f t="shared" si="2"/>
        <v>22.897196261682243</v>
      </c>
      <c r="G11" s="46">
        <f t="shared" si="2"/>
        <v>17.488789237668161</v>
      </c>
      <c r="H11" s="46">
        <f t="shared" si="2"/>
        <v>10.545454545454545</v>
      </c>
      <c r="I11" s="46">
        <f t="shared" si="2"/>
        <v>18.122977346278319</v>
      </c>
      <c r="J11" s="46">
        <f t="shared" si="2"/>
        <v>20.652173913043477</v>
      </c>
      <c r="K11" s="46">
        <f t="shared" si="2"/>
        <v>9.5785440613026829</v>
      </c>
      <c r="L11" s="46">
        <f t="shared" si="2"/>
        <v>16.393442622950818</v>
      </c>
      <c r="M11" s="46">
        <f t="shared" si="2"/>
        <v>19.428571428571427</v>
      </c>
      <c r="N11" s="46">
        <f t="shared" si="2"/>
        <v>18.656716417910449</v>
      </c>
      <c r="O11" s="46">
        <f t="shared" si="2"/>
        <v>15.235457063711911</v>
      </c>
      <c r="P11" s="46">
        <f t="shared" si="2"/>
        <v>17.117117117117118</v>
      </c>
      <c r="Q11" s="46">
        <f t="shared" si="2"/>
        <v>12.068965517241379</v>
      </c>
      <c r="R11" s="47">
        <f t="shared" si="2"/>
        <v>17.5</v>
      </c>
      <c r="S11" s="48">
        <f t="shared" si="2"/>
        <v>15.86552639339428</v>
      </c>
      <c r="T11" s="33"/>
    </row>
    <row r="12" spans="2:27" ht="29.1" customHeight="1" thickTop="1" thickBot="1">
      <c r="B12" s="49" t="s">
        <v>31</v>
      </c>
      <c r="C12" s="139" t="s">
        <v>32</v>
      </c>
      <c r="D12" s="140"/>
      <c r="E12" s="40">
        <v>407</v>
      </c>
      <c r="F12" s="42">
        <v>208</v>
      </c>
      <c r="G12" s="42">
        <v>256</v>
      </c>
      <c r="H12" s="42">
        <v>237</v>
      </c>
      <c r="I12" s="42">
        <v>263</v>
      </c>
      <c r="J12" s="42">
        <v>71</v>
      </c>
      <c r="K12" s="42">
        <v>236</v>
      </c>
      <c r="L12" s="42">
        <v>125</v>
      </c>
      <c r="M12" s="43">
        <v>158</v>
      </c>
      <c r="N12" s="43">
        <v>146</v>
      </c>
      <c r="O12" s="43">
        <v>353</v>
      </c>
      <c r="P12" s="43">
        <v>256</v>
      </c>
      <c r="Q12" s="43">
        <v>399</v>
      </c>
      <c r="R12" s="43">
        <v>371</v>
      </c>
      <c r="S12" s="44">
        <f>SUM(E12:R12)</f>
        <v>3486</v>
      </c>
      <c r="T12" s="33"/>
    </row>
    <row r="13" spans="2:27" ht="29.1" customHeight="1" thickTop="1" thickBot="1">
      <c r="B13" s="45" t="s">
        <v>22</v>
      </c>
      <c r="C13" s="141" t="s">
        <v>33</v>
      </c>
      <c r="D13" s="142"/>
      <c r="E13" s="50">
        <v>157</v>
      </c>
      <c r="F13" s="51">
        <v>83</v>
      </c>
      <c r="G13" s="51">
        <v>129</v>
      </c>
      <c r="H13" s="51">
        <v>146</v>
      </c>
      <c r="I13" s="51">
        <v>134</v>
      </c>
      <c r="J13" s="51">
        <v>20</v>
      </c>
      <c r="K13" s="51">
        <v>116</v>
      </c>
      <c r="L13" s="51">
        <v>71</v>
      </c>
      <c r="M13" s="52">
        <v>72</v>
      </c>
      <c r="N13" s="52">
        <v>65</v>
      </c>
      <c r="O13" s="52">
        <v>162</v>
      </c>
      <c r="P13" s="52">
        <v>119</v>
      </c>
      <c r="Q13" s="52">
        <v>210</v>
      </c>
      <c r="R13" s="52">
        <v>134</v>
      </c>
      <c r="S13" s="53">
        <f t="shared" ref="S13:S15" si="3">SUM(E13:R13)</f>
        <v>1618</v>
      </c>
      <c r="T13" s="33"/>
    </row>
    <row r="14" spans="2:27" s="4" customFormat="1" ht="29.1" customHeight="1" thickTop="1" thickBot="1">
      <c r="B14" s="18" t="s">
        <v>22</v>
      </c>
      <c r="C14" s="143" t="s">
        <v>34</v>
      </c>
      <c r="D14" s="144"/>
      <c r="E14" s="50">
        <v>135</v>
      </c>
      <c r="F14" s="51">
        <v>71</v>
      </c>
      <c r="G14" s="51">
        <v>107</v>
      </c>
      <c r="H14" s="51">
        <v>130</v>
      </c>
      <c r="I14" s="51">
        <v>119</v>
      </c>
      <c r="J14" s="51">
        <v>17</v>
      </c>
      <c r="K14" s="51">
        <v>106</v>
      </c>
      <c r="L14" s="51">
        <v>59</v>
      </c>
      <c r="M14" s="52">
        <v>65</v>
      </c>
      <c r="N14" s="52">
        <v>41</v>
      </c>
      <c r="O14" s="52">
        <v>150</v>
      </c>
      <c r="P14" s="52">
        <v>99</v>
      </c>
      <c r="Q14" s="52">
        <v>131</v>
      </c>
      <c r="R14" s="52">
        <v>127</v>
      </c>
      <c r="S14" s="53">
        <f t="shared" si="3"/>
        <v>1357</v>
      </c>
      <c r="T14" s="27"/>
    </row>
    <row r="15" spans="2:27" s="4" customFormat="1" ht="29.1" customHeight="1" thickTop="1" thickBot="1">
      <c r="B15" s="54" t="s">
        <v>22</v>
      </c>
      <c r="C15" s="145" t="s">
        <v>35</v>
      </c>
      <c r="D15" s="146"/>
      <c r="E15" s="55">
        <v>120</v>
      </c>
      <c r="F15" s="56">
        <v>45</v>
      </c>
      <c r="G15" s="56">
        <v>42</v>
      </c>
      <c r="H15" s="56">
        <v>34</v>
      </c>
      <c r="I15" s="56">
        <v>45</v>
      </c>
      <c r="J15" s="56">
        <v>28</v>
      </c>
      <c r="K15" s="56">
        <v>57</v>
      </c>
      <c r="L15" s="56">
        <v>17</v>
      </c>
      <c r="M15" s="57">
        <v>43</v>
      </c>
      <c r="N15" s="57">
        <v>24</v>
      </c>
      <c r="O15" s="57">
        <v>75</v>
      </c>
      <c r="P15" s="57">
        <v>71</v>
      </c>
      <c r="Q15" s="57">
        <v>51</v>
      </c>
      <c r="R15" s="57">
        <v>66</v>
      </c>
      <c r="S15" s="53">
        <f t="shared" si="3"/>
        <v>718</v>
      </c>
      <c r="T15" s="27"/>
    </row>
    <row r="16" spans="2:27" ht="29.1" customHeight="1" thickBot="1">
      <c r="B16" s="122" t="s">
        <v>36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47"/>
    </row>
    <row r="17" spans="2:19" ht="29.1" customHeight="1" thickTop="1" thickBot="1">
      <c r="B17" s="148" t="s">
        <v>20</v>
      </c>
      <c r="C17" s="149" t="s">
        <v>37</v>
      </c>
      <c r="D17" s="150"/>
      <c r="E17" s="58">
        <v>850</v>
      </c>
      <c r="F17" s="59">
        <v>663</v>
      </c>
      <c r="G17" s="59">
        <v>849</v>
      </c>
      <c r="H17" s="59">
        <v>1085</v>
      </c>
      <c r="I17" s="59">
        <v>1128</v>
      </c>
      <c r="J17" s="59">
        <v>240</v>
      </c>
      <c r="K17" s="59">
        <v>1113</v>
      </c>
      <c r="L17" s="59">
        <v>373</v>
      </c>
      <c r="M17" s="60">
        <v>556</v>
      </c>
      <c r="N17" s="60">
        <v>685</v>
      </c>
      <c r="O17" s="60">
        <v>1060</v>
      </c>
      <c r="P17" s="60">
        <v>937</v>
      </c>
      <c r="Q17" s="60">
        <v>1095</v>
      </c>
      <c r="R17" s="60">
        <v>1043</v>
      </c>
      <c r="S17" s="53">
        <f>SUM(E17:R17)</f>
        <v>11677</v>
      </c>
    </row>
    <row r="18" spans="2:19" ht="29.1" customHeight="1" thickTop="1" thickBot="1">
      <c r="B18" s="131"/>
      <c r="C18" s="133" t="s">
        <v>38</v>
      </c>
      <c r="D18" s="134"/>
      <c r="E18" s="61">
        <f t="shared" ref="E18:S18" si="4">E17/E6*100</f>
        <v>57.783820530251532</v>
      </c>
      <c r="F18" s="61">
        <f t="shared" si="4"/>
        <v>62.078651685393261</v>
      </c>
      <c r="G18" s="61">
        <f t="shared" si="4"/>
        <v>59.704641350210977</v>
      </c>
      <c r="H18" s="61">
        <f t="shared" si="4"/>
        <v>54.797979797979799</v>
      </c>
      <c r="I18" s="61">
        <f t="shared" si="4"/>
        <v>61.943986820428329</v>
      </c>
      <c r="J18" s="61">
        <f t="shared" si="4"/>
        <v>48.387096774193552</v>
      </c>
      <c r="K18" s="61">
        <f t="shared" si="4"/>
        <v>58.394543546694642</v>
      </c>
      <c r="L18" s="61">
        <f t="shared" si="4"/>
        <v>51.949860724233986</v>
      </c>
      <c r="M18" s="61">
        <f t="shared" si="4"/>
        <v>55.10406342913776</v>
      </c>
      <c r="N18" s="61">
        <f t="shared" si="4"/>
        <v>62.103354487760654</v>
      </c>
      <c r="O18" s="61">
        <f t="shared" si="4"/>
        <v>57.359307359307351</v>
      </c>
      <c r="P18" s="61">
        <f t="shared" si="4"/>
        <v>58.562499999999993</v>
      </c>
      <c r="Q18" s="61">
        <f t="shared" si="4"/>
        <v>59.31744312026003</v>
      </c>
      <c r="R18" s="62">
        <f t="shared" si="4"/>
        <v>58.235622557230592</v>
      </c>
      <c r="S18" s="63">
        <f t="shared" si="4"/>
        <v>58.15528661785946</v>
      </c>
    </row>
    <row r="19" spans="2:19" ht="29.1" customHeight="1" thickTop="1" thickBot="1">
      <c r="B19" s="130" t="s">
        <v>23</v>
      </c>
      <c r="C19" s="132" t="s">
        <v>39</v>
      </c>
      <c r="D19" s="118"/>
      <c r="E19" s="50">
        <v>0</v>
      </c>
      <c r="F19" s="51">
        <v>744</v>
      </c>
      <c r="G19" s="51">
        <v>757</v>
      </c>
      <c r="H19" s="51">
        <v>1107</v>
      </c>
      <c r="I19" s="51">
        <v>802</v>
      </c>
      <c r="J19" s="51">
        <v>240</v>
      </c>
      <c r="K19" s="51">
        <v>1119</v>
      </c>
      <c r="L19" s="51">
        <v>392</v>
      </c>
      <c r="M19" s="52">
        <v>578</v>
      </c>
      <c r="N19" s="52">
        <v>553</v>
      </c>
      <c r="O19" s="52">
        <v>0</v>
      </c>
      <c r="P19" s="52">
        <v>970</v>
      </c>
      <c r="Q19" s="52">
        <v>904</v>
      </c>
      <c r="R19" s="52">
        <v>869</v>
      </c>
      <c r="S19" s="64">
        <f>SUM(E19:R19)</f>
        <v>9035</v>
      </c>
    </row>
    <row r="20" spans="2:19" ht="29.1" customHeight="1" thickTop="1" thickBot="1">
      <c r="B20" s="131"/>
      <c r="C20" s="133" t="s">
        <v>38</v>
      </c>
      <c r="D20" s="134"/>
      <c r="E20" s="61">
        <f t="shared" ref="E20:S20" si="5">E19/E6*100</f>
        <v>0</v>
      </c>
      <c r="F20" s="61">
        <f t="shared" si="5"/>
        <v>69.662921348314612</v>
      </c>
      <c r="G20" s="61">
        <f t="shared" si="5"/>
        <v>53.234880450070321</v>
      </c>
      <c r="H20" s="61">
        <f t="shared" si="5"/>
        <v>55.909090909090907</v>
      </c>
      <c r="I20" s="61">
        <f t="shared" si="5"/>
        <v>44.041735310269083</v>
      </c>
      <c r="J20" s="61">
        <f t="shared" si="5"/>
        <v>48.387096774193552</v>
      </c>
      <c r="K20" s="61">
        <f t="shared" si="5"/>
        <v>58.709338929695697</v>
      </c>
      <c r="L20" s="61">
        <f t="shared" si="5"/>
        <v>54.596100278551532</v>
      </c>
      <c r="M20" s="61">
        <f t="shared" si="5"/>
        <v>57.284440039643215</v>
      </c>
      <c r="N20" s="61">
        <f t="shared" si="5"/>
        <v>50.135992747053493</v>
      </c>
      <c r="O20" s="61">
        <f t="shared" si="5"/>
        <v>0</v>
      </c>
      <c r="P20" s="61">
        <f t="shared" si="5"/>
        <v>60.624999999999993</v>
      </c>
      <c r="Q20" s="61">
        <f t="shared" si="5"/>
        <v>48.970747562296857</v>
      </c>
      <c r="R20" s="62">
        <f t="shared" si="5"/>
        <v>48.520379676158569</v>
      </c>
      <c r="S20" s="63">
        <f t="shared" si="5"/>
        <v>44.997260819761941</v>
      </c>
    </row>
    <row r="21" spans="2:19" s="4" customFormat="1" ht="29.1" customHeight="1" thickTop="1" thickBot="1">
      <c r="B21" s="151" t="s">
        <v>28</v>
      </c>
      <c r="C21" s="152" t="s">
        <v>40</v>
      </c>
      <c r="D21" s="153"/>
      <c r="E21" s="50">
        <v>397</v>
      </c>
      <c r="F21" s="51">
        <v>245</v>
      </c>
      <c r="G21" s="51">
        <v>309</v>
      </c>
      <c r="H21" s="51">
        <v>442</v>
      </c>
      <c r="I21" s="51">
        <v>416</v>
      </c>
      <c r="J21" s="51">
        <v>96</v>
      </c>
      <c r="K21" s="51">
        <v>361</v>
      </c>
      <c r="L21" s="51">
        <v>166</v>
      </c>
      <c r="M21" s="52">
        <v>188</v>
      </c>
      <c r="N21" s="52">
        <v>171</v>
      </c>
      <c r="O21" s="52">
        <v>368</v>
      </c>
      <c r="P21" s="52">
        <v>261</v>
      </c>
      <c r="Q21" s="52">
        <v>406</v>
      </c>
      <c r="R21" s="52">
        <v>249</v>
      </c>
      <c r="S21" s="53">
        <f>SUM(E21:R21)</f>
        <v>4075</v>
      </c>
    </row>
    <row r="22" spans="2:19" ht="29.1" customHeight="1" thickTop="1" thickBot="1">
      <c r="B22" s="131"/>
      <c r="C22" s="133" t="s">
        <v>38</v>
      </c>
      <c r="D22" s="134"/>
      <c r="E22" s="61">
        <f t="shared" ref="E22:S22" si="6">E21/E6*100</f>
        <v>26.98844323589395</v>
      </c>
      <c r="F22" s="61">
        <f t="shared" si="6"/>
        <v>22.940074906367041</v>
      </c>
      <c r="G22" s="61">
        <f t="shared" si="6"/>
        <v>21.729957805907173</v>
      </c>
      <c r="H22" s="61">
        <f t="shared" si="6"/>
        <v>22.323232323232322</v>
      </c>
      <c r="I22" s="61">
        <f t="shared" si="6"/>
        <v>22.844590884129598</v>
      </c>
      <c r="J22" s="61">
        <f t="shared" si="6"/>
        <v>19.35483870967742</v>
      </c>
      <c r="K22" s="61">
        <f t="shared" si="6"/>
        <v>18.940188877229801</v>
      </c>
      <c r="L22" s="61">
        <f t="shared" si="6"/>
        <v>23.119777158774372</v>
      </c>
      <c r="M22" s="61">
        <f t="shared" si="6"/>
        <v>18.632309217046579</v>
      </c>
      <c r="N22" s="61">
        <f t="shared" si="6"/>
        <v>15.503173164097914</v>
      </c>
      <c r="O22" s="61">
        <f t="shared" si="6"/>
        <v>19.913419913419915</v>
      </c>
      <c r="P22" s="61">
        <f t="shared" si="6"/>
        <v>16.3125</v>
      </c>
      <c r="Q22" s="61">
        <f t="shared" si="6"/>
        <v>21.993499458288191</v>
      </c>
      <c r="R22" s="62">
        <f t="shared" si="6"/>
        <v>13.90284757118928</v>
      </c>
      <c r="S22" s="63">
        <f t="shared" si="6"/>
        <v>20.29483540016933</v>
      </c>
    </row>
    <row r="23" spans="2:19" s="4" customFormat="1" ht="29.1" customHeight="1" thickTop="1" thickBot="1">
      <c r="B23" s="151" t="s">
        <v>31</v>
      </c>
      <c r="C23" s="154" t="s">
        <v>41</v>
      </c>
      <c r="D23" s="155"/>
      <c r="E23" s="50">
        <v>64</v>
      </c>
      <c r="F23" s="51">
        <v>71</v>
      </c>
      <c r="G23" s="51">
        <v>76</v>
      </c>
      <c r="H23" s="51">
        <v>101</v>
      </c>
      <c r="I23" s="51">
        <v>74</v>
      </c>
      <c r="J23" s="51">
        <v>16</v>
      </c>
      <c r="K23" s="51">
        <v>80</v>
      </c>
      <c r="L23" s="51">
        <v>38</v>
      </c>
      <c r="M23" s="52">
        <v>77</v>
      </c>
      <c r="N23" s="52">
        <v>38</v>
      </c>
      <c r="O23" s="52">
        <v>82</v>
      </c>
      <c r="P23" s="52">
        <v>40</v>
      </c>
      <c r="Q23" s="52">
        <v>94</v>
      </c>
      <c r="R23" s="52">
        <v>61</v>
      </c>
      <c r="S23" s="53">
        <f>SUM(E23:R23)</f>
        <v>912</v>
      </c>
    </row>
    <row r="24" spans="2:19" ht="29.1" customHeight="1" thickTop="1" thickBot="1">
      <c r="B24" s="131"/>
      <c r="C24" s="133" t="s">
        <v>38</v>
      </c>
      <c r="D24" s="134"/>
      <c r="E24" s="61">
        <f t="shared" ref="E24:S24" si="7">E23/E6*100</f>
        <v>4.3507817811012917</v>
      </c>
      <c r="F24" s="61">
        <f t="shared" si="7"/>
        <v>6.6479400749063666</v>
      </c>
      <c r="G24" s="61">
        <f t="shared" si="7"/>
        <v>5.3445850914205346</v>
      </c>
      <c r="H24" s="61">
        <f t="shared" si="7"/>
        <v>5.1010101010101012</v>
      </c>
      <c r="I24" s="61">
        <f t="shared" si="7"/>
        <v>4.0637012630422849</v>
      </c>
      <c r="J24" s="61">
        <f t="shared" si="7"/>
        <v>3.225806451612903</v>
      </c>
      <c r="K24" s="61">
        <f t="shared" si="7"/>
        <v>4.1972717733473237</v>
      </c>
      <c r="L24" s="61">
        <f t="shared" si="7"/>
        <v>5.2924791086350975</v>
      </c>
      <c r="M24" s="61">
        <f t="shared" si="7"/>
        <v>7.631318136769079</v>
      </c>
      <c r="N24" s="61">
        <f t="shared" si="7"/>
        <v>3.445149592021759</v>
      </c>
      <c r="O24" s="61">
        <f t="shared" si="7"/>
        <v>4.4372294372294379</v>
      </c>
      <c r="P24" s="61">
        <f t="shared" si="7"/>
        <v>2.5</v>
      </c>
      <c r="Q24" s="61">
        <f t="shared" si="7"/>
        <v>5.0920910075839654</v>
      </c>
      <c r="R24" s="62">
        <f t="shared" si="7"/>
        <v>3.4059184812953656</v>
      </c>
      <c r="S24" s="63">
        <f t="shared" si="7"/>
        <v>4.5420588674734796</v>
      </c>
    </row>
    <row r="25" spans="2:19" s="4" customFormat="1" ht="29.1" customHeight="1" thickTop="1" thickBot="1">
      <c r="B25" s="151" t="s">
        <v>42</v>
      </c>
      <c r="C25" s="152" t="s">
        <v>43</v>
      </c>
      <c r="D25" s="153"/>
      <c r="E25" s="65">
        <v>38</v>
      </c>
      <c r="F25" s="52">
        <v>44</v>
      </c>
      <c r="G25" s="52">
        <v>40</v>
      </c>
      <c r="H25" s="52">
        <v>61</v>
      </c>
      <c r="I25" s="52">
        <v>45</v>
      </c>
      <c r="J25" s="52">
        <v>8</v>
      </c>
      <c r="K25" s="52">
        <v>68</v>
      </c>
      <c r="L25" s="52">
        <v>21</v>
      </c>
      <c r="M25" s="52">
        <v>25</v>
      </c>
      <c r="N25" s="52">
        <v>51</v>
      </c>
      <c r="O25" s="52">
        <v>55</v>
      </c>
      <c r="P25" s="52">
        <v>59</v>
      </c>
      <c r="Q25" s="52">
        <v>44</v>
      </c>
      <c r="R25" s="52">
        <v>66</v>
      </c>
      <c r="S25" s="53">
        <f>SUM(E25:R25)</f>
        <v>625</v>
      </c>
    </row>
    <row r="26" spans="2:19" ht="29.1" customHeight="1" thickTop="1" thickBot="1">
      <c r="B26" s="131"/>
      <c r="C26" s="133" t="s">
        <v>38</v>
      </c>
      <c r="D26" s="134"/>
      <c r="E26" s="61">
        <f t="shared" ref="E26:S26" si="8">E25/E6*100</f>
        <v>2.5832766825288922</v>
      </c>
      <c r="F26" s="61">
        <f t="shared" si="8"/>
        <v>4.119850187265917</v>
      </c>
      <c r="G26" s="61">
        <f t="shared" si="8"/>
        <v>2.8129395218002813</v>
      </c>
      <c r="H26" s="61">
        <f t="shared" si="8"/>
        <v>3.0808080808080809</v>
      </c>
      <c r="I26" s="61">
        <f t="shared" si="8"/>
        <v>2.4711696869851729</v>
      </c>
      <c r="J26" s="61">
        <f t="shared" si="8"/>
        <v>1.6129032258064515</v>
      </c>
      <c r="K26" s="61">
        <f t="shared" si="8"/>
        <v>3.5676810073452256</v>
      </c>
      <c r="L26" s="61">
        <f t="shared" si="8"/>
        <v>2.9247910863509747</v>
      </c>
      <c r="M26" s="61">
        <f t="shared" si="8"/>
        <v>2.4777006937561943</v>
      </c>
      <c r="N26" s="61">
        <f t="shared" si="8"/>
        <v>4.6237533998186766</v>
      </c>
      <c r="O26" s="61">
        <f t="shared" si="8"/>
        <v>2.9761904761904758</v>
      </c>
      <c r="P26" s="61">
        <f t="shared" si="8"/>
        <v>3.6875</v>
      </c>
      <c r="Q26" s="61">
        <f t="shared" si="8"/>
        <v>2.3835319609967498</v>
      </c>
      <c r="R26" s="62">
        <f t="shared" si="8"/>
        <v>3.6850921273031827</v>
      </c>
      <c r="S26" s="63">
        <f t="shared" si="8"/>
        <v>3.1127048159768913</v>
      </c>
    </row>
    <row r="27" spans="2:19" ht="29.1" customHeight="1" thickTop="1" thickBot="1">
      <c r="B27" s="151" t="s">
        <v>44</v>
      </c>
      <c r="C27" s="157" t="s">
        <v>45</v>
      </c>
      <c r="D27" s="158"/>
      <c r="E27" s="65">
        <v>220</v>
      </c>
      <c r="F27" s="52">
        <v>176</v>
      </c>
      <c r="G27" s="52">
        <v>241</v>
      </c>
      <c r="H27" s="52">
        <v>330</v>
      </c>
      <c r="I27" s="52">
        <v>335</v>
      </c>
      <c r="J27" s="52">
        <v>71</v>
      </c>
      <c r="K27" s="52">
        <v>365</v>
      </c>
      <c r="L27" s="52">
        <v>88</v>
      </c>
      <c r="M27" s="52">
        <v>235</v>
      </c>
      <c r="N27" s="52">
        <v>137</v>
      </c>
      <c r="O27" s="52">
        <v>279</v>
      </c>
      <c r="P27" s="52">
        <v>335</v>
      </c>
      <c r="Q27" s="52">
        <v>239</v>
      </c>
      <c r="R27" s="52">
        <v>298</v>
      </c>
      <c r="S27" s="53">
        <f>SUM(E27:R27)</f>
        <v>3349</v>
      </c>
    </row>
    <row r="28" spans="2:19" ht="29.1" customHeight="1" thickTop="1" thickBot="1">
      <c r="B28" s="156"/>
      <c r="C28" s="133" t="s">
        <v>38</v>
      </c>
      <c r="D28" s="134"/>
      <c r="E28" s="61">
        <f>E27/E6*100</f>
        <v>14.955812372535689</v>
      </c>
      <c r="F28" s="61">
        <f t="shared" ref="F28:S28" si="9">F27/F6*100</f>
        <v>16.479400749063668</v>
      </c>
      <c r="G28" s="61">
        <f t="shared" si="9"/>
        <v>16.947960618846693</v>
      </c>
      <c r="H28" s="61">
        <f t="shared" si="9"/>
        <v>16.666666666666664</v>
      </c>
      <c r="I28" s="61">
        <f t="shared" si="9"/>
        <v>18.396485447556287</v>
      </c>
      <c r="J28" s="61">
        <f t="shared" si="9"/>
        <v>14.31451612903226</v>
      </c>
      <c r="K28" s="61">
        <f t="shared" si="9"/>
        <v>19.150052465897165</v>
      </c>
      <c r="L28" s="61">
        <f t="shared" si="9"/>
        <v>12.256267409470752</v>
      </c>
      <c r="M28" s="61">
        <f t="shared" si="9"/>
        <v>23.290386521308225</v>
      </c>
      <c r="N28" s="61">
        <f t="shared" si="9"/>
        <v>12.42067089755213</v>
      </c>
      <c r="O28" s="61">
        <f t="shared" si="9"/>
        <v>15.097402597402599</v>
      </c>
      <c r="P28" s="61">
        <f t="shared" si="9"/>
        <v>20.9375</v>
      </c>
      <c r="Q28" s="61">
        <f t="shared" si="9"/>
        <v>12.946912242686889</v>
      </c>
      <c r="R28" s="61">
        <f t="shared" si="9"/>
        <v>16.638749302065886</v>
      </c>
      <c r="S28" s="61">
        <f t="shared" si="9"/>
        <v>16.679117485930576</v>
      </c>
    </row>
    <row r="29" spans="2:19" ht="29.1" customHeight="1" thickBot="1">
      <c r="B29" s="122" t="s">
        <v>46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59"/>
    </row>
    <row r="30" spans="2:19" ht="29.1" customHeight="1" thickTop="1" thickBot="1">
      <c r="B30" s="130" t="s">
        <v>20</v>
      </c>
      <c r="C30" s="132" t="s">
        <v>47</v>
      </c>
      <c r="D30" s="118"/>
      <c r="E30" s="50">
        <v>328</v>
      </c>
      <c r="F30" s="51">
        <v>317</v>
      </c>
      <c r="G30" s="51">
        <v>407</v>
      </c>
      <c r="H30" s="51">
        <v>529</v>
      </c>
      <c r="I30" s="51">
        <v>444</v>
      </c>
      <c r="J30" s="51">
        <v>108</v>
      </c>
      <c r="K30" s="51">
        <v>545</v>
      </c>
      <c r="L30" s="51">
        <v>186</v>
      </c>
      <c r="M30" s="52">
        <v>266</v>
      </c>
      <c r="N30" s="52">
        <v>313</v>
      </c>
      <c r="O30" s="52">
        <v>377</v>
      </c>
      <c r="P30" s="52">
        <v>466</v>
      </c>
      <c r="Q30" s="52">
        <v>410</v>
      </c>
      <c r="R30" s="52">
        <v>490</v>
      </c>
      <c r="S30" s="53">
        <f>SUM(E30:R30)</f>
        <v>5186</v>
      </c>
    </row>
    <row r="31" spans="2:19" ht="29.1" customHeight="1" thickTop="1" thickBot="1">
      <c r="B31" s="131"/>
      <c r="C31" s="133" t="s">
        <v>38</v>
      </c>
      <c r="D31" s="134"/>
      <c r="E31" s="61">
        <f t="shared" ref="E31:S31" si="10">E30/E6*100</f>
        <v>22.297756628144118</v>
      </c>
      <c r="F31" s="61">
        <f t="shared" si="10"/>
        <v>29.681647940074907</v>
      </c>
      <c r="G31" s="61">
        <f t="shared" si="10"/>
        <v>28.621659634317865</v>
      </c>
      <c r="H31" s="61">
        <f t="shared" si="10"/>
        <v>26.717171717171716</v>
      </c>
      <c r="I31" s="61">
        <f t="shared" si="10"/>
        <v>24.382207578253706</v>
      </c>
      <c r="J31" s="61">
        <f t="shared" si="10"/>
        <v>21.774193548387096</v>
      </c>
      <c r="K31" s="61">
        <f t="shared" si="10"/>
        <v>28.593913955928645</v>
      </c>
      <c r="L31" s="61">
        <f t="shared" si="10"/>
        <v>25.905292479108631</v>
      </c>
      <c r="M31" s="61">
        <f t="shared" si="10"/>
        <v>26.362735381565905</v>
      </c>
      <c r="N31" s="61">
        <f t="shared" si="10"/>
        <v>28.377153218495017</v>
      </c>
      <c r="O31" s="61">
        <f t="shared" si="10"/>
        <v>20.4004329004329</v>
      </c>
      <c r="P31" s="61">
        <f t="shared" si="10"/>
        <v>29.125</v>
      </c>
      <c r="Q31" s="61">
        <f t="shared" si="10"/>
        <v>22.210184182015169</v>
      </c>
      <c r="R31" s="62">
        <f t="shared" si="10"/>
        <v>27.359017308766052</v>
      </c>
      <c r="S31" s="63">
        <f t="shared" si="10"/>
        <v>25.827979481049852</v>
      </c>
    </row>
    <row r="32" spans="2:19" ht="29.1" customHeight="1" thickTop="1" thickBot="1">
      <c r="B32" s="151" t="s">
        <v>23</v>
      </c>
      <c r="C32" s="152" t="s">
        <v>48</v>
      </c>
      <c r="D32" s="153"/>
      <c r="E32" s="50">
        <v>421</v>
      </c>
      <c r="F32" s="51">
        <v>300</v>
      </c>
      <c r="G32" s="51">
        <v>381</v>
      </c>
      <c r="H32" s="51">
        <v>515</v>
      </c>
      <c r="I32" s="51">
        <v>507</v>
      </c>
      <c r="J32" s="51">
        <v>158</v>
      </c>
      <c r="K32" s="51">
        <v>503</v>
      </c>
      <c r="L32" s="51">
        <v>228</v>
      </c>
      <c r="M32" s="52">
        <v>281</v>
      </c>
      <c r="N32" s="52">
        <v>293</v>
      </c>
      <c r="O32" s="52">
        <v>508</v>
      </c>
      <c r="P32" s="52">
        <v>414</v>
      </c>
      <c r="Q32" s="52">
        <v>502</v>
      </c>
      <c r="R32" s="52">
        <v>471</v>
      </c>
      <c r="S32" s="53">
        <f>SUM(E32:R32)</f>
        <v>5482</v>
      </c>
    </row>
    <row r="33" spans="2:22" ht="29.1" customHeight="1" thickTop="1" thickBot="1">
      <c r="B33" s="131"/>
      <c r="C33" s="133" t="s">
        <v>38</v>
      </c>
      <c r="D33" s="134"/>
      <c r="E33" s="61">
        <f t="shared" ref="E33:S33" si="11">E32/E6*100</f>
        <v>28.619986403806934</v>
      </c>
      <c r="F33" s="61">
        <f t="shared" si="11"/>
        <v>28.08988764044944</v>
      </c>
      <c r="G33" s="61">
        <f t="shared" si="11"/>
        <v>26.793248945147681</v>
      </c>
      <c r="H33" s="61">
        <f t="shared" si="11"/>
        <v>26.01010101010101</v>
      </c>
      <c r="I33" s="61">
        <f t="shared" si="11"/>
        <v>27.841845140032952</v>
      </c>
      <c r="J33" s="61">
        <f t="shared" si="11"/>
        <v>31.85483870967742</v>
      </c>
      <c r="K33" s="61">
        <f t="shared" si="11"/>
        <v>26.390346274921299</v>
      </c>
      <c r="L33" s="61">
        <f t="shared" si="11"/>
        <v>31.754874651810582</v>
      </c>
      <c r="M33" s="61">
        <f t="shared" si="11"/>
        <v>27.849355797819626</v>
      </c>
      <c r="N33" s="61">
        <f t="shared" si="11"/>
        <v>26.563916591115138</v>
      </c>
      <c r="O33" s="61">
        <f t="shared" si="11"/>
        <v>27.489177489177489</v>
      </c>
      <c r="P33" s="61">
        <f t="shared" si="11"/>
        <v>25.874999999999996</v>
      </c>
      <c r="Q33" s="61">
        <f t="shared" si="11"/>
        <v>27.193932827735644</v>
      </c>
      <c r="R33" s="62">
        <f t="shared" si="11"/>
        <v>26.298157453936348</v>
      </c>
      <c r="S33" s="63">
        <f t="shared" si="11"/>
        <v>27.30215648189651</v>
      </c>
    </row>
    <row r="34" spans="2:22" ht="29.1" customHeight="1" thickTop="1" thickBot="1">
      <c r="B34" s="151" t="s">
        <v>28</v>
      </c>
      <c r="C34" s="152" t="s">
        <v>49</v>
      </c>
      <c r="D34" s="153"/>
      <c r="E34" s="50">
        <v>315</v>
      </c>
      <c r="F34" s="51">
        <v>333</v>
      </c>
      <c r="G34" s="51">
        <v>646</v>
      </c>
      <c r="H34" s="51">
        <v>883</v>
      </c>
      <c r="I34" s="51">
        <v>789</v>
      </c>
      <c r="J34" s="51">
        <v>157</v>
      </c>
      <c r="K34" s="51">
        <v>797</v>
      </c>
      <c r="L34" s="51">
        <v>266</v>
      </c>
      <c r="M34" s="52">
        <v>341</v>
      </c>
      <c r="N34" s="52">
        <v>514</v>
      </c>
      <c r="O34" s="52">
        <v>631</v>
      </c>
      <c r="P34" s="52">
        <v>654</v>
      </c>
      <c r="Q34" s="52">
        <v>717</v>
      </c>
      <c r="R34" s="52">
        <v>800</v>
      </c>
      <c r="S34" s="53">
        <f>SUM(E34:R34)</f>
        <v>7843</v>
      </c>
    </row>
    <row r="35" spans="2:22" ht="29.1" customHeight="1" thickTop="1" thickBot="1">
      <c r="B35" s="131"/>
      <c r="C35" s="133" t="s">
        <v>38</v>
      </c>
      <c r="D35" s="134"/>
      <c r="E35" s="61">
        <f t="shared" ref="E35:S35" si="12">E34/E6*100</f>
        <v>21.414004078857921</v>
      </c>
      <c r="F35" s="61">
        <f t="shared" si="12"/>
        <v>31.179775280898873</v>
      </c>
      <c r="G35" s="61">
        <f t="shared" si="12"/>
        <v>45.42897327707454</v>
      </c>
      <c r="H35" s="61">
        <f t="shared" si="12"/>
        <v>44.595959595959592</v>
      </c>
      <c r="I35" s="61">
        <f t="shared" si="12"/>
        <v>43.327841845140028</v>
      </c>
      <c r="J35" s="61">
        <f t="shared" si="12"/>
        <v>31.653225806451612</v>
      </c>
      <c r="K35" s="61">
        <f t="shared" si="12"/>
        <v>41.815320041972718</v>
      </c>
      <c r="L35" s="61">
        <f t="shared" si="12"/>
        <v>37.047353760445681</v>
      </c>
      <c r="M35" s="61">
        <f t="shared" si="12"/>
        <v>33.795837462834491</v>
      </c>
      <c r="N35" s="61">
        <f t="shared" si="12"/>
        <v>46.600181323662738</v>
      </c>
      <c r="O35" s="61">
        <f t="shared" si="12"/>
        <v>34.145021645021643</v>
      </c>
      <c r="P35" s="61">
        <f t="shared" si="12"/>
        <v>40.875</v>
      </c>
      <c r="Q35" s="61">
        <f t="shared" si="12"/>
        <v>38.840736728060669</v>
      </c>
      <c r="R35" s="62">
        <f t="shared" si="12"/>
        <v>44.667783361250699</v>
      </c>
      <c r="S35" s="63">
        <f t="shared" si="12"/>
        <v>39.060710194730817</v>
      </c>
    </row>
    <row r="36" spans="2:22" ht="29.1" customHeight="1" thickTop="1" thickBot="1">
      <c r="B36" s="151" t="s">
        <v>31</v>
      </c>
      <c r="C36" s="157" t="s">
        <v>50</v>
      </c>
      <c r="D36" s="158"/>
      <c r="E36" s="65">
        <v>242</v>
      </c>
      <c r="F36" s="52">
        <v>233</v>
      </c>
      <c r="G36" s="52">
        <v>398</v>
      </c>
      <c r="H36" s="52">
        <v>273</v>
      </c>
      <c r="I36" s="52">
        <v>492</v>
      </c>
      <c r="J36" s="52">
        <v>75</v>
      </c>
      <c r="K36" s="52">
        <v>411</v>
      </c>
      <c r="L36" s="52">
        <v>136</v>
      </c>
      <c r="M36" s="52">
        <v>158</v>
      </c>
      <c r="N36" s="52">
        <v>151</v>
      </c>
      <c r="O36" s="52">
        <v>275</v>
      </c>
      <c r="P36" s="52">
        <v>360</v>
      </c>
      <c r="Q36" s="52">
        <v>470</v>
      </c>
      <c r="R36" s="52">
        <v>361</v>
      </c>
      <c r="S36" s="53">
        <f>SUM(E36:R36)</f>
        <v>4035</v>
      </c>
    </row>
    <row r="37" spans="2:22" ht="29.1" customHeight="1" thickTop="1" thickBot="1">
      <c r="B37" s="156"/>
      <c r="C37" s="133" t="s">
        <v>38</v>
      </c>
      <c r="D37" s="134"/>
      <c r="E37" s="61">
        <f t="shared" ref="E37:S37" si="13">E36/E6*100</f>
        <v>16.451393609789257</v>
      </c>
      <c r="F37" s="61">
        <f t="shared" si="13"/>
        <v>21.816479400749063</v>
      </c>
      <c r="G37" s="61">
        <f t="shared" si="13"/>
        <v>27.988748241912798</v>
      </c>
      <c r="H37" s="61">
        <f t="shared" si="13"/>
        <v>13.787878787878787</v>
      </c>
      <c r="I37" s="61">
        <f t="shared" si="13"/>
        <v>27.018121911037891</v>
      </c>
      <c r="J37" s="61">
        <f t="shared" si="13"/>
        <v>15.120967741935484</v>
      </c>
      <c r="K37" s="61">
        <f t="shared" si="13"/>
        <v>21.563483735571879</v>
      </c>
      <c r="L37" s="61">
        <f t="shared" si="13"/>
        <v>18.941504178272979</v>
      </c>
      <c r="M37" s="61">
        <f t="shared" si="13"/>
        <v>15.659068384539149</v>
      </c>
      <c r="N37" s="61">
        <f t="shared" si="13"/>
        <v>13.689936536718042</v>
      </c>
      <c r="O37" s="61">
        <f t="shared" si="13"/>
        <v>14.880952380952381</v>
      </c>
      <c r="P37" s="61">
        <f t="shared" si="13"/>
        <v>22.5</v>
      </c>
      <c r="Q37" s="61">
        <f t="shared" si="13"/>
        <v>25.460455037919829</v>
      </c>
      <c r="R37" s="62">
        <f t="shared" si="13"/>
        <v>20.156337241764376</v>
      </c>
      <c r="S37" s="63">
        <f t="shared" si="13"/>
        <v>20.09562229194681</v>
      </c>
    </row>
    <row r="38" spans="2:22" s="66" customFormat="1" ht="29.1" customHeight="1" thickTop="1" thickBot="1">
      <c r="B38" s="130" t="s">
        <v>42</v>
      </c>
      <c r="C38" s="163" t="s">
        <v>51</v>
      </c>
      <c r="D38" s="164"/>
      <c r="E38" s="65">
        <v>208</v>
      </c>
      <c r="F38" s="52">
        <v>116</v>
      </c>
      <c r="G38" s="52">
        <v>128</v>
      </c>
      <c r="H38" s="52">
        <v>98</v>
      </c>
      <c r="I38" s="52">
        <v>231</v>
      </c>
      <c r="J38" s="52">
        <v>46</v>
      </c>
      <c r="K38" s="52">
        <v>173</v>
      </c>
      <c r="L38" s="52">
        <v>67</v>
      </c>
      <c r="M38" s="52">
        <v>121</v>
      </c>
      <c r="N38" s="52">
        <v>71</v>
      </c>
      <c r="O38" s="52">
        <v>190</v>
      </c>
      <c r="P38" s="52">
        <v>129</v>
      </c>
      <c r="Q38" s="52">
        <v>164</v>
      </c>
      <c r="R38" s="52">
        <v>144</v>
      </c>
      <c r="S38" s="53">
        <f>SUM(E38:R38)</f>
        <v>1886</v>
      </c>
    </row>
    <row r="39" spans="2:22" s="4" customFormat="1" ht="29.1" customHeight="1" thickTop="1" thickBot="1">
      <c r="B39" s="162"/>
      <c r="C39" s="165" t="s">
        <v>38</v>
      </c>
      <c r="D39" s="166"/>
      <c r="E39" s="67">
        <f t="shared" ref="E39:S39" si="14">E38/E6*100</f>
        <v>14.140040788579197</v>
      </c>
      <c r="F39" s="68">
        <f t="shared" si="14"/>
        <v>10.861423220973784</v>
      </c>
      <c r="G39" s="68">
        <f t="shared" si="14"/>
        <v>9.0014064697608998</v>
      </c>
      <c r="H39" s="68">
        <f t="shared" si="14"/>
        <v>4.9494949494949498</v>
      </c>
      <c r="I39" s="68">
        <f t="shared" si="14"/>
        <v>12.685337726523887</v>
      </c>
      <c r="J39" s="68">
        <f t="shared" si="14"/>
        <v>9.2741935483870961</v>
      </c>
      <c r="K39" s="68">
        <f t="shared" si="14"/>
        <v>9.0766002098635887</v>
      </c>
      <c r="L39" s="68">
        <f t="shared" si="14"/>
        <v>9.3314763231197784</v>
      </c>
      <c r="M39" s="68">
        <f t="shared" si="14"/>
        <v>11.992071357779981</v>
      </c>
      <c r="N39" s="68">
        <f t="shared" si="14"/>
        <v>6.4369900271985498</v>
      </c>
      <c r="O39" s="67">
        <f t="shared" si="14"/>
        <v>10.281385281385282</v>
      </c>
      <c r="P39" s="68">
        <f t="shared" si="14"/>
        <v>8.0625</v>
      </c>
      <c r="Q39" s="68">
        <f t="shared" si="14"/>
        <v>8.8840736728060676</v>
      </c>
      <c r="R39" s="69">
        <f t="shared" si="14"/>
        <v>8.0402010050251249</v>
      </c>
      <c r="S39" s="63">
        <f t="shared" si="14"/>
        <v>9.3928980526918675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67" t="s">
        <v>52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22" t="s">
        <v>55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9"/>
    </row>
    <row r="44" spans="2:22" s="4" customFormat="1" ht="42" customHeight="1" thickTop="1" thickBot="1">
      <c r="B44" s="77" t="s">
        <v>20</v>
      </c>
      <c r="C44" s="160" t="s">
        <v>56</v>
      </c>
      <c r="D44" s="161"/>
      <c r="E44" s="58">
        <v>286</v>
      </c>
      <c r="F44" s="58">
        <v>273</v>
      </c>
      <c r="G44" s="58">
        <v>218</v>
      </c>
      <c r="H44" s="58">
        <v>143</v>
      </c>
      <c r="I44" s="58">
        <v>349</v>
      </c>
      <c r="J44" s="58">
        <v>143</v>
      </c>
      <c r="K44" s="58">
        <v>233</v>
      </c>
      <c r="L44" s="58">
        <v>162</v>
      </c>
      <c r="M44" s="58">
        <v>231</v>
      </c>
      <c r="N44" s="58">
        <v>192</v>
      </c>
      <c r="O44" s="58">
        <v>448</v>
      </c>
      <c r="P44" s="58">
        <v>150</v>
      </c>
      <c r="Q44" s="58">
        <v>141</v>
      </c>
      <c r="R44" s="78">
        <v>350</v>
      </c>
      <c r="S44" s="79">
        <f>SUM(E44:R44)</f>
        <v>3319</v>
      </c>
    </row>
    <row r="45" spans="2:22" s="4" customFormat="1" ht="42" customHeight="1" thickTop="1" thickBot="1">
      <c r="B45" s="80"/>
      <c r="C45" s="170" t="s">
        <v>57</v>
      </c>
      <c r="D45" s="171"/>
      <c r="E45" s="81">
        <v>47</v>
      </c>
      <c r="F45" s="51">
        <v>53</v>
      </c>
      <c r="G45" s="51">
        <v>42</v>
      </c>
      <c r="H45" s="51">
        <v>10</v>
      </c>
      <c r="I45" s="51">
        <v>13</v>
      </c>
      <c r="J45" s="51">
        <v>58</v>
      </c>
      <c r="K45" s="51">
        <v>168</v>
      </c>
      <c r="L45" s="51">
        <v>44</v>
      </c>
      <c r="M45" s="52">
        <v>46</v>
      </c>
      <c r="N45" s="52">
        <v>40</v>
      </c>
      <c r="O45" s="52">
        <v>55</v>
      </c>
      <c r="P45" s="52">
        <v>27</v>
      </c>
      <c r="Q45" s="52">
        <v>73</v>
      </c>
      <c r="R45" s="52">
        <v>145</v>
      </c>
      <c r="S45" s="79">
        <f>SUM(E45:R45)</f>
        <v>821</v>
      </c>
    </row>
    <row r="46" spans="2:22" s="4" customFormat="1" ht="42" customHeight="1" thickTop="1" thickBot="1">
      <c r="B46" s="82" t="s">
        <v>23</v>
      </c>
      <c r="C46" s="172" t="s">
        <v>58</v>
      </c>
      <c r="D46" s="173"/>
      <c r="E46" s="83">
        <f>E44+'[1]Stan i struktura I 20'!E46</f>
        <v>1193</v>
      </c>
      <c r="F46" s="83">
        <f>F44+'[1]Stan i struktura I 20'!F46</f>
        <v>466</v>
      </c>
      <c r="G46" s="83">
        <f>G44+'[1]Stan i struktura I 20'!G46</f>
        <v>520</v>
      </c>
      <c r="H46" s="83">
        <f>H44+'[1]Stan i struktura I 20'!H46</f>
        <v>293</v>
      </c>
      <c r="I46" s="83">
        <f>I44+'[1]Stan i struktura I 20'!I46</f>
        <v>752</v>
      </c>
      <c r="J46" s="83">
        <f>J44+'[1]Stan i struktura I 20'!J46</f>
        <v>257</v>
      </c>
      <c r="K46" s="83">
        <f>K44+'[1]Stan i struktura I 20'!K46</f>
        <v>383</v>
      </c>
      <c r="L46" s="83">
        <f>L44+'[1]Stan i struktura I 20'!L46</f>
        <v>301</v>
      </c>
      <c r="M46" s="83">
        <f>M44+'[1]Stan i struktura I 20'!M46</f>
        <v>520</v>
      </c>
      <c r="N46" s="83">
        <f>N44+'[1]Stan i struktura I 20'!N46</f>
        <v>448</v>
      </c>
      <c r="O46" s="83">
        <f>O44+'[1]Stan i struktura I 20'!O46</f>
        <v>650</v>
      </c>
      <c r="P46" s="83">
        <f>P44+'[1]Stan i struktura I 20'!P46</f>
        <v>404</v>
      </c>
      <c r="Q46" s="83">
        <f>Q44+'[1]Stan i struktura I 20'!Q46</f>
        <v>336</v>
      </c>
      <c r="R46" s="84">
        <f>R44+'[1]Stan i struktura I 20'!R46</f>
        <v>567</v>
      </c>
      <c r="S46" s="85">
        <f>S44+'[1]Stan i struktura I 20'!S46</f>
        <v>7090</v>
      </c>
      <c r="U46" s="4">
        <f>SUM(E46:R46)</f>
        <v>7090</v>
      </c>
      <c r="V46" s="4">
        <f>SUM(E46:R46)</f>
        <v>7090</v>
      </c>
    </row>
    <row r="47" spans="2:22" s="4" customFormat="1" ht="42" customHeight="1" thickBot="1">
      <c r="B47" s="174" t="s">
        <v>59</v>
      </c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69"/>
    </row>
    <row r="48" spans="2:22" s="4" customFormat="1" ht="42" customHeight="1" thickTop="1" thickBot="1">
      <c r="B48" s="176" t="s">
        <v>20</v>
      </c>
      <c r="C48" s="177" t="s">
        <v>60</v>
      </c>
      <c r="D48" s="178"/>
      <c r="E48" s="59">
        <v>6</v>
      </c>
      <c r="F48" s="59">
        <v>6</v>
      </c>
      <c r="G48" s="59">
        <v>8</v>
      </c>
      <c r="H48" s="59">
        <v>4</v>
      </c>
      <c r="I48" s="59">
        <v>9</v>
      </c>
      <c r="J48" s="59">
        <v>0</v>
      </c>
      <c r="K48" s="59">
        <v>3</v>
      </c>
      <c r="L48" s="59">
        <v>9</v>
      </c>
      <c r="M48" s="59">
        <v>0</v>
      </c>
      <c r="N48" s="59">
        <v>5</v>
      </c>
      <c r="O48" s="59">
        <v>4</v>
      </c>
      <c r="P48" s="59">
        <v>2</v>
      </c>
      <c r="Q48" s="59">
        <v>29</v>
      </c>
      <c r="R48" s="60">
        <v>4</v>
      </c>
      <c r="S48" s="86">
        <f>SUM(E48:R48)</f>
        <v>89</v>
      </c>
    </row>
    <row r="49" spans="2:22" ht="42" customHeight="1" thickTop="1" thickBot="1">
      <c r="B49" s="131"/>
      <c r="C49" s="179" t="s">
        <v>61</v>
      </c>
      <c r="D49" s="180"/>
      <c r="E49" s="87">
        <f>E48+'[1]Stan i struktura I 20'!E49</f>
        <v>12</v>
      </c>
      <c r="F49" s="87">
        <f>F48+'[1]Stan i struktura I 20'!F49</f>
        <v>9</v>
      </c>
      <c r="G49" s="87">
        <f>G48+'[1]Stan i struktura I 20'!G49</f>
        <v>14</v>
      </c>
      <c r="H49" s="87">
        <f>H48+'[1]Stan i struktura I 20'!H49</f>
        <v>4</v>
      </c>
      <c r="I49" s="87">
        <f>I48+'[1]Stan i struktura I 20'!I49</f>
        <v>13</v>
      </c>
      <c r="J49" s="87">
        <f>J48+'[1]Stan i struktura I 20'!J49</f>
        <v>0</v>
      </c>
      <c r="K49" s="87">
        <f>K48+'[1]Stan i struktura I 20'!K49</f>
        <v>4</v>
      </c>
      <c r="L49" s="87">
        <f>L48+'[1]Stan i struktura I 20'!L49</f>
        <v>15</v>
      </c>
      <c r="M49" s="87">
        <f>M48+'[1]Stan i struktura I 20'!M49</f>
        <v>0</v>
      </c>
      <c r="N49" s="87">
        <f>N48+'[1]Stan i struktura I 20'!N49</f>
        <v>7</v>
      </c>
      <c r="O49" s="87">
        <f>O48+'[1]Stan i struktura I 20'!O49</f>
        <v>7</v>
      </c>
      <c r="P49" s="87">
        <f>P48+'[1]Stan i struktura I 20'!P49</f>
        <v>3</v>
      </c>
      <c r="Q49" s="87">
        <f>Q48+'[1]Stan i struktura I 20'!Q49</f>
        <v>41</v>
      </c>
      <c r="R49" s="88">
        <f>R48+'[1]Stan i struktura I 20'!R49</f>
        <v>5</v>
      </c>
      <c r="S49" s="85">
        <f>S48+'[1]Stan i struktura I 20'!S49</f>
        <v>134</v>
      </c>
      <c r="U49" s="1">
        <f>SUM(E49:R49)</f>
        <v>134</v>
      </c>
      <c r="V49" s="4">
        <f>SUM(E49:R49)</f>
        <v>134</v>
      </c>
    </row>
    <row r="50" spans="2:22" s="4" customFormat="1" ht="42" customHeight="1" thickTop="1" thickBot="1">
      <c r="B50" s="181" t="s">
        <v>23</v>
      </c>
      <c r="C50" s="182" t="s">
        <v>62</v>
      </c>
      <c r="D50" s="183"/>
      <c r="E50" s="89">
        <v>2</v>
      </c>
      <c r="F50" s="89">
        <v>0</v>
      </c>
      <c r="G50" s="89">
        <v>8</v>
      </c>
      <c r="H50" s="89">
        <v>1</v>
      </c>
      <c r="I50" s="89">
        <v>1</v>
      </c>
      <c r="J50" s="89">
        <v>0</v>
      </c>
      <c r="K50" s="89">
        <v>3</v>
      </c>
      <c r="L50" s="89">
        <v>2</v>
      </c>
      <c r="M50" s="89">
        <v>2</v>
      </c>
      <c r="N50" s="89">
        <v>2</v>
      </c>
      <c r="O50" s="89">
        <v>0</v>
      </c>
      <c r="P50" s="89">
        <v>15</v>
      </c>
      <c r="Q50" s="89">
        <v>45</v>
      </c>
      <c r="R50" s="90">
        <v>1</v>
      </c>
      <c r="S50" s="86">
        <f>SUM(E50:R50)</f>
        <v>82</v>
      </c>
    </row>
    <row r="51" spans="2:22" ht="42" customHeight="1" thickTop="1" thickBot="1">
      <c r="B51" s="131"/>
      <c r="C51" s="179" t="s">
        <v>63</v>
      </c>
      <c r="D51" s="180"/>
      <c r="E51" s="87">
        <f>E50+'[1]Stan i struktura I 20'!E51</f>
        <v>3</v>
      </c>
      <c r="F51" s="87">
        <f>F50+'[1]Stan i struktura I 20'!F51</f>
        <v>1</v>
      </c>
      <c r="G51" s="87">
        <f>G50+'[1]Stan i struktura I 20'!G51</f>
        <v>8</v>
      </c>
      <c r="H51" s="87">
        <f>H50+'[1]Stan i struktura I 20'!H51</f>
        <v>2</v>
      </c>
      <c r="I51" s="87">
        <f>I50+'[1]Stan i struktura I 20'!I51</f>
        <v>1</v>
      </c>
      <c r="J51" s="87">
        <f>J50+'[1]Stan i struktura I 20'!J51</f>
        <v>0</v>
      </c>
      <c r="K51" s="87">
        <f>K50+'[1]Stan i struktura I 20'!K51</f>
        <v>4</v>
      </c>
      <c r="L51" s="87">
        <f>L50+'[1]Stan i struktura I 20'!L51</f>
        <v>2</v>
      </c>
      <c r="M51" s="87">
        <f>M50+'[1]Stan i struktura I 20'!M51</f>
        <v>3</v>
      </c>
      <c r="N51" s="87">
        <f>N50+'[1]Stan i struktura I 20'!N51</f>
        <v>2</v>
      </c>
      <c r="O51" s="87">
        <f>O50+'[1]Stan i struktura I 20'!O51</f>
        <v>2</v>
      </c>
      <c r="P51" s="87">
        <f>P50+'[1]Stan i struktura I 20'!P51</f>
        <v>18</v>
      </c>
      <c r="Q51" s="87">
        <f>Q50+'[1]Stan i struktura I 20'!Q51</f>
        <v>48</v>
      </c>
      <c r="R51" s="88">
        <f>R50+'[1]Stan i struktura I 20'!R51</f>
        <v>1</v>
      </c>
      <c r="S51" s="85">
        <f>S50+'[1]Stan i struktura I 20'!S51</f>
        <v>95</v>
      </c>
      <c r="U51" s="1">
        <f>SUM(E51:R51)</f>
        <v>95</v>
      </c>
      <c r="V51" s="4">
        <f>SUM(E51:R51)</f>
        <v>95</v>
      </c>
    </row>
    <row r="52" spans="2:22" s="4" customFormat="1" ht="42" customHeight="1" thickTop="1" thickBot="1">
      <c r="B52" s="184" t="s">
        <v>28</v>
      </c>
      <c r="C52" s="185" t="s">
        <v>64</v>
      </c>
      <c r="D52" s="186"/>
      <c r="E52" s="50">
        <v>8</v>
      </c>
      <c r="F52" s="51">
        <v>4</v>
      </c>
      <c r="G52" s="51">
        <v>0</v>
      </c>
      <c r="H52" s="51">
        <v>5</v>
      </c>
      <c r="I52" s="52">
        <v>0</v>
      </c>
      <c r="J52" s="51">
        <v>1</v>
      </c>
      <c r="K52" s="52">
        <v>0</v>
      </c>
      <c r="L52" s="51">
        <v>0</v>
      </c>
      <c r="M52" s="52">
        <v>0</v>
      </c>
      <c r="N52" s="52">
        <v>8</v>
      </c>
      <c r="O52" s="52">
        <v>0</v>
      </c>
      <c r="P52" s="51">
        <v>0</v>
      </c>
      <c r="Q52" s="91">
        <v>0</v>
      </c>
      <c r="R52" s="52">
        <v>0</v>
      </c>
      <c r="S52" s="86">
        <f>SUM(E52:R52)</f>
        <v>26</v>
      </c>
    </row>
    <row r="53" spans="2:22" ht="42" customHeight="1" thickTop="1" thickBot="1">
      <c r="B53" s="131"/>
      <c r="C53" s="179" t="s">
        <v>65</v>
      </c>
      <c r="D53" s="180"/>
      <c r="E53" s="87">
        <f>E52+'[1]Stan i struktura I 20'!E53</f>
        <v>8</v>
      </c>
      <c r="F53" s="87">
        <f>F52+'[1]Stan i struktura I 20'!F53</f>
        <v>5</v>
      </c>
      <c r="G53" s="87">
        <f>G52+'[1]Stan i struktura I 20'!G53</f>
        <v>0</v>
      </c>
      <c r="H53" s="87">
        <f>H52+'[1]Stan i struktura I 20'!H53</f>
        <v>5</v>
      </c>
      <c r="I53" s="87">
        <f>I52+'[1]Stan i struktura I 20'!I53</f>
        <v>0</v>
      </c>
      <c r="J53" s="87">
        <f>J52+'[1]Stan i struktura I 20'!J53</f>
        <v>1</v>
      </c>
      <c r="K53" s="87">
        <f>K52+'[1]Stan i struktura I 20'!K53</f>
        <v>1</v>
      </c>
      <c r="L53" s="87">
        <f>L52+'[1]Stan i struktura I 20'!L53</f>
        <v>0</v>
      </c>
      <c r="M53" s="87">
        <f>M52+'[1]Stan i struktura I 20'!M53</f>
        <v>0</v>
      </c>
      <c r="N53" s="87">
        <f>N52+'[1]Stan i struktura I 20'!N53</f>
        <v>10</v>
      </c>
      <c r="O53" s="87">
        <f>O52+'[1]Stan i struktura I 20'!O53</f>
        <v>1</v>
      </c>
      <c r="P53" s="87">
        <f>P52+'[1]Stan i struktura I 20'!P53</f>
        <v>0</v>
      </c>
      <c r="Q53" s="87">
        <f>Q52+'[1]Stan i struktura I 20'!Q53</f>
        <v>0</v>
      </c>
      <c r="R53" s="88">
        <f>R52+'[1]Stan i struktura I 20'!R53</f>
        <v>0</v>
      </c>
      <c r="S53" s="85">
        <f>S52+'[1]Stan i struktura I 20'!S53</f>
        <v>31</v>
      </c>
      <c r="U53" s="1">
        <f>SUM(E53:R53)</f>
        <v>31</v>
      </c>
      <c r="V53" s="4">
        <f>SUM(E53:R53)</f>
        <v>31</v>
      </c>
    </row>
    <row r="54" spans="2:22" s="4" customFormat="1" ht="42" customHeight="1" thickTop="1" thickBot="1">
      <c r="B54" s="184" t="s">
        <v>31</v>
      </c>
      <c r="C54" s="185" t="s">
        <v>66</v>
      </c>
      <c r="D54" s="186"/>
      <c r="E54" s="50">
        <v>3</v>
      </c>
      <c r="F54" s="51">
        <v>1</v>
      </c>
      <c r="G54" s="51">
        <v>5</v>
      </c>
      <c r="H54" s="51">
        <v>2</v>
      </c>
      <c r="I54" s="52">
        <v>2</v>
      </c>
      <c r="J54" s="51">
        <v>1</v>
      </c>
      <c r="K54" s="52">
        <v>1</v>
      </c>
      <c r="L54" s="51">
        <v>1</v>
      </c>
      <c r="M54" s="52">
        <v>0</v>
      </c>
      <c r="N54" s="52">
        <v>5</v>
      </c>
      <c r="O54" s="52">
        <v>3</v>
      </c>
      <c r="P54" s="51">
        <v>1</v>
      </c>
      <c r="Q54" s="91">
        <v>0</v>
      </c>
      <c r="R54" s="52">
        <v>1</v>
      </c>
      <c r="S54" s="86">
        <f>SUM(E54:R54)</f>
        <v>26</v>
      </c>
    </row>
    <row r="55" spans="2:22" s="4" customFormat="1" ht="42" customHeight="1" thickTop="1" thickBot="1">
      <c r="B55" s="131"/>
      <c r="C55" s="187" t="s">
        <v>67</v>
      </c>
      <c r="D55" s="188"/>
      <c r="E55" s="87">
        <f>E54+'[1]Stan i struktura I 20'!E55</f>
        <v>10</v>
      </c>
      <c r="F55" s="87">
        <f>F54+'[1]Stan i struktura I 20'!F55</f>
        <v>4</v>
      </c>
      <c r="G55" s="87">
        <f>G54+'[1]Stan i struktura I 20'!G55</f>
        <v>10</v>
      </c>
      <c r="H55" s="87">
        <f>H54+'[1]Stan i struktura I 20'!H55</f>
        <v>3</v>
      </c>
      <c r="I55" s="87">
        <f>I54+'[1]Stan i struktura I 20'!I55</f>
        <v>4</v>
      </c>
      <c r="J55" s="87">
        <f>J54+'[1]Stan i struktura I 20'!J55</f>
        <v>2</v>
      </c>
      <c r="K55" s="87">
        <f>K54+'[1]Stan i struktura I 20'!K55</f>
        <v>4</v>
      </c>
      <c r="L55" s="87">
        <f>L54+'[1]Stan i struktura I 20'!L55</f>
        <v>2</v>
      </c>
      <c r="M55" s="87">
        <f>M54+'[1]Stan i struktura I 20'!M55</f>
        <v>0</v>
      </c>
      <c r="N55" s="87">
        <f>N54+'[1]Stan i struktura I 20'!N55</f>
        <v>8</v>
      </c>
      <c r="O55" s="87">
        <f>O54+'[1]Stan i struktura I 20'!O55</f>
        <v>4</v>
      </c>
      <c r="P55" s="87">
        <f>P54+'[1]Stan i struktura I 20'!P55</f>
        <v>1</v>
      </c>
      <c r="Q55" s="87">
        <f>Q54+'[1]Stan i struktura I 20'!Q55</f>
        <v>2</v>
      </c>
      <c r="R55" s="88">
        <f>R54+'[1]Stan i struktura I 20'!R55</f>
        <v>1</v>
      </c>
      <c r="S55" s="85">
        <f>S54+'[1]Stan i struktura I 20'!S55</f>
        <v>55</v>
      </c>
      <c r="U55" s="4">
        <f>SUM(E55:R55)</f>
        <v>55</v>
      </c>
      <c r="V55" s="4">
        <f>SUM(E55:R55)</f>
        <v>55</v>
      </c>
    </row>
    <row r="56" spans="2:22" s="4" customFormat="1" ht="42" customHeight="1" thickTop="1" thickBot="1">
      <c r="B56" s="184" t="s">
        <v>42</v>
      </c>
      <c r="C56" s="190" t="s">
        <v>68</v>
      </c>
      <c r="D56" s="191"/>
      <c r="E56" s="92">
        <v>3</v>
      </c>
      <c r="F56" s="92">
        <v>1</v>
      </c>
      <c r="G56" s="92">
        <v>1</v>
      </c>
      <c r="H56" s="92">
        <v>4</v>
      </c>
      <c r="I56" s="92">
        <v>3</v>
      </c>
      <c r="J56" s="92">
        <v>1</v>
      </c>
      <c r="K56" s="92">
        <v>3</v>
      </c>
      <c r="L56" s="92">
        <v>0</v>
      </c>
      <c r="M56" s="92">
        <v>5</v>
      </c>
      <c r="N56" s="92">
        <v>4</v>
      </c>
      <c r="O56" s="92">
        <v>5</v>
      </c>
      <c r="P56" s="92">
        <v>2</v>
      </c>
      <c r="Q56" s="92">
        <v>5</v>
      </c>
      <c r="R56" s="93">
        <v>1</v>
      </c>
      <c r="S56" s="86">
        <f>SUM(E56:R56)</f>
        <v>38</v>
      </c>
    </row>
    <row r="57" spans="2:22" s="4" customFormat="1" ht="42" customHeight="1" thickTop="1" thickBot="1">
      <c r="B57" s="189"/>
      <c r="C57" s="192" t="s">
        <v>69</v>
      </c>
      <c r="D57" s="193"/>
      <c r="E57" s="87">
        <f>E56+'[1]Stan i struktura I 20'!E57</f>
        <v>3</v>
      </c>
      <c r="F57" s="87">
        <f>F56+'[1]Stan i struktura I 20'!F57</f>
        <v>1</v>
      </c>
      <c r="G57" s="87">
        <f>G56+'[1]Stan i struktura I 20'!G57</f>
        <v>2</v>
      </c>
      <c r="H57" s="87">
        <f>H56+'[1]Stan i struktura I 20'!H57</f>
        <v>10</v>
      </c>
      <c r="I57" s="87">
        <f>I56+'[1]Stan i struktura I 20'!I57</f>
        <v>6</v>
      </c>
      <c r="J57" s="87">
        <f>J56+'[1]Stan i struktura I 20'!J57</f>
        <v>1</v>
      </c>
      <c r="K57" s="87">
        <f>K56+'[1]Stan i struktura I 20'!K57</f>
        <v>6</v>
      </c>
      <c r="L57" s="87">
        <f>L56+'[1]Stan i struktura I 20'!L57</f>
        <v>0</v>
      </c>
      <c r="M57" s="87">
        <f>M56+'[1]Stan i struktura I 20'!M57</f>
        <v>6</v>
      </c>
      <c r="N57" s="87">
        <f>N56+'[1]Stan i struktura I 20'!N57</f>
        <v>7</v>
      </c>
      <c r="O57" s="87">
        <f>O56+'[1]Stan i struktura I 20'!O57</f>
        <v>5</v>
      </c>
      <c r="P57" s="87">
        <f>P56+'[1]Stan i struktura I 20'!P57</f>
        <v>2</v>
      </c>
      <c r="Q57" s="87">
        <f>Q56+'[1]Stan i struktura I 20'!Q57</f>
        <v>13</v>
      </c>
      <c r="R57" s="88">
        <f>R56+'[1]Stan i struktura I 20'!R57</f>
        <v>1</v>
      </c>
      <c r="S57" s="85">
        <f>S56+'[1]Stan i struktura I 20'!S57</f>
        <v>63</v>
      </c>
      <c r="U57" s="4">
        <f>SUM(E57:R57)</f>
        <v>63</v>
      </c>
      <c r="V57" s="4">
        <f>SUM(E57:R57)</f>
        <v>63</v>
      </c>
    </row>
    <row r="58" spans="2:22" s="4" customFormat="1" ht="42" customHeight="1" thickTop="1" thickBot="1">
      <c r="B58" s="184" t="s">
        <v>44</v>
      </c>
      <c r="C58" s="190" t="s">
        <v>70</v>
      </c>
      <c r="D58" s="191"/>
      <c r="E58" s="92">
        <v>1</v>
      </c>
      <c r="F58" s="92">
        <v>4</v>
      </c>
      <c r="G58" s="92">
        <v>3</v>
      </c>
      <c r="H58" s="92">
        <v>2</v>
      </c>
      <c r="I58" s="92">
        <v>2</v>
      </c>
      <c r="J58" s="92">
        <v>0</v>
      </c>
      <c r="K58" s="92">
        <v>2</v>
      </c>
      <c r="L58" s="92">
        <v>2</v>
      </c>
      <c r="M58" s="92">
        <v>0</v>
      </c>
      <c r="N58" s="92">
        <v>13</v>
      </c>
      <c r="O58" s="92">
        <v>2</v>
      </c>
      <c r="P58" s="92">
        <v>0</v>
      </c>
      <c r="Q58" s="92">
        <v>0</v>
      </c>
      <c r="R58" s="93">
        <v>0</v>
      </c>
      <c r="S58" s="86">
        <f>SUM(E58:R58)</f>
        <v>31</v>
      </c>
    </row>
    <row r="59" spans="2:22" s="4" customFormat="1" ht="42" customHeight="1" thickTop="1" thickBot="1">
      <c r="B59" s="181"/>
      <c r="C59" s="194" t="s">
        <v>71</v>
      </c>
      <c r="D59" s="195"/>
      <c r="E59" s="87">
        <f>E58+'[1]Stan i struktura I 20'!E59</f>
        <v>1</v>
      </c>
      <c r="F59" s="87">
        <f>F58+'[1]Stan i struktura I 20'!F59</f>
        <v>4</v>
      </c>
      <c r="G59" s="87">
        <f>G58+'[1]Stan i struktura I 20'!G59</f>
        <v>3</v>
      </c>
      <c r="H59" s="87">
        <f>H58+'[1]Stan i struktura I 20'!H59</f>
        <v>3</v>
      </c>
      <c r="I59" s="87">
        <f>I58+'[1]Stan i struktura I 20'!I59</f>
        <v>2</v>
      </c>
      <c r="J59" s="87">
        <f>J58+'[1]Stan i struktura I 20'!J59</f>
        <v>0</v>
      </c>
      <c r="K59" s="87">
        <f>K58+'[1]Stan i struktura I 20'!K59</f>
        <v>2</v>
      </c>
      <c r="L59" s="87">
        <f>L58+'[1]Stan i struktura I 20'!L59</f>
        <v>2</v>
      </c>
      <c r="M59" s="87">
        <f>M58+'[1]Stan i struktura I 20'!M59</f>
        <v>0</v>
      </c>
      <c r="N59" s="87">
        <f>N58+'[1]Stan i struktura I 20'!N59</f>
        <v>15</v>
      </c>
      <c r="O59" s="87">
        <f>O58+'[1]Stan i struktura I 20'!O59</f>
        <v>2</v>
      </c>
      <c r="P59" s="87">
        <f>P58+'[1]Stan i struktura I 20'!P59</f>
        <v>0</v>
      </c>
      <c r="Q59" s="87">
        <f>Q58+'[1]Stan i struktura I 20'!Q59</f>
        <v>0</v>
      </c>
      <c r="R59" s="88">
        <f>R58+'[1]Stan i struktura I 20'!R59</f>
        <v>0</v>
      </c>
      <c r="S59" s="85">
        <f>S58+'[1]Stan i struktura I 20'!S59</f>
        <v>34</v>
      </c>
      <c r="U59" s="4">
        <f>SUM(E59:R59)</f>
        <v>34</v>
      </c>
      <c r="V59" s="4">
        <f>SUM(E59:R59)</f>
        <v>34</v>
      </c>
    </row>
    <row r="60" spans="2:22" s="4" customFormat="1" ht="42" customHeight="1" thickTop="1" thickBot="1">
      <c r="B60" s="196" t="s">
        <v>72</v>
      </c>
      <c r="C60" s="190" t="s">
        <v>73</v>
      </c>
      <c r="D60" s="191"/>
      <c r="E60" s="92">
        <v>19</v>
      </c>
      <c r="F60" s="92">
        <v>14</v>
      </c>
      <c r="G60" s="92">
        <v>22</v>
      </c>
      <c r="H60" s="92">
        <v>0</v>
      </c>
      <c r="I60" s="92">
        <v>5</v>
      </c>
      <c r="J60" s="92">
        <v>6</v>
      </c>
      <c r="K60" s="92">
        <v>7</v>
      </c>
      <c r="L60" s="92">
        <v>12</v>
      </c>
      <c r="M60" s="92">
        <v>4</v>
      </c>
      <c r="N60" s="92">
        <v>7</v>
      </c>
      <c r="O60" s="92">
        <v>25</v>
      </c>
      <c r="P60" s="92">
        <v>13</v>
      </c>
      <c r="Q60" s="92">
        <v>15</v>
      </c>
      <c r="R60" s="93">
        <v>30</v>
      </c>
      <c r="S60" s="86">
        <f>SUM(E60:R60)</f>
        <v>179</v>
      </c>
    </row>
    <row r="61" spans="2:22" s="4" customFormat="1" ht="42" customHeight="1" thickTop="1" thickBot="1">
      <c r="B61" s="196"/>
      <c r="C61" s="197" t="s">
        <v>74</v>
      </c>
      <c r="D61" s="198"/>
      <c r="E61" s="94">
        <f>E60+'[1]Stan i struktura I 20'!E61</f>
        <v>19</v>
      </c>
      <c r="F61" s="94">
        <f>F60+'[1]Stan i struktura I 20'!F61</f>
        <v>16</v>
      </c>
      <c r="G61" s="94">
        <f>G60+'[1]Stan i struktura I 20'!G61</f>
        <v>23</v>
      </c>
      <c r="H61" s="94">
        <f>H60+'[1]Stan i struktura I 20'!H61</f>
        <v>6</v>
      </c>
      <c r="I61" s="94">
        <f>I60+'[1]Stan i struktura I 20'!I61</f>
        <v>8</v>
      </c>
      <c r="J61" s="94">
        <f>J60+'[1]Stan i struktura I 20'!J61</f>
        <v>8</v>
      </c>
      <c r="K61" s="94">
        <f>K60+'[1]Stan i struktura I 20'!K61</f>
        <v>15</v>
      </c>
      <c r="L61" s="94">
        <f>L60+'[1]Stan i struktura I 20'!L61</f>
        <v>23</v>
      </c>
      <c r="M61" s="94">
        <f>M60+'[1]Stan i struktura I 20'!M61</f>
        <v>4</v>
      </c>
      <c r="N61" s="94">
        <f>N60+'[1]Stan i struktura I 20'!N61</f>
        <v>8</v>
      </c>
      <c r="O61" s="94">
        <f>O60+'[1]Stan i struktura I 20'!O61</f>
        <v>32</v>
      </c>
      <c r="P61" s="94">
        <f>P60+'[1]Stan i struktura I 20'!P61</f>
        <v>14</v>
      </c>
      <c r="Q61" s="94">
        <f>Q60+'[1]Stan i struktura I 20'!Q61</f>
        <v>20</v>
      </c>
      <c r="R61" s="95">
        <f>R60+'[1]Stan i struktura I 20'!R61</f>
        <v>35</v>
      </c>
      <c r="S61" s="85">
        <f>S60+'[1]Stan i struktura I 20'!S61</f>
        <v>231</v>
      </c>
      <c r="U61" s="4">
        <f>SUM(E61:R61)</f>
        <v>231</v>
      </c>
      <c r="V61" s="4">
        <f>SUM(E61:R61)</f>
        <v>231</v>
      </c>
    </row>
    <row r="62" spans="2:22" s="4" customFormat="1" ht="42" customHeight="1" thickTop="1" thickBot="1">
      <c r="B62" s="196" t="s">
        <v>75</v>
      </c>
      <c r="C62" s="190" t="s">
        <v>76</v>
      </c>
      <c r="D62" s="191"/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12</v>
      </c>
      <c r="L62" s="92">
        <v>0</v>
      </c>
      <c r="M62" s="92">
        <v>0</v>
      </c>
      <c r="N62" s="92">
        <v>12</v>
      </c>
      <c r="O62" s="92">
        <v>16</v>
      </c>
      <c r="P62" s="92">
        <v>1</v>
      </c>
      <c r="Q62" s="92">
        <v>39</v>
      </c>
      <c r="R62" s="93">
        <v>84</v>
      </c>
      <c r="S62" s="86">
        <f>SUM(E62:R62)</f>
        <v>164</v>
      </c>
    </row>
    <row r="63" spans="2:22" s="4" customFormat="1" ht="42" customHeight="1" thickTop="1" thickBot="1">
      <c r="B63" s="184"/>
      <c r="C63" s="199" t="s">
        <v>77</v>
      </c>
      <c r="D63" s="200"/>
      <c r="E63" s="87">
        <f>E62+'[1]Stan i struktura I 20'!E63</f>
        <v>0</v>
      </c>
      <c r="F63" s="87">
        <f>F62+'[1]Stan i struktura I 20'!F63</f>
        <v>0</v>
      </c>
      <c r="G63" s="87">
        <f>G62+'[1]Stan i struktura I 20'!G63</f>
        <v>0</v>
      </c>
      <c r="H63" s="87">
        <f>H62+'[1]Stan i struktura I 20'!H63</f>
        <v>0</v>
      </c>
      <c r="I63" s="87">
        <f>I62+'[1]Stan i struktura I 20'!I63</f>
        <v>0</v>
      </c>
      <c r="J63" s="87">
        <f>J62+'[1]Stan i struktura I 20'!J63</f>
        <v>0</v>
      </c>
      <c r="K63" s="87">
        <f>K62+'[1]Stan i struktura I 20'!K63</f>
        <v>12</v>
      </c>
      <c r="L63" s="87">
        <f>L62+'[1]Stan i struktura I 20'!L63</f>
        <v>0</v>
      </c>
      <c r="M63" s="87">
        <f>M62+'[1]Stan i struktura I 20'!M63</f>
        <v>0</v>
      </c>
      <c r="N63" s="87">
        <f>N62+'[1]Stan i struktura I 20'!N63</f>
        <v>12</v>
      </c>
      <c r="O63" s="87">
        <f>O62+'[1]Stan i struktura I 20'!O63</f>
        <v>16</v>
      </c>
      <c r="P63" s="87">
        <f>P62+'[1]Stan i struktura I 20'!P63</f>
        <v>1</v>
      </c>
      <c r="Q63" s="87">
        <f>Q62+'[1]Stan i struktura I 20'!Q63</f>
        <v>39</v>
      </c>
      <c r="R63" s="88">
        <f>R62+'[1]Stan i struktura I 20'!R63</f>
        <v>84</v>
      </c>
      <c r="S63" s="85">
        <f>S62+'[1]Stan i struktura I 20'!S63</f>
        <v>164</v>
      </c>
      <c r="U63" s="4">
        <f>SUM(E63:R63)</f>
        <v>164</v>
      </c>
      <c r="V63" s="4">
        <f>SUM(E63:R63)</f>
        <v>164</v>
      </c>
    </row>
    <row r="64" spans="2:22" s="4" customFormat="1" ht="42" customHeight="1" thickTop="1" thickBot="1">
      <c r="B64" s="196" t="s">
        <v>78</v>
      </c>
      <c r="C64" s="190" t="s">
        <v>79</v>
      </c>
      <c r="D64" s="191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01"/>
      <c r="C65" s="202" t="s">
        <v>80</v>
      </c>
      <c r="D65" s="203"/>
      <c r="E65" s="87">
        <f>E64+'[1]Stan i struktura I 20'!E65</f>
        <v>0</v>
      </c>
      <c r="F65" s="87">
        <f>F64+'[1]Stan i struktura I 20'!F65</f>
        <v>0</v>
      </c>
      <c r="G65" s="87">
        <f>G64+'[1]Stan i struktura I 20'!G65</f>
        <v>0</v>
      </c>
      <c r="H65" s="87">
        <f>H64+'[1]Stan i struktura I 20'!H65</f>
        <v>0</v>
      </c>
      <c r="I65" s="87">
        <f>I64+'[1]Stan i struktura I 20'!I65</f>
        <v>0</v>
      </c>
      <c r="J65" s="87">
        <f>J64+'[1]Stan i struktura I 20'!J65</f>
        <v>0</v>
      </c>
      <c r="K65" s="87">
        <f>K64+'[1]Stan i struktura I 20'!K65</f>
        <v>0</v>
      </c>
      <c r="L65" s="87">
        <f>L64+'[1]Stan i struktura I 20'!L65</f>
        <v>0</v>
      </c>
      <c r="M65" s="87">
        <f>M64+'[1]Stan i struktura I 20'!M65</f>
        <v>0</v>
      </c>
      <c r="N65" s="87">
        <f>N64+'[1]Stan i struktura I 20'!N65</f>
        <v>0</v>
      </c>
      <c r="O65" s="87">
        <f>O64+'[1]Stan i struktura I 20'!O65</f>
        <v>0</v>
      </c>
      <c r="P65" s="87">
        <f>P64+'[1]Stan i struktura I 20'!P65</f>
        <v>0</v>
      </c>
      <c r="Q65" s="87">
        <f>Q64+'[1]Stan i struktura I 20'!Q65</f>
        <v>0</v>
      </c>
      <c r="R65" s="88">
        <f>R64+'[1]Stan i struktura I 20'!R65</f>
        <v>0</v>
      </c>
      <c r="S65" s="85">
        <f>S64+'[1]Stan i struktura 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04" t="s">
        <v>81</v>
      </c>
      <c r="C66" s="206" t="s">
        <v>82</v>
      </c>
      <c r="D66" s="207"/>
      <c r="E66" s="96">
        <f t="shared" ref="E66:R67" si="15">E48+E50+E52+E54+E56+E58+E60+E62+E64</f>
        <v>42</v>
      </c>
      <c r="F66" s="96">
        <f t="shared" si="15"/>
        <v>30</v>
      </c>
      <c r="G66" s="96">
        <f t="shared" si="15"/>
        <v>47</v>
      </c>
      <c r="H66" s="96">
        <f t="shared" si="15"/>
        <v>18</v>
      </c>
      <c r="I66" s="96">
        <f t="shared" si="15"/>
        <v>22</v>
      </c>
      <c r="J66" s="96">
        <f t="shared" si="15"/>
        <v>9</v>
      </c>
      <c r="K66" s="96">
        <f t="shared" si="15"/>
        <v>31</v>
      </c>
      <c r="L66" s="96">
        <f t="shared" si="15"/>
        <v>26</v>
      </c>
      <c r="M66" s="96">
        <f t="shared" si="15"/>
        <v>11</v>
      </c>
      <c r="N66" s="96">
        <f t="shared" si="15"/>
        <v>56</v>
      </c>
      <c r="O66" s="96">
        <f t="shared" si="15"/>
        <v>55</v>
      </c>
      <c r="P66" s="96">
        <f t="shared" si="15"/>
        <v>34</v>
      </c>
      <c r="Q66" s="96">
        <f t="shared" si="15"/>
        <v>133</v>
      </c>
      <c r="R66" s="97">
        <f t="shared" si="15"/>
        <v>121</v>
      </c>
      <c r="S66" s="98">
        <f>SUM(E66:R66)</f>
        <v>635</v>
      </c>
      <c r="V66" s="4"/>
    </row>
    <row r="67" spans="2:22" ht="45" customHeight="1" thickTop="1" thickBot="1">
      <c r="B67" s="205"/>
      <c r="C67" s="206" t="s">
        <v>83</v>
      </c>
      <c r="D67" s="207"/>
      <c r="E67" s="99">
        <f t="shared" si="15"/>
        <v>56</v>
      </c>
      <c r="F67" s="99">
        <f>F49+F51+F53+F55+F57+F59+F61+F63+F65</f>
        <v>40</v>
      </c>
      <c r="G67" s="99">
        <f t="shared" si="15"/>
        <v>60</v>
      </c>
      <c r="H67" s="99">
        <f t="shared" si="15"/>
        <v>33</v>
      </c>
      <c r="I67" s="99">
        <f t="shared" si="15"/>
        <v>34</v>
      </c>
      <c r="J67" s="99">
        <f t="shared" si="15"/>
        <v>12</v>
      </c>
      <c r="K67" s="99">
        <f t="shared" si="15"/>
        <v>48</v>
      </c>
      <c r="L67" s="99">
        <f t="shared" si="15"/>
        <v>44</v>
      </c>
      <c r="M67" s="99">
        <f t="shared" si="15"/>
        <v>13</v>
      </c>
      <c r="N67" s="99">
        <f t="shared" si="15"/>
        <v>69</v>
      </c>
      <c r="O67" s="99">
        <f t="shared" si="15"/>
        <v>69</v>
      </c>
      <c r="P67" s="99">
        <f t="shared" si="15"/>
        <v>39</v>
      </c>
      <c r="Q67" s="99">
        <f t="shared" si="15"/>
        <v>163</v>
      </c>
      <c r="R67" s="100">
        <f t="shared" si="15"/>
        <v>127</v>
      </c>
      <c r="S67" s="98">
        <f>SUM(E67:R67)</f>
        <v>807</v>
      </c>
      <c r="V67" s="4"/>
    </row>
    <row r="68" spans="2:22" ht="14.25" customHeight="1">
      <c r="B68" s="208" t="s">
        <v>84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</row>
    <row r="69" spans="2:22" ht="14.25" customHeight="1">
      <c r="B69" s="209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</row>
    <row r="75" spans="2:22" ht="13.5" thickBot="1"/>
    <row r="76" spans="2:22" ht="26.25" customHeight="1" thickTop="1" thickBot="1">
      <c r="E76" s="101">
        <v>58</v>
      </c>
      <c r="F76" s="101">
        <v>49</v>
      </c>
      <c r="G76" s="101">
        <v>39</v>
      </c>
      <c r="H76" s="101">
        <v>29</v>
      </c>
      <c r="I76" s="101">
        <v>56</v>
      </c>
      <c r="J76" s="101">
        <v>19</v>
      </c>
      <c r="K76" s="101">
        <v>25</v>
      </c>
      <c r="L76" s="101">
        <v>20</v>
      </c>
      <c r="M76" s="101">
        <v>34</v>
      </c>
      <c r="N76" s="101">
        <v>25</v>
      </c>
      <c r="O76" s="101">
        <v>55</v>
      </c>
      <c r="P76" s="101">
        <v>38</v>
      </c>
      <c r="Q76" s="101">
        <v>35</v>
      </c>
      <c r="R76" s="101">
        <v>56</v>
      </c>
      <c r="S76" s="79">
        <f>SUM(E76:R76)</f>
        <v>538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13" t="s">
        <v>126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2:15" ht="24.75" customHeight="1">
      <c r="B2" s="213" t="s">
        <v>127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2:15" ht="18.75" thickBot="1">
      <c r="B3" s="1"/>
      <c r="C3" s="216"/>
      <c r="D3" s="216"/>
      <c r="E3" s="216"/>
      <c r="F3" s="216"/>
      <c r="G3" s="216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17" t="s">
        <v>128</v>
      </c>
      <c r="C4" s="218" t="s">
        <v>129</v>
      </c>
      <c r="D4" s="219" t="s">
        <v>130</v>
      </c>
      <c r="E4" s="220" t="s">
        <v>131</v>
      </c>
      <c r="F4" s="216"/>
      <c r="G4" s="217" t="s">
        <v>128</v>
      </c>
      <c r="H4" s="221" t="s">
        <v>132</v>
      </c>
      <c r="I4" s="219" t="s">
        <v>130</v>
      </c>
      <c r="J4" s="220" t="s">
        <v>131</v>
      </c>
      <c r="K4" s="33"/>
      <c r="L4" s="217" t="s">
        <v>128</v>
      </c>
      <c r="M4" s="222" t="s">
        <v>129</v>
      </c>
      <c r="N4" s="219" t="s">
        <v>130</v>
      </c>
      <c r="O4" s="223" t="s">
        <v>131</v>
      </c>
    </row>
    <row r="5" spans="2:15" ht="18.75" customHeight="1" thickTop="1" thickBot="1">
      <c r="B5" s="224"/>
      <c r="C5" s="225"/>
      <c r="D5" s="226"/>
      <c r="E5" s="227"/>
      <c r="F5" s="216"/>
      <c r="G5" s="224"/>
      <c r="H5" s="228"/>
      <c r="I5" s="226"/>
      <c r="J5" s="227"/>
      <c r="K5" s="33"/>
      <c r="L5" s="224"/>
      <c r="M5" s="229"/>
      <c r="N5" s="226"/>
      <c r="O5" s="230"/>
    </row>
    <row r="6" spans="2:15" ht="17.100000000000001" customHeight="1" thickTop="1">
      <c r="B6" s="231" t="s">
        <v>133</v>
      </c>
      <c r="C6" s="232"/>
      <c r="D6" s="232"/>
      <c r="E6" s="233">
        <f>SUM(E8+E19+E27+E34+E41)</f>
        <v>7639</v>
      </c>
      <c r="F6" s="216"/>
      <c r="G6" s="234">
        <v>4</v>
      </c>
      <c r="H6" s="235" t="s">
        <v>134</v>
      </c>
      <c r="I6" s="236" t="s">
        <v>135</v>
      </c>
      <c r="J6" s="237">
        <v>306</v>
      </c>
      <c r="K6" s="33"/>
      <c r="L6" s="238" t="s">
        <v>136</v>
      </c>
      <c r="M6" s="239" t="s">
        <v>137</v>
      </c>
      <c r="N6" s="239" t="s">
        <v>138</v>
      </c>
      <c r="O6" s="240">
        <f>SUM(O7:O17)</f>
        <v>3448</v>
      </c>
    </row>
    <row r="7" spans="2:15" ht="17.100000000000001" customHeight="1" thickBot="1">
      <c r="B7" s="241"/>
      <c r="C7" s="242"/>
      <c r="D7" s="242"/>
      <c r="E7" s="243"/>
      <c r="F7" s="1"/>
      <c r="G7" s="244">
        <v>5</v>
      </c>
      <c r="H7" s="245" t="s">
        <v>139</v>
      </c>
      <c r="I7" s="237" t="s">
        <v>135</v>
      </c>
      <c r="J7" s="237">
        <v>157</v>
      </c>
      <c r="K7" s="1"/>
      <c r="L7" s="244">
        <v>1</v>
      </c>
      <c r="M7" s="245" t="s">
        <v>140</v>
      </c>
      <c r="N7" s="237" t="s">
        <v>135</v>
      </c>
      <c r="O7" s="246">
        <v>83</v>
      </c>
    </row>
    <row r="8" spans="2:15" ht="17.100000000000001" customHeight="1" thickTop="1" thickBot="1">
      <c r="B8" s="238" t="s">
        <v>141</v>
      </c>
      <c r="C8" s="239" t="s">
        <v>142</v>
      </c>
      <c r="D8" s="247" t="s">
        <v>138</v>
      </c>
      <c r="E8" s="240">
        <f>SUM(E9:E17)</f>
        <v>2539</v>
      </c>
      <c r="F8" s="1"/>
      <c r="G8" s="248"/>
      <c r="H8" s="249"/>
      <c r="I8" s="250"/>
      <c r="J8" s="251"/>
      <c r="K8" s="1"/>
      <c r="L8" s="244">
        <v>2</v>
      </c>
      <c r="M8" s="245" t="s">
        <v>143</v>
      </c>
      <c r="N8" s="237" t="s">
        <v>144</v>
      </c>
      <c r="O8" s="237">
        <v>92</v>
      </c>
    </row>
    <row r="9" spans="2:15" ht="17.100000000000001" customHeight="1" thickBot="1">
      <c r="B9" s="244">
        <v>1</v>
      </c>
      <c r="C9" s="245" t="s">
        <v>145</v>
      </c>
      <c r="D9" s="237" t="s">
        <v>144</v>
      </c>
      <c r="E9" s="252">
        <v>68</v>
      </c>
      <c r="F9" s="1"/>
      <c r="G9" s="253"/>
      <c r="H9" s="254"/>
      <c r="I9" s="255"/>
      <c r="J9" s="255"/>
      <c r="K9" s="1"/>
      <c r="L9" s="244">
        <v>3</v>
      </c>
      <c r="M9" s="245" t="s">
        <v>146</v>
      </c>
      <c r="N9" s="237" t="s">
        <v>135</v>
      </c>
      <c r="O9" s="237">
        <v>180</v>
      </c>
    </row>
    <row r="10" spans="2:15" ht="17.100000000000001" customHeight="1">
      <c r="B10" s="244">
        <v>2</v>
      </c>
      <c r="C10" s="245" t="s">
        <v>147</v>
      </c>
      <c r="D10" s="237" t="s">
        <v>144</v>
      </c>
      <c r="E10" s="252">
        <v>144</v>
      </c>
      <c r="F10" s="1"/>
      <c r="G10" s="217" t="s">
        <v>128</v>
      </c>
      <c r="H10" s="221" t="s">
        <v>132</v>
      </c>
      <c r="I10" s="219" t="s">
        <v>130</v>
      </c>
      <c r="J10" s="220" t="s">
        <v>131</v>
      </c>
      <c r="K10" s="1"/>
      <c r="L10" s="244">
        <v>4</v>
      </c>
      <c r="M10" s="245" t="s">
        <v>148</v>
      </c>
      <c r="N10" s="237" t="s">
        <v>135</v>
      </c>
      <c r="O10" s="237">
        <v>144</v>
      </c>
    </row>
    <row r="11" spans="2:15" ht="17.100000000000001" customHeight="1" thickBot="1">
      <c r="B11" s="244">
        <v>3</v>
      </c>
      <c r="C11" s="245" t="s">
        <v>149</v>
      </c>
      <c r="D11" s="237" t="s">
        <v>144</v>
      </c>
      <c r="E11" s="252">
        <v>79</v>
      </c>
      <c r="F11" s="1"/>
      <c r="G11" s="256"/>
      <c r="H11" s="257"/>
      <c r="I11" s="258"/>
      <c r="J11" s="259"/>
      <c r="K11" s="1"/>
      <c r="L11" s="244">
        <v>5</v>
      </c>
      <c r="M11" s="245" t="s">
        <v>150</v>
      </c>
      <c r="N11" s="237" t="s">
        <v>135</v>
      </c>
      <c r="O11" s="237">
        <v>216</v>
      </c>
    </row>
    <row r="12" spans="2:15" ht="17.100000000000001" customHeight="1">
      <c r="B12" s="244">
        <v>4</v>
      </c>
      <c r="C12" s="245" t="s">
        <v>151</v>
      </c>
      <c r="D12" s="237" t="s">
        <v>152</v>
      </c>
      <c r="E12" s="252">
        <v>148</v>
      </c>
      <c r="F12" s="1"/>
      <c r="G12" s="260" t="s">
        <v>153</v>
      </c>
      <c r="H12" s="261"/>
      <c r="I12" s="261"/>
      <c r="J12" s="262">
        <f>SUM(J14+J23+J33+J41+O6+O19+O30)</f>
        <v>12440</v>
      </c>
      <c r="K12" s="1"/>
      <c r="L12" s="244" t="s">
        <v>44</v>
      </c>
      <c r="M12" s="245" t="s">
        <v>154</v>
      </c>
      <c r="N12" s="237" t="s">
        <v>135</v>
      </c>
      <c r="O12" s="237">
        <v>614</v>
      </c>
    </row>
    <row r="13" spans="2:15" ht="17.100000000000001" customHeight="1" thickBot="1">
      <c r="B13" s="244">
        <v>5</v>
      </c>
      <c r="C13" s="245" t="s">
        <v>155</v>
      </c>
      <c r="D13" s="237" t="s">
        <v>144</v>
      </c>
      <c r="E13" s="252">
        <v>135</v>
      </c>
      <c r="F13" s="263"/>
      <c r="G13" s="241"/>
      <c r="H13" s="242"/>
      <c r="I13" s="242"/>
      <c r="J13" s="264"/>
      <c r="K13" s="263"/>
      <c r="L13" s="244">
        <v>7</v>
      </c>
      <c r="M13" s="245" t="s">
        <v>156</v>
      </c>
      <c r="N13" s="237" t="s">
        <v>144</v>
      </c>
      <c r="O13" s="237">
        <v>88</v>
      </c>
    </row>
    <row r="14" spans="2:15" ht="17.100000000000001" customHeight="1" thickTop="1">
      <c r="B14" s="244">
        <v>6</v>
      </c>
      <c r="C14" s="245" t="s">
        <v>157</v>
      </c>
      <c r="D14" s="237" t="s">
        <v>144</v>
      </c>
      <c r="E14" s="252">
        <v>181</v>
      </c>
      <c r="F14" s="265"/>
      <c r="G14" s="238" t="s">
        <v>141</v>
      </c>
      <c r="H14" s="239" t="s">
        <v>158</v>
      </c>
      <c r="I14" s="266" t="s">
        <v>138</v>
      </c>
      <c r="J14" s="267">
        <f>SUM(J15:J21)</f>
        <v>1422</v>
      </c>
      <c r="K14" s="1"/>
      <c r="L14" s="244">
        <v>8</v>
      </c>
      <c r="M14" s="245" t="s">
        <v>159</v>
      </c>
      <c r="N14" s="237" t="s">
        <v>144</v>
      </c>
      <c r="O14" s="237">
        <v>105</v>
      </c>
    </row>
    <row r="15" spans="2:15" ht="17.100000000000001" customHeight="1">
      <c r="B15" s="244">
        <v>7</v>
      </c>
      <c r="C15" s="245" t="s">
        <v>160</v>
      </c>
      <c r="D15" s="237" t="s">
        <v>135</v>
      </c>
      <c r="E15" s="252">
        <v>313</v>
      </c>
      <c r="F15" s="265"/>
      <c r="G15" s="244">
        <v>1</v>
      </c>
      <c r="H15" s="245" t="s">
        <v>161</v>
      </c>
      <c r="I15" s="237" t="s">
        <v>144</v>
      </c>
      <c r="J15" s="252">
        <v>69</v>
      </c>
      <c r="K15" s="1"/>
      <c r="L15" s="244">
        <v>9</v>
      </c>
      <c r="M15" s="245" t="s">
        <v>162</v>
      </c>
      <c r="N15" s="237" t="s">
        <v>144</v>
      </c>
      <c r="O15" s="237">
        <v>78</v>
      </c>
    </row>
    <row r="16" spans="2:15" ht="17.100000000000001" customHeight="1" thickBot="1">
      <c r="B16" s="268"/>
      <c r="C16" s="269"/>
      <c r="D16" s="270"/>
      <c r="E16" s="271"/>
      <c r="F16" s="265"/>
      <c r="G16" s="244">
        <v>2</v>
      </c>
      <c r="H16" s="245" t="s">
        <v>163</v>
      </c>
      <c r="I16" s="237" t="s">
        <v>144</v>
      </c>
      <c r="J16" s="252">
        <v>78</v>
      </c>
      <c r="K16" s="1"/>
      <c r="L16" s="244"/>
      <c r="M16" s="245"/>
      <c r="N16" s="237"/>
      <c r="O16" s="237"/>
    </row>
    <row r="17" spans="2:15" ht="17.100000000000001" customHeight="1" thickTop="1" thickBot="1">
      <c r="B17" s="272">
        <v>8</v>
      </c>
      <c r="C17" s="273" t="s">
        <v>164</v>
      </c>
      <c r="D17" s="274" t="s">
        <v>165</v>
      </c>
      <c r="E17" s="275">
        <v>1471</v>
      </c>
      <c r="F17" s="265"/>
      <c r="G17" s="244">
        <v>3</v>
      </c>
      <c r="H17" s="245" t="s">
        <v>166</v>
      </c>
      <c r="I17" s="237" t="s">
        <v>144</v>
      </c>
      <c r="J17" s="252">
        <v>135</v>
      </c>
      <c r="K17" s="1"/>
      <c r="L17" s="272">
        <v>10</v>
      </c>
      <c r="M17" s="273" t="s">
        <v>167</v>
      </c>
      <c r="N17" s="274" t="s">
        <v>165</v>
      </c>
      <c r="O17" s="276">
        <v>1848</v>
      </c>
    </row>
    <row r="18" spans="2:15" ht="17.100000000000001" customHeight="1" thickTop="1">
      <c r="B18" s="234"/>
      <c r="C18" s="235"/>
      <c r="D18" s="236"/>
      <c r="E18" s="277" t="s">
        <v>22</v>
      </c>
      <c r="F18" s="278"/>
      <c r="G18" s="244">
        <v>4</v>
      </c>
      <c r="H18" s="245" t="s">
        <v>168</v>
      </c>
      <c r="I18" s="237" t="s">
        <v>144</v>
      </c>
      <c r="J18" s="252">
        <v>259</v>
      </c>
      <c r="K18" s="1"/>
      <c r="L18" s="234"/>
      <c r="M18" s="235"/>
      <c r="N18" s="236"/>
      <c r="O18" s="277" t="s">
        <v>22</v>
      </c>
    </row>
    <row r="19" spans="2:15" ht="17.100000000000001" customHeight="1">
      <c r="B19" s="279" t="s">
        <v>169</v>
      </c>
      <c r="C19" s="280" t="s">
        <v>7</v>
      </c>
      <c r="D19" s="281" t="s">
        <v>138</v>
      </c>
      <c r="E19" s="282">
        <f>SUM(E20:E25)</f>
        <v>1980</v>
      </c>
      <c r="F19" s="265"/>
      <c r="G19" s="244">
        <v>5</v>
      </c>
      <c r="H19" s="245" t="s">
        <v>168</v>
      </c>
      <c r="I19" s="237" t="s">
        <v>152</v>
      </c>
      <c r="J19" s="252">
        <v>489</v>
      </c>
      <c r="K19" s="1"/>
      <c r="L19" s="279" t="s">
        <v>170</v>
      </c>
      <c r="M19" s="280" t="s">
        <v>16</v>
      </c>
      <c r="N19" s="281" t="s">
        <v>138</v>
      </c>
      <c r="O19" s="283">
        <f>SUM(O20:O28)</f>
        <v>1846</v>
      </c>
    </row>
    <row r="20" spans="2:15" ht="17.100000000000001" customHeight="1">
      <c r="B20" s="244">
        <v>1</v>
      </c>
      <c r="C20" s="245" t="s">
        <v>171</v>
      </c>
      <c r="D20" s="284" t="s">
        <v>144</v>
      </c>
      <c r="E20" s="252">
        <v>194</v>
      </c>
      <c r="F20" s="265"/>
      <c r="G20" s="244">
        <v>6</v>
      </c>
      <c r="H20" s="245" t="s">
        <v>172</v>
      </c>
      <c r="I20" s="237" t="s">
        <v>135</v>
      </c>
      <c r="J20" s="252">
        <v>321</v>
      </c>
      <c r="K20" s="1"/>
      <c r="L20" s="244">
        <v>1</v>
      </c>
      <c r="M20" s="245" t="s">
        <v>173</v>
      </c>
      <c r="N20" s="237" t="s">
        <v>144</v>
      </c>
      <c r="O20" s="237">
        <v>88</v>
      </c>
    </row>
    <row r="21" spans="2:15" ht="17.100000000000001" customHeight="1">
      <c r="B21" s="244">
        <v>2</v>
      </c>
      <c r="C21" s="245" t="s">
        <v>174</v>
      </c>
      <c r="D21" s="284" t="s">
        <v>135</v>
      </c>
      <c r="E21" s="252">
        <v>719</v>
      </c>
      <c r="F21" s="265"/>
      <c r="G21" s="244">
        <v>7</v>
      </c>
      <c r="H21" s="245" t="s">
        <v>175</v>
      </c>
      <c r="I21" s="237" t="s">
        <v>144</v>
      </c>
      <c r="J21" s="252">
        <v>71</v>
      </c>
      <c r="K21" s="1"/>
      <c r="L21" s="244">
        <v>2</v>
      </c>
      <c r="M21" s="245" t="s">
        <v>176</v>
      </c>
      <c r="N21" s="237" t="s">
        <v>152</v>
      </c>
      <c r="O21" s="237">
        <v>52</v>
      </c>
    </row>
    <row r="22" spans="2:15" ht="17.100000000000001" customHeight="1">
      <c r="B22" s="244">
        <v>3</v>
      </c>
      <c r="C22" s="245" t="s">
        <v>177</v>
      </c>
      <c r="D22" s="284" t="s">
        <v>144</v>
      </c>
      <c r="E22" s="252">
        <v>223</v>
      </c>
      <c r="F22" s="265"/>
      <c r="G22" s="244"/>
      <c r="H22" s="245"/>
      <c r="I22" s="237"/>
      <c r="J22" s="252" t="s">
        <v>178</v>
      </c>
      <c r="K22" s="1"/>
      <c r="L22" s="244">
        <v>3</v>
      </c>
      <c r="M22" s="245" t="s">
        <v>179</v>
      </c>
      <c r="N22" s="237" t="s">
        <v>135</v>
      </c>
      <c r="O22" s="237">
        <v>138</v>
      </c>
    </row>
    <row r="23" spans="2:15" ht="17.100000000000001" customHeight="1">
      <c r="B23" s="244">
        <v>4</v>
      </c>
      <c r="C23" s="245" t="s">
        <v>180</v>
      </c>
      <c r="D23" s="284" t="s">
        <v>144</v>
      </c>
      <c r="E23" s="252">
        <v>162</v>
      </c>
      <c r="F23" s="265"/>
      <c r="G23" s="279" t="s">
        <v>169</v>
      </c>
      <c r="H23" s="280" t="s">
        <v>181</v>
      </c>
      <c r="I23" s="281" t="s">
        <v>138</v>
      </c>
      <c r="J23" s="283">
        <f>SUM(J24:J31)</f>
        <v>1821</v>
      </c>
      <c r="K23" s="1"/>
      <c r="L23" s="244">
        <v>4</v>
      </c>
      <c r="M23" s="245" t="s">
        <v>182</v>
      </c>
      <c r="N23" s="237" t="s">
        <v>135</v>
      </c>
      <c r="O23" s="237">
        <v>173</v>
      </c>
    </row>
    <row r="24" spans="2:15" ht="17.100000000000001" customHeight="1">
      <c r="B24" s="244">
        <v>5</v>
      </c>
      <c r="C24" s="245" t="s">
        <v>183</v>
      </c>
      <c r="D24" s="284" t="s">
        <v>135</v>
      </c>
      <c r="E24" s="252">
        <v>512</v>
      </c>
      <c r="F24" s="265"/>
      <c r="G24" s="244">
        <v>1</v>
      </c>
      <c r="H24" s="245" t="s">
        <v>184</v>
      </c>
      <c r="I24" s="237" t="s">
        <v>135</v>
      </c>
      <c r="J24" s="252">
        <v>96</v>
      </c>
      <c r="K24" s="1"/>
      <c r="L24" s="244">
        <v>5</v>
      </c>
      <c r="M24" s="245" t="s">
        <v>185</v>
      </c>
      <c r="N24" s="237" t="s">
        <v>144</v>
      </c>
      <c r="O24" s="237">
        <v>180</v>
      </c>
    </row>
    <row r="25" spans="2:15" ht="17.100000000000001" customHeight="1">
      <c r="B25" s="244">
        <v>6</v>
      </c>
      <c r="C25" s="245" t="s">
        <v>186</v>
      </c>
      <c r="D25" s="284" t="s">
        <v>135</v>
      </c>
      <c r="E25" s="252">
        <v>170</v>
      </c>
      <c r="F25" s="265"/>
      <c r="G25" s="244">
        <v>2</v>
      </c>
      <c r="H25" s="245" t="s">
        <v>187</v>
      </c>
      <c r="I25" s="237" t="s">
        <v>144</v>
      </c>
      <c r="J25" s="252">
        <v>89</v>
      </c>
      <c r="K25" s="1"/>
      <c r="L25" s="244">
        <v>6</v>
      </c>
      <c r="M25" s="245" t="s">
        <v>188</v>
      </c>
      <c r="N25" s="237" t="s">
        <v>135</v>
      </c>
      <c r="O25" s="237">
        <v>616</v>
      </c>
    </row>
    <row r="26" spans="2:15" ht="17.100000000000001" customHeight="1">
      <c r="B26" s="244"/>
      <c r="C26" s="245"/>
      <c r="D26" s="237"/>
      <c r="E26" s="277"/>
      <c r="F26" s="278"/>
      <c r="G26" s="244">
        <v>3</v>
      </c>
      <c r="H26" s="245" t="s">
        <v>189</v>
      </c>
      <c r="I26" s="237" t="s">
        <v>135</v>
      </c>
      <c r="J26" s="252">
        <v>405</v>
      </c>
      <c r="K26" s="1"/>
      <c r="L26" s="244">
        <v>7</v>
      </c>
      <c r="M26" s="245" t="s">
        <v>190</v>
      </c>
      <c r="N26" s="237" t="s">
        <v>144</v>
      </c>
      <c r="O26" s="237">
        <v>52</v>
      </c>
    </row>
    <row r="27" spans="2:15" ht="17.100000000000001" customHeight="1">
      <c r="B27" s="279" t="s">
        <v>191</v>
      </c>
      <c r="C27" s="280" t="s">
        <v>9</v>
      </c>
      <c r="D27" s="281" t="s">
        <v>138</v>
      </c>
      <c r="E27" s="283">
        <f>SUM(E28:E32)</f>
        <v>496</v>
      </c>
      <c r="F27" s="265"/>
      <c r="G27" s="244">
        <v>4</v>
      </c>
      <c r="H27" s="245" t="s">
        <v>192</v>
      </c>
      <c r="I27" s="237" t="s">
        <v>144</v>
      </c>
      <c r="J27" s="252">
        <v>163</v>
      </c>
      <c r="K27" s="1"/>
      <c r="L27" s="244">
        <v>8</v>
      </c>
      <c r="M27" s="245" t="s">
        <v>193</v>
      </c>
      <c r="N27" s="237" t="s">
        <v>144</v>
      </c>
      <c r="O27" s="237">
        <v>149</v>
      </c>
    </row>
    <row r="28" spans="2:15" ht="17.100000000000001" customHeight="1">
      <c r="B28" s="244">
        <v>1</v>
      </c>
      <c r="C28" s="245" t="s">
        <v>194</v>
      </c>
      <c r="D28" s="237" t="s">
        <v>135</v>
      </c>
      <c r="E28" s="252">
        <v>130</v>
      </c>
      <c r="F28" s="265"/>
      <c r="G28" s="244">
        <v>5</v>
      </c>
      <c r="H28" s="245" t="s">
        <v>192</v>
      </c>
      <c r="I28" s="237" t="s">
        <v>152</v>
      </c>
      <c r="J28" s="252">
        <v>679</v>
      </c>
      <c r="K28" s="1"/>
      <c r="L28" s="244">
        <v>9</v>
      </c>
      <c r="M28" s="245" t="s">
        <v>193</v>
      </c>
      <c r="N28" s="237" t="s">
        <v>152</v>
      </c>
      <c r="O28" s="237">
        <v>398</v>
      </c>
    </row>
    <row r="29" spans="2:15" ht="17.100000000000001" customHeight="1">
      <c r="B29" s="244">
        <v>2</v>
      </c>
      <c r="C29" s="245" t="s">
        <v>195</v>
      </c>
      <c r="D29" s="237" t="s">
        <v>144</v>
      </c>
      <c r="E29" s="252">
        <v>54</v>
      </c>
      <c r="F29" s="265"/>
      <c r="G29" s="244">
        <v>6</v>
      </c>
      <c r="H29" s="245" t="s">
        <v>196</v>
      </c>
      <c r="I29" s="237" t="s">
        <v>135</v>
      </c>
      <c r="J29" s="252">
        <v>144</v>
      </c>
      <c r="K29" s="1"/>
      <c r="L29" s="244"/>
      <c r="M29" s="245"/>
      <c r="N29" s="237"/>
      <c r="O29" s="252"/>
    </row>
    <row r="30" spans="2:15" ht="17.100000000000001" customHeight="1">
      <c r="B30" s="244">
        <v>3</v>
      </c>
      <c r="C30" s="245" t="s">
        <v>197</v>
      </c>
      <c r="D30" s="237" t="s">
        <v>135</v>
      </c>
      <c r="E30" s="252">
        <v>72</v>
      </c>
      <c r="F30" s="265"/>
      <c r="G30" s="244">
        <v>7</v>
      </c>
      <c r="H30" s="245" t="s">
        <v>198</v>
      </c>
      <c r="I30" s="237" t="s">
        <v>144</v>
      </c>
      <c r="J30" s="252">
        <v>150</v>
      </c>
      <c r="K30" s="1"/>
      <c r="L30" s="279" t="s">
        <v>199</v>
      </c>
      <c r="M30" s="280" t="s">
        <v>17</v>
      </c>
      <c r="N30" s="281" t="s">
        <v>138</v>
      </c>
      <c r="O30" s="283">
        <f>SUM(O31:O40)</f>
        <v>1791</v>
      </c>
    </row>
    <row r="31" spans="2:15" ht="17.100000000000001" customHeight="1">
      <c r="B31" s="244">
        <v>4</v>
      </c>
      <c r="C31" s="245" t="s">
        <v>200</v>
      </c>
      <c r="D31" s="237" t="s">
        <v>135</v>
      </c>
      <c r="E31" s="252">
        <v>93</v>
      </c>
      <c r="F31" s="265"/>
      <c r="G31" s="244">
        <v>8</v>
      </c>
      <c r="H31" s="245" t="s">
        <v>201</v>
      </c>
      <c r="I31" s="237" t="s">
        <v>144</v>
      </c>
      <c r="J31" s="252">
        <v>95</v>
      </c>
      <c r="K31" s="1"/>
      <c r="L31" s="244">
        <v>1</v>
      </c>
      <c r="M31" s="245" t="s">
        <v>202</v>
      </c>
      <c r="N31" s="237" t="s">
        <v>144</v>
      </c>
      <c r="O31" s="237">
        <v>119</v>
      </c>
    </row>
    <row r="32" spans="2:15" ht="17.100000000000001" customHeight="1">
      <c r="B32" s="244">
        <v>5</v>
      </c>
      <c r="C32" s="245" t="s">
        <v>203</v>
      </c>
      <c r="D32" s="237" t="s">
        <v>135</v>
      </c>
      <c r="E32" s="252">
        <v>147</v>
      </c>
      <c r="F32" s="278"/>
      <c r="G32" s="244"/>
      <c r="H32" s="245"/>
      <c r="I32" s="237"/>
      <c r="J32" s="252"/>
      <c r="K32" s="1"/>
      <c r="L32" s="244">
        <v>2</v>
      </c>
      <c r="M32" s="245" t="s">
        <v>204</v>
      </c>
      <c r="N32" s="237" t="s">
        <v>135</v>
      </c>
      <c r="O32" s="237">
        <v>220</v>
      </c>
    </row>
    <row r="33" spans="2:15" ht="17.100000000000001" customHeight="1">
      <c r="B33" s="244"/>
      <c r="C33" s="245"/>
      <c r="D33" s="237"/>
      <c r="E33" s="252"/>
      <c r="F33" s="265"/>
      <c r="G33" s="279" t="s">
        <v>191</v>
      </c>
      <c r="H33" s="280" t="s">
        <v>12</v>
      </c>
      <c r="I33" s="281" t="s">
        <v>138</v>
      </c>
      <c r="J33" s="283">
        <f>SUM(J34:J39)</f>
        <v>1009</v>
      </c>
      <c r="K33" s="1"/>
      <c r="L33" s="244">
        <v>3</v>
      </c>
      <c r="M33" s="245" t="s">
        <v>205</v>
      </c>
      <c r="N33" s="237" t="s">
        <v>144</v>
      </c>
      <c r="O33" s="237">
        <v>51</v>
      </c>
    </row>
    <row r="34" spans="2:15" ht="17.100000000000001" customHeight="1">
      <c r="B34" s="279" t="s">
        <v>206</v>
      </c>
      <c r="C34" s="280" t="s">
        <v>207</v>
      </c>
      <c r="D34" s="281" t="s">
        <v>138</v>
      </c>
      <c r="E34" s="283">
        <f>SUM(E35:E39)</f>
        <v>1906</v>
      </c>
      <c r="F34" s="265"/>
      <c r="G34" s="244">
        <v>1</v>
      </c>
      <c r="H34" s="245" t="s">
        <v>208</v>
      </c>
      <c r="I34" s="237" t="s">
        <v>144</v>
      </c>
      <c r="J34" s="252">
        <v>74</v>
      </c>
      <c r="K34" s="1"/>
      <c r="L34" s="244">
        <v>4</v>
      </c>
      <c r="M34" s="245" t="s">
        <v>209</v>
      </c>
      <c r="N34" s="237" t="s">
        <v>135</v>
      </c>
      <c r="O34" s="237">
        <v>576</v>
      </c>
    </row>
    <row r="35" spans="2:15" ht="17.100000000000001" customHeight="1">
      <c r="B35" s="244">
        <v>1</v>
      </c>
      <c r="C35" s="245" t="s">
        <v>210</v>
      </c>
      <c r="D35" s="237" t="s">
        <v>135</v>
      </c>
      <c r="E35" s="252">
        <v>399</v>
      </c>
      <c r="F35" s="265"/>
      <c r="G35" s="244">
        <v>2</v>
      </c>
      <c r="H35" s="245" t="s">
        <v>211</v>
      </c>
      <c r="I35" s="237" t="s">
        <v>144</v>
      </c>
      <c r="J35" s="252">
        <v>117</v>
      </c>
      <c r="K35" s="1"/>
      <c r="L35" s="244">
        <v>5</v>
      </c>
      <c r="M35" s="245" t="s">
        <v>212</v>
      </c>
      <c r="N35" s="237" t="s">
        <v>152</v>
      </c>
      <c r="O35" s="237">
        <v>30</v>
      </c>
    </row>
    <row r="36" spans="2:15" ht="17.100000000000001" customHeight="1">
      <c r="B36" s="244">
        <v>2</v>
      </c>
      <c r="C36" s="245" t="s">
        <v>213</v>
      </c>
      <c r="D36" s="237" t="s">
        <v>135</v>
      </c>
      <c r="E36" s="252">
        <v>632</v>
      </c>
      <c r="F36" s="265"/>
      <c r="G36" s="244">
        <v>3</v>
      </c>
      <c r="H36" s="245" t="s">
        <v>214</v>
      </c>
      <c r="I36" s="237" t="s">
        <v>144</v>
      </c>
      <c r="J36" s="252">
        <v>93</v>
      </c>
      <c r="K36" s="1"/>
      <c r="L36" s="244">
        <v>6</v>
      </c>
      <c r="M36" s="245" t="s">
        <v>215</v>
      </c>
      <c r="N36" s="237" t="s">
        <v>144</v>
      </c>
      <c r="O36" s="237">
        <v>63</v>
      </c>
    </row>
    <row r="37" spans="2:15" ht="17.100000000000001" customHeight="1">
      <c r="B37" s="244">
        <v>3</v>
      </c>
      <c r="C37" s="245" t="s">
        <v>216</v>
      </c>
      <c r="D37" s="237" t="s">
        <v>144</v>
      </c>
      <c r="E37" s="252">
        <v>147</v>
      </c>
      <c r="F37" s="265"/>
      <c r="G37" s="244">
        <v>4</v>
      </c>
      <c r="H37" s="245" t="s">
        <v>217</v>
      </c>
      <c r="I37" s="237" t="s">
        <v>144</v>
      </c>
      <c r="J37" s="252">
        <v>85</v>
      </c>
      <c r="K37" s="1"/>
      <c r="L37" s="244">
        <v>7</v>
      </c>
      <c r="M37" s="245" t="s">
        <v>218</v>
      </c>
      <c r="N37" s="237" t="s">
        <v>144</v>
      </c>
      <c r="O37" s="237">
        <v>72</v>
      </c>
    </row>
    <row r="38" spans="2:15" ht="17.100000000000001" customHeight="1">
      <c r="B38" s="244">
        <v>4</v>
      </c>
      <c r="C38" s="245" t="s">
        <v>219</v>
      </c>
      <c r="D38" s="237" t="s">
        <v>135</v>
      </c>
      <c r="E38" s="252">
        <v>584</v>
      </c>
      <c r="F38" s="265"/>
      <c r="G38" s="244">
        <v>5</v>
      </c>
      <c r="H38" s="245" t="s">
        <v>220</v>
      </c>
      <c r="I38" s="237" t="s">
        <v>135</v>
      </c>
      <c r="J38" s="252">
        <v>548</v>
      </c>
      <c r="K38" s="1"/>
      <c r="L38" s="244">
        <v>8</v>
      </c>
      <c r="M38" s="245" t="s">
        <v>221</v>
      </c>
      <c r="N38" s="237" t="s">
        <v>144</v>
      </c>
      <c r="O38" s="237">
        <v>96</v>
      </c>
    </row>
    <row r="39" spans="2:15" ht="17.100000000000001" customHeight="1">
      <c r="B39" s="244">
        <v>5</v>
      </c>
      <c r="C39" s="245" t="s">
        <v>222</v>
      </c>
      <c r="D39" s="237" t="s">
        <v>144</v>
      </c>
      <c r="E39" s="252">
        <v>144</v>
      </c>
      <c r="F39" s="265"/>
      <c r="G39" s="244">
        <v>6</v>
      </c>
      <c r="H39" s="245" t="s">
        <v>223</v>
      </c>
      <c r="I39" s="237" t="s">
        <v>135</v>
      </c>
      <c r="J39" s="252">
        <v>92</v>
      </c>
      <c r="K39" s="1"/>
      <c r="L39" s="244">
        <v>9</v>
      </c>
      <c r="M39" s="245" t="s">
        <v>224</v>
      </c>
      <c r="N39" s="237" t="s">
        <v>144</v>
      </c>
      <c r="O39" s="237">
        <v>175</v>
      </c>
    </row>
    <row r="40" spans="2:15" ht="17.100000000000001" customHeight="1">
      <c r="B40" s="244"/>
      <c r="C40" s="245"/>
      <c r="D40" s="237"/>
      <c r="E40" s="252"/>
      <c r="F40" s="265"/>
      <c r="G40" s="244"/>
      <c r="H40" s="245"/>
      <c r="I40" s="237"/>
      <c r="J40" s="252"/>
      <c r="K40" s="1"/>
      <c r="L40" s="285">
        <v>10</v>
      </c>
      <c r="M40" s="270" t="s">
        <v>224</v>
      </c>
      <c r="N40" s="286" t="s">
        <v>152</v>
      </c>
      <c r="O40" s="237">
        <v>389</v>
      </c>
    </row>
    <row r="41" spans="2:15" ht="17.100000000000001" customHeight="1" thickBot="1">
      <c r="B41" s="279" t="s">
        <v>136</v>
      </c>
      <c r="C41" s="280" t="s">
        <v>11</v>
      </c>
      <c r="D41" s="281" t="s">
        <v>138</v>
      </c>
      <c r="E41" s="283">
        <f>SUM(E42+E43+E44+J6+J7)</f>
        <v>718</v>
      </c>
      <c r="F41" s="265"/>
      <c r="G41" s="238" t="s">
        <v>206</v>
      </c>
      <c r="H41" s="239" t="s">
        <v>13</v>
      </c>
      <c r="I41" s="266" t="s">
        <v>138</v>
      </c>
      <c r="J41" s="283">
        <f>SUM(J42:J44)</f>
        <v>1103</v>
      </c>
      <c r="K41" s="1"/>
      <c r="L41" s="287"/>
      <c r="M41" s="288"/>
      <c r="N41" s="289"/>
      <c r="O41" s="290"/>
    </row>
    <row r="42" spans="2:15" ht="17.100000000000001" customHeight="1" thickTop="1">
      <c r="B42" s="244">
        <v>1</v>
      </c>
      <c r="C42" s="245" t="s">
        <v>225</v>
      </c>
      <c r="D42" s="237" t="s">
        <v>144</v>
      </c>
      <c r="E42" s="252">
        <v>96</v>
      </c>
      <c r="F42" s="265"/>
      <c r="G42" s="244">
        <v>1</v>
      </c>
      <c r="H42" s="245" t="s">
        <v>226</v>
      </c>
      <c r="I42" s="237" t="s">
        <v>135</v>
      </c>
      <c r="J42" s="252">
        <v>287</v>
      </c>
      <c r="K42" s="1"/>
      <c r="L42" s="291" t="s">
        <v>227</v>
      </c>
      <c r="M42" s="292"/>
      <c r="N42" s="293" t="s">
        <v>228</v>
      </c>
      <c r="O42" s="294">
        <f>SUM(E8+E19+E27+E34+E41+J14+J23+J33+J41+O6+O19+O30)</f>
        <v>20079</v>
      </c>
    </row>
    <row r="43" spans="2:15" ht="17.100000000000001" customHeight="1" thickBot="1">
      <c r="B43" s="244">
        <v>2</v>
      </c>
      <c r="C43" s="245" t="s">
        <v>229</v>
      </c>
      <c r="D43" s="237" t="s">
        <v>135</v>
      </c>
      <c r="E43" s="252">
        <v>95</v>
      </c>
      <c r="F43" s="265"/>
      <c r="G43" s="244">
        <v>2</v>
      </c>
      <c r="H43" s="245" t="s">
        <v>230</v>
      </c>
      <c r="I43" s="237" t="s">
        <v>135</v>
      </c>
      <c r="J43" s="252">
        <v>165</v>
      </c>
      <c r="K43" s="1"/>
      <c r="L43" s="295"/>
      <c r="M43" s="296"/>
      <c r="N43" s="297"/>
      <c r="O43" s="298"/>
    </row>
    <row r="44" spans="2:15" ht="17.100000000000001" customHeight="1" thickBot="1">
      <c r="B44" s="248">
        <v>3</v>
      </c>
      <c r="C44" s="249" t="s">
        <v>231</v>
      </c>
      <c r="D44" s="250" t="s">
        <v>144</v>
      </c>
      <c r="E44" s="251">
        <v>64</v>
      </c>
      <c r="F44" s="265"/>
      <c r="G44" s="299">
        <v>3</v>
      </c>
      <c r="H44" s="300" t="s">
        <v>232</v>
      </c>
      <c r="I44" s="301" t="s">
        <v>135</v>
      </c>
      <c r="J44" s="251">
        <v>651</v>
      </c>
      <c r="K44" s="1"/>
      <c r="L44" s="302"/>
      <c r="M44" s="302"/>
      <c r="N44" s="302"/>
      <c r="O44" s="302"/>
    </row>
    <row r="45" spans="2:15" ht="15" customHeight="1">
      <c r="B45" s="265"/>
      <c r="C45" s="303"/>
      <c r="D45" s="304"/>
      <c r="E45" s="305"/>
      <c r="F45" s="306"/>
      <c r="G45" s="303"/>
      <c r="H45" s="306"/>
      <c r="I45" s="307"/>
      <c r="J45" s="1"/>
      <c r="K45" s="1"/>
      <c r="L45" s="1"/>
      <c r="M45" s="1"/>
      <c r="N45" s="1"/>
      <c r="O45" s="1"/>
    </row>
    <row r="46" spans="2:15" ht="15" customHeight="1">
      <c r="B46" s="265"/>
      <c r="C46" s="303" t="s">
        <v>233</v>
      </c>
      <c r="D46" s="304"/>
      <c r="E46" s="305"/>
      <c r="F46" s="306"/>
      <c r="G46" s="303"/>
      <c r="H46" s="306"/>
      <c r="I46" s="3"/>
      <c r="J46" s="3"/>
      <c r="K46" s="1"/>
    </row>
    <row r="47" spans="2:15" ht="15" customHeight="1"/>
    <row r="48" spans="2:15" ht="15" customHeight="1"/>
    <row r="49" spans="2:15" ht="15" customHeight="1">
      <c r="L49" s="308"/>
      <c r="M49" s="309"/>
      <c r="N49" s="310"/>
      <c r="O49" s="310"/>
    </row>
    <row r="50" spans="2:15" ht="15" customHeight="1"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08"/>
      <c r="M50" s="309"/>
      <c r="N50" s="310"/>
      <c r="O50" s="310"/>
    </row>
    <row r="51" spans="2:15" ht="15" customHeight="1"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02" customWidth="1"/>
    <col min="2" max="3" width="9.140625" style="102" customWidth="1"/>
    <col min="4" max="4" width="4.85546875" style="102" customWidth="1"/>
    <col min="5" max="6" width="9.140625" style="102" customWidth="1"/>
    <col min="7" max="7" width="7.140625" style="102" customWidth="1"/>
    <col min="8" max="8" width="28.85546875" style="102" customWidth="1"/>
    <col min="9" max="9" width="7.5703125" style="102" customWidth="1"/>
    <col min="10" max="10" width="6.5703125" style="102" customWidth="1"/>
    <col min="11" max="11" width="8.7109375" style="102" customWidth="1"/>
    <col min="12" max="12" width="11.5703125" style="102" customWidth="1"/>
    <col min="13" max="28" width="9.140625" style="102" customWidth="1"/>
    <col min="29" max="16384" width="9.140625" style="116"/>
  </cols>
  <sheetData>
    <row r="1" spans="1:32" s="104" customFormat="1" ht="12.7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3"/>
    </row>
    <row r="2" spans="1:32" s="104" customFormat="1" ht="12.75">
      <c r="A2" s="102"/>
      <c r="B2" s="102" t="s">
        <v>85</v>
      </c>
      <c r="C2" s="102" t="s">
        <v>86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1:32" s="104" customFormat="1" ht="12.75">
      <c r="A3" s="102"/>
      <c r="B3" s="102" t="s">
        <v>87</v>
      </c>
      <c r="C3" s="102">
        <v>23346</v>
      </c>
      <c r="D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32" s="104" customFormat="1" ht="12.75">
      <c r="A4" s="102"/>
      <c r="B4" s="102" t="s">
        <v>88</v>
      </c>
      <c r="C4" s="102">
        <v>22201</v>
      </c>
      <c r="D4" s="102"/>
      <c r="H4" s="102" t="s">
        <v>89</v>
      </c>
      <c r="I4" s="104">
        <v>19</v>
      </c>
      <c r="J4" s="104">
        <f t="shared" ref="J4:J9" si="0">K4+K10</f>
        <v>19</v>
      </c>
      <c r="K4" s="102">
        <v>13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</row>
    <row r="5" spans="1:32" s="104" customFormat="1" ht="12.75">
      <c r="A5" s="102"/>
      <c r="B5" s="102" t="s">
        <v>90</v>
      </c>
      <c r="C5" s="102">
        <v>20828</v>
      </c>
      <c r="D5" s="102"/>
      <c r="E5" s="102"/>
      <c r="F5" s="102" t="s">
        <v>91</v>
      </c>
      <c r="H5" s="102" t="s">
        <v>92</v>
      </c>
      <c r="I5" s="104">
        <v>0</v>
      </c>
      <c r="J5" s="104">
        <f t="shared" si="0"/>
        <v>0</v>
      </c>
      <c r="K5" s="102">
        <v>0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</row>
    <row r="6" spans="1:32" s="104" customFormat="1" ht="12.75">
      <c r="A6" s="102"/>
      <c r="B6" s="102" t="s">
        <v>93</v>
      </c>
      <c r="C6" s="102">
        <v>20211</v>
      </c>
      <c r="D6" s="102"/>
      <c r="E6" s="102" t="s">
        <v>94</v>
      </c>
      <c r="F6" s="102">
        <v>3788</v>
      </c>
      <c r="H6" s="104" t="s">
        <v>95</v>
      </c>
      <c r="I6" s="104">
        <v>0</v>
      </c>
      <c r="J6" s="104">
        <f t="shared" si="0"/>
        <v>0</v>
      </c>
      <c r="K6" s="104">
        <v>0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1:32" s="104" customFormat="1" ht="12.75">
      <c r="A7" s="102"/>
      <c r="B7" s="102" t="s">
        <v>96</v>
      </c>
      <c r="C7" s="102">
        <v>19507</v>
      </c>
      <c r="D7" s="102"/>
      <c r="E7" s="102" t="s">
        <v>97</v>
      </c>
      <c r="F7" s="102">
        <v>5981</v>
      </c>
      <c r="H7" s="105" t="s">
        <v>98</v>
      </c>
      <c r="I7" s="104">
        <v>8</v>
      </c>
      <c r="J7" s="104">
        <f t="shared" si="0"/>
        <v>8</v>
      </c>
      <c r="K7" s="102">
        <v>8</v>
      </c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s="104" customFormat="1" ht="12.75">
      <c r="A8" s="102"/>
      <c r="B8" s="102" t="s">
        <v>99</v>
      </c>
      <c r="C8" s="102">
        <v>18949</v>
      </c>
      <c r="D8" s="102"/>
      <c r="E8" s="102" t="s">
        <v>100</v>
      </c>
      <c r="F8" s="102">
        <v>4154</v>
      </c>
      <c r="H8" s="104" t="s">
        <v>101</v>
      </c>
      <c r="I8" s="104">
        <v>4</v>
      </c>
      <c r="J8" s="104">
        <f t="shared" si="0"/>
        <v>4</v>
      </c>
      <c r="K8" s="102">
        <v>4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</row>
    <row r="9" spans="1:32" s="104" customFormat="1" ht="12.75">
      <c r="A9" s="102"/>
      <c r="B9" s="102" t="s">
        <v>102</v>
      </c>
      <c r="C9" s="102">
        <v>18673</v>
      </c>
      <c r="D9" s="102"/>
      <c r="E9" s="102" t="s">
        <v>103</v>
      </c>
      <c r="F9" s="102">
        <v>3176</v>
      </c>
      <c r="H9" s="104" t="s">
        <v>104</v>
      </c>
      <c r="I9" s="104">
        <v>0</v>
      </c>
      <c r="J9" s="104">
        <f t="shared" si="0"/>
        <v>0</v>
      </c>
      <c r="K9" s="102">
        <v>0</v>
      </c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</row>
    <row r="10" spans="1:32" s="104" customFormat="1" ht="12.75">
      <c r="A10" s="102"/>
      <c r="B10" s="102" t="s">
        <v>105</v>
      </c>
      <c r="C10" s="102">
        <v>18300</v>
      </c>
      <c r="D10" s="102"/>
      <c r="E10" s="102" t="s">
        <v>106</v>
      </c>
      <c r="F10" s="102">
        <v>5397</v>
      </c>
      <c r="K10" s="104">
        <v>6</v>
      </c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</row>
    <row r="11" spans="1:32" s="104" customFormat="1" ht="12.75">
      <c r="A11" s="102"/>
      <c r="B11" s="102" t="s">
        <v>107</v>
      </c>
      <c r="C11" s="102">
        <v>17926</v>
      </c>
      <c r="D11" s="102"/>
      <c r="E11" s="102" t="s">
        <v>87</v>
      </c>
      <c r="F11" s="102">
        <v>4350</v>
      </c>
      <c r="K11" s="104">
        <v>0</v>
      </c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</row>
    <row r="12" spans="1:32" s="104" customFormat="1" ht="12.75">
      <c r="A12" s="102"/>
      <c r="B12" s="102" t="s">
        <v>108</v>
      </c>
      <c r="C12" s="102">
        <v>17914</v>
      </c>
      <c r="D12" s="102"/>
      <c r="E12" s="102"/>
      <c r="F12" s="102"/>
      <c r="K12" s="104">
        <v>0</v>
      </c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</row>
    <row r="13" spans="1:32" s="104" customFormat="1" ht="12.75">
      <c r="A13" s="102"/>
      <c r="B13" s="102" t="s">
        <v>109</v>
      </c>
      <c r="C13" s="102">
        <v>18498</v>
      </c>
      <c r="D13" s="102"/>
      <c r="E13" s="102" t="s">
        <v>105</v>
      </c>
      <c r="F13" s="102">
        <v>3452</v>
      </c>
      <c r="K13" s="104">
        <v>0</v>
      </c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</row>
    <row r="14" spans="1:32" s="104" customFormat="1" ht="12.75">
      <c r="A14" s="102"/>
      <c r="B14" s="102" t="s">
        <v>110</v>
      </c>
      <c r="C14" s="102">
        <v>20174</v>
      </c>
      <c r="D14" s="102"/>
      <c r="E14" s="102" t="s">
        <v>107</v>
      </c>
      <c r="F14" s="102">
        <v>3763</v>
      </c>
      <c r="K14" s="104">
        <v>0</v>
      </c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</row>
    <row r="15" spans="1:32" s="104" customFormat="1" ht="12.75">
      <c r="A15" s="102"/>
      <c r="B15" s="102" t="s">
        <v>111</v>
      </c>
      <c r="C15" s="102">
        <v>20079</v>
      </c>
      <c r="D15" s="102"/>
      <c r="E15" s="102" t="s">
        <v>108</v>
      </c>
      <c r="F15" s="102">
        <v>3180</v>
      </c>
      <c r="J15" s="102"/>
      <c r="K15" s="104">
        <v>0</v>
      </c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</row>
    <row r="16" spans="1:32" s="104" customFormat="1" ht="12.75">
      <c r="A16" s="102"/>
      <c r="B16" s="102"/>
      <c r="E16" s="102" t="s">
        <v>109</v>
      </c>
      <c r="F16" s="102">
        <v>2211</v>
      </c>
      <c r="H16" s="102"/>
      <c r="I16" s="102"/>
      <c r="J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F16" s="106"/>
    </row>
    <row r="17" spans="1:32" s="104" customFormat="1" ht="12.75">
      <c r="A17" s="102"/>
      <c r="B17" s="102"/>
      <c r="C17" s="102"/>
      <c r="D17" s="102"/>
      <c r="E17" s="102" t="s">
        <v>110</v>
      </c>
      <c r="F17" s="102">
        <v>3771</v>
      </c>
      <c r="H17" s="102"/>
      <c r="I17" s="102"/>
      <c r="J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F17" s="106"/>
    </row>
    <row r="18" spans="1:32" s="104" customFormat="1" ht="12.75">
      <c r="A18" s="102"/>
      <c r="B18" s="102"/>
      <c r="C18" s="102"/>
      <c r="D18" s="102"/>
      <c r="E18" s="102" t="s">
        <v>111</v>
      </c>
      <c r="F18" s="102">
        <v>3319</v>
      </c>
      <c r="H18" s="102"/>
      <c r="I18" s="107"/>
      <c r="J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F18" s="106"/>
    </row>
    <row r="19" spans="1:32" s="104" customFormat="1" ht="12.75">
      <c r="A19" s="102"/>
      <c r="B19" s="102"/>
      <c r="C19" s="102"/>
      <c r="D19" s="102"/>
      <c r="G19" s="102"/>
      <c r="H19" s="102"/>
      <c r="I19" s="102"/>
      <c r="J19" s="102"/>
      <c r="K19" s="108">
        <f>K22+K23+K24+K25+K26+K27+K28+K29+K30+K31+K32+K33+K34</f>
        <v>1.0000517498565691</v>
      </c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F19" s="106"/>
    </row>
    <row r="20" spans="1:32" s="104" customFormat="1" ht="12.75">
      <c r="A20" s="102"/>
      <c r="B20" s="102"/>
      <c r="C20" s="102"/>
      <c r="D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F20" s="106"/>
    </row>
    <row r="21" spans="1:32" s="104" customFormat="1" ht="12.75">
      <c r="A21" s="102"/>
      <c r="B21" s="102"/>
      <c r="C21" s="102"/>
      <c r="D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F21" s="106"/>
    </row>
    <row r="22" spans="1:32" s="104" customFormat="1" ht="12.75">
      <c r="A22" s="102"/>
      <c r="B22" s="102">
        <v>1357</v>
      </c>
      <c r="C22" s="102"/>
      <c r="D22" s="102"/>
      <c r="E22" s="102"/>
      <c r="F22" s="102"/>
      <c r="G22" s="102"/>
      <c r="H22" s="102"/>
      <c r="I22" s="102"/>
      <c r="J22" s="109" t="s">
        <v>112</v>
      </c>
      <c r="K22" s="106">
        <f t="shared" ref="K22:K34" si="1">B22/B$36</f>
        <v>0.38927137119908206</v>
      </c>
      <c r="L22" s="110">
        <f t="shared" ref="L22:L34" si="2">B22/B$36</f>
        <v>0.38927137119908206</v>
      </c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F22" s="106"/>
    </row>
    <row r="23" spans="1:32" s="104" customFormat="1" ht="12.75">
      <c r="A23" s="102"/>
      <c r="B23" s="102">
        <v>64</v>
      </c>
      <c r="C23" s="102"/>
      <c r="D23" s="102"/>
      <c r="E23" s="102"/>
      <c r="F23" s="102"/>
      <c r="G23" s="102"/>
      <c r="H23" s="102"/>
      <c r="I23" s="102"/>
      <c r="J23" s="109" t="s">
        <v>113</v>
      </c>
      <c r="K23" s="106">
        <f t="shared" si="1"/>
        <v>1.835915088927137E-2</v>
      </c>
      <c r="L23" s="111">
        <f t="shared" si="2"/>
        <v>1.835915088927137E-2</v>
      </c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F23" s="106"/>
    </row>
    <row r="24" spans="1:32" s="104" customFormat="1" ht="12.75">
      <c r="A24" s="102"/>
      <c r="B24" s="102">
        <v>26</v>
      </c>
      <c r="C24" s="102"/>
      <c r="D24" s="102"/>
      <c r="E24" s="102"/>
      <c r="F24" s="102"/>
      <c r="G24" s="102"/>
      <c r="H24" s="102"/>
      <c r="I24" s="102"/>
      <c r="J24" s="109" t="s">
        <v>114</v>
      </c>
      <c r="K24" s="106">
        <f t="shared" si="1"/>
        <v>7.4584050487664947E-3</v>
      </c>
      <c r="L24" s="111">
        <f t="shared" si="2"/>
        <v>7.4584050487664947E-3</v>
      </c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F24" s="106"/>
    </row>
    <row r="25" spans="1:32" s="104" customFormat="1" ht="12.75" customHeight="1">
      <c r="A25" s="102"/>
      <c r="B25" s="102">
        <v>89</v>
      </c>
      <c r="C25" s="102"/>
      <c r="D25" s="102"/>
      <c r="E25" s="102"/>
      <c r="F25" s="102"/>
      <c r="G25" s="102"/>
      <c r="H25" s="102"/>
      <c r="J25" s="112" t="s">
        <v>115</v>
      </c>
      <c r="K25" s="106">
        <f t="shared" si="1"/>
        <v>2.5530694205393001E-2</v>
      </c>
      <c r="L25" s="111">
        <f t="shared" si="2"/>
        <v>2.5530694205393001E-2</v>
      </c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F25" s="106"/>
    </row>
    <row r="26" spans="1:32" s="104" customFormat="1" ht="12.75" customHeight="1">
      <c r="A26" s="102"/>
      <c r="B26" s="102">
        <v>82</v>
      </c>
      <c r="C26" s="102"/>
      <c r="D26" s="102"/>
      <c r="E26" s="102"/>
      <c r="F26" s="102"/>
      <c r="G26" s="102"/>
      <c r="H26" s="102"/>
      <c r="I26" s="102"/>
      <c r="J26" s="109" t="s">
        <v>116</v>
      </c>
      <c r="K26" s="106">
        <f t="shared" si="1"/>
        <v>2.3522662076878944E-2</v>
      </c>
      <c r="L26" s="110">
        <f t="shared" si="2"/>
        <v>2.3522662076878944E-2</v>
      </c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F26" s="106"/>
    </row>
    <row r="27" spans="1:32" s="104" customFormat="1" ht="12.75">
      <c r="A27" s="102"/>
      <c r="B27" s="102">
        <v>31</v>
      </c>
      <c r="C27" s="102"/>
      <c r="D27" s="102"/>
      <c r="E27" s="102"/>
      <c r="F27" s="102"/>
      <c r="G27" s="102"/>
      <c r="H27" s="102"/>
      <c r="I27" s="102"/>
      <c r="J27" s="112" t="s">
        <v>117</v>
      </c>
      <c r="K27" s="106">
        <f t="shared" si="1"/>
        <v>8.8927137119908205E-3</v>
      </c>
      <c r="L27" s="110">
        <f t="shared" si="2"/>
        <v>8.8927137119908205E-3</v>
      </c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F27" s="106"/>
    </row>
    <row r="28" spans="1:32" s="104" customFormat="1" ht="12.75">
      <c r="A28" s="102"/>
      <c r="B28" s="102">
        <v>179</v>
      </c>
      <c r="C28" s="102"/>
      <c r="D28" s="102"/>
      <c r="E28" s="102"/>
      <c r="F28" s="102"/>
      <c r="G28" s="102"/>
      <c r="H28" s="102"/>
      <c r="I28" s="102"/>
      <c r="J28" s="112" t="s">
        <v>118</v>
      </c>
      <c r="K28" s="106">
        <v>5.1400000000000001E-2</v>
      </c>
      <c r="L28" s="111">
        <f t="shared" si="2"/>
        <v>5.1348250143430869E-2</v>
      </c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F28" s="106"/>
    </row>
    <row r="29" spans="1:32" s="104" customFormat="1" ht="12.75">
      <c r="A29" s="102"/>
      <c r="B29" s="102">
        <v>164</v>
      </c>
      <c r="C29" s="102"/>
      <c r="D29" s="102"/>
      <c r="E29" s="102"/>
      <c r="F29" s="102"/>
      <c r="G29" s="102"/>
      <c r="H29" s="102"/>
      <c r="I29" s="102"/>
      <c r="J29" s="112" t="s">
        <v>119</v>
      </c>
      <c r="K29" s="106">
        <f t="shared" si="1"/>
        <v>4.7045324153757888E-2</v>
      </c>
      <c r="L29" s="111">
        <f t="shared" si="2"/>
        <v>4.7045324153757888E-2</v>
      </c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F29" s="113"/>
    </row>
    <row r="30" spans="1:32" s="104" customFormat="1" ht="12.75">
      <c r="A30" s="102"/>
      <c r="B30" s="102">
        <v>103</v>
      </c>
      <c r="C30" s="102"/>
      <c r="D30" s="102"/>
      <c r="E30" s="102"/>
      <c r="F30" s="102"/>
      <c r="G30" s="102"/>
      <c r="H30" s="102"/>
      <c r="I30" s="102"/>
      <c r="J30" s="112" t="s">
        <v>120</v>
      </c>
      <c r="K30" s="106">
        <f t="shared" si="1"/>
        <v>2.9546758462421115E-2</v>
      </c>
      <c r="L30" s="111">
        <f t="shared" si="2"/>
        <v>2.9546758462421115E-2</v>
      </c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</row>
    <row r="31" spans="1:32" s="104" customFormat="1" ht="12.75">
      <c r="A31" s="102"/>
      <c r="B31" s="102">
        <v>718</v>
      </c>
      <c r="C31" s="102"/>
      <c r="D31" s="102"/>
      <c r="E31" s="102"/>
      <c r="F31" s="102"/>
      <c r="G31" s="102"/>
      <c r="H31" s="102"/>
      <c r="I31" s="102"/>
      <c r="J31" s="112" t="s">
        <v>121</v>
      </c>
      <c r="K31" s="106">
        <f t="shared" si="1"/>
        <v>0.2059667240390132</v>
      </c>
      <c r="L31" s="111">
        <f t="shared" si="2"/>
        <v>0.2059667240390132</v>
      </c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</row>
    <row r="32" spans="1:32" s="104" customFormat="1" ht="12.75">
      <c r="A32" s="102"/>
      <c r="B32" s="102">
        <v>324</v>
      </c>
      <c r="C32" s="102"/>
      <c r="D32" s="102"/>
      <c r="E32" s="102"/>
      <c r="F32" s="102"/>
      <c r="G32" s="102"/>
      <c r="H32" s="102"/>
      <c r="I32" s="102"/>
      <c r="J32" s="112" t="s">
        <v>122</v>
      </c>
      <c r="K32" s="106">
        <f t="shared" si="1"/>
        <v>9.2943201376936319E-2</v>
      </c>
      <c r="L32" s="111">
        <f t="shared" si="2"/>
        <v>9.2943201376936319E-2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1:28" s="104" customFormat="1" ht="12.75">
      <c r="A33" s="102"/>
      <c r="B33" s="102">
        <v>22</v>
      </c>
      <c r="C33" s="102"/>
      <c r="D33" s="102"/>
      <c r="E33" s="102"/>
      <c r="F33" s="102"/>
      <c r="G33" s="102"/>
      <c r="H33" s="102"/>
      <c r="I33" s="102"/>
      <c r="J33" s="112" t="s">
        <v>123</v>
      </c>
      <c r="K33" s="106">
        <f t="shared" si="1"/>
        <v>6.3109581181870341E-3</v>
      </c>
      <c r="L33" s="110">
        <f t="shared" si="2"/>
        <v>6.3109581181870341E-3</v>
      </c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s="104" customFormat="1" ht="12.75">
      <c r="A34" s="102"/>
      <c r="B34" s="102">
        <v>327</v>
      </c>
      <c r="C34" s="102"/>
      <c r="D34" s="102"/>
      <c r="E34" s="102"/>
      <c r="F34" s="102"/>
      <c r="G34" s="102"/>
      <c r="H34" s="102"/>
      <c r="I34" s="102"/>
      <c r="J34" s="112" t="s">
        <v>124</v>
      </c>
      <c r="K34" s="106">
        <f t="shared" si="1"/>
        <v>9.3803786574870915E-2</v>
      </c>
      <c r="L34" s="110">
        <f t="shared" si="2"/>
        <v>9.3803786574870915E-2</v>
      </c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</row>
    <row r="35" spans="1:28" s="104" customFormat="1" ht="12.75">
      <c r="A35" s="102"/>
      <c r="C35" s="102"/>
      <c r="D35" s="102"/>
      <c r="E35" s="102"/>
      <c r="F35" s="102"/>
      <c r="G35" s="102"/>
      <c r="H35" s="102"/>
      <c r="I35" s="102"/>
      <c r="J35" s="11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</row>
    <row r="36" spans="1:28" s="104" customFormat="1" ht="12.75">
      <c r="A36" s="102"/>
      <c r="B36" s="102">
        <v>3486</v>
      </c>
      <c r="C36" s="102"/>
      <c r="D36" s="102"/>
      <c r="E36" s="102"/>
      <c r="F36" s="102"/>
      <c r="G36" s="102"/>
      <c r="H36" s="102"/>
      <c r="I36" s="102"/>
      <c r="J36" s="112"/>
      <c r="K36" s="106">
        <v>1</v>
      </c>
      <c r="L36" s="111">
        <f>B36/B$36</f>
        <v>1</v>
      </c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</row>
    <row r="37" spans="1:28" s="104" customFormat="1" ht="12.75">
      <c r="A37" s="102"/>
      <c r="C37" s="102"/>
      <c r="D37" s="102"/>
      <c r="E37" s="102"/>
      <c r="F37" s="102"/>
      <c r="G37" s="102"/>
      <c r="H37" s="102"/>
      <c r="I37" s="102"/>
      <c r="J37" s="102"/>
      <c r="K37" s="114"/>
      <c r="L37" s="114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</row>
    <row r="38" spans="1:28" s="104" customFormat="1" ht="12.75">
      <c r="A38" s="102"/>
      <c r="B38" s="102">
        <f>SUM(B22:B34)</f>
        <v>3486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6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</row>
    <row r="39" spans="1:28" s="104" customFormat="1" ht="12.7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6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</row>
    <row r="40" spans="1:28" s="104" customFormat="1" ht="12.75" customHeight="1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6"/>
      <c r="N40" s="211" t="s">
        <v>125</v>
      </c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</row>
    <row r="41" spans="1:28" s="104" customFormat="1" ht="12.75" customHeight="1">
      <c r="M41" s="106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</row>
    <row r="42" spans="1:28" s="104" customFormat="1" ht="12.75">
      <c r="M42" s="106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</row>
    <row r="43" spans="1:28" s="104" customFormat="1" ht="12.75">
      <c r="M43" s="106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</row>
    <row r="44" spans="1:28" s="104" customFormat="1" ht="12.75">
      <c r="M44" s="106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</row>
    <row r="45" spans="1:28" s="104" customFormat="1" ht="12.75">
      <c r="M45" s="106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</row>
    <row r="46" spans="1:28" s="104" customFormat="1" ht="12.75">
      <c r="M46" s="10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</row>
    <row r="47" spans="1:28" s="104" customFormat="1" ht="12.75">
      <c r="M47" s="106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</row>
    <row r="48" spans="1:28" s="104" customFormat="1" ht="12.75">
      <c r="M48" s="106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</row>
    <row r="49" spans="1:28" s="104" customFormat="1" ht="12.75">
      <c r="M49" s="106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</row>
    <row r="50" spans="1:28" s="104" customFormat="1" ht="12.75">
      <c r="M50" s="106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1:28" s="104" customFormat="1" ht="12.75">
      <c r="M51" s="106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1:28" s="104" customFormat="1" ht="12.75">
      <c r="M52" s="106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</row>
    <row r="53" spans="1:28" s="104" customFormat="1" ht="12.75">
      <c r="M53" s="114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</row>
    <row r="54" spans="1:28" s="104" customFormat="1" ht="12.75"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</row>
    <row r="55" spans="1:28" s="104" customFormat="1" ht="12.75">
      <c r="M55" s="102"/>
      <c r="N55" s="102"/>
      <c r="O55" s="102"/>
      <c r="P55" s="111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</row>
    <row r="56" spans="1:28" s="104" customFormat="1" ht="12.75">
      <c r="M56" s="102"/>
      <c r="N56" s="102"/>
      <c r="O56" s="102"/>
      <c r="P56" s="115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</row>
    <row r="57" spans="1:28" s="104" customFormat="1" ht="12.7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11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</row>
    <row r="58" spans="1:28" s="104" customFormat="1" ht="12.7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11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</row>
    <row r="59" spans="1:28" s="104" customFormat="1" ht="12.7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15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</row>
    <row r="60" spans="1:28" s="104" customFormat="1" ht="12.7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10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04" customFormat="1" ht="12.7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11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</row>
    <row r="62" spans="1:28">
      <c r="P62" s="111"/>
    </row>
    <row r="63" spans="1:28">
      <c r="P63" s="111"/>
    </row>
    <row r="64" spans="1:28">
      <c r="P64" s="111"/>
    </row>
    <row r="65" spans="16:16">
      <c r="P65" s="111"/>
    </row>
    <row r="66" spans="16:16">
      <c r="P66" s="115"/>
    </row>
    <row r="67" spans="16:16">
      <c r="P67" s="111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II 20</vt:lpstr>
      <vt:lpstr>Gminy II.20</vt:lpstr>
      <vt:lpstr>Wykresy II 20</vt:lpstr>
      <vt:lpstr>'Gminy II.20'!Obszar_wydruku</vt:lpstr>
      <vt:lpstr>'Stan i struktura II 20'!Obszar_wydruku</vt:lpstr>
      <vt:lpstr>'Wykresy II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2020-03-09T08:56:39Z</dcterms:created>
  <dcterms:modified xsi:type="dcterms:W3CDTF">2020-03-09T09:34:10Z</dcterms:modified>
</cp:coreProperties>
</file>