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20r\"/>
    </mc:Choice>
  </mc:AlternateContent>
  <bookViews>
    <workbookView xWindow="0" yWindow="0" windowWidth="25155" windowHeight="11880"/>
  </bookViews>
  <sheets>
    <sheet name="Stan i struktura XI 20" sheetId="1" r:id="rId1"/>
    <sheet name="Gminy XI.20" sheetId="2" r:id="rId2"/>
    <sheet name="Wykresy XI 20" sheetId="3" r:id="rId3"/>
  </sheets>
  <externalReferences>
    <externalReference r:id="rId4"/>
    <externalReference r:id="rId5"/>
  </externalReferences>
  <definedNames>
    <definedName name="_xlnm.Print_Area" localSheetId="1">'Gminy XI.20'!$B$1:$O$46</definedName>
    <definedName name="_xlnm.Print_Area" localSheetId="0">'Stan i struktura XI 20'!$B$2:$S$68</definedName>
    <definedName name="_xlnm.Print_Area" localSheetId="2">'Wykresy XI 20'!$N$1:$AB$41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3" l="1"/>
  <c r="L36" i="3"/>
  <c r="L34" i="3"/>
  <c r="K34" i="3"/>
  <c r="L33" i="3"/>
  <c r="K33" i="3"/>
  <c r="L32" i="3"/>
  <c r="K32" i="3"/>
  <c r="L31" i="3"/>
  <c r="K31" i="3"/>
  <c r="L30" i="3"/>
  <c r="K30" i="3"/>
  <c r="L29" i="3"/>
  <c r="L28" i="3"/>
  <c r="K28" i="3"/>
  <c r="L27" i="3"/>
  <c r="K27" i="3"/>
  <c r="L26" i="3"/>
  <c r="K26" i="3"/>
  <c r="L25" i="3"/>
  <c r="K25" i="3"/>
  <c r="L24" i="3"/>
  <c r="K24" i="3"/>
  <c r="L23" i="3"/>
  <c r="K23" i="3"/>
  <c r="L22" i="3"/>
  <c r="K22" i="3"/>
  <c r="K19" i="3"/>
  <c r="J9" i="3"/>
  <c r="J8" i="3"/>
  <c r="J7" i="3"/>
  <c r="J6" i="3"/>
  <c r="J5" i="3"/>
  <c r="J4" i="3"/>
  <c r="J41" i="2" l="1"/>
  <c r="E41" i="2"/>
  <c r="E6" i="2" s="1"/>
  <c r="E34" i="2"/>
  <c r="J33" i="2"/>
  <c r="O30" i="2"/>
  <c r="E27" i="2"/>
  <c r="J23" i="2"/>
  <c r="O19" i="2"/>
  <c r="E19" i="2"/>
  <c r="J14" i="2"/>
  <c r="J12" i="2" s="1"/>
  <c r="E8" i="2"/>
  <c r="O42" i="2" s="1"/>
  <c r="O6" i="2"/>
  <c r="S76" i="1" l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S66" i="1" s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U65" i="1" s="1"/>
  <c r="E65" i="1"/>
  <c r="V65" i="1" s="1"/>
  <c r="S64" i="1"/>
  <c r="S65" i="1" s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U63" i="1" s="1"/>
  <c r="E63" i="1"/>
  <c r="V63" i="1" s="1"/>
  <c r="S62" i="1"/>
  <c r="S63" i="1" s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U61" i="1" s="1"/>
  <c r="E61" i="1"/>
  <c r="V61" i="1" s="1"/>
  <c r="S60" i="1"/>
  <c r="S61" i="1" s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U59" i="1" s="1"/>
  <c r="E59" i="1"/>
  <c r="V59" i="1" s="1"/>
  <c r="S58" i="1"/>
  <c r="S59" i="1" s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U57" i="1" s="1"/>
  <c r="E57" i="1"/>
  <c r="V57" i="1" s="1"/>
  <c r="S56" i="1"/>
  <c r="S57" i="1" s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U55" i="1" s="1"/>
  <c r="E55" i="1"/>
  <c r="V55" i="1" s="1"/>
  <c r="S54" i="1"/>
  <c r="S55" i="1" s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U53" i="1" s="1"/>
  <c r="E53" i="1"/>
  <c r="V53" i="1" s="1"/>
  <c r="S52" i="1"/>
  <c r="S53" i="1" s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U51" i="1" s="1"/>
  <c r="E51" i="1"/>
  <c r="V51" i="1" s="1"/>
  <c r="S50" i="1"/>
  <c r="S51" i="1" s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G67" i="1" s="1"/>
  <c r="F49" i="1"/>
  <c r="U49" i="1" s="1"/>
  <c r="E49" i="1"/>
  <c r="E67" i="1" s="1"/>
  <c r="S48" i="1"/>
  <c r="S49" i="1" s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U46" i="1" s="1"/>
  <c r="E46" i="1"/>
  <c r="V46" i="1" s="1"/>
  <c r="S45" i="1"/>
  <c r="S44" i="1"/>
  <c r="S46" i="1" s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27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5" i="1"/>
  <c r="S14" i="1"/>
  <c r="S13" i="1"/>
  <c r="S12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S11" i="1" s="1"/>
  <c r="Q9" i="1"/>
  <c r="P9" i="1"/>
  <c r="M9" i="1"/>
  <c r="L9" i="1"/>
  <c r="I9" i="1"/>
  <c r="H9" i="1"/>
  <c r="E9" i="1"/>
  <c r="S7" i="1"/>
  <c r="S8" i="1" s="1"/>
  <c r="R7" i="1"/>
  <c r="R8" i="1" s="1"/>
  <c r="Q7" i="1"/>
  <c r="Q8" i="1" s="1"/>
  <c r="P7" i="1"/>
  <c r="P8" i="1" s="1"/>
  <c r="O7" i="1"/>
  <c r="O9" i="1" s="1"/>
  <c r="N7" i="1"/>
  <c r="N8" i="1" s="1"/>
  <c r="M7" i="1"/>
  <c r="M8" i="1" s="1"/>
  <c r="L7" i="1"/>
  <c r="L8" i="1" s="1"/>
  <c r="K7" i="1"/>
  <c r="K9" i="1" s="1"/>
  <c r="J7" i="1"/>
  <c r="J8" i="1" s="1"/>
  <c r="I7" i="1"/>
  <c r="I8" i="1" s="1"/>
  <c r="H7" i="1"/>
  <c r="H8" i="1" s="1"/>
  <c r="G7" i="1"/>
  <c r="G9" i="1" s="1"/>
  <c r="F7" i="1"/>
  <c r="F8" i="1" s="1"/>
  <c r="E7" i="1"/>
  <c r="E8" i="1" s="1"/>
  <c r="S6" i="1"/>
  <c r="S39" i="1" s="1"/>
  <c r="G8" i="1" l="1"/>
  <c r="O8" i="1"/>
  <c r="V49" i="1"/>
  <c r="V7" i="1"/>
  <c r="F67" i="1"/>
  <c r="S67" i="1" s="1"/>
  <c r="K8" i="1"/>
  <c r="F9" i="1"/>
  <c r="J9" i="1"/>
  <c r="N9" i="1"/>
  <c r="R9" i="1"/>
  <c r="S9" i="1"/>
  <c r="S18" i="1"/>
  <c r="S20" i="1"/>
  <c r="S22" i="1"/>
  <c r="S24" i="1"/>
  <c r="S26" i="1"/>
  <c r="S28" i="1"/>
  <c r="S31" i="1"/>
  <c r="S33" i="1"/>
  <c r="S35" i="1"/>
  <c r="S37" i="1"/>
</calcChain>
</file>

<file path=xl/sharedStrings.xml><?xml version="1.0" encoding="utf-8"?>
<sst xmlns="http://schemas.openxmlformats.org/spreadsheetml/2006/main" count="407" uniqueCount="235">
  <si>
    <t xml:space="preserve">INFORMACJA O STANIE I STRUKTURZE BEZROBOCIA W WOJ. LUBUSKIM W LISTOPADZIE 2020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</si>
  <si>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</si>
  <si>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</si>
  <si>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</si>
  <si>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</si>
  <si>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</si>
  <si>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</si>
  <si>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</si>
  <si>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</si>
  <si>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</si>
  <si>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</si>
  <si>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</si>
  <si>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</si>
  <si>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</si>
  <si>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</si>
  <si>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</si>
  <si>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</si>
  <si>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</si>
  <si>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</si>
  <si>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</si>
  <si>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</si>
  <si>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październik 2020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</si>
  <si>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</si>
  <si>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</si>
  <si>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</si>
  <si>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</si>
  <si>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</si>
  <si>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</si>
  <si>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</si>
  <si>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</si>
  <si>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</si>
  <si>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</si>
  <si>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</si>
  <si>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</si>
  <si>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</si>
  <si>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</si>
  <si>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</si>
  <si>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</si>
  <si>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</si>
  <si>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</si>
  <si>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</si>
  <si>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</si>
  <si>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</si>
  <si>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</si>
  <si>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6.</t>
  </si>
  <si>
    <t>Bez doświadczenia zawodowego [liczba]</t>
  </si>
  <si>
    <t>III. Wybrane kategorie bezrobotnych będących w szczególnej sytuacji na rynku pracy</t>
  </si>
  <si>
    <t>Młodzież do 30 roku życia [liczba]</t>
  </si>
  <si>
    <t>Powyżej 50 roku życia [liczba]</t>
  </si>
  <si>
    <t>Długotrwale bezrobotni [liczba]</t>
  </si>
  <si>
    <t>Posiadający co najmniej jedno dziecko do 6 roku życia [liczba]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</si>
  <si>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</si>
  <si>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</si>
  <si>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</si>
  <si>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</si>
  <si>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</si>
  <si>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</si>
  <si>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</si>
  <si>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</si>
  <si>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</si>
  <si>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</si>
  <si>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</si>
  <si>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</si>
  <si>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</si>
  <si>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</si>
  <si>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</si>
  <si>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</si>
  <si>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</si>
  <si>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</si>
  <si>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</si>
  <si>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</si>
  <si>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</si>
  <si>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</si>
  <si>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</si>
  <si>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</si>
  <si>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</si>
  <si>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prace społecznie użyteczne</t>
  </si>
  <si>
    <t>Liczba osób, które rozpoczęły prace społecznie użyteczne - narastająco od początku roku</t>
  </si>
  <si>
    <t>9.</t>
  </si>
  <si>
    <t>Liczba osób, które rozpoczęły udział w pozostałych aktywnych formach przeciwdziałania bezrobociu</t>
  </si>
  <si>
    <t>Liczba osób, które rozpoczęły udział w pozostałych aktywnych formach przeciwdziałania bezrobociu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</si>
  <si>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</si>
  <si>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</si>
  <si>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</si>
  <si>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listopad 2020 r. jest podawany przez GUS z miesięcznym opóżnieniem</t>
  </si>
  <si>
    <t>Liczba  bezrobotnych w układzie powiatowych urzędów pracy i gmin woj. lubuskiego zarejestrowanych</t>
  </si>
  <si>
    <t>na koniec listopada 2020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</si>
  <si>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</si>
  <si>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</si>
  <si>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</si>
  <si>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</si>
  <si>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</si>
  <si>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</si>
  <si>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</si>
  <si>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</si>
  <si>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</si>
  <si>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</si>
  <si>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</si>
  <si>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</si>
  <si>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</si>
  <si>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</si>
  <si>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</si>
  <si>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</si>
  <si>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</si>
  <si>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</si>
  <si>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</si>
  <si>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</si>
  <si>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</si>
  <si>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</si>
  <si>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</si>
  <si>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</si>
  <si>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</si>
  <si>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</si>
  <si>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</si>
  <si>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</si>
  <si>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</si>
  <si>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</si>
  <si>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</si>
  <si>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</si>
  <si>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</si>
  <si>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</si>
  <si>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</si>
  <si>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</si>
  <si>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Gorzów Wlkp.</t>
  </si>
  <si>
    <t>M</t>
  </si>
  <si>
    <t>Dąbie</t>
  </si>
  <si>
    <t>Zielona Góra</t>
  </si>
  <si>
    <t>Gubin</t>
  </si>
  <si>
    <t>II.</t>
  </si>
  <si>
    <t>VI.</t>
  </si>
  <si>
    <t>Bledzew</t>
  </si>
  <si>
    <t>Krosno Odrz.</t>
  </si>
  <si>
    <t>Brzeźnica</t>
  </si>
  <si>
    <t>Międzyrzecz</t>
  </si>
  <si>
    <t>Maszewo</t>
  </si>
  <si>
    <t>Gozdnica</t>
  </si>
  <si>
    <t>Przytoczna</t>
  </si>
  <si>
    <t xml:space="preserve">    </t>
  </si>
  <si>
    <t>Iłowa</t>
  </si>
  <si>
    <t>Pszczew</t>
  </si>
  <si>
    <t>NOWA SÓL</t>
  </si>
  <si>
    <t>Małomice</t>
  </si>
  <si>
    <t>Skwierzyna</t>
  </si>
  <si>
    <t>Bytom Odrzański</t>
  </si>
  <si>
    <t>Niegosławice</t>
  </si>
  <si>
    <t>Trzciel</t>
  </si>
  <si>
    <t>Kolsko</t>
  </si>
  <si>
    <t>Szprotawa</t>
  </si>
  <si>
    <t>Kożuchów</t>
  </si>
  <si>
    <t>Wymiarki</t>
  </si>
  <si>
    <t>III.</t>
  </si>
  <si>
    <t>Nowa Sól</t>
  </si>
  <si>
    <t>Żagań</t>
  </si>
  <si>
    <t>Cybinka</t>
  </si>
  <si>
    <t>Górzyca</t>
  </si>
  <si>
    <t>Nowe Miasteczko</t>
  </si>
  <si>
    <t>Ośno Lubuskie</t>
  </si>
  <si>
    <t>Otyń</t>
  </si>
  <si>
    <t>VII.</t>
  </si>
  <si>
    <t>Rzepin</t>
  </si>
  <si>
    <t>Siedlisko</t>
  </si>
  <si>
    <t>Brody</t>
  </si>
  <si>
    <t>Słubice</t>
  </si>
  <si>
    <t>Jasień</t>
  </si>
  <si>
    <t>Lipinki Łużyckie</t>
  </si>
  <si>
    <t>IV.</t>
  </si>
  <si>
    <t>STRZELCE KRAJ.</t>
  </si>
  <si>
    <t>Lubrza</t>
  </si>
  <si>
    <t>Lubsko</t>
  </si>
  <si>
    <t>Dobiegniew</t>
  </si>
  <si>
    <t>Łagów</t>
  </si>
  <si>
    <t>Łęknica</t>
  </si>
  <si>
    <t>Drezdenko</t>
  </si>
  <si>
    <t>Skąpe</t>
  </si>
  <si>
    <t>Przewóz</t>
  </si>
  <si>
    <t>Stare Kurowo</t>
  </si>
  <si>
    <t>Szczaniec</t>
  </si>
  <si>
    <t>Trzebiel</t>
  </si>
  <si>
    <t>Strzelce Krajeńskie</t>
  </si>
  <si>
    <t>Świebodzin</t>
  </si>
  <si>
    <t>Tuplice</t>
  </si>
  <si>
    <t>Zwierzyn</t>
  </si>
  <si>
    <t>Zbąszynek</t>
  </si>
  <si>
    <t>Żary</t>
  </si>
  <si>
    <t>Krzeszyce</t>
  </si>
  <si>
    <t>Sława</t>
  </si>
  <si>
    <t>OGÓŁEM</t>
  </si>
  <si>
    <t>woj.</t>
  </si>
  <si>
    <t>Lubniewice</t>
  </si>
  <si>
    <t>Szlichtyngowa</t>
  </si>
  <si>
    <t>Słońsk</t>
  </si>
  <si>
    <t>Wschowa</t>
  </si>
  <si>
    <t>g. - gmina wiejska, gm. - gmina wiejsko-miejska, m. - miasto, M - miasto na prawach powiatu</t>
  </si>
  <si>
    <t>lata</t>
  </si>
  <si>
    <t>liczba bezrobotnych</t>
  </si>
  <si>
    <t>XI 2019r.</t>
  </si>
  <si>
    <t>XII 2019r.</t>
  </si>
  <si>
    <t>Podjęcia pracy poza miejscem zamieszkania w ramach bonu na zasiedlenie</t>
  </si>
  <si>
    <t>I 2020r.</t>
  </si>
  <si>
    <t>oferty pracy</t>
  </si>
  <si>
    <t>Podjęcia pracy w ramach bonu zatrudnieniowego</t>
  </si>
  <si>
    <t>II 2020r.</t>
  </si>
  <si>
    <t>VI 2019r.</t>
  </si>
  <si>
    <t>Podjęcie pracy w ramach refundacji składek na ubezpieczenie społeczne</t>
  </si>
  <si>
    <t>III 2020r.</t>
  </si>
  <si>
    <t>VII 2019r.</t>
  </si>
  <si>
    <t>Podjęcia pracy w ramach dofinansowania wynagrodzenia za zatrudnienie skierowanego 
bezrobotnego powyżej 50 r. życia</t>
  </si>
  <si>
    <t>IV 2020r.</t>
  </si>
  <si>
    <t>VIII 2019r.</t>
  </si>
  <si>
    <t>Rozpoczęcie szkolenia w ramach bonu szkoleniowego</t>
  </si>
  <si>
    <t>V 2020r.</t>
  </si>
  <si>
    <t>IX 2019r.</t>
  </si>
  <si>
    <t>Rozpoczęcie stażu w ramach bonu stażowego</t>
  </si>
  <si>
    <t>VI 2020r.</t>
  </si>
  <si>
    <t>X 2019r.</t>
  </si>
  <si>
    <t>VII 2020r.</t>
  </si>
  <si>
    <t>VIII 2020r.</t>
  </si>
  <si>
    <t>IX 2020r.</t>
  </si>
  <si>
    <t>X 2020r.</t>
  </si>
  <si>
    <t>XI 2020r.</t>
  </si>
  <si>
    <t>I</t>
  </si>
  <si>
    <t>Praca niesubsydiowana</t>
  </si>
  <si>
    <t>Podjęcie działalności gospodarczej 
i inna praca</t>
  </si>
  <si>
    <t>Podjęcie pracy w ramach refund. kosztów zatrud. bezrobotnego</t>
  </si>
  <si>
    <t>Prace 
interwencyjne</t>
  </si>
  <si>
    <t>Roboty 
publiczne</t>
  </si>
  <si>
    <t>Szkolenia</t>
  </si>
  <si>
    <t>Staże</t>
  </si>
  <si>
    <t>Praca 
społecznie 
użyteczna</t>
  </si>
  <si>
    <t>Odmowa bez uzasadnionej przyczyny przyjęcia propozycji odpowiedniej pracy lub innej formy pomocy, w tym w ramach PAI</t>
  </si>
  <si>
    <t>Niepotwierdzenie gotowości do pracy</t>
  </si>
  <si>
    <t>Dobrowolna 
rezygnacja ze statusu bezrobotnego</t>
  </si>
  <si>
    <t>Nabycie praw emerytalnych lub rentowych</t>
  </si>
  <si>
    <t>Inne</t>
  </si>
  <si>
    <r>
      <t xml:space="preserve">   </t>
    </r>
    <r>
      <rPr>
        <sz val="10"/>
        <color rgb="FF00B050"/>
        <rFont val="Arial"/>
        <family val="2"/>
        <charset val="238"/>
      </rPr>
      <t xml:space="preserve"> </t>
    </r>
    <r>
      <rPr>
        <b/>
        <sz val="10"/>
        <color rgb="FF00B050"/>
        <rFont val="Arial"/>
        <family val="2"/>
        <charset val="238"/>
      </rPr>
      <t xml:space="preserve"> Wydział Rynku Pracy - tel: (68) 456 76 92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</si>
</sst>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"/>
    <numFmt numFmtId="165" formatCode="0_)"/>
    <numFmt numFmtId="166" formatCode="_-* #,##0.000000\ _z_ł_-;\-* #,##0.000000\ _z_ł_-;_-* &quot;-&quot;??\ _z_ł_-;_-@_-"/>
  </numFmts>
  <fonts count="45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2"/>
      <name val="Arial CE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0"/>
      <color rgb="FF00B05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6" fillId="0" borderId="0"/>
    <xf numFmtId="43" fontId="1" fillId="0" borderId="0" applyFont="0" applyFill="0" applyBorder="0" applyAlignment="0" applyProtection="0"/>
  </cellStyleXfs>
  <cellXfs count="3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/>
    <xf numFmtId="0" fontId="6" fillId="0" borderId="4" xfId="0" applyFont="1" applyBorder="1" applyAlignment="1">
      <alignment horizontal="righ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 vertical="center" wrapText="1"/>
    </xf>
    <xf numFmtId="1" fontId="14" fillId="4" borderId="17" xfId="0" applyNumberFormat="1" applyFont="1" applyFill="1" applyBorder="1" applyAlignment="1">
      <alignment horizontal="center" vertical="center"/>
    </xf>
    <xf numFmtId="1" fontId="14" fillId="4" borderId="14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/>
    <xf numFmtId="0" fontId="14" fillId="5" borderId="19" xfId="0" applyFont="1" applyFill="1" applyBorder="1" applyAlignment="1">
      <alignment horizontal="center" vertical="center" wrapText="1"/>
    </xf>
    <xf numFmtId="1" fontId="14" fillId="5" borderId="19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4" fillId="0" borderId="0" xfId="0" applyFont="1" applyFill="1"/>
    <xf numFmtId="0" fontId="3" fillId="0" borderId="13" xfId="0" applyFont="1" applyBorder="1"/>
    <xf numFmtId="0" fontId="17" fillId="0" borderId="22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24" xfId="0" applyFont="1" applyBorder="1"/>
    <xf numFmtId="164" fontId="19" fillId="0" borderId="21" xfId="0" applyNumberFormat="1" applyFont="1" applyFill="1" applyBorder="1" applyAlignment="1">
      <alignment horizontal="center" vertical="center" wrapText="1"/>
    </xf>
    <xf numFmtId="164" fontId="19" fillId="0" borderId="20" xfId="0" applyNumberFormat="1" applyFont="1" applyFill="1" applyBorder="1" applyAlignment="1">
      <alignment horizontal="center" vertical="center" wrapText="1"/>
    </xf>
    <xf numFmtId="164" fontId="19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25" xfId="0" applyFont="1" applyFill="1" applyBorder="1" applyAlignment="1">
      <alignment horizontal="center"/>
    </xf>
    <xf numFmtId="0" fontId="21" fillId="0" borderId="21" xfId="0" applyFont="1" applyFill="1" applyBorder="1" applyAlignment="1">
      <alignment horizontal="center" vertical="center" wrapText="1"/>
    </xf>
    <xf numFmtId="1" fontId="21" fillId="0" borderId="21" xfId="0" applyNumberFormat="1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164" fontId="17" fillId="0" borderId="21" xfId="0" applyNumberFormat="1" applyFont="1" applyFill="1" applyBorder="1" applyAlignment="1">
      <alignment horizontal="center" vertical="center" wrapText="1"/>
    </xf>
    <xf numFmtId="164" fontId="17" fillId="0" borderId="20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/>
    </xf>
    <xf numFmtId="0" fontId="17" fillId="0" borderId="21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/>
    </xf>
    <xf numFmtId="0" fontId="17" fillId="0" borderId="30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164" fontId="25" fillId="0" borderId="21" xfId="0" applyNumberFormat="1" applyFont="1" applyFill="1" applyBorder="1" applyAlignment="1">
      <alignment horizontal="center" vertical="center" wrapText="1"/>
    </xf>
    <xf numFmtId="164" fontId="25" fillId="0" borderId="20" xfId="0" applyNumberFormat="1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 vertical="center" wrapText="1"/>
    </xf>
    <xf numFmtId="1" fontId="14" fillId="0" borderId="7" xfId="0" applyNumberFormat="1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 wrapText="1"/>
    </xf>
    <xf numFmtId="0" fontId="26" fillId="0" borderId="0" xfId="0" applyFont="1"/>
    <xf numFmtId="164" fontId="25" fillId="0" borderId="31" xfId="0" applyNumberFormat="1" applyFont="1" applyFill="1" applyBorder="1" applyAlignment="1">
      <alignment horizontal="center" vertical="center" wrapText="1"/>
    </xf>
    <xf numFmtId="164" fontId="25" fillId="0" borderId="30" xfId="0" applyNumberFormat="1" applyFont="1" applyFill="1" applyBorder="1" applyAlignment="1">
      <alignment horizontal="center" vertical="center" wrapText="1"/>
    </xf>
    <xf numFmtId="164" fontId="25" fillId="0" borderId="38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Fill="1" applyBorder="1" applyAlignment="1">
      <alignment horizontal="center" vertical="center" wrapText="1"/>
    </xf>
    <xf numFmtId="0" fontId="6" fillId="0" borderId="39" xfId="0" applyFont="1" applyBorder="1" applyAlignment="1"/>
    <xf numFmtId="0" fontId="6" fillId="0" borderId="3" xfId="0" applyFont="1" applyBorder="1" applyAlignment="1">
      <alignment horizontal="righ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28" fillId="0" borderId="30" xfId="0" applyFont="1" applyFill="1" applyBorder="1" applyAlignment="1">
      <alignment horizontal="center" vertical="center" wrapText="1"/>
    </xf>
    <xf numFmtId="0" fontId="28" fillId="0" borderId="29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28" fillId="0" borderId="26" xfId="0" applyFont="1" applyFill="1" applyBorder="1" applyAlignment="1">
      <alignment horizontal="center" vertical="center" wrapText="1"/>
    </xf>
    <xf numFmtId="0" fontId="28" fillId="0" borderId="27" xfId="0" applyFont="1" applyFill="1" applyBorder="1" applyAlignment="1">
      <alignment horizontal="center" vertical="center" wrapText="1"/>
    </xf>
    <xf numFmtId="0" fontId="17" fillId="0" borderId="43" xfId="0" applyFont="1" applyFill="1" applyBorder="1" applyAlignment="1">
      <alignment horizontal="center" vertical="center"/>
    </xf>
    <xf numFmtId="0" fontId="17" fillId="0" borderId="42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28" fillId="0" borderId="47" xfId="0" applyFont="1" applyFill="1" applyBorder="1" applyAlignment="1">
      <alignment horizontal="center" vertical="center" wrapText="1"/>
    </xf>
    <xf numFmtId="0" fontId="28" fillId="0" borderId="45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39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39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3" fillId="0" borderId="3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8" xfId="0" applyFont="1" applyBorder="1" applyAlignment="1">
      <alignment vertical="center" wrapText="1"/>
    </xf>
    <xf numFmtId="0" fontId="31" fillId="0" borderId="0" xfId="0" applyFont="1" applyBorder="1" applyAlignment="1">
      <alignment horizontal="left"/>
    </xf>
    <xf numFmtId="0" fontId="31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3" fillId="0" borderId="4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3" fillId="0" borderId="45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" fillId="0" borderId="41" xfId="0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horizontal="left" vertical="center" wrapText="1"/>
    </xf>
    <xf numFmtId="0" fontId="3" fillId="0" borderId="46" xfId="0" applyFont="1" applyFill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/>
    </xf>
    <xf numFmtId="0" fontId="4" fillId="0" borderId="27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4" fillId="0" borderId="42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16" fillId="0" borderId="27" xfId="0" applyFont="1" applyFill="1" applyBorder="1" applyAlignment="1">
      <alignment horizontal="left" vertical="center" wrapText="1" indent="2"/>
    </xf>
    <xf numFmtId="0" fontId="16" fillId="0" borderId="21" xfId="0" applyFont="1" applyFill="1" applyBorder="1" applyAlignment="1">
      <alignment horizontal="left" vertical="center" wrapText="1" indent="2"/>
    </xf>
    <xf numFmtId="0" fontId="9" fillId="0" borderId="32" xfId="0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0" fontId="10" fillId="3" borderId="33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4" fillId="0" borderId="35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24" fillId="0" borderId="25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15" fillId="0" borderId="27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horizontal="left" vertical="center" wrapText="1"/>
    </xf>
    <xf numFmtId="0" fontId="20" fillId="0" borderId="32" xfId="0" applyFont="1" applyBorder="1" applyAlignment="1">
      <alignment vertical="center" wrapText="1"/>
    </xf>
    <xf numFmtId="0" fontId="20" fillId="0" borderId="30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6" fillId="0" borderId="35" xfId="0" applyFont="1" applyBorder="1" applyAlignment="1">
      <alignment vertical="center" wrapText="1"/>
    </xf>
    <xf numFmtId="0" fontId="16" fillId="0" borderId="36" xfId="0" applyFont="1" applyBorder="1" applyAlignment="1">
      <alignment vertical="center" wrapText="1"/>
    </xf>
    <xf numFmtId="0" fontId="24" fillId="0" borderId="25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vertical="center" wrapText="1"/>
    </xf>
    <xf numFmtId="0" fontId="20" fillId="0" borderId="27" xfId="0" applyFont="1" applyBorder="1" applyAlignment="1">
      <alignment vertical="center" wrapText="1"/>
    </xf>
    <xf numFmtId="0" fontId="20" fillId="0" borderId="21" xfId="0" applyFont="1" applyBorder="1" applyAlignment="1">
      <alignment vertical="center" wrapText="1"/>
    </xf>
    <xf numFmtId="0" fontId="24" fillId="0" borderId="24" xfId="0" applyFont="1" applyFill="1" applyBorder="1" applyAlignment="1">
      <alignment horizontal="center" vertical="center"/>
    </xf>
    <xf numFmtId="0" fontId="15" fillId="0" borderId="27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5" fillId="0" borderId="27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6" fillId="0" borderId="27" xfId="0" applyFont="1" applyFill="1" applyBorder="1" applyAlignment="1">
      <alignment vertical="center" wrapText="1"/>
    </xf>
    <xf numFmtId="0" fontId="16" fillId="0" borderId="21" xfId="0" applyFont="1" applyFill="1" applyBorder="1" applyAlignment="1">
      <alignment vertical="center" wrapText="1"/>
    </xf>
    <xf numFmtId="0" fontId="15" fillId="0" borderId="29" xfId="0" applyFont="1" applyFill="1" applyBorder="1" applyAlignment="1">
      <alignment horizontal="left" vertical="center" wrapText="1" indent="1"/>
    </xf>
    <xf numFmtId="0" fontId="15" fillId="0" borderId="30" xfId="0" applyFont="1" applyFill="1" applyBorder="1" applyAlignment="1">
      <alignment horizontal="left" vertical="center" wrapText="1" indent="1"/>
    </xf>
    <xf numFmtId="0" fontId="11" fillId="3" borderId="3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vertical="center" wrapText="1"/>
    </xf>
    <xf numFmtId="0" fontId="15" fillId="0" borderId="36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20" fillId="0" borderId="20" xfId="0" applyFont="1" applyFill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15" fillId="0" borderId="20" xfId="0" applyFont="1" applyBorder="1" applyAlignment="1">
      <alignment horizontal="left" vertical="center" wrapText="1" indent="1"/>
    </xf>
    <xf numFmtId="0" fontId="15" fillId="0" borderId="21" xfId="0" applyFont="1" applyBorder="1" applyAlignment="1">
      <alignment horizontal="left" vertical="center" wrapText="1" indent="1"/>
    </xf>
    <xf numFmtId="0" fontId="15" fillId="0" borderId="20" xfId="0" applyFont="1" applyFill="1" applyBorder="1" applyAlignment="1">
      <alignment horizontal="left" vertical="center" wrapText="1" indent="1"/>
    </xf>
    <xf numFmtId="0" fontId="15" fillId="0" borderId="21" xfId="0" applyFont="1" applyFill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4" fillId="4" borderId="14" xfId="0" applyFont="1" applyFill="1" applyBorder="1" applyAlignment="1">
      <alignment vertical="center" wrapText="1"/>
    </xf>
    <xf numFmtId="0" fontId="14" fillId="4" borderId="15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9" fillId="0" borderId="0" xfId="0" applyFont="1"/>
    <xf numFmtId="0" fontId="2" fillId="0" borderId="3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2" fillId="0" borderId="49" xfId="0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32" fillId="0" borderId="54" xfId="0" applyFont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2" fillId="0" borderId="54" xfId="0" applyFont="1" applyBorder="1" applyAlignment="1">
      <alignment wrapText="1"/>
    </xf>
    <xf numFmtId="0" fontId="2" fillId="0" borderId="56" xfId="0" applyFont="1" applyBorder="1" applyAlignment="1">
      <alignment horizontal="center" vertical="center" wrapText="1"/>
    </xf>
    <xf numFmtId="0" fontId="32" fillId="0" borderId="57" xfId="0" applyFont="1" applyBorder="1" applyAlignment="1">
      <alignment horizontal="center" vertical="center" wrapText="1"/>
    </xf>
    <xf numFmtId="0" fontId="33" fillId="0" borderId="58" xfId="0" applyFont="1" applyBorder="1" applyAlignment="1">
      <alignment horizontal="center" vertical="center" wrapText="1"/>
    </xf>
    <xf numFmtId="0" fontId="16" fillId="0" borderId="59" xfId="0" applyFont="1" applyBorder="1" applyAlignment="1">
      <alignment horizontal="center" vertical="center" wrapText="1"/>
    </xf>
    <xf numFmtId="165" fontId="28" fillId="0" borderId="60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/>
    </xf>
    <xf numFmtId="0" fontId="4" fillId="0" borderId="43" xfId="0" applyFont="1" applyBorder="1" applyAlignment="1" applyProtection="1">
      <alignment horizontal="left"/>
    </xf>
    <xf numFmtId="165" fontId="4" fillId="0" borderId="43" xfId="0" applyNumberFormat="1" applyFont="1" applyBorder="1" applyProtection="1"/>
    <xf numFmtId="165" fontId="4" fillId="0" borderId="26" xfId="0" applyNumberFormat="1" applyFont="1" applyBorder="1" applyProtection="1"/>
    <xf numFmtId="0" fontId="3" fillId="6" borderId="24" xfId="0" applyFont="1" applyFill="1" applyBorder="1" applyAlignment="1">
      <alignment horizontal="center"/>
    </xf>
    <xf numFmtId="0" fontId="3" fillId="6" borderId="43" xfId="0" applyFont="1" applyFill="1" applyBorder="1" applyAlignment="1" applyProtection="1">
      <alignment horizontal="left"/>
    </xf>
    <xf numFmtId="165" fontId="3" fillId="6" borderId="61" xfId="0" applyNumberFormat="1" applyFont="1" applyFill="1" applyBorder="1" applyAlignment="1" applyProtection="1">
      <alignment horizontal="right"/>
    </xf>
    <xf numFmtId="0" fontId="16" fillId="0" borderId="62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28" fillId="0" borderId="64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/>
    </xf>
    <xf numFmtId="0" fontId="4" fillId="0" borderId="26" xfId="0" applyFont="1" applyBorder="1" applyAlignment="1" applyProtection="1">
      <alignment horizontal="left"/>
    </xf>
    <xf numFmtId="165" fontId="4" fillId="0" borderId="26" xfId="0" applyNumberFormat="1" applyFont="1" applyBorder="1" applyAlignment="1"/>
    <xf numFmtId="0" fontId="3" fillId="6" borderId="43" xfId="0" applyFont="1" applyFill="1" applyBorder="1" applyAlignment="1" applyProtection="1">
      <alignment horizontal="center"/>
    </xf>
    <xf numFmtId="0" fontId="4" fillId="0" borderId="41" xfId="0" applyFont="1" applyBorder="1" applyAlignment="1">
      <alignment horizontal="center"/>
    </xf>
    <xf numFmtId="0" fontId="4" fillId="0" borderId="31" xfId="0" applyFont="1" applyBorder="1" applyAlignment="1" applyProtection="1">
      <alignment horizontal="left"/>
    </xf>
    <xf numFmtId="165" fontId="4" fillId="0" borderId="31" xfId="0" applyNumberFormat="1" applyFont="1" applyBorder="1" applyProtection="1"/>
    <xf numFmtId="165" fontId="4" fillId="0" borderId="65" xfId="0" applyNumberFormat="1" applyFont="1" applyBorder="1" applyProtection="1"/>
    <xf numFmtId="165" fontId="4" fillId="0" borderId="66" xfId="0" applyNumberFormat="1" applyFont="1" applyBorder="1" applyProtection="1"/>
    <xf numFmtId="0" fontId="4" fillId="0" borderId="33" xfId="0" applyFont="1" applyBorder="1" applyAlignment="1">
      <alignment horizontal="center"/>
    </xf>
    <xf numFmtId="0" fontId="4" fillId="0" borderId="33" xfId="0" applyFont="1" applyBorder="1" applyAlignment="1" applyProtection="1">
      <alignment horizontal="left"/>
    </xf>
    <xf numFmtId="165" fontId="4" fillId="0" borderId="33" xfId="0" applyNumberFormat="1" applyFont="1" applyBorder="1" applyProtection="1"/>
    <xf numFmtId="0" fontId="2" fillId="0" borderId="13" xfId="0" applyFont="1" applyBorder="1" applyAlignment="1">
      <alignment horizontal="center" vertical="center" wrapText="1"/>
    </xf>
    <xf numFmtId="0" fontId="2" fillId="0" borderId="67" xfId="0" applyFont="1" applyBorder="1" applyAlignment="1">
      <alignment wrapText="1"/>
    </xf>
    <xf numFmtId="0" fontId="32" fillId="0" borderId="67" xfId="0" applyFont="1" applyBorder="1" applyAlignment="1">
      <alignment horizontal="center" vertical="center" wrapText="1"/>
    </xf>
    <xf numFmtId="0" fontId="32" fillId="0" borderId="68" xfId="0" applyFont="1" applyBorder="1" applyAlignment="1">
      <alignment horizontal="center" vertical="center" wrapText="1"/>
    </xf>
    <xf numFmtId="0" fontId="33" fillId="0" borderId="69" xfId="0" applyFont="1" applyBorder="1" applyAlignment="1">
      <alignment horizontal="center" vertical="center" wrapText="1"/>
    </xf>
    <xf numFmtId="0" fontId="16" fillId="0" borderId="70" xfId="0" applyFont="1" applyBorder="1" applyAlignment="1">
      <alignment horizontal="center" vertical="center" wrapText="1"/>
    </xf>
    <xf numFmtId="165" fontId="28" fillId="0" borderId="71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27" fillId="0" borderId="6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65" fontId="3" fillId="6" borderId="43" xfId="0" applyNumberFormat="1" applyFont="1" applyFill="1" applyBorder="1" applyProtection="1"/>
    <xf numFmtId="165" fontId="3" fillId="6" borderId="61" xfId="0" applyNumberFormat="1" applyFont="1" applyFill="1" applyBorder="1" applyProtection="1"/>
    <xf numFmtId="0" fontId="4" fillId="0" borderId="25" xfId="0" applyFont="1" applyBorder="1" applyAlignment="1">
      <alignment horizontal="center"/>
    </xf>
    <xf numFmtId="0" fontId="4" fillId="0" borderId="47" xfId="0" applyFont="1" applyBorder="1" applyAlignment="1" applyProtection="1">
      <alignment horizontal="left"/>
    </xf>
    <xf numFmtId="165" fontId="4" fillId="0" borderId="47" xfId="0" applyNumberFormat="1" applyFont="1" applyBorder="1" applyProtection="1"/>
    <xf numFmtId="165" fontId="4" fillId="0" borderId="72" xfId="0" applyNumberFormat="1" applyFont="1" applyBorder="1" applyProtection="1"/>
    <xf numFmtId="0" fontId="4" fillId="7" borderId="73" xfId="0" applyFont="1" applyFill="1" applyBorder="1" applyAlignment="1">
      <alignment horizontal="center"/>
    </xf>
    <xf numFmtId="0" fontId="4" fillId="7" borderId="7" xfId="0" applyFont="1" applyFill="1" applyBorder="1" applyAlignment="1" applyProtection="1">
      <alignment horizontal="left"/>
    </xf>
    <xf numFmtId="165" fontId="4" fillId="7" borderId="7" xfId="0" applyNumberFormat="1" applyFont="1" applyFill="1" applyBorder="1" applyProtection="1"/>
    <xf numFmtId="165" fontId="4" fillId="7" borderId="66" xfId="0" applyNumberFormat="1" applyFont="1" applyFill="1" applyBorder="1" applyProtection="1"/>
    <xf numFmtId="0" fontId="4" fillId="8" borderId="26" xfId="0" applyNumberFormat="1" applyFont="1" applyFill="1" applyBorder="1" applyAlignment="1">
      <alignment horizontal="right" vertical="center"/>
    </xf>
    <xf numFmtId="165" fontId="4" fillId="0" borderId="61" xfId="0" applyNumberFormat="1" applyFont="1" applyBorder="1" applyProtection="1"/>
    <xf numFmtId="0" fontId="34" fillId="0" borderId="0" xfId="0" applyFont="1" applyBorder="1" applyAlignment="1">
      <alignment horizontal="center"/>
    </xf>
    <xf numFmtId="0" fontId="3" fillId="6" borderId="44" xfId="0" applyFont="1" applyFill="1" applyBorder="1" applyAlignment="1">
      <alignment horizontal="center"/>
    </xf>
    <xf numFmtId="0" fontId="3" fillId="6" borderId="26" xfId="0" applyFont="1" applyFill="1" applyBorder="1" applyAlignment="1" applyProtection="1">
      <alignment horizontal="left"/>
    </xf>
    <xf numFmtId="165" fontId="3" fillId="6" borderId="26" xfId="0" applyNumberFormat="1" applyFont="1" applyFill="1" applyBorder="1" applyProtection="1"/>
    <xf numFmtId="165" fontId="3" fillId="6" borderId="72" xfId="0" applyNumberFormat="1" applyFont="1" applyFill="1" applyBorder="1" applyProtection="1"/>
    <xf numFmtId="165" fontId="3" fillId="6" borderId="66" xfId="0" applyNumberFormat="1" applyFont="1" applyFill="1" applyBorder="1" applyProtection="1"/>
    <xf numFmtId="165" fontId="4" fillId="0" borderId="27" xfId="0" applyNumberFormat="1" applyFont="1" applyBorder="1" applyProtection="1"/>
    <xf numFmtId="165" fontId="4" fillId="0" borderId="74" xfId="0" applyNumberFormat="1" applyFont="1" applyBorder="1" applyAlignment="1" applyProtection="1">
      <alignment horizontal="center"/>
    </xf>
    <xf numFmtId="165" fontId="4" fillId="0" borderId="75" xfId="0" applyNumberFormat="1" applyFont="1" applyBorder="1" applyProtection="1"/>
    <xf numFmtId="0" fontId="4" fillId="0" borderId="76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165" fontId="4" fillId="0" borderId="56" xfId="0" applyNumberFormat="1" applyFont="1" applyBorder="1" applyProtection="1"/>
    <xf numFmtId="165" fontId="4" fillId="0" borderId="57" xfId="0" applyNumberFormat="1" applyFont="1" applyBorder="1" applyProtection="1"/>
    <xf numFmtId="0" fontId="14" fillId="4" borderId="77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165" fontId="4" fillId="4" borderId="59" xfId="0" applyNumberFormat="1" applyFont="1" applyFill="1" applyBorder="1" applyAlignment="1" applyProtection="1">
      <alignment horizontal="center" vertical="center" wrapText="1"/>
    </xf>
    <xf numFmtId="165" fontId="30" fillId="4" borderId="60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78" xfId="0" applyFont="1" applyFill="1" applyBorder="1" applyAlignment="1">
      <alignment horizontal="center" vertical="center" wrapText="1"/>
    </xf>
    <xf numFmtId="0" fontId="14" fillId="4" borderId="79" xfId="0" applyFont="1" applyFill="1" applyBorder="1" applyAlignment="1">
      <alignment horizontal="center" vertical="center" wrapText="1"/>
    </xf>
    <xf numFmtId="0" fontId="2" fillId="4" borderId="80" xfId="0" applyFont="1" applyFill="1" applyBorder="1" applyAlignment="1">
      <alignment horizontal="center" vertical="center" wrapText="1"/>
    </xf>
    <xf numFmtId="0" fontId="30" fillId="4" borderId="81" xfId="0" applyFont="1" applyFill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>
      <alignment horizontal="center"/>
    </xf>
    <xf numFmtId="0" fontId="4" fillId="0" borderId="82" xfId="0" applyFont="1" applyBorder="1" applyAlignment="1" applyProtection="1">
      <alignment horizontal="left"/>
    </xf>
    <xf numFmtId="165" fontId="4" fillId="0" borderId="82" xfId="0" applyNumberFormat="1" applyFont="1" applyBorder="1" applyProtection="1"/>
    <xf numFmtId="0" fontId="2" fillId="0" borderId="33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</xf>
    <xf numFmtId="165" fontId="4" fillId="0" borderId="0" xfId="0" applyNumberFormat="1" applyFont="1" applyBorder="1" applyProtection="1"/>
    <xf numFmtId="165" fontId="3" fillId="0" borderId="0" xfId="0" applyNumberFormat="1" applyFont="1" applyBorder="1" applyProtection="1"/>
    <xf numFmtId="0" fontId="4" fillId="0" borderId="0" xfId="0" applyFont="1" applyBorder="1" applyAlignment="1">
      <alignment horizontal="center"/>
    </xf>
    <xf numFmtId="165" fontId="2" fillId="0" borderId="0" xfId="0" applyNumberFormat="1" applyFont="1" applyBorder="1" applyProtection="1"/>
    <xf numFmtId="0" fontId="35" fillId="0" borderId="0" xfId="0" applyFont="1" applyBorder="1" applyAlignment="1">
      <alignment horizontal="center"/>
    </xf>
    <xf numFmtId="0" fontId="35" fillId="0" borderId="0" xfId="0" applyFont="1" applyBorder="1" applyAlignment="1" applyProtection="1">
      <alignment horizontal="left"/>
    </xf>
    <xf numFmtId="165" fontId="35" fillId="0" borderId="0" xfId="0" applyNumberFormat="1" applyFont="1" applyBorder="1" applyProtection="1"/>
    <xf numFmtId="0" fontId="0" fillId="0" borderId="0" xfId="0" applyBorder="1"/>
    <xf numFmtId="0" fontId="37" fillId="0" borderId="0" xfId="1" applyFont="1"/>
    <xf numFmtId="0" fontId="38" fillId="0" borderId="0" xfId="1" applyFont="1"/>
    <xf numFmtId="0" fontId="39" fillId="0" borderId="0" xfId="1" applyFont="1"/>
    <xf numFmtId="0" fontId="37" fillId="0" borderId="0" xfId="1" applyFont="1" applyAlignment="1"/>
    <xf numFmtId="10" fontId="37" fillId="0" borderId="0" xfId="1" applyNumberFormat="1" applyFont="1" applyBorder="1" applyAlignment="1">
      <alignment horizontal="right"/>
    </xf>
    <xf numFmtId="0" fontId="40" fillId="0" borderId="0" xfId="1" applyFont="1"/>
    <xf numFmtId="10" fontId="39" fillId="0" borderId="0" xfId="1" applyNumberFormat="1" applyFont="1"/>
    <xf numFmtId="0" fontId="37" fillId="0" borderId="0" xfId="1" applyFont="1" applyBorder="1" applyAlignment="1">
      <alignment horizontal="right"/>
    </xf>
    <xf numFmtId="166" fontId="41" fillId="0" borderId="0" xfId="2" applyNumberFormat="1" applyFont="1" applyBorder="1" applyAlignment="1">
      <alignment horizontal="right"/>
    </xf>
    <xf numFmtId="166" fontId="37" fillId="0" borderId="0" xfId="2" applyNumberFormat="1" applyFont="1" applyBorder="1" applyAlignment="1">
      <alignment horizontal="right"/>
    </xf>
    <xf numFmtId="0" fontId="37" fillId="0" borderId="0" xfId="1" applyFont="1" applyFill="1" applyBorder="1" applyAlignment="1">
      <alignment horizontal="right"/>
    </xf>
    <xf numFmtId="10" fontId="42" fillId="0" borderId="0" xfId="1" applyNumberFormat="1" applyFont="1" applyBorder="1" applyAlignment="1">
      <alignment horizontal="right"/>
    </xf>
    <xf numFmtId="10" fontId="43" fillId="0" borderId="0" xfId="1" applyNumberFormat="1" applyFont="1" applyBorder="1" applyAlignment="1">
      <alignment horizontal="right"/>
    </xf>
    <xf numFmtId="10" fontId="37" fillId="0" borderId="0" xfId="1" applyNumberFormat="1" applyFont="1"/>
    <xf numFmtId="0" fontId="37" fillId="9" borderId="0" xfId="1" applyFont="1" applyFill="1" applyAlignment="1">
      <alignment vertical="center"/>
    </xf>
    <xf numFmtId="0" fontId="36" fillId="0" borderId="0" xfId="1" applyAlignment="1"/>
    <xf numFmtId="166" fontId="42" fillId="0" borderId="0" xfId="2" applyNumberFormat="1" applyFont="1" applyBorder="1" applyAlignment="1">
      <alignment horizontal="right"/>
    </xf>
    <xf numFmtId="0" fontId="36" fillId="0" borderId="0" xfId="1"/>
  </cellXfs>
  <cellStyles count="3">
    <cellStyle name="Dziesiętny 2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XI 2019r. do XI 2020r.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7892755576742886E-3"/>
                  <c:y val="-1.4814960629921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9240708168264957E-3"/>
                  <c:y val="-1.22007874015748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43455580578525E-3"/>
                  <c:y val="-6.94520997375335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791028991939682E-3"/>
                  <c:y val="-3.86712598425196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376599323831911E-3"/>
                  <c:y val="8.79625984251960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XI 20'!$B$3:$B$15</c:f>
              <c:strCache>
                <c:ptCount val="13"/>
                <c:pt idx="0">
                  <c:v>XI 2019r.</c:v>
                </c:pt>
                <c:pt idx="1">
                  <c:v>XII 2019r.</c:v>
                </c:pt>
                <c:pt idx="2">
                  <c:v>I 2020r.</c:v>
                </c:pt>
                <c:pt idx="3">
                  <c:v>II 2020r.</c:v>
                </c:pt>
                <c:pt idx="4">
                  <c:v>III 2020r.</c:v>
                </c:pt>
                <c:pt idx="5">
                  <c:v>IV 2020r.</c:v>
                </c:pt>
                <c:pt idx="6">
                  <c:v>V 2020r.</c:v>
                </c:pt>
                <c:pt idx="7">
                  <c:v>VI 2020r.</c:v>
                </c:pt>
                <c:pt idx="8">
                  <c:v>VII 2020r.</c:v>
                </c:pt>
                <c:pt idx="9">
                  <c:v>VIII 2020r.</c:v>
                </c:pt>
                <c:pt idx="10">
                  <c:v>IX 2020r.</c:v>
                </c:pt>
                <c:pt idx="11">
                  <c:v>X 2020r.</c:v>
                </c:pt>
                <c:pt idx="12">
                  <c:v>XI 2020r.</c:v>
                </c:pt>
              </c:strCache>
            </c:strRef>
          </c:cat>
          <c:val>
            <c:numRef>
              <c:f>'Wykresy XI 20'!$C$3:$C$15</c:f>
              <c:numCache>
                <c:formatCode>General</c:formatCode>
                <c:ptCount val="13"/>
                <c:pt idx="0">
                  <c:v>17914</c:v>
                </c:pt>
                <c:pt idx="1">
                  <c:v>18498</c:v>
                </c:pt>
                <c:pt idx="2">
                  <c:v>20174</c:v>
                </c:pt>
                <c:pt idx="3">
                  <c:v>20079</c:v>
                </c:pt>
                <c:pt idx="4">
                  <c:v>19838</c:v>
                </c:pt>
                <c:pt idx="5">
                  <c:v>21613</c:v>
                </c:pt>
                <c:pt idx="6">
                  <c:v>23165</c:v>
                </c:pt>
                <c:pt idx="7">
                  <c:v>23529</c:v>
                </c:pt>
                <c:pt idx="8">
                  <c:v>23520</c:v>
                </c:pt>
                <c:pt idx="9">
                  <c:v>23268</c:v>
                </c:pt>
                <c:pt idx="10">
                  <c:v>23138</c:v>
                </c:pt>
                <c:pt idx="11">
                  <c:v>23168</c:v>
                </c:pt>
                <c:pt idx="12">
                  <c:v>23285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302868696"/>
        <c:axId val="302863600"/>
      </c:barChart>
      <c:catAx>
        <c:axId val="302868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02863600"/>
        <c:crossesAt val="17000"/>
        <c:auto val="1"/>
        <c:lblAlgn val="ctr"/>
        <c:lblOffset val="100"/>
        <c:noMultiLvlLbl val="0"/>
      </c:catAx>
      <c:valAx>
        <c:axId val="302863600"/>
        <c:scaling>
          <c:orientation val="minMax"/>
          <c:max val="25000"/>
          <c:min val="17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02868696"/>
        <c:crosses val="autoZero"/>
        <c:crossBetween val="between"/>
        <c:majorUnit val="1000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Liczba bezrobotnych skierowanych na wybrane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nowe formy aktywizacji (wprowadzone od 27.V.2014 r.)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800" baseline="0">
                <a:latin typeface="Arial" pitchFamily="34" charset="0"/>
                <a:cs typeface="Arial" pitchFamily="34" charset="0"/>
              </a:rPr>
              <a:t>[narastająco od początku roku]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54191952120634601"/>
          <c:y val="0.19918864829396329"/>
          <c:w val="0.41662336793888027"/>
          <c:h val="0.756462624834434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'Wykresy XI 20'!$J$3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'Wykresy XI 20'!$H$4:$H$9</c:f>
              <c:strCache>
                <c:ptCount val="6"/>
                <c:pt idx="0">
                  <c:v>Podjęcia pracy poza miejscem zamieszkania w ramach bonu na zasiedlenie</c:v>
                </c:pt>
                <c:pt idx="1">
                  <c:v>Podjęcia pracy w ramach bonu zatrudnieniowego</c:v>
                </c:pt>
                <c:pt idx="2">
                  <c:v>Podjęcie pracy w ramach refundacji składek na ubezpieczenie społeczne</c:v>
                </c:pt>
                <c:pt idx="3">
                  <c:v>Podjęcia pracy w ramach dofinansowania wynagrodzenia za zatrudnienie skierowanego 
bezrobotnego powyżej 50 r. życia</c:v>
                </c:pt>
                <c:pt idx="4">
                  <c:v>Rozpoczęcie szkolenia w ramach bonu szkoleniowego</c:v>
                </c:pt>
                <c:pt idx="5">
                  <c:v>Rozpoczęcie stażu w ramach bonu stażowego</c:v>
                </c:pt>
              </c:strCache>
            </c:strRef>
          </c:cat>
          <c:val>
            <c:numRef>
              <c:f>'Wykresy XI 20'!$I$4:$I$9</c:f>
              <c:numCache>
                <c:formatCode>General</c:formatCode>
                <c:ptCount val="6"/>
                <c:pt idx="0">
                  <c:v>166</c:v>
                </c:pt>
                <c:pt idx="1">
                  <c:v>1</c:v>
                </c:pt>
                <c:pt idx="2">
                  <c:v>0</c:v>
                </c:pt>
                <c:pt idx="3">
                  <c:v>27</c:v>
                </c:pt>
                <c:pt idx="4">
                  <c:v>40</c:v>
                </c:pt>
                <c:pt idx="5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02864384"/>
        <c:axId val="302869088"/>
      </c:barChart>
      <c:catAx>
        <c:axId val="302864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700" baseline="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02869088"/>
        <c:crosses val="autoZero"/>
        <c:auto val="1"/>
        <c:lblAlgn val="ctr"/>
        <c:lblOffset val="100"/>
        <c:noMultiLvlLbl val="0"/>
      </c:catAx>
      <c:valAx>
        <c:axId val="302869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286438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VI 2019r. do XI 2019r. oraz od VI 2020r. do XI 2020r.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'Wykresy XI 20'!$E$6:$E$18</c:f>
              <c:strCache>
                <c:ptCount val="13"/>
                <c:pt idx="0">
                  <c:v>VI 2019r.</c:v>
                </c:pt>
                <c:pt idx="1">
                  <c:v>VII 2019r.</c:v>
                </c:pt>
                <c:pt idx="2">
                  <c:v>VIII 2019r.</c:v>
                </c:pt>
                <c:pt idx="3">
                  <c:v>IX 2019r.</c:v>
                </c:pt>
                <c:pt idx="4">
                  <c:v>X 2019r.</c:v>
                </c:pt>
                <c:pt idx="5">
                  <c:v>XI 2019r.</c:v>
                </c:pt>
                <c:pt idx="7">
                  <c:v>VI 2020r.</c:v>
                </c:pt>
                <c:pt idx="8">
                  <c:v>VII 2020r.</c:v>
                </c:pt>
                <c:pt idx="9">
                  <c:v>VIII 2020r.</c:v>
                </c:pt>
                <c:pt idx="10">
                  <c:v>IX 2020r.</c:v>
                </c:pt>
                <c:pt idx="11">
                  <c:v>X 2020r.</c:v>
                </c:pt>
                <c:pt idx="12">
                  <c:v>XI 2020r.</c:v>
                </c:pt>
              </c:strCache>
            </c:strRef>
          </c:cat>
          <c:val>
            <c:numRef>
              <c:f>'Wykresy XI 20'!$F$6:$F$18</c:f>
              <c:numCache>
                <c:formatCode>General</c:formatCode>
                <c:ptCount val="13"/>
                <c:pt idx="0">
                  <c:v>3510</c:v>
                </c:pt>
                <c:pt idx="1">
                  <c:v>4729</c:v>
                </c:pt>
                <c:pt idx="2">
                  <c:v>3474</c:v>
                </c:pt>
                <c:pt idx="3">
                  <c:v>3452</c:v>
                </c:pt>
                <c:pt idx="4">
                  <c:v>3763</c:v>
                </c:pt>
                <c:pt idx="5">
                  <c:v>3180</c:v>
                </c:pt>
                <c:pt idx="7">
                  <c:v>4007</c:v>
                </c:pt>
                <c:pt idx="8">
                  <c:v>4509</c:v>
                </c:pt>
                <c:pt idx="9">
                  <c:v>3775</c:v>
                </c:pt>
                <c:pt idx="10">
                  <c:v>3921</c:v>
                </c:pt>
                <c:pt idx="11">
                  <c:v>3694</c:v>
                </c:pt>
                <c:pt idx="12">
                  <c:v>2520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303526488"/>
        <c:axId val="303520216"/>
        <c:axId val="0"/>
      </c:bar3DChart>
      <c:catAx>
        <c:axId val="303526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03520216"/>
        <c:crosses val="autoZero"/>
        <c:auto val="1"/>
        <c:lblAlgn val="ctr"/>
        <c:lblOffset val="100"/>
        <c:noMultiLvlLbl val="0"/>
      </c:catAx>
      <c:valAx>
        <c:axId val="3035202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03526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listopadzie 2020r.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31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7839177154137784"/>
          <c:y val="0.30603543307086611"/>
          <c:w val="0.48354465307221201"/>
          <c:h val="0.3875000000000000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5.760751059963648E-2"/>
                  <c:y val="-7.226213910761154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3754032348520526"/>
                  <c:y val="-0.1361089238845144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2FCDDEA8-7604-4961-B0C2-0916938FFFEF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baseline="0"/>
                      <a:t> </a:t>
                    </a:r>
                    <a:fld id="{EEC4D2EF-3E58-44E0-9259-9558030DFF06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074029207887471"/>
                      <c:h val="0.1614248687664042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19693967741211846"/>
                  <c:y val="-4.686351706036745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5D1C1BA-CC2D-41D8-8E82-D6638532581F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F5F76092-1E41-4212-B8D9-298846E67D0B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12080220741638"/>
                      <c:h val="0.189878608923884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.17942784395540301"/>
                  <c:y val="0.1677711614173228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29ECE2-1CE1-4384-B723-235F1CDFD42C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C94D7B8C-E5B9-44E1-96C1-B04F1EC6F6A1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314826031361461"/>
                      <c:h val="0.12562499999999999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4.0664916885389327E-2"/>
                  <c:y val="0.1663973097112860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EF88E4A4-BC5E-4215-88EC-3424294E5FB1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baseline="0"/>
                      <a:t> </a:t>
                    </a:r>
                    <a:fld id="{F1730150-6C05-472C-82F6-F613719480CB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559548646162819"/>
                      <c:h val="0.1236558398950131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-5.2349193530295893E-2"/>
                  <c:y val="0.1752250656167977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6012B3B-946B-4EDD-BBEC-605A9A3F07F1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141EAF79-7421-483D-B030-5B8183CA5F3A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913099295047701"/>
                      <c:h val="9.2335679081560054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9.3396818987370164E-2"/>
                  <c:y val="0.18621292650918636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0.13816474863718961"/>
                  <c:y val="0.1215101706036743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9440967314983"/>
                      <c:h val="0.17490321522309712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22442705879713754"/>
                  <c:y val="-2.083349737532808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8CA185-04A5-42B7-ADF9-EF2C7711B572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1B96166-186C-4EE9-8ED2-836587037D96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28122125759919"/>
                      <c:h val="0.3436171259842519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0.14502512506449514"/>
                  <c:y val="-0.1115398622047244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5.8146577831617204E-2"/>
                  <c:y val="-0.1465549540682415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4BA2C239-4878-4B9B-82A1-349F33503682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baseline="0"/>
                      <a:t> </a:t>
                    </a:r>
                    <a:fld id="{F746AFF4-611D-44EE-BA4A-83B891CD7632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835565426116608"/>
                      <c:h val="0.16746259842519681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1"/>
              <c:layout>
                <c:manualLayout>
                  <c:x val="-1.4978800726832249E-2"/>
                  <c:y val="-0.1944793307086614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150458756757969"/>
                      <c:h val="0.1792903543307086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6.675348273773471E-2"/>
                  <c:y val="-0.1532736220472441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XI 20'!$J$22:$J$34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
i inna praca</c:v>
                </c:pt>
                <c:pt idx="2">
                  <c:v>Podjęcie pracy w ramach refund. kosztów zatrud. bezrobotnego</c:v>
                </c:pt>
                <c:pt idx="3">
                  <c:v>Prace 
interwencyjne</c:v>
                </c:pt>
                <c:pt idx="4">
                  <c:v>Roboty 
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
społecznie 
użyteczna</c:v>
                </c:pt>
                <c:pt idx="8">
                  <c:v>Odmowa bez uzasadnionej przyczyny przyjęcia propozycji odpowiedniej pracy lub innej formy pomocy, w tym w ramach PAI</c:v>
                </c:pt>
                <c:pt idx="9">
                  <c:v>Niepotwierdzenie gotowości do pracy</c:v>
                </c:pt>
                <c:pt idx="10">
                  <c:v>Dobrowolna 
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XI 20'!$K$22:$K$34</c:f>
              <c:numCache>
                <c:formatCode>0.00%</c:formatCode>
                <c:ptCount val="13"/>
                <c:pt idx="0">
                  <c:v>0.53626456219466367</c:v>
                </c:pt>
                <c:pt idx="1">
                  <c:v>5.5993987222848554E-2</c:v>
                </c:pt>
                <c:pt idx="2">
                  <c:v>1.7662532882375046E-2</c:v>
                </c:pt>
                <c:pt idx="3">
                  <c:v>1.2025554302893648E-2</c:v>
                </c:pt>
                <c:pt idx="4">
                  <c:v>5.2611800075159712E-3</c:v>
                </c:pt>
                <c:pt idx="5">
                  <c:v>1.2401352874859075E-2</c:v>
                </c:pt>
                <c:pt idx="6">
                  <c:v>3.7204058624577228E-2</c:v>
                </c:pt>
                <c:pt idx="7">
                  <c:v>1.17E-2</c:v>
                </c:pt>
                <c:pt idx="8">
                  <c:v>1.0522360015031942E-2</c:v>
                </c:pt>
                <c:pt idx="9">
                  <c:v>0.14468245020668921</c:v>
                </c:pt>
                <c:pt idx="10">
                  <c:v>4.2841037204058623E-2</c:v>
                </c:pt>
                <c:pt idx="11">
                  <c:v>8.6433671552048098E-3</c:v>
                </c:pt>
                <c:pt idx="12">
                  <c:v>0.10484780157835401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38100</xdr:rowOff>
    </xdr:from>
    <xdr:to>
      <xdr:col>20</xdr:col>
      <xdr:colOff>333375</xdr:colOff>
      <xdr:row>19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400050</xdr:colOff>
      <xdr:row>0</xdr:row>
      <xdr:rowOff>38100</xdr:rowOff>
    </xdr:from>
    <xdr:to>
      <xdr:col>27</xdr:col>
      <xdr:colOff>571500</xdr:colOff>
      <xdr:row>19</xdr:row>
      <xdr:rowOff>9525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47624</xdr:colOff>
      <xdr:row>19</xdr:row>
      <xdr:rowOff>114300</xdr:rowOff>
    </xdr:from>
    <xdr:to>
      <xdr:col>20</xdr:col>
      <xdr:colOff>323849</xdr:colOff>
      <xdr:row>38</xdr:row>
      <xdr:rowOff>95250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371476</xdr:colOff>
      <xdr:row>19</xdr:row>
      <xdr:rowOff>114300</xdr:rowOff>
    </xdr:from>
    <xdr:to>
      <xdr:col>27</xdr:col>
      <xdr:colOff>561976</xdr:colOff>
      <xdr:row>38</xdr:row>
      <xdr:rowOff>85725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20r/Arkusz%20roboczy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WYKRESY/2020r/Wykresy%20XI%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20"/>
      <sheetName val="Stan i struktura II 20"/>
      <sheetName val="Stan i struktura III 20"/>
      <sheetName val="Stan i struktura IV 20"/>
      <sheetName val="Stan i struktura V 20"/>
      <sheetName val="Stan i struktura VI 20"/>
      <sheetName val="Stan i struktura VII 20"/>
      <sheetName val="Stan i struktura VIII 20"/>
      <sheetName val="Stan i struktura IX 20"/>
      <sheetName val="Stan i struktura X 20"/>
      <sheetName val="Stan i struktura XI 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E6">
            <v>2356</v>
          </cell>
          <cell r="F6">
            <v>1439</v>
          </cell>
          <cell r="G6">
            <v>1664</v>
          </cell>
          <cell r="H6">
            <v>1793</v>
          </cell>
          <cell r="I6">
            <v>1931</v>
          </cell>
          <cell r="J6">
            <v>593</v>
          </cell>
          <cell r="K6">
            <v>1675</v>
          </cell>
          <cell r="L6">
            <v>745</v>
          </cell>
          <cell r="M6">
            <v>1323</v>
          </cell>
          <cell r="N6">
            <v>1111</v>
          </cell>
          <cell r="O6">
            <v>2716</v>
          </cell>
          <cell r="P6">
            <v>2015</v>
          </cell>
          <cell r="Q6">
            <v>1782</v>
          </cell>
          <cell r="R6">
            <v>2025</v>
          </cell>
          <cell r="S6">
            <v>23168</v>
          </cell>
        </row>
        <row r="46">
          <cell r="E46">
            <v>7083</v>
          </cell>
          <cell r="F46">
            <v>2211</v>
          </cell>
          <cell r="G46">
            <v>1918</v>
          </cell>
          <cell r="H46">
            <v>1700</v>
          </cell>
          <cell r="I46">
            <v>2062</v>
          </cell>
          <cell r="J46">
            <v>1077</v>
          </cell>
          <cell r="K46">
            <v>1320</v>
          </cell>
          <cell r="L46">
            <v>969</v>
          </cell>
          <cell r="M46">
            <v>2999</v>
          </cell>
          <cell r="N46">
            <v>2271</v>
          </cell>
          <cell r="O46">
            <v>5912</v>
          </cell>
          <cell r="P46">
            <v>1394</v>
          </cell>
          <cell r="Q46">
            <v>1625</v>
          </cell>
          <cell r="R46">
            <v>2462</v>
          </cell>
          <cell r="S46">
            <v>35003</v>
          </cell>
        </row>
        <row r="49">
          <cell r="E49">
            <v>48</v>
          </cell>
          <cell r="F49">
            <v>37</v>
          </cell>
          <cell r="G49">
            <v>43</v>
          </cell>
          <cell r="H49">
            <v>31</v>
          </cell>
          <cell r="I49">
            <v>61</v>
          </cell>
          <cell r="J49">
            <v>12</v>
          </cell>
          <cell r="K49">
            <v>62</v>
          </cell>
          <cell r="L49">
            <v>36</v>
          </cell>
          <cell r="M49">
            <v>1</v>
          </cell>
          <cell r="N49">
            <v>33</v>
          </cell>
          <cell r="O49">
            <v>59</v>
          </cell>
          <cell r="P49">
            <v>17</v>
          </cell>
          <cell r="Q49">
            <v>167</v>
          </cell>
          <cell r="R49">
            <v>118</v>
          </cell>
          <cell r="S49">
            <v>725</v>
          </cell>
        </row>
        <row r="51">
          <cell r="E51">
            <v>5</v>
          </cell>
          <cell r="F51">
            <v>20</v>
          </cell>
          <cell r="G51">
            <v>24</v>
          </cell>
          <cell r="H51">
            <v>47</v>
          </cell>
          <cell r="I51">
            <v>41</v>
          </cell>
          <cell r="J51">
            <v>3</v>
          </cell>
          <cell r="K51">
            <v>37</v>
          </cell>
          <cell r="L51">
            <v>21</v>
          </cell>
          <cell r="M51">
            <v>12</v>
          </cell>
          <cell r="N51">
            <v>12</v>
          </cell>
          <cell r="O51">
            <v>7</v>
          </cell>
          <cell r="P51">
            <v>32</v>
          </cell>
          <cell r="Q51">
            <v>163</v>
          </cell>
          <cell r="R51">
            <v>20</v>
          </cell>
          <cell r="S51">
            <v>444</v>
          </cell>
        </row>
        <row r="53">
          <cell r="E53">
            <v>61</v>
          </cell>
          <cell r="F53">
            <v>38</v>
          </cell>
          <cell r="G53">
            <v>39</v>
          </cell>
          <cell r="H53">
            <v>70</v>
          </cell>
          <cell r="I53">
            <v>31</v>
          </cell>
          <cell r="J53">
            <v>24</v>
          </cell>
          <cell r="K53">
            <v>29</v>
          </cell>
          <cell r="L53">
            <v>17</v>
          </cell>
          <cell r="M53">
            <v>22</v>
          </cell>
          <cell r="N53">
            <v>49</v>
          </cell>
          <cell r="O53">
            <v>48</v>
          </cell>
          <cell r="P53">
            <v>14</v>
          </cell>
          <cell r="Q53">
            <v>50</v>
          </cell>
          <cell r="R53">
            <v>65</v>
          </cell>
          <cell r="S53">
            <v>557</v>
          </cell>
        </row>
        <row r="55">
          <cell r="E55">
            <v>37</v>
          </cell>
          <cell r="F55">
            <v>20</v>
          </cell>
          <cell r="G55">
            <v>36</v>
          </cell>
          <cell r="H55">
            <v>28</v>
          </cell>
          <cell r="I55">
            <v>16</v>
          </cell>
          <cell r="J55">
            <v>11</v>
          </cell>
          <cell r="K55">
            <v>12</v>
          </cell>
          <cell r="L55">
            <v>23</v>
          </cell>
          <cell r="M55">
            <v>1</v>
          </cell>
          <cell r="N55">
            <v>15</v>
          </cell>
          <cell r="O55">
            <v>22</v>
          </cell>
          <cell r="P55">
            <v>11</v>
          </cell>
          <cell r="Q55">
            <v>37</v>
          </cell>
          <cell r="R55">
            <v>27</v>
          </cell>
          <cell r="S55">
            <v>296</v>
          </cell>
        </row>
        <row r="57">
          <cell r="E57">
            <v>21</v>
          </cell>
          <cell r="F57">
            <v>17</v>
          </cell>
          <cell r="G57">
            <v>15</v>
          </cell>
          <cell r="H57">
            <v>50</v>
          </cell>
          <cell r="I57">
            <v>33</v>
          </cell>
          <cell r="J57">
            <v>3</v>
          </cell>
          <cell r="K57">
            <v>46</v>
          </cell>
          <cell r="L57">
            <v>5</v>
          </cell>
          <cell r="M57">
            <v>26</v>
          </cell>
          <cell r="N57">
            <v>15</v>
          </cell>
          <cell r="O57">
            <v>26</v>
          </cell>
          <cell r="P57">
            <v>12</v>
          </cell>
          <cell r="Q57">
            <v>52</v>
          </cell>
          <cell r="R57">
            <v>18</v>
          </cell>
          <cell r="S57">
            <v>339</v>
          </cell>
        </row>
        <row r="59">
          <cell r="E59">
            <v>22</v>
          </cell>
          <cell r="F59">
            <v>10</v>
          </cell>
          <cell r="G59">
            <v>13</v>
          </cell>
          <cell r="H59">
            <v>44</v>
          </cell>
          <cell r="I59">
            <v>60</v>
          </cell>
          <cell r="J59">
            <v>0</v>
          </cell>
          <cell r="K59">
            <v>5</v>
          </cell>
          <cell r="L59">
            <v>12</v>
          </cell>
          <cell r="M59">
            <v>21</v>
          </cell>
          <cell r="N59">
            <v>41</v>
          </cell>
          <cell r="O59">
            <v>20</v>
          </cell>
          <cell r="P59">
            <v>5</v>
          </cell>
          <cell r="Q59">
            <v>3</v>
          </cell>
          <cell r="R59">
            <v>19</v>
          </cell>
          <cell r="S59">
            <v>275</v>
          </cell>
        </row>
        <row r="61">
          <cell r="E61">
            <v>110</v>
          </cell>
          <cell r="F61">
            <v>65</v>
          </cell>
          <cell r="G61">
            <v>125</v>
          </cell>
          <cell r="H61">
            <v>226</v>
          </cell>
          <cell r="I61">
            <v>211</v>
          </cell>
          <cell r="J61">
            <v>35</v>
          </cell>
          <cell r="K61">
            <v>380</v>
          </cell>
          <cell r="L61">
            <v>87</v>
          </cell>
          <cell r="M61">
            <v>164</v>
          </cell>
          <cell r="N61">
            <v>33</v>
          </cell>
          <cell r="O61">
            <v>139</v>
          </cell>
          <cell r="P61">
            <v>106</v>
          </cell>
          <cell r="Q61">
            <v>76</v>
          </cell>
          <cell r="R61">
            <v>237</v>
          </cell>
          <cell r="S61">
            <v>1994</v>
          </cell>
        </row>
        <row r="63">
          <cell r="E63">
            <v>0</v>
          </cell>
          <cell r="F63">
            <v>27</v>
          </cell>
          <cell r="G63">
            <v>30</v>
          </cell>
          <cell r="H63">
            <v>14</v>
          </cell>
          <cell r="I63">
            <v>24</v>
          </cell>
          <cell r="J63">
            <v>24</v>
          </cell>
          <cell r="K63">
            <v>78</v>
          </cell>
          <cell r="L63">
            <v>9</v>
          </cell>
          <cell r="M63">
            <v>32</v>
          </cell>
          <cell r="N63">
            <v>40</v>
          </cell>
          <cell r="O63">
            <v>55</v>
          </cell>
          <cell r="P63">
            <v>18</v>
          </cell>
          <cell r="Q63">
            <v>80</v>
          </cell>
          <cell r="R63">
            <v>439</v>
          </cell>
          <cell r="S63">
            <v>870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kresy XI 20"/>
    </sheetNames>
    <sheetDataSet>
      <sheetData sheetId="0">
        <row r="3">
          <cell r="B3" t="str">
            <v>XI 2019r.</v>
          </cell>
          <cell r="C3">
            <v>17914</v>
          </cell>
        </row>
        <row r="4">
          <cell r="B4" t="str">
            <v>XII 2019r.</v>
          </cell>
          <cell r="C4">
            <v>18498</v>
          </cell>
          <cell r="H4" t="str">
            <v>Podjęcia pracy poza miejscem zamieszkania w ramach bonu na zasiedlenie</v>
          </cell>
          <cell r="I4">
            <v>166</v>
          </cell>
        </row>
        <row r="5">
          <cell r="B5" t="str">
            <v>I 2020r.</v>
          </cell>
          <cell r="C5">
            <v>20174</v>
          </cell>
          <cell r="H5" t="str">
            <v>Podjęcia pracy w ramach bonu zatrudnieniowego</v>
          </cell>
          <cell r="I5">
            <v>1</v>
          </cell>
        </row>
        <row r="6">
          <cell r="B6" t="str">
            <v>II 2020r.</v>
          </cell>
          <cell r="C6">
            <v>20079</v>
          </cell>
          <cell r="E6" t="str">
            <v>VI 2019r.</v>
          </cell>
          <cell r="F6">
            <v>3510</v>
          </cell>
          <cell r="H6" t="str">
            <v>Podjęcie pracy w ramach refundacji składek na ubezpieczenie społeczne</v>
          </cell>
          <cell r="I6">
            <v>0</v>
          </cell>
        </row>
        <row r="7">
          <cell r="B7" t="str">
            <v>III 2020r.</v>
          </cell>
          <cell r="C7">
            <v>19838</v>
          </cell>
          <cell r="E7" t="str">
            <v>VII 2019r.</v>
          </cell>
          <cell r="F7">
            <v>4729</v>
          </cell>
          <cell r="H7" t="str">
            <v>Podjęcia pracy w ramach dofinansowania wynagrodzenia za zatrudnienie skierowanego 
bezrobotnego powyżej 50 r. życia</v>
          </cell>
          <cell r="I7">
            <v>27</v>
          </cell>
        </row>
        <row r="8">
          <cell r="B8" t="str">
            <v>IV 2020r.</v>
          </cell>
          <cell r="C8">
            <v>21613</v>
          </cell>
          <cell r="E8" t="str">
            <v>VIII 2019r.</v>
          </cell>
          <cell r="F8">
            <v>3474</v>
          </cell>
          <cell r="H8" t="str">
            <v>Rozpoczęcie szkolenia w ramach bonu szkoleniowego</v>
          </cell>
          <cell r="I8">
            <v>40</v>
          </cell>
        </row>
        <row r="9">
          <cell r="B9" t="str">
            <v>V 2020r.</v>
          </cell>
          <cell r="C9">
            <v>23165</v>
          </cell>
          <cell r="E9" t="str">
            <v>IX 2019r.</v>
          </cell>
          <cell r="F9">
            <v>3452</v>
          </cell>
          <cell r="H9" t="str">
            <v>Rozpoczęcie stażu w ramach bonu stażowego</v>
          </cell>
          <cell r="I9">
            <v>8</v>
          </cell>
        </row>
        <row r="10">
          <cell r="B10" t="str">
            <v>VI 2020r.</v>
          </cell>
          <cell r="C10">
            <v>23529</v>
          </cell>
          <cell r="E10" t="str">
            <v>X 2019r.</v>
          </cell>
          <cell r="F10">
            <v>3763</v>
          </cell>
        </row>
        <row r="11">
          <cell r="B11" t="str">
            <v>VII 2020r.</v>
          </cell>
          <cell r="C11">
            <v>23520</v>
          </cell>
          <cell r="E11" t="str">
            <v>XI 2019r.</v>
          </cell>
          <cell r="F11">
            <v>3180</v>
          </cell>
        </row>
        <row r="12">
          <cell r="B12" t="str">
            <v>VIII 2020r.</v>
          </cell>
          <cell r="C12">
            <v>23268</v>
          </cell>
        </row>
        <row r="13">
          <cell r="B13" t="str">
            <v>IX 2020r.</v>
          </cell>
          <cell r="C13">
            <v>23138</v>
          </cell>
          <cell r="E13" t="str">
            <v>VI 2020r.</v>
          </cell>
          <cell r="F13">
            <v>4007</v>
          </cell>
        </row>
        <row r="14">
          <cell r="B14" t="str">
            <v>X 2020r.</v>
          </cell>
          <cell r="C14">
            <v>23168</v>
          </cell>
          <cell r="E14" t="str">
            <v>VII 2020r.</v>
          </cell>
          <cell r="F14">
            <v>4509</v>
          </cell>
        </row>
        <row r="15">
          <cell r="B15" t="str">
            <v>XI 2020r.</v>
          </cell>
          <cell r="C15">
            <v>23285</v>
          </cell>
          <cell r="E15" t="str">
            <v>VIII 2020r.</v>
          </cell>
          <cell r="F15">
            <v>3775</v>
          </cell>
        </row>
        <row r="16">
          <cell r="E16" t="str">
            <v>IX 2020r.</v>
          </cell>
          <cell r="F16">
            <v>3921</v>
          </cell>
        </row>
        <row r="17">
          <cell r="E17" t="str">
            <v>X 2020r.</v>
          </cell>
          <cell r="F17">
            <v>3694</v>
          </cell>
        </row>
        <row r="18">
          <cell r="E18" t="str">
            <v>XI 2020r.</v>
          </cell>
          <cell r="F18">
            <v>2520</v>
          </cell>
        </row>
        <row r="22">
          <cell r="J22" t="str">
            <v>Praca niesubsydiowana</v>
          </cell>
          <cell r="K22">
            <v>0.53626456219466367</v>
          </cell>
        </row>
        <row r="23">
          <cell r="J23" t="str">
            <v>Podjęcie działalności gospodarczej 
i inna praca</v>
          </cell>
          <cell r="K23">
            <v>5.5993987222848554E-2</v>
          </cell>
        </row>
        <row r="24">
          <cell r="J24" t="str">
            <v>Podjęcie pracy w ramach refund. kosztów zatrud. bezrobotnego</v>
          </cell>
          <cell r="K24">
            <v>1.7662532882375046E-2</v>
          </cell>
        </row>
        <row r="25">
          <cell r="J25" t="str">
            <v>Prace 
interwencyjne</v>
          </cell>
          <cell r="K25">
            <v>1.2025554302893648E-2</v>
          </cell>
        </row>
        <row r="26">
          <cell r="J26" t="str">
            <v>Roboty 
publiczne</v>
          </cell>
          <cell r="K26">
            <v>5.2611800075159712E-3</v>
          </cell>
        </row>
        <row r="27">
          <cell r="J27" t="str">
            <v>Szkolenia</v>
          </cell>
          <cell r="K27">
            <v>1.2401352874859075E-2</v>
          </cell>
        </row>
        <row r="28">
          <cell r="J28" t="str">
            <v>Staże</v>
          </cell>
          <cell r="K28">
            <v>3.7204058624577228E-2</v>
          </cell>
        </row>
        <row r="29">
          <cell r="J29" t="str">
            <v>Praca 
społecznie 
użyteczna</v>
          </cell>
          <cell r="K29">
            <v>1.17E-2</v>
          </cell>
        </row>
        <row r="30">
          <cell r="J30" t="str">
            <v>Odmowa bez uzasadnionej przyczyny przyjęcia propozycji odpowiedniej pracy lub innej formy pomocy, w tym w ramach PAI</v>
          </cell>
          <cell r="K30">
            <v>1.0522360015031942E-2</v>
          </cell>
        </row>
        <row r="31">
          <cell r="J31" t="str">
            <v>Niepotwierdzenie gotowości do pracy</v>
          </cell>
          <cell r="K31">
            <v>0.14468245020668921</v>
          </cell>
        </row>
        <row r="32">
          <cell r="J32" t="str">
            <v>Dobrowolna 
rezygnacja ze statusu bezrobotnego</v>
          </cell>
          <cell r="K32">
            <v>4.2841037204058623E-2</v>
          </cell>
        </row>
        <row r="33">
          <cell r="J33" t="str">
            <v>Nabycie praw emerytalnych lub rentowych</v>
          </cell>
          <cell r="K33">
            <v>8.6433671552048098E-3</v>
          </cell>
        </row>
        <row r="34">
          <cell r="J34" t="str">
            <v>Inne</v>
          </cell>
          <cell r="K34">
            <v>0.10484780157835401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7" ht="15">
      <c r="D1" s="2"/>
      <c r="E1" s="3"/>
      <c r="R1" s="5"/>
    </row>
    <row r="2" spans="2:27" ht="51" customHeight="1" thickBot="1">
      <c r="B2" s="186" t="s">
        <v>0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8"/>
    </row>
    <row r="3" spans="2:27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7" ht="29.1" customHeight="1" thickBot="1">
      <c r="B4" s="151" t="s">
        <v>19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89"/>
    </row>
    <row r="5" spans="2:27" ht="29.1" customHeight="1" thickTop="1" thickBot="1">
      <c r="B5" s="14" t="s">
        <v>20</v>
      </c>
      <c r="C5" s="190" t="s">
        <v>21</v>
      </c>
      <c r="D5" s="191"/>
      <c r="E5" s="15">
        <v>4.0999999999999996</v>
      </c>
      <c r="F5" s="15">
        <v>5.3</v>
      </c>
      <c r="G5" s="15">
        <v>9.1999999999999993</v>
      </c>
      <c r="H5" s="15">
        <v>9</v>
      </c>
      <c r="I5" s="15">
        <v>7.1</v>
      </c>
      <c r="J5" s="15">
        <v>3.4</v>
      </c>
      <c r="K5" s="15">
        <v>9.6999999999999993</v>
      </c>
      <c r="L5" s="15">
        <v>6.4</v>
      </c>
      <c r="M5" s="15">
        <v>5.0999999999999996</v>
      </c>
      <c r="N5" s="15">
        <v>8.4</v>
      </c>
      <c r="O5" s="15">
        <v>3.9</v>
      </c>
      <c r="P5" s="15">
        <v>7.9</v>
      </c>
      <c r="Q5" s="15">
        <v>8.8000000000000007</v>
      </c>
      <c r="R5" s="16">
        <v>6.3</v>
      </c>
      <c r="S5" s="17">
        <v>6.1</v>
      </c>
      <c r="T5" s="1" t="s">
        <v>22</v>
      </c>
    </row>
    <row r="6" spans="2:27" s="4" customFormat="1" ht="28.5" customHeight="1" thickTop="1" thickBot="1">
      <c r="B6" s="18" t="s">
        <v>23</v>
      </c>
      <c r="C6" s="192" t="s">
        <v>24</v>
      </c>
      <c r="D6" s="193"/>
      <c r="E6" s="19">
        <v>2333</v>
      </c>
      <c r="F6" s="20">
        <v>1420</v>
      </c>
      <c r="G6" s="20">
        <v>1668</v>
      </c>
      <c r="H6" s="20">
        <v>1813</v>
      </c>
      <c r="I6" s="20">
        <v>1933</v>
      </c>
      <c r="J6" s="20">
        <v>625</v>
      </c>
      <c r="K6" s="20">
        <v>1704</v>
      </c>
      <c r="L6" s="20">
        <v>768</v>
      </c>
      <c r="M6" s="20">
        <v>1318</v>
      </c>
      <c r="N6" s="20">
        <v>1150</v>
      </c>
      <c r="O6" s="20">
        <v>2747</v>
      </c>
      <c r="P6" s="20">
        <v>2010</v>
      </c>
      <c r="Q6" s="20">
        <v>1784</v>
      </c>
      <c r="R6" s="21">
        <v>2012</v>
      </c>
      <c r="S6" s="22">
        <f>SUM(E6:R6)</f>
        <v>23285</v>
      </c>
    </row>
    <row r="7" spans="2:27" s="4" customFormat="1" ht="29.1" customHeight="1" thickTop="1" thickBot="1">
      <c r="B7" s="23"/>
      <c r="C7" s="194" t="s">
        <v>25</v>
      </c>
      <c r="D7" s="194"/>
      <c r="E7" s="24">
        <f>'[1]Stan i struktura X 20'!E6</f>
        <v>2356</v>
      </c>
      <c r="F7" s="25">
        <f>'[1]Stan i struktura X 20'!F6</f>
        <v>1439</v>
      </c>
      <c r="G7" s="25">
        <f>'[1]Stan i struktura X 20'!G6</f>
        <v>1664</v>
      </c>
      <c r="H7" s="25">
        <f>'[1]Stan i struktura X 20'!H6</f>
        <v>1793</v>
      </c>
      <c r="I7" s="25">
        <f>'[1]Stan i struktura X 20'!I6</f>
        <v>1931</v>
      </c>
      <c r="J7" s="25">
        <f>'[1]Stan i struktura X 20'!J6</f>
        <v>593</v>
      </c>
      <c r="K7" s="25">
        <f>'[1]Stan i struktura X 20'!K6</f>
        <v>1675</v>
      </c>
      <c r="L7" s="25">
        <f>'[1]Stan i struktura X 20'!L6</f>
        <v>745</v>
      </c>
      <c r="M7" s="25">
        <f>'[1]Stan i struktura X 20'!M6</f>
        <v>1323</v>
      </c>
      <c r="N7" s="25">
        <f>'[1]Stan i struktura X 20'!N6</f>
        <v>1111</v>
      </c>
      <c r="O7" s="25">
        <f>'[1]Stan i struktura X 20'!O6</f>
        <v>2716</v>
      </c>
      <c r="P7" s="25">
        <f>'[1]Stan i struktura X 20'!P6</f>
        <v>2015</v>
      </c>
      <c r="Q7" s="25">
        <f>'[1]Stan i struktura X 20'!Q6</f>
        <v>1782</v>
      </c>
      <c r="R7" s="25">
        <f>'[1]Stan i struktura X 20'!R6</f>
        <v>2025</v>
      </c>
      <c r="S7" s="25">
        <f>'[1]Stan i struktura X 20'!S6</f>
        <v>23168</v>
      </c>
      <c r="T7" s="26"/>
      <c r="V7" s="27">
        <f>SUM(E7:R7)</f>
        <v>23168</v>
      </c>
    </row>
    <row r="8" spans="2:27" ht="29.1" customHeight="1" thickTop="1" thickBot="1">
      <c r="B8" s="28"/>
      <c r="C8" s="179" t="s">
        <v>26</v>
      </c>
      <c r="D8" s="165"/>
      <c r="E8" s="29">
        <f t="shared" ref="E8:S8" si="0">E6-E7</f>
        <v>-23</v>
      </c>
      <c r="F8" s="29">
        <f t="shared" si="0"/>
        <v>-19</v>
      </c>
      <c r="G8" s="29">
        <f t="shared" si="0"/>
        <v>4</v>
      </c>
      <c r="H8" s="29">
        <f t="shared" si="0"/>
        <v>20</v>
      </c>
      <c r="I8" s="29">
        <f t="shared" si="0"/>
        <v>2</v>
      </c>
      <c r="J8" s="29">
        <f t="shared" si="0"/>
        <v>32</v>
      </c>
      <c r="K8" s="29">
        <f t="shared" si="0"/>
        <v>29</v>
      </c>
      <c r="L8" s="29">
        <f t="shared" si="0"/>
        <v>23</v>
      </c>
      <c r="M8" s="29">
        <f t="shared" si="0"/>
        <v>-5</v>
      </c>
      <c r="N8" s="29">
        <f t="shared" si="0"/>
        <v>39</v>
      </c>
      <c r="O8" s="29">
        <f t="shared" si="0"/>
        <v>31</v>
      </c>
      <c r="P8" s="29">
        <f t="shared" si="0"/>
        <v>-5</v>
      </c>
      <c r="Q8" s="29">
        <f t="shared" si="0"/>
        <v>2</v>
      </c>
      <c r="R8" s="30">
        <f t="shared" si="0"/>
        <v>-13</v>
      </c>
      <c r="S8" s="31">
        <f t="shared" si="0"/>
        <v>117</v>
      </c>
      <c r="T8" s="32"/>
    </row>
    <row r="9" spans="2:27" ht="29.1" customHeight="1" thickTop="1" thickBot="1">
      <c r="B9" s="33"/>
      <c r="C9" s="175" t="s">
        <v>27</v>
      </c>
      <c r="D9" s="176"/>
      <c r="E9" s="34">
        <f t="shared" ref="E9:S9" si="1">E6/E7*100</f>
        <v>99.023769100169773</v>
      </c>
      <c r="F9" s="34">
        <f t="shared" si="1"/>
        <v>98.679638637943015</v>
      </c>
      <c r="G9" s="34">
        <f t="shared" si="1"/>
        <v>100.24038461538463</v>
      </c>
      <c r="H9" s="34">
        <f t="shared" si="1"/>
        <v>101.11544896820971</v>
      </c>
      <c r="I9" s="34">
        <f t="shared" si="1"/>
        <v>100.10357327809425</v>
      </c>
      <c r="J9" s="34">
        <f t="shared" si="1"/>
        <v>105.39629005059021</v>
      </c>
      <c r="K9" s="34">
        <f t="shared" si="1"/>
        <v>101.73134328358209</v>
      </c>
      <c r="L9" s="34">
        <f t="shared" si="1"/>
        <v>103.08724832214766</v>
      </c>
      <c r="M9" s="34">
        <f t="shared" si="1"/>
        <v>99.622071050642475</v>
      </c>
      <c r="N9" s="34">
        <f t="shared" si="1"/>
        <v>103.51035103510351</v>
      </c>
      <c r="O9" s="34">
        <f t="shared" si="1"/>
        <v>101.14138438880707</v>
      </c>
      <c r="P9" s="34">
        <f t="shared" si="1"/>
        <v>99.75186104218362</v>
      </c>
      <c r="Q9" s="34">
        <f t="shared" si="1"/>
        <v>100.11223344556679</v>
      </c>
      <c r="R9" s="35">
        <f t="shared" si="1"/>
        <v>99.358024691358025</v>
      </c>
      <c r="S9" s="36">
        <f t="shared" si="1"/>
        <v>100.50500690607736</v>
      </c>
      <c r="T9" s="32"/>
      <c r="AA9" s="37"/>
    </row>
    <row r="10" spans="2:27" s="4" customFormat="1" ht="29.1" customHeight="1" thickTop="1" thickBot="1">
      <c r="B10" s="38" t="s">
        <v>28</v>
      </c>
      <c r="C10" s="177" t="s">
        <v>29</v>
      </c>
      <c r="D10" s="178"/>
      <c r="E10" s="39">
        <v>261</v>
      </c>
      <c r="F10" s="40">
        <v>121</v>
      </c>
      <c r="G10" s="41">
        <v>176</v>
      </c>
      <c r="H10" s="41">
        <v>221</v>
      </c>
      <c r="I10" s="41">
        <v>309</v>
      </c>
      <c r="J10" s="41">
        <v>92</v>
      </c>
      <c r="K10" s="41">
        <v>283</v>
      </c>
      <c r="L10" s="41">
        <v>107</v>
      </c>
      <c r="M10" s="42">
        <v>118</v>
      </c>
      <c r="N10" s="42">
        <v>113</v>
      </c>
      <c r="O10" s="42">
        <v>317</v>
      </c>
      <c r="P10" s="42">
        <v>193</v>
      </c>
      <c r="Q10" s="42">
        <v>205</v>
      </c>
      <c r="R10" s="42">
        <v>262</v>
      </c>
      <c r="S10" s="43">
        <f>SUM(E10:R10)</f>
        <v>2778</v>
      </c>
      <c r="T10" s="26"/>
    </row>
    <row r="11" spans="2:27" ht="29.1" customHeight="1" thickTop="1" thickBot="1">
      <c r="B11" s="44"/>
      <c r="C11" s="179" t="s">
        <v>30</v>
      </c>
      <c r="D11" s="165"/>
      <c r="E11" s="45">
        <f t="shared" ref="E11:S11" si="2">E76/E10*100</f>
        <v>20.689655172413794</v>
      </c>
      <c r="F11" s="45">
        <f t="shared" si="2"/>
        <v>20.66115702479339</v>
      </c>
      <c r="G11" s="45">
        <f t="shared" si="2"/>
        <v>15.340909090909092</v>
      </c>
      <c r="H11" s="45">
        <f t="shared" si="2"/>
        <v>16.742081447963798</v>
      </c>
      <c r="I11" s="45">
        <f t="shared" si="2"/>
        <v>14.886731391585762</v>
      </c>
      <c r="J11" s="45">
        <f t="shared" si="2"/>
        <v>18.478260869565215</v>
      </c>
      <c r="K11" s="45">
        <f t="shared" si="2"/>
        <v>9.5406360424028271</v>
      </c>
      <c r="L11" s="45">
        <f t="shared" si="2"/>
        <v>17.75700934579439</v>
      </c>
      <c r="M11" s="45">
        <f t="shared" si="2"/>
        <v>19.491525423728813</v>
      </c>
      <c r="N11" s="45">
        <f t="shared" si="2"/>
        <v>23.893805309734514</v>
      </c>
      <c r="O11" s="45">
        <f t="shared" si="2"/>
        <v>25.552050473186121</v>
      </c>
      <c r="P11" s="45">
        <f t="shared" si="2"/>
        <v>27.461139896373055</v>
      </c>
      <c r="Q11" s="45">
        <f t="shared" si="2"/>
        <v>15.121951219512194</v>
      </c>
      <c r="R11" s="46">
        <f t="shared" si="2"/>
        <v>17.557251908396946</v>
      </c>
      <c r="S11" s="47">
        <f t="shared" si="2"/>
        <v>18.466522678185747</v>
      </c>
      <c r="T11" s="32"/>
    </row>
    <row r="12" spans="2:27" ht="29.1" customHeight="1" thickTop="1" thickBot="1">
      <c r="B12" s="48" t="s">
        <v>31</v>
      </c>
      <c r="C12" s="180" t="s">
        <v>32</v>
      </c>
      <c r="D12" s="181"/>
      <c r="E12" s="39">
        <v>284</v>
      </c>
      <c r="F12" s="41">
        <v>140</v>
      </c>
      <c r="G12" s="41">
        <v>172</v>
      </c>
      <c r="H12" s="41">
        <v>201</v>
      </c>
      <c r="I12" s="41">
        <v>307</v>
      </c>
      <c r="J12" s="41">
        <v>60</v>
      </c>
      <c r="K12" s="41">
        <v>254</v>
      </c>
      <c r="L12" s="41">
        <v>84</v>
      </c>
      <c r="M12" s="42">
        <v>123</v>
      </c>
      <c r="N12" s="42">
        <v>74</v>
      </c>
      <c r="O12" s="42">
        <v>286</v>
      </c>
      <c r="P12" s="42">
        <v>198</v>
      </c>
      <c r="Q12" s="42">
        <v>203</v>
      </c>
      <c r="R12" s="42">
        <v>275</v>
      </c>
      <c r="S12" s="43">
        <f>SUM(E12:R12)</f>
        <v>2661</v>
      </c>
      <c r="T12" s="32"/>
    </row>
    <row r="13" spans="2:27" ht="29.1" customHeight="1" thickTop="1" thickBot="1">
      <c r="B13" s="44" t="s">
        <v>22</v>
      </c>
      <c r="C13" s="182" t="s">
        <v>33</v>
      </c>
      <c r="D13" s="183"/>
      <c r="E13" s="49">
        <v>188</v>
      </c>
      <c r="F13" s="50">
        <v>108</v>
      </c>
      <c r="G13" s="50">
        <v>93</v>
      </c>
      <c r="H13" s="50">
        <v>138</v>
      </c>
      <c r="I13" s="50">
        <v>163</v>
      </c>
      <c r="J13" s="50">
        <v>45</v>
      </c>
      <c r="K13" s="50">
        <v>150</v>
      </c>
      <c r="L13" s="50">
        <v>50</v>
      </c>
      <c r="M13" s="51">
        <v>72</v>
      </c>
      <c r="N13" s="51">
        <v>55</v>
      </c>
      <c r="O13" s="51">
        <v>190</v>
      </c>
      <c r="P13" s="51">
        <v>142</v>
      </c>
      <c r="Q13" s="51">
        <v>133</v>
      </c>
      <c r="R13" s="51">
        <v>142</v>
      </c>
      <c r="S13" s="52">
        <f t="shared" ref="S13:S15" si="3">SUM(E13:R13)</f>
        <v>1669</v>
      </c>
      <c r="T13" s="32"/>
    </row>
    <row r="14" spans="2:27" s="4" customFormat="1" ht="29.1" customHeight="1" thickTop="1" thickBot="1">
      <c r="B14" s="18" t="s">
        <v>22</v>
      </c>
      <c r="C14" s="184" t="s">
        <v>34</v>
      </c>
      <c r="D14" s="185"/>
      <c r="E14" s="49">
        <v>160</v>
      </c>
      <c r="F14" s="50">
        <v>91</v>
      </c>
      <c r="G14" s="50">
        <v>70</v>
      </c>
      <c r="H14" s="50">
        <v>121</v>
      </c>
      <c r="I14" s="50">
        <v>128</v>
      </c>
      <c r="J14" s="50">
        <v>40</v>
      </c>
      <c r="K14" s="50">
        <v>135</v>
      </c>
      <c r="L14" s="50">
        <v>40</v>
      </c>
      <c r="M14" s="51">
        <v>67</v>
      </c>
      <c r="N14" s="51">
        <v>51</v>
      </c>
      <c r="O14" s="51">
        <v>176</v>
      </c>
      <c r="P14" s="51">
        <v>133</v>
      </c>
      <c r="Q14" s="51">
        <v>107</v>
      </c>
      <c r="R14" s="51">
        <v>108</v>
      </c>
      <c r="S14" s="52">
        <f t="shared" si="3"/>
        <v>1427</v>
      </c>
      <c r="T14" s="26"/>
    </row>
    <row r="15" spans="2:27" s="4" customFormat="1" ht="29.1" customHeight="1" thickTop="1" thickBot="1">
      <c r="B15" s="53" t="s">
        <v>22</v>
      </c>
      <c r="C15" s="168" t="s">
        <v>35</v>
      </c>
      <c r="D15" s="169"/>
      <c r="E15" s="54">
        <v>47</v>
      </c>
      <c r="F15" s="55">
        <v>5</v>
      </c>
      <c r="G15" s="55">
        <v>35</v>
      </c>
      <c r="H15" s="55">
        <v>18</v>
      </c>
      <c r="I15" s="55">
        <v>89</v>
      </c>
      <c r="J15" s="55">
        <v>7</v>
      </c>
      <c r="K15" s="55">
        <v>31</v>
      </c>
      <c r="L15" s="55">
        <v>14</v>
      </c>
      <c r="M15" s="56">
        <v>6</v>
      </c>
      <c r="N15" s="56">
        <v>6</v>
      </c>
      <c r="O15" s="56">
        <v>30</v>
      </c>
      <c r="P15" s="56">
        <v>20</v>
      </c>
      <c r="Q15" s="56">
        <v>28</v>
      </c>
      <c r="R15" s="56">
        <v>49</v>
      </c>
      <c r="S15" s="52">
        <f t="shared" si="3"/>
        <v>385</v>
      </c>
      <c r="T15" s="26"/>
    </row>
    <row r="16" spans="2:27" ht="29.1" customHeight="1" thickBot="1">
      <c r="B16" s="151" t="s">
        <v>36</v>
      </c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1"/>
    </row>
    <row r="17" spans="2:19" ht="29.1" customHeight="1" thickTop="1" thickBot="1">
      <c r="B17" s="172" t="s">
        <v>20</v>
      </c>
      <c r="C17" s="173" t="s">
        <v>37</v>
      </c>
      <c r="D17" s="174"/>
      <c r="E17" s="57">
        <v>1270</v>
      </c>
      <c r="F17" s="58">
        <v>840</v>
      </c>
      <c r="G17" s="58">
        <v>952</v>
      </c>
      <c r="H17" s="58">
        <v>1003</v>
      </c>
      <c r="I17" s="58">
        <v>1146</v>
      </c>
      <c r="J17" s="58">
        <v>307</v>
      </c>
      <c r="K17" s="58">
        <v>1039</v>
      </c>
      <c r="L17" s="58">
        <v>404</v>
      </c>
      <c r="M17" s="59">
        <v>670</v>
      </c>
      <c r="N17" s="59">
        <v>720</v>
      </c>
      <c r="O17" s="59">
        <v>1484</v>
      </c>
      <c r="P17" s="59">
        <v>1148</v>
      </c>
      <c r="Q17" s="59">
        <v>1091</v>
      </c>
      <c r="R17" s="59">
        <v>1148</v>
      </c>
      <c r="S17" s="52">
        <f>SUM(E17:R17)</f>
        <v>13222</v>
      </c>
    </row>
    <row r="18" spans="2:19" ht="29.1" customHeight="1" thickTop="1" thickBot="1">
      <c r="B18" s="122"/>
      <c r="C18" s="158" t="s">
        <v>38</v>
      </c>
      <c r="D18" s="159"/>
      <c r="E18" s="60">
        <f t="shared" ref="E18:S18" si="4">E17/E6*100</f>
        <v>54.436348049721381</v>
      </c>
      <c r="F18" s="60">
        <f t="shared" si="4"/>
        <v>59.154929577464785</v>
      </c>
      <c r="G18" s="60">
        <f t="shared" si="4"/>
        <v>57.074340527577938</v>
      </c>
      <c r="H18" s="60">
        <f t="shared" si="4"/>
        <v>55.32266960838389</v>
      </c>
      <c r="I18" s="60">
        <f t="shared" si="4"/>
        <v>59.286083807553027</v>
      </c>
      <c r="J18" s="60">
        <f t="shared" si="4"/>
        <v>49.120000000000005</v>
      </c>
      <c r="K18" s="60">
        <f t="shared" si="4"/>
        <v>60.974178403755865</v>
      </c>
      <c r="L18" s="60">
        <f t="shared" si="4"/>
        <v>52.604166666666664</v>
      </c>
      <c r="M18" s="60">
        <f t="shared" si="4"/>
        <v>50.834597875569045</v>
      </c>
      <c r="N18" s="60">
        <f t="shared" si="4"/>
        <v>62.608695652173921</v>
      </c>
      <c r="O18" s="60">
        <f t="shared" si="4"/>
        <v>54.022570076447032</v>
      </c>
      <c r="P18" s="60">
        <f t="shared" si="4"/>
        <v>57.114427860696516</v>
      </c>
      <c r="Q18" s="60">
        <f t="shared" si="4"/>
        <v>61.154708520179369</v>
      </c>
      <c r="R18" s="61">
        <f t="shared" si="4"/>
        <v>57.057654075546715</v>
      </c>
      <c r="S18" s="62">
        <f t="shared" si="4"/>
        <v>56.783336912175223</v>
      </c>
    </row>
    <row r="19" spans="2:19" ht="29.1" customHeight="1" thickTop="1" thickBot="1">
      <c r="B19" s="144" t="s">
        <v>23</v>
      </c>
      <c r="C19" s="164" t="s">
        <v>39</v>
      </c>
      <c r="D19" s="165"/>
      <c r="E19" s="49">
        <v>0</v>
      </c>
      <c r="F19" s="50">
        <v>974</v>
      </c>
      <c r="G19" s="50">
        <v>864</v>
      </c>
      <c r="H19" s="50">
        <v>1010</v>
      </c>
      <c r="I19" s="50">
        <v>797</v>
      </c>
      <c r="J19" s="50">
        <v>289</v>
      </c>
      <c r="K19" s="50">
        <v>968</v>
      </c>
      <c r="L19" s="50">
        <v>433</v>
      </c>
      <c r="M19" s="51">
        <v>760</v>
      </c>
      <c r="N19" s="51">
        <v>558</v>
      </c>
      <c r="O19" s="51">
        <v>0</v>
      </c>
      <c r="P19" s="51">
        <v>1202</v>
      </c>
      <c r="Q19" s="51">
        <v>894</v>
      </c>
      <c r="R19" s="51">
        <v>919</v>
      </c>
      <c r="S19" s="63">
        <f>SUM(E19:R19)</f>
        <v>9668</v>
      </c>
    </row>
    <row r="20" spans="2:19" ht="29.1" customHeight="1" thickTop="1" thickBot="1">
      <c r="B20" s="122"/>
      <c r="C20" s="158" t="s">
        <v>38</v>
      </c>
      <c r="D20" s="159"/>
      <c r="E20" s="60">
        <f t="shared" ref="E20:S20" si="5">E19/E6*100</f>
        <v>0</v>
      </c>
      <c r="F20" s="60">
        <f t="shared" si="5"/>
        <v>68.591549295774641</v>
      </c>
      <c r="G20" s="60">
        <f t="shared" si="5"/>
        <v>51.798561151079134</v>
      </c>
      <c r="H20" s="60">
        <f t="shared" si="5"/>
        <v>55.708769994484278</v>
      </c>
      <c r="I20" s="60">
        <f t="shared" si="5"/>
        <v>41.23124676668391</v>
      </c>
      <c r="J20" s="60">
        <f t="shared" si="5"/>
        <v>46.239999999999995</v>
      </c>
      <c r="K20" s="60">
        <f t="shared" si="5"/>
        <v>56.8075117370892</v>
      </c>
      <c r="L20" s="60">
        <f t="shared" si="5"/>
        <v>56.380208333333336</v>
      </c>
      <c r="M20" s="60">
        <f t="shared" si="5"/>
        <v>57.66312594840668</v>
      </c>
      <c r="N20" s="60">
        <f t="shared" si="5"/>
        <v>48.521739130434781</v>
      </c>
      <c r="O20" s="60">
        <f t="shared" si="5"/>
        <v>0</v>
      </c>
      <c r="P20" s="60">
        <f t="shared" si="5"/>
        <v>59.800995024875625</v>
      </c>
      <c r="Q20" s="60">
        <f t="shared" si="5"/>
        <v>50.11210762331838</v>
      </c>
      <c r="R20" s="61">
        <f t="shared" si="5"/>
        <v>45.675944333996021</v>
      </c>
      <c r="S20" s="62">
        <f t="shared" si="5"/>
        <v>41.520292033497959</v>
      </c>
    </row>
    <row r="21" spans="2:19" s="4" customFormat="1" ht="29.1" customHeight="1" thickTop="1" thickBot="1">
      <c r="B21" s="155" t="s">
        <v>28</v>
      </c>
      <c r="C21" s="156" t="s">
        <v>40</v>
      </c>
      <c r="D21" s="157"/>
      <c r="E21" s="49">
        <v>491</v>
      </c>
      <c r="F21" s="50">
        <v>297</v>
      </c>
      <c r="G21" s="50">
        <v>358</v>
      </c>
      <c r="H21" s="50">
        <v>373</v>
      </c>
      <c r="I21" s="50">
        <v>352</v>
      </c>
      <c r="J21" s="50">
        <v>109</v>
      </c>
      <c r="K21" s="50">
        <v>404</v>
      </c>
      <c r="L21" s="50">
        <v>150</v>
      </c>
      <c r="M21" s="51">
        <v>244</v>
      </c>
      <c r="N21" s="51">
        <v>137</v>
      </c>
      <c r="O21" s="51">
        <v>476</v>
      </c>
      <c r="P21" s="51">
        <v>310</v>
      </c>
      <c r="Q21" s="51">
        <v>407</v>
      </c>
      <c r="R21" s="51">
        <v>297</v>
      </c>
      <c r="S21" s="52">
        <f>SUM(E21:R21)</f>
        <v>4405</v>
      </c>
    </row>
    <row r="22" spans="2:19" ht="29.1" customHeight="1" thickTop="1" thickBot="1">
      <c r="B22" s="122"/>
      <c r="C22" s="158" t="s">
        <v>38</v>
      </c>
      <c r="D22" s="159"/>
      <c r="E22" s="60">
        <f t="shared" ref="E22:S22" si="6">E21/E6*100</f>
        <v>21.045863694813544</v>
      </c>
      <c r="F22" s="60">
        <f t="shared" si="6"/>
        <v>20.91549295774648</v>
      </c>
      <c r="G22" s="60">
        <f t="shared" si="6"/>
        <v>21.462829736211031</v>
      </c>
      <c r="H22" s="60">
        <f t="shared" si="6"/>
        <v>20.573634859349145</v>
      </c>
      <c r="I22" s="60">
        <f t="shared" si="6"/>
        <v>18.210036213140196</v>
      </c>
      <c r="J22" s="60">
        <f t="shared" si="6"/>
        <v>17.440000000000001</v>
      </c>
      <c r="K22" s="60">
        <f t="shared" si="6"/>
        <v>23.708920187793428</v>
      </c>
      <c r="L22" s="60">
        <f t="shared" si="6"/>
        <v>19.53125</v>
      </c>
      <c r="M22" s="60">
        <f t="shared" si="6"/>
        <v>18.512898330804248</v>
      </c>
      <c r="N22" s="60">
        <f t="shared" si="6"/>
        <v>11.913043478260869</v>
      </c>
      <c r="O22" s="60">
        <f t="shared" si="6"/>
        <v>17.327994175464141</v>
      </c>
      <c r="P22" s="60">
        <f t="shared" si="6"/>
        <v>15.422885572139302</v>
      </c>
      <c r="Q22" s="60">
        <f t="shared" si="6"/>
        <v>22.81390134529148</v>
      </c>
      <c r="R22" s="61">
        <f t="shared" si="6"/>
        <v>14.761431411530815</v>
      </c>
      <c r="S22" s="62">
        <f t="shared" si="6"/>
        <v>18.917758213442131</v>
      </c>
    </row>
    <row r="23" spans="2:19" s="4" customFormat="1" ht="29.1" customHeight="1" thickTop="1" thickBot="1">
      <c r="B23" s="155" t="s">
        <v>31</v>
      </c>
      <c r="C23" s="166" t="s">
        <v>41</v>
      </c>
      <c r="D23" s="167"/>
      <c r="E23" s="49">
        <v>135</v>
      </c>
      <c r="F23" s="50">
        <v>110</v>
      </c>
      <c r="G23" s="50">
        <v>93</v>
      </c>
      <c r="H23" s="50">
        <v>89</v>
      </c>
      <c r="I23" s="50">
        <v>102</v>
      </c>
      <c r="J23" s="50">
        <v>15</v>
      </c>
      <c r="K23" s="50">
        <v>106</v>
      </c>
      <c r="L23" s="50">
        <v>32</v>
      </c>
      <c r="M23" s="51">
        <v>114</v>
      </c>
      <c r="N23" s="51">
        <v>39</v>
      </c>
      <c r="O23" s="51">
        <v>143</v>
      </c>
      <c r="P23" s="51">
        <v>122</v>
      </c>
      <c r="Q23" s="51">
        <v>109</v>
      </c>
      <c r="R23" s="51">
        <v>87</v>
      </c>
      <c r="S23" s="52">
        <f>SUM(E23:R23)</f>
        <v>1296</v>
      </c>
    </row>
    <row r="24" spans="2:19" ht="29.1" customHeight="1" thickTop="1" thickBot="1">
      <c r="B24" s="122"/>
      <c r="C24" s="158" t="s">
        <v>38</v>
      </c>
      <c r="D24" s="159"/>
      <c r="E24" s="60">
        <f t="shared" ref="E24:S24" si="7">E23/E6*100</f>
        <v>5.7865409344192029</v>
      </c>
      <c r="F24" s="60">
        <f t="shared" si="7"/>
        <v>7.7464788732394361</v>
      </c>
      <c r="G24" s="60">
        <f t="shared" si="7"/>
        <v>5.5755395683453237</v>
      </c>
      <c r="H24" s="60">
        <f t="shared" si="7"/>
        <v>4.9089906232763374</v>
      </c>
      <c r="I24" s="60">
        <f t="shared" si="7"/>
        <v>5.2767718572167617</v>
      </c>
      <c r="J24" s="60">
        <f t="shared" si="7"/>
        <v>2.4</v>
      </c>
      <c r="K24" s="60">
        <f t="shared" si="7"/>
        <v>6.220657276995305</v>
      </c>
      <c r="L24" s="60">
        <f t="shared" si="7"/>
        <v>4.1666666666666661</v>
      </c>
      <c r="M24" s="60">
        <f t="shared" si="7"/>
        <v>8.6494688922610017</v>
      </c>
      <c r="N24" s="60">
        <f t="shared" si="7"/>
        <v>3.3913043478260874</v>
      </c>
      <c r="O24" s="60">
        <f t="shared" si="7"/>
        <v>5.2056789224608666</v>
      </c>
      <c r="P24" s="60">
        <f t="shared" si="7"/>
        <v>6.0696517412935327</v>
      </c>
      <c r="Q24" s="60">
        <f t="shared" si="7"/>
        <v>6.1098654708520179</v>
      </c>
      <c r="R24" s="61">
        <f t="shared" si="7"/>
        <v>4.324055666003976</v>
      </c>
      <c r="S24" s="62">
        <f t="shared" si="7"/>
        <v>5.5658149022976167</v>
      </c>
    </row>
    <row r="25" spans="2:19" s="4" customFormat="1" ht="29.1" customHeight="1" thickTop="1" thickBot="1">
      <c r="B25" s="155" t="s">
        <v>42</v>
      </c>
      <c r="C25" s="156" t="s">
        <v>43</v>
      </c>
      <c r="D25" s="157"/>
      <c r="E25" s="64">
        <v>59</v>
      </c>
      <c r="F25" s="51">
        <v>63</v>
      </c>
      <c r="G25" s="51">
        <v>60</v>
      </c>
      <c r="H25" s="51">
        <v>42</v>
      </c>
      <c r="I25" s="51">
        <v>57</v>
      </c>
      <c r="J25" s="51">
        <v>11</v>
      </c>
      <c r="K25" s="51">
        <v>61</v>
      </c>
      <c r="L25" s="51">
        <v>27</v>
      </c>
      <c r="M25" s="51">
        <v>36</v>
      </c>
      <c r="N25" s="51">
        <v>53</v>
      </c>
      <c r="O25" s="51">
        <v>87</v>
      </c>
      <c r="P25" s="51">
        <v>57</v>
      </c>
      <c r="Q25" s="51">
        <v>70</v>
      </c>
      <c r="R25" s="51">
        <v>61</v>
      </c>
      <c r="S25" s="52">
        <f>SUM(E25:R25)</f>
        <v>744</v>
      </c>
    </row>
    <row r="26" spans="2:19" ht="29.1" customHeight="1" thickTop="1" thickBot="1">
      <c r="B26" s="122"/>
      <c r="C26" s="158" t="s">
        <v>38</v>
      </c>
      <c r="D26" s="159"/>
      <c r="E26" s="60">
        <f t="shared" ref="E26:S26" si="8">E25/E6*100</f>
        <v>2.528932704672096</v>
      </c>
      <c r="F26" s="60">
        <f t="shared" si="8"/>
        <v>4.4366197183098599</v>
      </c>
      <c r="G26" s="60">
        <f t="shared" si="8"/>
        <v>3.5971223021582732</v>
      </c>
      <c r="H26" s="60">
        <f t="shared" si="8"/>
        <v>2.3166023166023164</v>
      </c>
      <c r="I26" s="60">
        <f t="shared" si="8"/>
        <v>2.9487842731505434</v>
      </c>
      <c r="J26" s="60">
        <f t="shared" si="8"/>
        <v>1.76</v>
      </c>
      <c r="K26" s="60">
        <f t="shared" si="8"/>
        <v>3.5798122065727704</v>
      </c>
      <c r="L26" s="60">
        <f t="shared" si="8"/>
        <v>3.515625</v>
      </c>
      <c r="M26" s="60">
        <f t="shared" si="8"/>
        <v>2.7314112291350532</v>
      </c>
      <c r="N26" s="60">
        <f t="shared" si="8"/>
        <v>4.6086956521739131</v>
      </c>
      <c r="O26" s="60">
        <f t="shared" si="8"/>
        <v>3.167091372406261</v>
      </c>
      <c r="P26" s="60">
        <f t="shared" si="8"/>
        <v>2.8358208955223883</v>
      </c>
      <c r="Q26" s="60">
        <f t="shared" si="8"/>
        <v>3.9237668161434982</v>
      </c>
      <c r="R26" s="61">
        <f t="shared" si="8"/>
        <v>3.0318091451292246</v>
      </c>
      <c r="S26" s="62">
        <f t="shared" si="8"/>
        <v>3.195190036504187</v>
      </c>
    </row>
    <row r="27" spans="2:19" ht="29.1" customHeight="1" thickTop="1" thickBot="1">
      <c r="B27" s="155" t="s">
        <v>44</v>
      </c>
      <c r="C27" s="161" t="s">
        <v>45</v>
      </c>
      <c r="D27" s="162"/>
      <c r="E27" s="64">
        <v>401</v>
      </c>
      <c r="F27" s="51">
        <v>259</v>
      </c>
      <c r="G27" s="51">
        <v>279</v>
      </c>
      <c r="H27" s="51">
        <v>299</v>
      </c>
      <c r="I27" s="51">
        <v>345</v>
      </c>
      <c r="J27" s="51">
        <v>84</v>
      </c>
      <c r="K27" s="51">
        <v>316</v>
      </c>
      <c r="L27" s="51">
        <v>90</v>
      </c>
      <c r="M27" s="51">
        <v>304</v>
      </c>
      <c r="N27" s="51">
        <v>183</v>
      </c>
      <c r="O27" s="51">
        <v>485</v>
      </c>
      <c r="P27" s="51">
        <v>413</v>
      </c>
      <c r="Q27" s="51">
        <v>267</v>
      </c>
      <c r="R27" s="51">
        <v>330</v>
      </c>
      <c r="S27" s="52">
        <f>SUM(E27:R27)</f>
        <v>4055</v>
      </c>
    </row>
    <row r="28" spans="2:19" ht="29.1" customHeight="1" thickTop="1" thickBot="1">
      <c r="B28" s="160"/>
      <c r="C28" s="158" t="s">
        <v>38</v>
      </c>
      <c r="D28" s="159"/>
      <c r="E28" s="60">
        <f>E27/E6*100</f>
        <v>17.188169738534075</v>
      </c>
      <c r="F28" s="60">
        <f t="shared" ref="F28:S28" si="9">F27/F6*100</f>
        <v>18.239436619718312</v>
      </c>
      <c r="G28" s="60">
        <f t="shared" si="9"/>
        <v>16.726618705035971</v>
      </c>
      <c r="H28" s="60">
        <f t="shared" si="9"/>
        <v>16.492002206287921</v>
      </c>
      <c r="I28" s="60">
        <f t="shared" si="9"/>
        <v>17.847904811174338</v>
      </c>
      <c r="J28" s="60">
        <f t="shared" si="9"/>
        <v>13.44</v>
      </c>
      <c r="K28" s="60">
        <f t="shared" si="9"/>
        <v>18.544600938967136</v>
      </c>
      <c r="L28" s="60">
        <f t="shared" si="9"/>
        <v>11.71875</v>
      </c>
      <c r="M28" s="60">
        <f t="shared" si="9"/>
        <v>23.06525037936267</v>
      </c>
      <c r="N28" s="60">
        <f t="shared" si="9"/>
        <v>15.913043478260869</v>
      </c>
      <c r="O28" s="60">
        <f t="shared" si="9"/>
        <v>17.655624317437205</v>
      </c>
      <c r="P28" s="60">
        <f t="shared" si="9"/>
        <v>20.547263681592039</v>
      </c>
      <c r="Q28" s="60">
        <f t="shared" si="9"/>
        <v>14.966367713004484</v>
      </c>
      <c r="R28" s="60">
        <f t="shared" si="9"/>
        <v>16.401590457256461</v>
      </c>
      <c r="S28" s="60">
        <f t="shared" si="9"/>
        <v>17.414644621000644</v>
      </c>
    </row>
    <row r="29" spans="2:19" ht="29.1" customHeight="1" thickBot="1">
      <c r="B29" s="151" t="s">
        <v>46</v>
      </c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63"/>
    </row>
    <row r="30" spans="2:19" ht="29.1" customHeight="1" thickTop="1" thickBot="1">
      <c r="B30" s="144" t="s">
        <v>20</v>
      </c>
      <c r="C30" s="164" t="s">
        <v>47</v>
      </c>
      <c r="D30" s="165"/>
      <c r="E30" s="49">
        <v>528</v>
      </c>
      <c r="F30" s="50">
        <v>419</v>
      </c>
      <c r="G30" s="50">
        <v>479</v>
      </c>
      <c r="H30" s="50">
        <v>461</v>
      </c>
      <c r="I30" s="50">
        <v>456</v>
      </c>
      <c r="J30" s="50">
        <v>120</v>
      </c>
      <c r="K30" s="50">
        <v>461</v>
      </c>
      <c r="L30" s="50">
        <v>215</v>
      </c>
      <c r="M30" s="51">
        <v>364</v>
      </c>
      <c r="N30" s="51">
        <v>348</v>
      </c>
      <c r="O30" s="51">
        <v>629</v>
      </c>
      <c r="P30" s="51">
        <v>572</v>
      </c>
      <c r="Q30" s="51">
        <v>463</v>
      </c>
      <c r="R30" s="51">
        <v>537</v>
      </c>
      <c r="S30" s="52">
        <f>SUM(E30:R30)</f>
        <v>6052</v>
      </c>
    </row>
    <row r="31" spans="2:19" ht="29.1" customHeight="1" thickTop="1" thickBot="1">
      <c r="B31" s="122"/>
      <c r="C31" s="158" t="s">
        <v>38</v>
      </c>
      <c r="D31" s="159"/>
      <c r="E31" s="60">
        <f t="shared" ref="E31:S31" si="10">E30/E6*100</f>
        <v>22.631804543506213</v>
      </c>
      <c r="F31" s="60">
        <f t="shared" si="10"/>
        <v>29.507042253521128</v>
      </c>
      <c r="G31" s="60">
        <f t="shared" si="10"/>
        <v>28.717026378896882</v>
      </c>
      <c r="H31" s="60">
        <f t="shared" si="10"/>
        <v>25.427468284611145</v>
      </c>
      <c r="I31" s="60">
        <f t="shared" si="10"/>
        <v>23.590274185204347</v>
      </c>
      <c r="J31" s="60">
        <f t="shared" si="10"/>
        <v>19.2</v>
      </c>
      <c r="K31" s="60">
        <f t="shared" si="10"/>
        <v>27.053990610328636</v>
      </c>
      <c r="L31" s="60">
        <f t="shared" si="10"/>
        <v>27.994791666666668</v>
      </c>
      <c r="M31" s="60">
        <f t="shared" si="10"/>
        <v>27.617602427921096</v>
      </c>
      <c r="N31" s="60">
        <f t="shared" si="10"/>
        <v>30.260869565217391</v>
      </c>
      <c r="O31" s="60">
        <f t="shared" si="10"/>
        <v>22.897706589006191</v>
      </c>
      <c r="P31" s="60">
        <f t="shared" si="10"/>
        <v>28.457711442786071</v>
      </c>
      <c r="Q31" s="60">
        <f t="shared" si="10"/>
        <v>25.95291479820628</v>
      </c>
      <c r="R31" s="61">
        <f t="shared" si="10"/>
        <v>26.689860834990061</v>
      </c>
      <c r="S31" s="62">
        <f t="shared" si="10"/>
        <v>25.99098131844535</v>
      </c>
    </row>
    <row r="32" spans="2:19" ht="29.1" customHeight="1" thickTop="1" thickBot="1">
      <c r="B32" s="155" t="s">
        <v>23</v>
      </c>
      <c r="C32" s="156" t="s">
        <v>48</v>
      </c>
      <c r="D32" s="157"/>
      <c r="E32" s="49">
        <v>606</v>
      </c>
      <c r="F32" s="50">
        <v>362</v>
      </c>
      <c r="G32" s="50">
        <v>404</v>
      </c>
      <c r="H32" s="50">
        <v>487</v>
      </c>
      <c r="I32" s="50">
        <v>534</v>
      </c>
      <c r="J32" s="50">
        <v>213</v>
      </c>
      <c r="K32" s="50">
        <v>467</v>
      </c>
      <c r="L32" s="50">
        <v>238</v>
      </c>
      <c r="M32" s="51">
        <v>329</v>
      </c>
      <c r="N32" s="51">
        <v>254</v>
      </c>
      <c r="O32" s="51">
        <v>646</v>
      </c>
      <c r="P32" s="51">
        <v>488</v>
      </c>
      <c r="Q32" s="51">
        <v>440</v>
      </c>
      <c r="R32" s="51">
        <v>510</v>
      </c>
      <c r="S32" s="52">
        <f>SUM(E32:R32)</f>
        <v>5978</v>
      </c>
    </row>
    <row r="33" spans="2:22" ht="29.1" customHeight="1" thickTop="1" thickBot="1">
      <c r="B33" s="122"/>
      <c r="C33" s="158" t="s">
        <v>38</v>
      </c>
      <c r="D33" s="159"/>
      <c r="E33" s="60">
        <f t="shared" ref="E33:S33" si="11">E32/E6*100</f>
        <v>25.975139305615087</v>
      </c>
      <c r="F33" s="60">
        <f t="shared" si="11"/>
        <v>25.492957746478872</v>
      </c>
      <c r="G33" s="60">
        <f t="shared" si="11"/>
        <v>24.220623501199039</v>
      </c>
      <c r="H33" s="60">
        <f t="shared" si="11"/>
        <v>26.861555432984002</v>
      </c>
      <c r="I33" s="60">
        <f t="shared" si="11"/>
        <v>27.62545266425246</v>
      </c>
      <c r="J33" s="60">
        <f t="shared" si="11"/>
        <v>34.08</v>
      </c>
      <c r="K33" s="60">
        <f t="shared" si="11"/>
        <v>27.406103286384976</v>
      </c>
      <c r="L33" s="60">
        <f t="shared" si="11"/>
        <v>30.989583333333332</v>
      </c>
      <c r="M33" s="60">
        <f t="shared" si="11"/>
        <v>24.96206373292868</v>
      </c>
      <c r="N33" s="60">
        <f t="shared" si="11"/>
        <v>22.086956521739133</v>
      </c>
      <c r="O33" s="60">
        <f t="shared" si="11"/>
        <v>23.516563523844194</v>
      </c>
      <c r="P33" s="60">
        <f t="shared" si="11"/>
        <v>24.278606965174131</v>
      </c>
      <c r="Q33" s="60">
        <f t="shared" si="11"/>
        <v>24.663677130044842</v>
      </c>
      <c r="R33" s="61">
        <f t="shared" si="11"/>
        <v>25.347912524850898</v>
      </c>
      <c r="S33" s="62">
        <f t="shared" si="11"/>
        <v>25.673180158900578</v>
      </c>
    </row>
    <row r="34" spans="2:22" ht="29.1" customHeight="1" thickTop="1" thickBot="1">
      <c r="B34" s="155" t="s">
        <v>28</v>
      </c>
      <c r="C34" s="156" t="s">
        <v>49</v>
      </c>
      <c r="D34" s="157"/>
      <c r="E34" s="49">
        <v>547</v>
      </c>
      <c r="F34" s="50">
        <v>470</v>
      </c>
      <c r="G34" s="50">
        <v>754</v>
      </c>
      <c r="H34" s="50">
        <v>901</v>
      </c>
      <c r="I34" s="50">
        <v>797</v>
      </c>
      <c r="J34" s="50">
        <v>206</v>
      </c>
      <c r="K34" s="50">
        <v>770</v>
      </c>
      <c r="L34" s="50">
        <v>301</v>
      </c>
      <c r="M34" s="51">
        <v>479</v>
      </c>
      <c r="N34" s="51">
        <v>557</v>
      </c>
      <c r="O34" s="51">
        <v>912</v>
      </c>
      <c r="P34" s="51">
        <v>822</v>
      </c>
      <c r="Q34" s="51">
        <v>738</v>
      </c>
      <c r="R34" s="51">
        <v>838</v>
      </c>
      <c r="S34" s="52">
        <f>SUM(E34:R34)</f>
        <v>9092</v>
      </c>
    </row>
    <row r="35" spans="2:22" ht="29.1" customHeight="1" thickTop="1" thickBot="1">
      <c r="B35" s="122"/>
      <c r="C35" s="158" t="s">
        <v>38</v>
      </c>
      <c r="D35" s="159"/>
      <c r="E35" s="60">
        <f t="shared" ref="E35:S35" si="12">E34/E6*100</f>
        <v>23.446206600942993</v>
      </c>
      <c r="F35" s="60">
        <f t="shared" si="12"/>
        <v>33.098591549295776</v>
      </c>
      <c r="G35" s="60">
        <f t="shared" si="12"/>
        <v>45.203836930455637</v>
      </c>
      <c r="H35" s="60">
        <f t="shared" si="12"/>
        <v>49.696635410921125</v>
      </c>
      <c r="I35" s="60">
        <f t="shared" si="12"/>
        <v>41.23124676668391</v>
      </c>
      <c r="J35" s="60">
        <f t="shared" si="12"/>
        <v>32.96</v>
      </c>
      <c r="K35" s="60">
        <f t="shared" si="12"/>
        <v>45.187793427230048</v>
      </c>
      <c r="L35" s="60">
        <f t="shared" si="12"/>
        <v>39.192708333333329</v>
      </c>
      <c r="M35" s="60">
        <f t="shared" si="12"/>
        <v>36.34294385432473</v>
      </c>
      <c r="N35" s="60">
        <f t="shared" si="12"/>
        <v>48.434782608695656</v>
      </c>
      <c r="O35" s="60">
        <f t="shared" si="12"/>
        <v>33.199854386603569</v>
      </c>
      <c r="P35" s="60">
        <f t="shared" si="12"/>
        <v>40.895522388059703</v>
      </c>
      <c r="Q35" s="60">
        <f t="shared" si="12"/>
        <v>41.367713004484301</v>
      </c>
      <c r="R35" s="61">
        <f t="shared" si="12"/>
        <v>41.65009940357853</v>
      </c>
      <c r="S35" s="62">
        <f t="shared" si="12"/>
        <v>39.046596521365686</v>
      </c>
    </row>
    <row r="36" spans="2:22" ht="29.1" customHeight="1" thickTop="1" thickBot="1">
      <c r="B36" s="155" t="s">
        <v>31</v>
      </c>
      <c r="C36" s="161" t="s">
        <v>50</v>
      </c>
      <c r="D36" s="162"/>
      <c r="E36" s="64">
        <v>338</v>
      </c>
      <c r="F36" s="51">
        <v>271</v>
      </c>
      <c r="G36" s="51">
        <v>393</v>
      </c>
      <c r="H36" s="51">
        <v>265</v>
      </c>
      <c r="I36" s="51">
        <v>442</v>
      </c>
      <c r="J36" s="51">
        <v>93</v>
      </c>
      <c r="K36" s="51">
        <v>396</v>
      </c>
      <c r="L36" s="51">
        <v>150</v>
      </c>
      <c r="M36" s="51">
        <v>181</v>
      </c>
      <c r="N36" s="51">
        <v>165</v>
      </c>
      <c r="O36" s="51">
        <v>395</v>
      </c>
      <c r="P36" s="51">
        <v>384</v>
      </c>
      <c r="Q36" s="51">
        <v>440</v>
      </c>
      <c r="R36" s="51">
        <v>377</v>
      </c>
      <c r="S36" s="52">
        <f>SUM(E36:R36)</f>
        <v>4290</v>
      </c>
    </row>
    <row r="37" spans="2:22" ht="29.1" customHeight="1" thickTop="1" thickBot="1">
      <c r="B37" s="160"/>
      <c r="C37" s="158" t="s">
        <v>38</v>
      </c>
      <c r="D37" s="159"/>
      <c r="E37" s="60">
        <f t="shared" ref="E37:S37" si="13">E36/E6*100</f>
        <v>14.487783969138448</v>
      </c>
      <c r="F37" s="60">
        <f t="shared" si="13"/>
        <v>19.08450704225352</v>
      </c>
      <c r="G37" s="60">
        <f t="shared" si="13"/>
        <v>23.561151079136692</v>
      </c>
      <c r="H37" s="60">
        <f t="shared" si="13"/>
        <v>14.616657473800332</v>
      </c>
      <c r="I37" s="60">
        <f t="shared" si="13"/>
        <v>22.866011381272632</v>
      </c>
      <c r="J37" s="60">
        <f t="shared" si="13"/>
        <v>14.879999999999999</v>
      </c>
      <c r="K37" s="60">
        <f t="shared" si="13"/>
        <v>23.239436619718308</v>
      </c>
      <c r="L37" s="60">
        <f t="shared" si="13"/>
        <v>19.53125</v>
      </c>
      <c r="M37" s="60">
        <f t="shared" si="13"/>
        <v>13.732928679817904</v>
      </c>
      <c r="N37" s="60">
        <f t="shared" si="13"/>
        <v>14.347826086956522</v>
      </c>
      <c r="O37" s="60">
        <f t="shared" si="13"/>
        <v>14.37932289770659</v>
      </c>
      <c r="P37" s="60">
        <f t="shared" si="13"/>
        <v>19.1044776119403</v>
      </c>
      <c r="Q37" s="60">
        <f t="shared" si="13"/>
        <v>24.663677130044842</v>
      </c>
      <c r="R37" s="61">
        <f t="shared" si="13"/>
        <v>18.737574552683895</v>
      </c>
      <c r="S37" s="62">
        <f t="shared" si="13"/>
        <v>18.423878033068501</v>
      </c>
    </row>
    <row r="38" spans="2:22" s="65" customFormat="1" ht="29.1" customHeight="1" thickTop="1" thickBot="1">
      <c r="B38" s="144" t="s">
        <v>42</v>
      </c>
      <c r="C38" s="146" t="s">
        <v>51</v>
      </c>
      <c r="D38" s="147"/>
      <c r="E38" s="64">
        <v>218</v>
      </c>
      <c r="F38" s="51">
        <v>114</v>
      </c>
      <c r="G38" s="51">
        <v>126</v>
      </c>
      <c r="H38" s="51">
        <v>100</v>
      </c>
      <c r="I38" s="51">
        <v>193</v>
      </c>
      <c r="J38" s="51">
        <v>41</v>
      </c>
      <c r="K38" s="51">
        <v>150</v>
      </c>
      <c r="L38" s="51">
        <v>73</v>
      </c>
      <c r="M38" s="51">
        <v>107</v>
      </c>
      <c r="N38" s="51">
        <v>70</v>
      </c>
      <c r="O38" s="51">
        <v>185</v>
      </c>
      <c r="P38" s="51">
        <v>124</v>
      </c>
      <c r="Q38" s="51">
        <v>148</v>
      </c>
      <c r="R38" s="51">
        <v>130</v>
      </c>
      <c r="S38" s="52">
        <f>SUM(E38:R38)</f>
        <v>1779</v>
      </c>
    </row>
    <row r="39" spans="2:22" s="4" customFormat="1" ht="29.1" customHeight="1" thickTop="1" thickBot="1">
      <c r="B39" s="145"/>
      <c r="C39" s="148" t="s">
        <v>38</v>
      </c>
      <c r="D39" s="149"/>
      <c r="E39" s="66">
        <f t="shared" ref="E39:S39" si="14">E38/E6*100</f>
        <v>9.3441920274324914</v>
      </c>
      <c r="F39" s="67">
        <f t="shared" si="14"/>
        <v>8.0281690140845079</v>
      </c>
      <c r="G39" s="67">
        <f t="shared" si="14"/>
        <v>7.5539568345323742</v>
      </c>
      <c r="H39" s="67">
        <f t="shared" si="14"/>
        <v>5.5157198014340869</v>
      </c>
      <c r="I39" s="67">
        <f t="shared" si="14"/>
        <v>9.9844800827728921</v>
      </c>
      <c r="J39" s="67">
        <f t="shared" si="14"/>
        <v>6.5600000000000005</v>
      </c>
      <c r="K39" s="67">
        <f t="shared" si="14"/>
        <v>8.8028169014084501</v>
      </c>
      <c r="L39" s="67">
        <f t="shared" si="14"/>
        <v>9.5052083333333321</v>
      </c>
      <c r="M39" s="67">
        <f t="shared" si="14"/>
        <v>8.1183611532625175</v>
      </c>
      <c r="N39" s="67">
        <f t="shared" si="14"/>
        <v>6.0869565217391308</v>
      </c>
      <c r="O39" s="66">
        <f t="shared" si="14"/>
        <v>6.7346195850018207</v>
      </c>
      <c r="P39" s="67">
        <f t="shared" si="14"/>
        <v>6.1691542288557217</v>
      </c>
      <c r="Q39" s="67">
        <f t="shared" si="14"/>
        <v>8.2959641255605376</v>
      </c>
      <c r="R39" s="68">
        <f t="shared" si="14"/>
        <v>6.461232604373758</v>
      </c>
      <c r="S39" s="62">
        <f t="shared" si="14"/>
        <v>7.6401116598668679</v>
      </c>
    </row>
    <row r="40" spans="2:22" s="4" customFormat="1" ht="24" customHeight="1">
      <c r="B40" s="69"/>
      <c r="C40" s="70"/>
      <c r="D40" s="70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2"/>
    </row>
    <row r="41" spans="2:22" s="4" customFormat="1" ht="48.75" customHeight="1" thickBot="1">
      <c r="B41" s="150" t="s">
        <v>52</v>
      </c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</row>
    <row r="42" spans="2:22" s="4" customFormat="1" ht="42" customHeight="1" thickTop="1" thickBot="1">
      <c r="B42" s="6" t="s">
        <v>1</v>
      </c>
      <c r="C42" s="73" t="s">
        <v>2</v>
      </c>
      <c r="D42" s="74" t="s">
        <v>3</v>
      </c>
      <c r="E42" s="75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2" s="4" customFormat="1" ht="42" customHeight="1" thickBot="1">
      <c r="B43" s="151" t="s">
        <v>55</v>
      </c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40"/>
    </row>
    <row r="44" spans="2:22" s="4" customFormat="1" ht="42" customHeight="1" thickTop="1" thickBot="1">
      <c r="B44" s="76" t="s">
        <v>20</v>
      </c>
      <c r="C44" s="153" t="s">
        <v>56</v>
      </c>
      <c r="D44" s="154"/>
      <c r="E44" s="57">
        <v>578</v>
      </c>
      <c r="F44" s="57">
        <v>305</v>
      </c>
      <c r="G44" s="57">
        <v>147</v>
      </c>
      <c r="H44" s="57">
        <v>161</v>
      </c>
      <c r="I44" s="57">
        <v>131</v>
      </c>
      <c r="J44" s="57">
        <v>90</v>
      </c>
      <c r="K44" s="57">
        <v>101</v>
      </c>
      <c r="L44" s="57">
        <v>25</v>
      </c>
      <c r="M44" s="57">
        <v>210</v>
      </c>
      <c r="N44" s="57">
        <v>64</v>
      </c>
      <c r="O44" s="57">
        <v>348</v>
      </c>
      <c r="P44" s="57">
        <v>175</v>
      </c>
      <c r="Q44" s="57">
        <v>50</v>
      </c>
      <c r="R44" s="77">
        <v>135</v>
      </c>
      <c r="S44" s="78">
        <f>SUM(E44:R44)</f>
        <v>2520</v>
      </c>
    </row>
    <row r="45" spans="2:22" s="4" customFormat="1" ht="42" customHeight="1" thickTop="1" thickBot="1">
      <c r="B45" s="79"/>
      <c r="C45" s="134" t="s">
        <v>57</v>
      </c>
      <c r="D45" s="135"/>
      <c r="E45" s="80">
        <v>7</v>
      </c>
      <c r="F45" s="50">
        <v>12</v>
      </c>
      <c r="G45" s="50">
        <v>16</v>
      </c>
      <c r="H45" s="50">
        <v>23</v>
      </c>
      <c r="I45" s="50">
        <v>18</v>
      </c>
      <c r="J45" s="50">
        <v>1</v>
      </c>
      <c r="K45" s="50">
        <v>17</v>
      </c>
      <c r="L45" s="50">
        <v>6</v>
      </c>
      <c r="M45" s="51">
        <v>1</v>
      </c>
      <c r="N45" s="51">
        <v>3</v>
      </c>
      <c r="O45" s="51">
        <v>8</v>
      </c>
      <c r="P45" s="51">
        <v>3</v>
      </c>
      <c r="Q45" s="51">
        <v>14</v>
      </c>
      <c r="R45" s="51">
        <v>34</v>
      </c>
      <c r="S45" s="78">
        <f>SUM(E45:R45)</f>
        <v>163</v>
      </c>
    </row>
    <row r="46" spans="2:22" s="4" customFormat="1" ht="42" customHeight="1" thickTop="1" thickBot="1">
      <c r="B46" s="81" t="s">
        <v>23</v>
      </c>
      <c r="C46" s="136" t="s">
        <v>58</v>
      </c>
      <c r="D46" s="137"/>
      <c r="E46" s="82">
        <f>E44+'[1]Stan i struktura X 20'!E46</f>
        <v>7661</v>
      </c>
      <c r="F46" s="82">
        <f>F44+'[1]Stan i struktura X 20'!F46</f>
        <v>2516</v>
      </c>
      <c r="G46" s="82">
        <f>G44+'[1]Stan i struktura X 20'!G46</f>
        <v>2065</v>
      </c>
      <c r="H46" s="82">
        <f>H44+'[1]Stan i struktura X 20'!H46</f>
        <v>1861</v>
      </c>
      <c r="I46" s="82">
        <f>I44+'[1]Stan i struktura X 20'!I46</f>
        <v>2193</v>
      </c>
      <c r="J46" s="82">
        <f>J44+'[1]Stan i struktura X 20'!J46</f>
        <v>1167</v>
      </c>
      <c r="K46" s="82">
        <f>K44+'[1]Stan i struktura X 20'!K46</f>
        <v>1421</v>
      </c>
      <c r="L46" s="82">
        <f>L44+'[1]Stan i struktura X 20'!L46</f>
        <v>994</v>
      </c>
      <c r="M46" s="82">
        <f>M44+'[1]Stan i struktura X 20'!M46</f>
        <v>3209</v>
      </c>
      <c r="N46" s="82">
        <f>N44+'[1]Stan i struktura X 20'!N46</f>
        <v>2335</v>
      </c>
      <c r="O46" s="82">
        <f>O44+'[1]Stan i struktura X 20'!O46</f>
        <v>6260</v>
      </c>
      <c r="P46" s="82">
        <f>P44+'[1]Stan i struktura X 20'!P46</f>
        <v>1569</v>
      </c>
      <c r="Q46" s="82">
        <f>Q44+'[1]Stan i struktura X 20'!Q46</f>
        <v>1675</v>
      </c>
      <c r="R46" s="83">
        <f>R44+'[1]Stan i struktura X 20'!R46</f>
        <v>2597</v>
      </c>
      <c r="S46" s="84">
        <f>S44+'[1]Stan i struktura X 20'!S46</f>
        <v>37523</v>
      </c>
      <c r="U46" s="4">
        <f>SUM(E46:R46)</f>
        <v>37523</v>
      </c>
      <c r="V46" s="4">
        <f>SUM(E46:R46)</f>
        <v>37523</v>
      </c>
    </row>
    <row r="47" spans="2:22" s="4" customFormat="1" ht="42" customHeight="1" thickBot="1">
      <c r="B47" s="138" t="s">
        <v>59</v>
      </c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40"/>
    </row>
    <row r="48" spans="2:22" s="4" customFormat="1" ht="42" customHeight="1" thickTop="1" thickBot="1">
      <c r="B48" s="141" t="s">
        <v>20</v>
      </c>
      <c r="C48" s="142" t="s">
        <v>60</v>
      </c>
      <c r="D48" s="143"/>
      <c r="E48" s="58">
        <v>0</v>
      </c>
      <c r="F48" s="58">
        <v>2</v>
      </c>
      <c r="G48" s="58">
        <v>2</v>
      </c>
      <c r="H48" s="58">
        <v>1</v>
      </c>
      <c r="I48" s="58">
        <v>3</v>
      </c>
      <c r="J48" s="58">
        <v>0</v>
      </c>
      <c r="K48" s="58">
        <v>0</v>
      </c>
      <c r="L48" s="58">
        <v>1</v>
      </c>
      <c r="M48" s="58">
        <v>0</v>
      </c>
      <c r="N48" s="58">
        <v>1</v>
      </c>
      <c r="O48" s="58">
        <v>4</v>
      </c>
      <c r="P48" s="58">
        <v>1</v>
      </c>
      <c r="Q48" s="58">
        <v>4</v>
      </c>
      <c r="R48" s="59">
        <v>13</v>
      </c>
      <c r="S48" s="85">
        <f>SUM(E48:R48)</f>
        <v>32</v>
      </c>
    </row>
    <row r="49" spans="2:22" ht="42" customHeight="1" thickTop="1" thickBot="1">
      <c r="B49" s="122"/>
      <c r="C49" s="132" t="s">
        <v>61</v>
      </c>
      <c r="D49" s="133"/>
      <c r="E49" s="86">
        <f>E48+'[1]Stan i struktura X 20'!E49</f>
        <v>48</v>
      </c>
      <c r="F49" s="86">
        <f>F48+'[1]Stan i struktura X 20'!F49</f>
        <v>39</v>
      </c>
      <c r="G49" s="86">
        <f>G48+'[1]Stan i struktura X 20'!G49</f>
        <v>45</v>
      </c>
      <c r="H49" s="86">
        <f>H48+'[1]Stan i struktura X 20'!H49</f>
        <v>32</v>
      </c>
      <c r="I49" s="86">
        <f>I48+'[1]Stan i struktura X 20'!I49</f>
        <v>64</v>
      </c>
      <c r="J49" s="86">
        <f>J48+'[1]Stan i struktura X 20'!J49</f>
        <v>12</v>
      </c>
      <c r="K49" s="86">
        <f>K48+'[1]Stan i struktura X 20'!K49</f>
        <v>62</v>
      </c>
      <c r="L49" s="86">
        <f>L48+'[1]Stan i struktura X 20'!L49</f>
        <v>37</v>
      </c>
      <c r="M49" s="86">
        <f>M48+'[1]Stan i struktura X 20'!M49</f>
        <v>1</v>
      </c>
      <c r="N49" s="86">
        <f>N48+'[1]Stan i struktura X 20'!N49</f>
        <v>34</v>
      </c>
      <c r="O49" s="86">
        <f>O48+'[1]Stan i struktura X 20'!O49</f>
        <v>63</v>
      </c>
      <c r="P49" s="86">
        <f>P48+'[1]Stan i struktura X 20'!P49</f>
        <v>18</v>
      </c>
      <c r="Q49" s="86">
        <f>Q48+'[1]Stan i struktura X 20'!Q49</f>
        <v>171</v>
      </c>
      <c r="R49" s="87">
        <f>R48+'[1]Stan i struktura X 20'!R49</f>
        <v>131</v>
      </c>
      <c r="S49" s="84">
        <f>S48+'[1]Stan i struktura X 20'!S49</f>
        <v>757</v>
      </c>
      <c r="U49" s="1">
        <f>SUM(E49:R49)</f>
        <v>757</v>
      </c>
      <c r="V49" s="4">
        <f>SUM(E49:R49)</f>
        <v>757</v>
      </c>
    </row>
    <row r="50" spans="2:22" s="4" customFormat="1" ht="42" customHeight="1" thickTop="1" thickBot="1">
      <c r="B50" s="117" t="s">
        <v>23</v>
      </c>
      <c r="C50" s="130" t="s">
        <v>62</v>
      </c>
      <c r="D50" s="131"/>
      <c r="E50" s="88">
        <v>2</v>
      </c>
      <c r="F50" s="88">
        <v>2</v>
      </c>
      <c r="G50" s="88">
        <v>0</v>
      </c>
      <c r="H50" s="88">
        <v>5</v>
      </c>
      <c r="I50" s="88">
        <v>0</v>
      </c>
      <c r="J50" s="88">
        <v>0</v>
      </c>
      <c r="K50" s="88">
        <v>0</v>
      </c>
      <c r="L50" s="88">
        <v>1</v>
      </c>
      <c r="M50" s="88">
        <v>0</v>
      </c>
      <c r="N50" s="88">
        <v>0</v>
      </c>
      <c r="O50" s="88">
        <v>0</v>
      </c>
      <c r="P50" s="88">
        <v>0</v>
      </c>
      <c r="Q50" s="88">
        <v>4</v>
      </c>
      <c r="R50" s="89">
        <v>0</v>
      </c>
      <c r="S50" s="85">
        <f>SUM(E50:R50)</f>
        <v>14</v>
      </c>
    </row>
    <row r="51" spans="2:22" ht="42" customHeight="1" thickTop="1" thickBot="1">
      <c r="B51" s="122"/>
      <c r="C51" s="132" t="s">
        <v>63</v>
      </c>
      <c r="D51" s="133"/>
      <c r="E51" s="86">
        <f>E50+'[1]Stan i struktura X 20'!E51</f>
        <v>7</v>
      </c>
      <c r="F51" s="86">
        <f>F50+'[1]Stan i struktura X 20'!F51</f>
        <v>22</v>
      </c>
      <c r="G51" s="86">
        <f>G50+'[1]Stan i struktura X 20'!G51</f>
        <v>24</v>
      </c>
      <c r="H51" s="86">
        <f>H50+'[1]Stan i struktura X 20'!H51</f>
        <v>52</v>
      </c>
      <c r="I51" s="86">
        <f>I50+'[1]Stan i struktura X 20'!I51</f>
        <v>41</v>
      </c>
      <c r="J51" s="86">
        <f>J50+'[1]Stan i struktura X 20'!J51</f>
        <v>3</v>
      </c>
      <c r="K51" s="86">
        <f>K50+'[1]Stan i struktura X 20'!K51</f>
        <v>37</v>
      </c>
      <c r="L51" s="86">
        <f>L50+'[1]Stan i struktura X 20'!L51</f>
        <v>22</v>
      </c>
      <c r="M51" s="86">
        <f>M50+'[1]Stan i struktura X 20'!M51</f>
        <v>12</v>
      </c>
      <c r="N51" s="86">
        <f>N50+'[1]Stan i struktura X 20'!N51</f>
        <v>12</v>
      </c>
      <c r="O51" s="86">
        <f>O50+'[1]Stan i struktura X 20'!O51</f>
        <v>7</v>
      </c>
      <c r="P51" s="86">
        <f>P50+'[1]Stan i struktura X 20'!P51</f>
        <v>32</v>
      </c>
      <c r="Q51" s="86">
        <f>Q50+'[1]Stan i struktura X 20'!Q51</f>
        <v>167</v>
      </c>
      <c r="R51" s="87">
        <f>R50+'[1]Stan i struktura X 20'!R51</f>
        <v>20</v>
      </c>
      <c r="S51" s="84">
        <f>S50+'[1]Stan i struktura X 20'!S51</f>
        <v>458</v>
      </c>
      <c r="U51" s="1">
        <f>SUM(E51:R51)</f>
        <v>458</v>
      </c>
      <c r="V51" s="4">
        <f>SUM(E51:R51)</f>
        <v>458</v>
      </c>
    </row>
    <row r="52" spans="2:22" s="4" customFormat="1" ht="42" customHeight="1" thickTop="1" thickBot="1">
      <c r="B52" s="109" t="s">
        <v>28</v>
      </c>
      <c r="C52" s="123" t="s">
        <v>64</v>
      </c>
      <c r="D52" s="124"/>
      <c r="E52" s="49">
        <v>6</v>
      </c>
      <c r="F52" s="50">
        <v>1</v>
      </c>
      <c r="G52" s="50">
        <v>21</v>
      </c>
      <c r="H52" s="50">
        <v>5</v>
      </c>
      <c r="I52" s="51">
        <v>31</v>
      </c>
      <c r="J52" s="50">
        <v>1</v>
      </c>
      <c r="K52" s="51">
        <v>1</v>
      </c>
      <c r="L52" s="50">
        <v>4</v>
      </c>
      <c r="M52" s="51">
        <v>3</v>
      </c>
      <c r="N52" s="51">
        <v>1</v>
      </c>
      <c r="O52" s="51">
        <v>3</v>
      </c>
      <c r="P52" s="50">
        <v>6</v>
      </c>
      <c r="Q52" s="90">
        <v>5</v>
      </c>
      <c r="R52" s="51">
        <v>13</v>
      </c>
      <c r="S52" s="85">
        <f>SUM(E52:R52)</f>
        <v>101</v>
      </c>
    </row>
    <row r="53" spans="2:22" ht="42" customHeight="1" thickTop="1" thickBot="1">
      <c r="B53" s="122"/>
      <c r="C53" s="132" t="s">
        <v>65</v>
      </c>
      <c r="D53" s="133"/>
      <c r="E53" s="86">
        <f>E52+'[1]Stan i struktura X 20'!E53</f>
        <v>67</v>
      </c>
      <c r="F53" s="86">
        <f>F52+'[1]Stan i struktura X 20'!F53</f>
        <v>39</v>
      </c>
      <c r="G53" s="86">
        <f>G52+'[1]Stan i struktura X 20'!G53</f>
        <v>60</v>
      </c>
      <c r="H53" s="86">
        <f>H52+'[1]Stan i struktura X 20'!H53</f>
        <v>75</v>
      </c>
      <c r="I53" s="86">
        <f>I52+'[1]Stan i struktura X 20'!I53</f>
        <v>62</v>
      </c>
      <c r="J53" s="86">
        <f>J52+'[1]Stan i struktura X 20'!J53</f>
        <v>25</v>
      </c>
      <c r="K53" s="86">
        <f>K52+'[1]Stan i struktura X 20'!K53</f>
        <v>30</v>
      </c>
      <c r="L53" s="86">
        <f>L52+'[1]Stan i struktura X 20'!L53</f>
        <v>21</v>
      </c>
      <c r="M53" s="86">
        <f>M52+'[1]Stan i struktura X 20'!M53</f>
        <v>25</v>
      </c>
      <c r="N53" s="86">
        <f>N52+'[1]Stan i struktura X 20'!N53</f>
        <v>50</v>
      </c>
      <c r="O53" s="86">
        <f>O52+'[1]Stan i struktura X 20'!O53</f>
        <v>51</v>
      </c>
      <c r="P53" s="86">
        <f>P52+'[1]Stan i struktura X 20'!P53</f>
        <v>20</v>
      </c>
      <c r="Q53" s="86">
        <f>Q52+'[1]Stan i struktura X 20'!Q53</f>
        <v>55</v>
      </c>
      <c r="R53" s="87">
        <f>R52+'[1]Stan i struktura X 20'!R53</f>
        <v>78</v>
      </c>
      <c r="S53" s="84">
        <f>S52+'[1]Stan i struktura X 20'!S53</f>
        <v>658</v>
      </c>
      <c r="U53" s="1">
        <f>SUM(E53:R53)</f>
        <v>658</v>
      </c>
      <c r="V53" s="4">
        <f>SUM(E53:R53)</f>
        <v>658</v>
      </c>
    </row>
    <row r="54" spans="2:22" s="4" customFormat="1" ht="42" customHeight="1" thickTop="1" thickBot="1">
      <c r="B54" s="109" t="s">
        <v>31</v>
      </c>
      <c r="C54" s="123" t="s">
        <v>66</v>
      </c>
      <c r="D54" s="124"/>
      <c r="E54" s="49">
        <v>6</v>
      </c>
      <c r="F54" s="50">
        <v>4</v>
      </c>
      <c r="G54" s="50">
        <v>0</v>
      </c>
      <c r="H54" s="50">
        <v>4</v>
      </c>
      <c r="I54" s="51">
        <v>0</v>
      </c>
      <c r="J54" s="50">
        <v>4</v>
      </c>
      <c r="K54" s="51">
        <v>9</v>
      </c>
      <c r="L54" s="50">
        <v>3</v>
      </c>
      <c r="M54" s="51">
        <v>0</v>
      </c>
      <c r="N54" s="51">
        <v>2</v>
      </c>
      <c r="O54" s="51">
        <v>2</v>
      </c>
      <c r="P54" s="50">
        <v>1</v>
      </c>
      <c r="Q54" s="90">
        <v>8</v>
      </c>
      <c r="R54" s="51">
        <v>4</v>
      </c>
      <c r="S54" s="85">
        <f>SUM(E54:R54)</f>
        <v>47</v>
      </c>
    </row>
    <row r="55" spans="2:22" s="4" customFormat="1" ht="42" customHeight="1" thickTop="1" thickBot="1">
      <c r="B55" s="122"/>
      <c r="C55" s="125" t="s">
        <v>67</v>
      </c>
      <c r="D55" s="126"/>
      <c r="E55" s="86">
        <f>E54+'[1]Stan i struktura X 20'!E55</f>
        <v>43</v>
      </c>
      <c r="F55" s="86">
        <f>F54+'[1]Stan i struktura X 20'!F55</f>
        <v>24</v>
      </c>
      <c r="G55" s="86">
        <f>G54+'[1]Stan i struktura X 20'!G55</f>
        <v>36</v>
      </c>
      <c r="H55" s="86">
        <f>H54+'[1]Stan i struktura X 20'!H55</f>
        <v>32</v>
      </c>
      <c r="I55" s="86">
        <f>I54+'[1]Stan i struktura X 20'!I55</f>
        <v>16</v>
      </c>
      <c r="J55" s="86">
        <f>J54+'[1]Stan i struktura X 20'!J55</f>
        <v>15</v>
      </c>
      <c r="K55" s="86">
        <f>K54+'[1]Stan i struktura X 20'!K55</f>
        <v>21</v>
      </c>
      <c r="L55" s="86">
        <f>L54+'[1]Stan i struktura X 20'!L55</f>
        <v>26</v>
      </c>
      <c r="M55" s="86">
        <f>M54+'[1]Stan i struktura X 20'!M55</f>
        <v>1</v>
      </c>
      <c r="N55" s="86">
        <f>N54+'[1]Stan i struktura X 20'!N55</f>
        <v>17</v>
      </c>
      <c r="O55" s="86">
        <f>O54+'[1]Stan i struktura X 20'!O55</f>
        <v>24</v>
      </c>
      <c r="P55" s="86">
        <f>P54+'[1]Stan i struktura X 20'!P55</f>
        <v>12</v>
      </c>
      <c r="Q55" s="86">
        <f>Q54+'[1]Stan i struktura X 20'!Q55</f>
        <v>45</v>
      </c>
      <c r="R55" s="87">
        <f>R54+'[1]Stan i struktura X 20'!R55</f>
        <v>31</v>
      </c>
      <c r="S55" s="84">
        <f>S54+'[1]Stan i struktura X 20'!S55</f>
        <v>343</v>
      </c>
      <c r="U55" s="4">
        <f>SUM(E55:R55)</f>
        <v>343</v>
      </c>
      <c r="V55" s="4">
        <f>SUM(E55:R55)</f>
        <v>343</v>
      </c>
    </row>
    <row r="56" spans="2:22" s="4" customFormat="1" ht="42" customHeight="1" thickTop="1" thickBot="1">
      <c r="B56" s="109" t="s">
        <v>42</v>
      </c>
      <c r="C56" s="110" t="s">
        <v>68</v>
      </c>
      <c r="D56" s="111"/>
      <c r="E56" s="91">
        <v>14</v>
      </c>
      <c r="F56" s="91">
        <v>8</v>
      </c>
      <c r="G56" s="91">
        <v>0</v>
      </c>
      <c r="H56" s="91">
        <v>2</v>
      </c>
      <c r="I56" s="91">
        <v>1</v>
      </c>
      <c r="J56" s="91">
        <v>0</v>
      </c>
      <c r="K56" s="91">
        <v>5</v>
      </c>
      <c r="L56" s="91">
        <v>1</v>
      </c>
      <c r="M56" s="91">
        <v>2</v>
      </c>
      <c r="N56" s="91">
        <v>0</v>
      </c>
      <c r="O56" s="91">
        <v>5</v>
      </c>
      <c r="P56" s="91">
        <v>1</v>
      </c>
      <c r="Q56" s="91">
        <v>5</v>
      </c>
      <c r="R56" s="92">
        <v>4</v>
      </c>
      <c r="S56" s="85">
        <f>SUM(E56:R56)</f>
        <v>48</v>
      </c>
    </row>
    <row r="57" spans="2:22" s="4" customFormat="1" ht="42" customHeight="1" thickTop="1" thickBot="1">
      <c r="B57" s="127"/>
      <c r="C57" s="128" t="s">
        <v>69</v>
      </c>
      <c r="D57" s="129"/>
      <c r="E57" s="86">
        <f>E56+'[1]Stan i struktura X 20'!E57</f>
        <v>35</v>
      </c>
      <c r="F57" s="86">
        <f>F56+'[1]Stan i struktura X 20'!F57</f>
        <v>25</v>
      </c>
      <c r="G57" s="86">
        <f>G56+'[1]Stan i struktura X 20'!G57</f>
        <v>15</v>
      </c>
      <c r="H57" s="86">
        <f>H56+'[1]Stan i struktura X 20'!H57</f>
        <v>52</v>
      </c>
      <c r="I57" s="86">
        <f>I56+'[1]Stan i struktura X 20'!I57</f>
        <v>34</v>
      </c>
      <c r="J57" s="86">
        <f>J56+'[1]Stan i struktura X 20'!J57</f>
        <v>3</v>
      </c>
      <c r="K57" s="86">
        <f>K56+'[1]Stan i struktura X 20'!K57</f>
        <v>51</v>
      </c>
      <c r="L57" s="86">
        <f>L56+'[1]Stan i struktura X 20'!L57</f>
        <v>6</v>
      </c>
      <c r="M57" s="86">
        <f>M56+'[1]Stan i struktura X 20'!M57</f>
        <v>28</v>
      </c>
      <c r="N57" s="86">
        <f>N56+'[1]Stan i struktura X 20'!N57</f>
        <v>15</v>
      </c>
      <c r="O57" s="86">
        <f>O56+'[1]Stan i struktura X 20'!O57</f>
        <v>31</v>
      </c>
      <c r="P57" s="86">
        <f>P56+'[1]Stan i struktura X 20'!P57</f>
        <v>13</v>
      </c>
      <c r="Q57" s="86">
        <f>Q56+'[1]Stan i struktura X 20'!Q57</f>
        <v>57</v>
      </c>
      <c r="R57" s="87">
        <f>R56+'[1]Stan i struktura X 20'!R57</f>
        <v>22</v>
      </c>
      <c r="S57" s="84">
        <f>S56+'[1]Stan i struktura X 20'!S57</f>
        <v>387</v>
      </c>
      <c r="U57" s="4">
        <f>SUM(E57:R57)</f>
        <v>387</v>
      </c>
      <c r="V57" s="4">
        <f>SUM(E57:R57)</f>
        <v>387</v>
      </c>
    </row>
    <row r="58" spans="2:22" s="4" customFormat="1" ht="42" customHeight="1" thickTop="1" thickBot="1">
      <c r="B58" s="109" t="s">
        <v>44</v>
      </c>
      <c r="C58" s="110" t="s">
        <v>70</v>
      </c>
      <c r="D58" s="111"/>
      <c r="E58" s="91">
        <v>1</v>
      </c>
      <c r="F58" s="91">
        <v>1</v>
      </c>
      <c r="G58" s="91">
        <v>2</v>
      </c>
      <c r="H58" s="91">
        <v>1</v>
      </c>
      <c r="I58" s="91">
        <v>12</v>
      </c>
      <c r="J58" s="91">
        <v>0</v>
      </c>
      <c r="K58" s="91">
        <v>5</v>
      </c>
      <c r="L58" s="91">
        <v>1</v>
      </c>
      <c r="M58" s="91">
        <v>2</v>
      </c>
      <c r="N58" s="91">
        <v>1</v>
      </c>
      <c r="O58" s="91">
        <v>4</v>
      </c>
      <c r="P58" s="91">
        <v>1</v>
      </c>
      <c r="Q58" s="91">
        <v>0</v>
      </c>
      <c r="R58" s="92">
        <v>2</v>
      </c>
      <c r="S58" s="85">
        <f>SUM(E58:R58)</f>
        <v>33</v>
      </c>
    </row>
    <row r="59" spans="2:22" s="4" customFormat="1" ht="42" customHeight="1" thickTop="1" thickBot="1">
      <c r="B59" s="117"/>
      <c r="C59" s="118" t="s">
        <v>71</v>
      </c>
      <c r="D59" s="119"/>
      <c r="E59" s="86">
        <f>E58+'[1]Stan i struktura X 20'!E59</f>
        <v>23</v>
      </c>
      <c r="F59" s="86">
        <f>F58+'[1]Stan i struktura X 20'!F59</f>
        <v>11</v>
      </c>
      <c r="G59" s="86">
        <f>G58+'[1]Stan i struktura X 20'!G59</f>
        <v>15</v>
      </c>
      <c r="H59" s="86">
        <f>H58+'[1]Stan i struktura X 20'!H59</f>
        <v>45</v>
      </c>
      <c r="I59" s="86">
        <f>I58+'[1]Stan i struktura X 20'!I59</f>
        <v>72</v>
      </c>
      <c r="J59" s="86">
        <f>J58+'[1]Stan i struktura X 20'!J59</f>
        <v>0</v>
      </c>
      <c r="K59" s="86">
        <f>K58+'[1]Stan i struktura X 20'!K59</f>
        <v>10</v>
      </c>
      <c r="L59" s="86">
        <f>L58+'[1]Stan i struktura X 20'!L59</f>
        <v>13</v>
      </c>
      <c r="M59" s="86">
        <f>M58+'[1]Stan i struktura X 20'!M59</f>
        <v>23</v>
      </c>
      <c r="N59" s="86">
        <f>N58+'[1]Stan i struktura X 20'!N59</f>
        <v>42</v>
      </c>
      <c r="O59" s="86">
        <f>O58+'[1]Stan i struktura X 20'!O59</f>
        <v>24</v>
      </c>
      <c r="P59" s="86">
        <f>P58+'[1]Stan i struktura X 20'!P59</f>
        <v>6</v>
      </c>
      <c r="Q59" s="86">
        <f>Q58+'[1]Stan i struktura X 20'!Q59</f>
        <v>3</v>
      </c>
      <c r="R59" s="87">
        <f>R58+'[1]Stan i struktura X 20'!R59</f>
        <v>21</v>
      </c>
      <c r="S59" s="84">
        <f>S58+'[1]Stan i struktura X 20'!S59</f>
        <v>308</v>
      </c>
      <c r="U59" s="4">
        <f>SUM(E59:R59)</f>
        <v>308</v>
      </c>
      <c r="V59" s="4">
        <f>SUM(E59:R59)</f>
        <v>308</v>
      </c>
    </row>
    <row r="60" spans="2:22" s="4" customFormat="1" ht="42" customHeight="1" thickTop="1" thickBot="1">
      <c r="B60" s="108" t="s">
        <v>72</v>
      </c>
      <c r="C60" s="110" t="s">
        <v>73</v>
      </c>
      <c r="D60" s="111"/>
      <c r="E60" s="91">
        <v>3</v>
      </c>
      <c r="F60" s="91">
        <v>4</v>
      </c>
      <c r="G60" s="91">
        <v>20</v>
      </c>
      <c r="H60" s="91">
        <v>16</v>
      </c>
      <c r="I60" s="91">
        <v>0</v>
      </c>
      <c r="J60" s="91">
        <v>0</v>
      </c>
      <c r="K60" s="91">
        <v>18</v>
      </c>
      <c r="L60" s="91">
        <v>5</v>
      </c>
      <c r="M60" s="91">
        <v>0</v>
      </c>
      <c r="N60" s="91">
        <v>0</v>
      </c>
      <c r="O60" s="91">
        <v>9</v>
      </c>
      <c r="P60" s="91">
        <v>3</v>
      </c>
      <c r="Q60" s="91">
        <v>1</v>
      </c>
      <c r="R60" s="92">
        <v>20</v>
      </c>
      <c r="S60" s="85">
        <f>SUM(E60:R60)</f>
        <v>99</v>
      </c>
    </row>
    <row r="61" spans="2:22" s="4" customFormat="1" ht="42" customHeight="1" thickTop="1" thickBot="1">
      <c r="B61" s="108"/>
      <c r="C61" s="120" t="s">
        <v>74</v>
      </c>
      <c r="D61" s="121"/>
      <c r="E61" s="93">
        <f>E60+'[1]Stan i struktura X 20'!E61</f>
        <v>113</v>
      </c>
      <c r="F61" s="93">
        <f>F60+'[1]Stan i struktura X 20'!F61</f>
        <v>69</v>
      </c>
      <c r="G61" s="93">
        <f>G60+'[1]Stan i struktura X 20'!G61</f>
        <v>145</v>
      </c>
      <c r="H61" s="93">
        <f>H60+'[1]Stan i struktura X 20'!H61</f>
        <v>242</v>
      </c>
      <c r="I61" s="93">
        <f>I60+'[1]Stan i struktura X 20'!I61</f>
        <v>211</v>
      </c>
      <c r="J61" s="93">
        <f>J60+'[1]Stan i struktura X 20'!J61</f>
        <v>35</v>
      </c>
      <c r="K61" s="93">
        <f>K60+'[1]Stan i struktura X 20'!K61</f>
        <v>398</v>
      </c>
      <c r="L61" s="93">
        <f>L60+'[1]Stan i struktura X 20'!L61</f>
        <v>92</v>
      </c>
      <c r="M61" s="93">
        <f>M60+'[1]Stan i struktura X 20'!M61</f>
        <v>164</v>
      </c>
      <c r="N61" s="93">
        <f>N60+'[1]Stan i struktura X 20'!N61</f>
        <v>33</v>
      </c>
      <c r="O61" s="93">
        <f>O60+'[1]Stan i struktura X 20'!O61</f>
        <v>148</v>
      </c>
      <c r="P61" s="93">
        <f>P60+'[1]Stan i struktura X 20'!P61</f>
        <v>109</v>
      </c>
      <c r="Q61" s="93">
        <f>Q60+'[1]Stan i struktura X 20'!Q61</f>
        <v>77</v>
      </c>
      <c r="R61" s="94">
        <f>R60+'[1]Stan i struktura X 20'!R61</f>
        <v>257</v>
      </c>
      <c r="S61" s="84">
        <f>S60+'[1]Stan i struktura X 20'!S61</f>
        <v>2093</v>
      </c>
      <c r="U61" s="4">
        <f>SUM(E61:R61)</f>
        <v>2093</v>
      </c>
      <c r="V61" s="4">
        <f>SUM(E61:R61)</f>
        <v>2093</v>
      </c>
    </row>
    <row r="62" spans="2:22" s="4" customFormat="1" ht="42" customHeight="1" thickTop="1" thickBot="1">
      <c r="B62" s="108" t="s">
        <v>75</v>
      </c>
      <c r="C62" s="110" t="s">
        <v>76</v>
      </c>
      <c r="D62" s="111"/>
      <c r="E62" s="91">
        <v>0</v>
      </c>
      <c r="F62" s="91">
        <v>0</v>
      </c>
      <c r="G62" s="91">
        <v>0</v>
      </c>
      <c r="H62" s="91">
        <v>0</v>
      </c>
      <c r="I62" s="91">
        <v>1</v>
      </c>
      <c r="J62" s="91">
        <v>0</v>
      </c>
      <c r="K62" s="91">
        <v>1</v>
      </c>
      <c r="L62" s="91">
        <v>0</v>
      </c>
      <c r="M62" s="91">
        <v>1</v>
      </c>
      <c r="N62" s="91">
        <v>0</v>
      </c>
      <c r="O62" s="91">
        <v>0</v>
      </c>
      <c r="P62" s="91">
        <v>0</v>
      </c>
      <c r="Q62" s="91">
        <v>2</v>
      </c>
      <c r="R62" s="92">
        <v>26</v>
      </c>
      <c r="S62" s="85">
        <f>SUM(E62:R62)</f>
        <v>31</v>
      </c>
    </row>
    <row r="63" spans="2:22" s="4" customFormat="1" ht="42" customHeight="1" thickTop="1" thickBot="1">
      <c r="B63" s="109"/>
      <c r="C63" s="112" t="s">
        <v>77</v>
      </c>
      <c r="D63" s="113"/>
      <c r="E63" s="86">
        <f>E62+'[1]Stan i struktura X 20'!E63</f>
        <v>0</v>
      </c>
      <c r="F63" s="86">
        <f>F62+'[1]Stan i struktura X 20'!F63</f>
        <v>27</v>
      </c>
      <c r="G63" s="86">
        <f>G62+'[1]Stan i struktura X 20'!G63</f>
        <v>30</v>
      </c>
      <c r="H63" s="86">
        <f>H62+'[1]Stan i struktura X 20'!H63</f>
        <v>14</v>
      </c>
      <c r="I63" s="86">
        <f>I62+'[1]Stan i struktura X 20'!I63</f>
        <v>25</v>
      </c>
      <c r="J63" s="86">
        <f>J62+'[1]Stan i struktura X 20'!J63</f>
        <v>24</v>
      </c>
      <c r="K63" s="86">
        <f>K62+'[1]Stan i struktura X 20'!K63</f>
        <v>79</v>
      </c>
      <c r="L63" s="86">
        <f>L62+'[1]Stan i struktura X 20'!L63</f>
        <v>9</v>
      </c>
      <c r="M63" s="86">
        <f>M62+'[1]Stan i struktura X 20'!M63</f>
        <v>33</v>
      </c>
      <c r="N63" s="86">
        <f>N62+'[1]Stan i struktura X 20'!N63</f>
        <v>40</v>
      </c>
      <c r="O63" s="86">
        <f>O62+'[1]Stan i struktura X 20'!O63</f>
        <v>55</v>
      </c>
      <c r="P63" s="86">
        <f>P62+'[1]Stan i struktura X 20'!P63</f>
        <v>18</v>
      </c>
      <c r="Q63" s="86">
        <f>Q62+'[1]Stan i struktura X 20'!Q63</f>
        <v>82</v>
      </c>
      <c r="R63" s="87">
        <f>R62+'[1]Stan i struktura X 20'!R63</f>
        <v>465</v>
      </c>
      <c r="S63" s="84">
        <f>S62+'[1]Stan i struktura X 20'!S63</f>
        <v>901</v>
      </c>
      <c r="U63" s="4">
        <f>SUM(E63:R63)</f>
        <v>901</v>
      </c>
      <c r="V63" s="4">
        <f>SUM(E63:R63)</f>
        <v>901</v>
      </c>
    </row>
    <row r="64" spans="2:22" s="4" customFormat="1" ht="42" customHeight="1" thickTop="1" thickBot="1">
      <c r="B64" s="108" t="s">
        <v>78</v>
      </c>
      <c r="C64" s="110" t="s">
        <v>79</v>
      </c>
      <c r="D64" s="111"/>
      <c r="E64" s="91">
        <v>0</v>
      </c>
      <c r="F64" s="91">
        <v>0</v>
      </c>
      <c r="G64" s="91">
        <v>0</v>
      </c>
      <c r="H64" s="91">
        <v>0</v>
      </c>
      <c r="I64" s="91">
        <v>0</v>
      </c>
      <c r="J64" s="91">
        <v>0</v>
      </c>
      <c r="K64" s="91">
        <v>0</v>
      </c>
      <c r="L64" s="91">
        <v>0</v>
      </c>
      <c r="M64" s="91">
        <v>0</v>
      </c>
      <c r="N64" s="91">
        <v>0</v>
      </c>
      <c r="O64" s="91">
        <v>0</v>
      </c>
      <c r="P64" s="91">
        <v>0</v>
      </c>
      <c r="Q64" s="91">
        <v>0</v>
      </c>
      <c r="R64" s="92">
        <v>0</v>
      </c>
      <c r="S64" s="85">
        <f>SUM(E64:R64)</f>
        <v>0</v>
      </c>
    </row>
    <row r="65" spans="2:22" ht="42" customHeight="1" thickTop="1" thickBot="1">
      <c r="B65" s="114"/>
      <c r="C65" s="115" t="s">
        <v>80</v>
      </c>
      <c r="D65" s="116"/>
      <c r="E65" s="86">
        <f>E64+'[1]Stan i struktura X 20'!E65</f>
        <v>0</v>
      </c>
      <c r="F65" s="86">
        <f>F64+'[1]Stan i struktura X 20'!F65</f>
        <v>0</v>
      </c>
      <c r="G65" s="86">
        <f>G64+'[1]Stan i struktura X 20'!G65</f>
        <v>0</v>
      </c>
      <c r="H65" s="86">
        <f>H64+'[1]Stan i struktura X 20'!H65</f>
        <v>0</v>
      </c>
      <c r="I65" s="86">
        <f>I64+'[1]Stan i struktura X 20'!I65</f>
        <v>0</v>
      </c>
      <c r="J65" s="86">
        <f>J64+'[1]Stan i struktura X 20'!J65</f>
        <v>0</v>
      </c>
      <c r="K65" s="86">
        <f>K64+'[1]Stan i struktura X 20'!K65</f>
        <v>0</v>
      </c>
      <c r="L65" s="86">
        <f>L64+'[1]Stan i struktura X 20'!L65</f>
        <v>0</v>
      </c>
      <c r="M65" s="86">
        <f>M64+'[1]Stan i struktura X 20'!M65</f>
        <v>0</v>
      </c>
      <c r="N65" s="86">
        <f>N64+'[1]Stan i struktura X 20'!N65</f>
        <v>0</v>
      </c>
      <c r="O65" s="86">
        <f>O64+'[1]Stan i struktura X 20'!O65</f>
        <v>0</v>
      </c>
      <c r="P65" s="86">
        <f>P64+'[1]Stan i struktura X 20'!P65</f>
        <v>0</v>
      </c>
      <c r="Q65" s="86">
        <f>Q64+'[1]Stan i struktura X 20'!Q65</f>
        <v>0</v>
      </c>
      <c r="R65" s="87">
        <f>R64+'[1]Stan i struktura X 20'!R65</f>
        <v>0</v>
      </c>
      <c r="S65" s="84">
        <f>S64+'[1]Stan i struktura X 20'!S65</f>
        <v>0</v>
      </c>
      <c r="U65" s="1">
        <f>SUM(E65:R65)</f>
        <v>0</v>
      </c>
      <c r="V65" s="4">
        <f>SUM(E65:R65)</f>
        <v>0</v>
      </c>
    </row>
    <row r="66" spans="2:22" ht="45" customHeight="1" thickTop="1" thickBot="1">
      <c r="B66" s="101" t="s">
        <v>81</v>
      </c>
      <c r="C66" s="103" t="s">
        <v>82</v>
      </c>
      <c r="D66" s="104"/>
      <c r="E66" s="95">
        <f t="shared" ref="E66:R67" si="15">E48+E50+E52+E54+E56+E58+E60+E62+E64</f>
        <v>32</v>
      </c>
      <c r="F66" s="95">
        <f t="shared" si="15"/>
        <v>22</v>
      </c>
      <c r="G66" s="95">
        <f t="shared" si="15"/>
        <v>45</v>
      </c>
      <c r="H66" s="95">
        <f t="shared" si="15"/>
        <v>34</v>
      </c>
      <c r="I66" s="95">
        <f t="shared" si="15"/>
        <v>48</v>
      </c>
      <c r="J66" s="95">
        <f t="shared" si="15"/>
        <v>5</v>
      </c>
      <c r="K66" s="95">
        <f t="shared" si="15"/>
        <v>39</v>
      </c>
      <c r="L66" s="95">
        <f t="shared" si="15"/>
        <v>16</v>
      </c>
      <c r="M66" s="95">
        <f t="shared" si="15"/>
        <v>8</v>
      </c>
      <c r="N66" s="95">
        <f t="shared" si="15"/>
        <v>5</v>
      </c>
      <c r="O66" s="95">
        <f t="shared" si="15"/>
        <v>27</v>
      </c>
      <c r="P66" s="95">
        <f t="shared" si="15"/>
        <v>13</v>
      </c>
      <c r="Q66" s="95">
        <f t="shared" si="15"/>
        <v>29</v>
      </c>
      <c r="R66" s="96">
        <f t="shared" si="15"/>
        <v>82</v>
      </c>
      <c r="S66" s="97">
        <f>SUM(E66:R66)</f>
        <v>405</v>
      </c>
      <c r="V66" s="4"/>
    </row>
    <row r="67" spans="2:22" ht="45" customHeight="1" thickTop="1" thickBot="1">
      <c r="B67" s="102"/>
      <c r="C67" s="103" t="s">
        <v>83</v>
      </c>
      <c r="D67" s="104"/>
      <c r="E67" s="98">
        <f t="shared" si="15"/>
        <v>336</v>
      </c>
      <c r="F67" s="98">
        <f>F49+F51+F53+F55+F57+F59+F61+F63+F65</f>
        <v>256</v>
      </c>
      <c r="G67" s="98">
        <f t="shared" si="15"/>
        <v>370</v>
      </c>
      <c r="H67" s="98">
        <f t="shared" si="15"/>
        <v>544</v>
      </c>
      <c r="I67" s="98">
        <f t="shared" si="15"/>
        <v>525</v>
      </c>
      <c r="J67" s="98">
        <f t="shared" si="15"/>
        <v>117</v>
      </c>
      <c r="K67" s="98">
        <f t="shared" si="15"/>
        <v>688</v>
      </c>
      <c r="L67" s="98">
        <f t="shared" si="15"/>
        <v>226</v>
      </c>
      <c r="M67" s="98">
        <f t="shared" si="15"/>
        <v>287</v>
      </c>
      <c r="N67" s="98">
        <f t="shared" si="15"/>
        <v>243</v>
      </c>
      <c r="O67" s="98">
        <f t="shared" si="15"/>
        <v>403</v>
      </c>
      <c r="P67" s="98">
        <f t="shared" si="15"/>
        <v>228</v>
      </c>
      <c r="Q67" s="98">
        <f t="shared" si="15"/>
        <v>657</v>
      </c>
      <c r="R67" s="99">
        <f t="shared" si="15"/>
        <v>1025</v>
      </c>
      <c r="S67" s="97">
        <f>SUM(E67:R67)</f>
        <v>5905</v>
      </c>
      <c r="V67" s="4"/>
    </row>
    <row r="68" spans="2:22" ht="14.25" customHeight="1">
      <c r="B68" s="105" t="s">
        <v>84</v>
      </c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</row>
    <row r="69" spans="2:22" ht="14.25" customHeight="1">
      <c r="B69" s="106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</row>
    <row r="75" spans="2:22" ht="13.5" thickBot="1"/>
    <row r="76" spans="2:22" ht="26.25" customHeight="1" thickTop="1" thickBot="1">
      <c r="E76" s="100">
        <v>54</v>
      </c>
      <c r="F76" s="100">
        <v>25</v>
      </c>
      <c r="G76" s="100">
        <v>27</v>
      </c>
      <c r="H76" s="100">
        <v>37</v>
      </c>
      <c r="I76" s="100">
        <v>46</v>
      </c>
      <c r="J76" s="100">
        <v>17</v>
      </c>
      <c r="K76" s="100">
        <v>27</v>
      </c>
      <c r="L76" s="100">
        <v>19</v>
      </c>
      <c r="M76" s="100">
        <v>23</v>
      </c>
      <c r="N76" s="100">
        <v>27</v>
      </c>
      <c r="O76" s="100">
        <v>81</v>
      </c>
      <c r="P76" s="100">
        <v>53</v>
      </c>
      <c r="Q76" s="100">
        <v>31</v>
      </c>
      <c r="R76" s="100">
        <v>46</v>
      </c>
      <c r="S76" s="78">
        <f>SUM(E76:R76)</f>
        <v>513</v>
      </c>
    </row>
  </sheetData>
  <mergeCells count="86">
    <mergeCell ref="C8:D8"/>
    <mergeCell ref="B2:S2"/>
    <mergeCell ref="B4:S4"/>
    <mergeCell ref="C5:D5"/>
    <mergeCell ref="C6:D6"/>
    <mergeCell ref="C7:D7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B21:B22"/>
    <mergeCell ref="C21:D21"/>
    <mergeCell ref="C22:D22"/>
    <mergeCell ref="B23:B24"/>
    <mergeCell ref="C23:D23"/>
    <mergeCell ref="C24:D24"/>
    <mergeCell ref="B25:B26"/>
    <mergeCell ref="C25:D25"/>
    <mergeCell ref="C26:D26"/>
    <mergeCell ref="B27:B28"/>
    <mergeCell ref="C27:D27"/>
    <mergeCell ref="C28:D28"/>
    <mergeCell ref="B29:S29"/>
    <mergeCell ref="B30:B31"/>
    <mergeCell ref="C30:D30"/>
    <mergeCell ref="C31:D31"/>
    <mergeCell ref="B32:B33"/>
    <mergeCell ref="C32:D32"/>
    <mergeCell ref="C33:D33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C45:D45"/>
    <mergeCell ref="C46:D46"/>
    <mergeCell ref="B47:S47"/>
    <mergeCell ref="B48:B49"/>
    <mergeCell ref="C48:D48"/>
    <mergeCell ref="C49:D49"/>
    <mergeCell ref="B50:B51"/>
    <mergeCell ref="C50:D50"/>
    <mergeCell ref="C51:D51"/>
    <mergeCell ref="B52:B53"/>
    <mergeCell ref="C52:D52"/>
    <mergeCell ref="C53:D53"/>
    <mergeCell ref="B54:B55"/>
    <mergeCell ref="C54:D54"/>
    <mergeCell ref="C55:D55"/>
    <mergeCell ref="B56:B57"/>
    <mergeCell ref="C56:D56"/>
    <mergeCell ref="C57:D57"/>
    <mergeCell ref="B58:B59"/>
    <mergeCell ref="C58:D58"/>
    <mergeCell ref="C59:D59"/>
    <mergeCell ref="B60:B61"/>
    <mergeCell ref="C60:D60"/>
    <mergeCell ref="C61:D61"/>
    <mergeCell ref="B62:B63"/>
    <mergeCell ref="C62:D62"/>
    <mergeCell ref="C63:D63"/>
    <mergeCell ref="B64:B65"/>
    <mergeCell ref="C64:D64"/>
    <mergeCell ref="C65:D65"/>
    <mergeCell ref="B66:B67"/>
    <mergeCell ref="C66:D66"/>
    <mergeCell ref="C67:D67"/>
    <mergeCell ref="B68:S68"/>
    <mergeCell ref="B69:S69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="80" zoomScaleNormal="80" workbookViewId="0"/>
  </sheetViews>
  <sheetFormatPr defaultColWidth="9.140625" defaultRowHeight="12.75"/>
  <cols>
    <col min="1" max="1" width="2.42578125" customWidth="1"/>
    <col min="2" max="2" width="8.7109375" customWidth="1"/>
    <col min="3" max="3" width="27" customWidth="1"/>
    <col min="4" max="4" width="14.7109375" customWidth="1"/>
    <col min="5" max="5" width="15.28515625" customWidth="1"/>
    <col min="6" max="6" width="4.7109375" customWidth="1"/>
    <col min="7" max="7" width="8.5703125" customWidth="1"/>
    <col min="8" max="8" width="27.85546875" customWidth="1"/>
    <col min="9" max="9" width="14.85546875" customWidth="1"/>
    <col min="10" max="10" width="15.28515625" customWidth="1"/>
    <col min="11" max="11" width="4.5703125" customWidth="1"/>
    <col min="12" max="12" width="8.7109375" customWidth="1"/>
    <col min="13" max="13" width="28.42578125" customWidth="1"/>
    <col min="14" max="14" width="14.7109375" customWidth="1"/>
    <col min="15" max="15" width="15.85546875" customWidth="1"/>
  </cols>
  <sheetData>
    <row r="1" spans="2:15" ht="24.75" customHeight="1">
      <c r="B1" s="195" t="s">
        <v>85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2:15" ht="24.75" customHeight="1">
      <c r="B2" s="195" t="s">
        <v>86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</row>
    <row r="3" spans="2:15" ht="18.75" thickBot="1">
      <c r="B3" s="1"/>
      <c r="C3" s="198"/>
      <c r="D3" s="198"/>
      <c r="E3" s="198"/>
      <c r="F3" s="198"/>
      <c r="G3" s="198"/>
      <c r="H3" s="32"/>
      <c r="I3" s="32"/>
      <c r="J3" s="32"/>
      <c r="K3" s="32"/>
      <c r="L3" s="32"/>
      <c r="M3" s="32"/>
      <c r="N3" s="1"/>
      <c r="O3" s="1"/>
    </row>
    <row r="4" spans="2:15" ht="18.75" customHeight="1" thickBot="1">
      <c r="B4" s="199" t="s">
        <v>87</v>
      </c>
      <c r="C4" s="200" t="s">
        <v>88</v>
      </c>
      <c r="D4" s="201" t="s">
        <v>89</v>
      </c>
      <c r="E4" s="202" t="s">
        <v>90</v>
      </c>
      <c r="F4" s="198"/>
      <c r="G4" s="199" t="s">
        <v>87</v>
      </c>
      <c r="H4" s="203" t="s">
        <v>91</v>
      </c>
      <c r="I4" s="201" t="s">
        <v>89</v>
      </c>
      <c r="J4" s="202" t="s">
        <v>90</v>
      </c>
      <c r="K4" s="32"/>
      <c r="L4" s="199" t="s">
        <v>87</v>
      </c>
      <c r="M4" s="204" t="s">
        <v>88</v>
      </c>
      <c r="N4" s="201" t="s">
        <v>89</v>
      </c>
      <c r="O4" s="205" t="s">
        <v>90</v>
      </c>
    </row>
    <row r="5" spans="2:15" ht="18.75" customHeight="1" thickTop="1" thickBot="1">
      <c r="B5" s="206"/>
      <c r="C5" s="207"/>
      <c r="D5" s="208"/>
      <c r="E5" s="209"/>
      <c r="F5" s="198"/>
      <c r="G5" s="206"/>
      <c r="H5" s="210"/>
      <c r="I5" s="208"/>
      <c r="J5" s="209"/>
      <c r="K5" s="32"/>
      <c r="L5" s="206"/>
      <c r="M5" s="211"/>
      <c r="N5" s="208"/>
      <c r="O5" s="212"/>
    </row>
    <row r="6" spans="2:15" ht="17.100000000000001" customHeight="1" thickTop="1">
      <c r="B6" s="213" t="s">
        <v>92</v>
      </c>
      <c r="C6" s="214"/>
      <c r="D6" s="214"/>
      <c r="E6" s="215">
        <f>SUM(E8+E19+E27+E34+E41)</f>
        <v>8663</v>
      </c>
      <c r="F6" s="198"/>
      <c r="G6" s="216">
        <v>4</v>
      </c>
      <c r="H6" s="217" t="s">
        <v>93</v>
      </c>
      <c r="I6" s="218" t="s">
        <v>94</v>
      </c>
      <c r="J6" s="219">
        <v>341</v>
      </c>
      <c r="K6" s="32"/>
      <c r="L6" s="220" t="s">
        <v>95</v>
      </c>
      <c r="M6" s="221" t="s">
        <v>96</v>
      </c>
      <c r="N6" s="221" t="s">
        <v>97</v>
      </c>
      <c r="O6" s="222">
        <f>SUM(O7:O17)</f>
        <v>4757</v>
      </c>
    </row>
    <row r="7" spans="2:15" ht="17.100000000000001" customHeight="1" thickBot="1">
      <c r="B7" s="223"/>
      <c r="C7" s="224"/>
      <c r="D7" s="224"/>
      <c r="E7" s="225"/>
      <c r="F7" s="1"/>
      <c r="G7" s="226">
        <v>5</v>
      </c>
      <c r="H7" s="227" t="s">
        <v>98</v>
      </c>
      <c r="I7" s="219" t="s">
        <v>94</v>
      </c>
      <c r="J7" s="219">
        <v>171</v>
      </c>
      <c r="K7" s="1"/>
      <c r="L7" s="226">
        <v>1</v>
      </c>
      <c r="M7" s="227" t="s">
        <v>99</v>
      </c>
      <c r="N7" s="219" t="s">
        <v>94</v>
      </c>
      <c r="O7" s="228">
        <v>108</v>
      </c>
    </row>
    <row r="8" spans="2:15" ht="17.100000000000001" customHeight="1" thickTop="1" thickBot="1">
      <c r="B8" s="220" t="s">
        <v>100</v>
      </c>
      <c r="C8" s="221" t="s">
        <v>101</v>
      </c>
      <c r="D8" s="229" t="s">
        <v>97</v>
      </c>
      <c r="E8" s="222">
        <f>SUM(E9:E17)</f>
        <v>3753</v>
      </c>
      <c r="F8" s="1"/>
      <c r="G8" s="230"/>
      <c r="H8" s="231"/>
      <c r="I8" s="232"/>
      <c r="J8" s="233"/>
      <c r="K8" s="1"/>
      <c r="L8" s="226">
        <v>2</v>
      </c>
      <c r="M8" s="227" t="s">
        <v>102</v>
      </c>
      <c r="N8" s="219" t="s">
        <v>103</v>
      </c>
      <c r="O8" s="219">
        <v>96</v>
      </c>
    </row>
    <row r="9" spans="2:15" ht="17.100000000000001" customHeight="1" thickBot="1">
      <c r="B9" s="226">
        <v>1</v>
      </c>
      <c r="C9" s="227" t="s">
        <v>104</v>
      </c>
      <c r="D9" s="219" t="s">
        <v>103</v>
      </c>
      <c r="E9" s="234">
        <v>102</v>
      </c>
      <c r="F9" s="1"/>
      <c r="G9" s="235"/>
      <c r="H9" s="236"/>
      <c r="I9" s="237"/>
      <c r="J9" s="237"/>
      <c r="K9" s="1"/>
      <c r="L9" s="226">
        <v>3</v>
      </c>
      <c r="M9" s="227" t="s">
        <v>105</v>
      </c>
      <c r="N9" s="219" t="s">
        <v>94</v>
      </c>
      <c r="O9" s="219">
        <v>249</v>
      </c>
    </row>
    <row r="10" spans="2:15" ht="17.100000000000001" customHeight="1">
      <c r="B10" s="226">
        <v>2</v>
      </c>
      <c r="C10" s="227" t="s">
        <v>106</v>
      </c>
      <c r="D10" s="219" t="s">
        <v>103</v>
      </c>
      <c r="E10" s="234">
        <v>209</v>
      </c>
      <c r="F10" s="1"/>
      <c r="G10" s="199" t="s">
        <v>87</v>
      </c>
      <c r="H10" s="203" t="s">
        <v>91</v>
      </c>
      <c r="I10" s="201" t="s">
        <v>89</v>
      </c>
      <c r="J10" s="202" t="s">
        <v>90</v>
      </c>
      <c r="K10" s="1"/>
      <c r="L10" s="226">
        <v>4</v>
      </c>
      <c r="M10" s="227" t="s">
        <v>107</v>
      </c>
      <c r="N10" s="219" t="s">
        <v>94</v>
      </c>
      <c r="O10" s="219">
        <v>159</v>
      </c>
    </row>
    <row r="11" spans="2:15" ht="17.100000000000001" customHeight="1" thickBot="1">
      <c r="B11" s="226">
        <v>3</v>
      </c>
      <c r="C11" s="227" t="s">
        <v>108</v>
      </c>
      <c r="D11" s="219" t="s">
        <v>103</v>
      </c>
      <c r="E11" s="234">
        <v>140</v>
      </c>
      <c r="F11" s="1"/>
      <c r="G11" s="238"/>
      <c r="H11" s="239"/>
      <c r="I11" s="240"/>
      <c r="J11" s="241"/>
      <c r="K11" s="1"/>
      <c r="L11" s="226">
        <v>5</v>
      </c>
      <c r="M11" s="227" t="s">
        <v>109</v>
      </c>
      <c r="N11" s="219" t="s">
        <v>94</v>
      </c>
      <c r="O11" s="219">
        <v>241</v>
      </c>
    </row>
    <row r="12" spans="2:15" ht="17.100000000000001" customHeight="1">
      <c r="B12" s="226">
        <v>4</v>
      </c>
      <c r="C12" s="227" t="s">
        <v>110</v>
      </c>
      <c r="D12" s="219" t="s">
        <v>111</v>
      </c>
      <c r="E12" s="234">
        <v>228</v>
      </c>
      <c r="F12" s="1"/>
      <c r="G12" s="242" t="s">
        <v>112</v>
      </c>
      <c r="H12" s="243"/>
      <c r="I12" s="243"/>
      <c r="J12" s="244">
        <f>SUM(J14+J23+J33+J41+O6+O19+O30)</f>
        <v>14622</v>
      </c>
      <c r="K12" s="1"/>
      <c r="L12" s="226" t="s">
        <v>44</v>
      </c>
      <c r="M12" s="227" t="s">
        <v>113</v>
      </c>
      <c r="N12" s="219" t="s">
        <v>94</v>
      </c>
      <c r="O12" s="219">
        <v>821</v>
      </c>
    </row>
    <row r="13" spans="2:15" ht="17.100000000000001" customHeight="1" thickBot="1">
      <c r="B13" s="226">
        <v>5</v>
      </c>
      <c r="C13" s="227" t="s">
        <v>114</v>
      </c>
      <c r="D13" s="219" t="s">
        <v>103</v>
      </c>
      <c r="E13" s="234">
        <v>149</v>
      </c>
      <c r="F13" s="245"/>
      <c r="G13" s="223"/>
      <c r="H13" s="224"/>
      <c r="I13" s="224"/>
      <c r="J13" s="246"/>
      <c r="K13" s="245"/>
      <c r="L13" s="226">
        <v>7</v>
      </c>
      <c r="M13" s="227" t="s">
        <v>115</v>
      </c>
      <c r="N13" s="219" t="s">
        <v>103</v>
      </c>
      <c r="O13" s="219">
        <v>106</v>
      </c>
    </row>
    <row r="14" spans="2:15" ht="17.100000000000001" customHeight="1" thickTop="1">
      <c r="B14" s="226">
        <v>6</v>
      </c>
      <c r="C14" s="227" t="s">
        <v>116</v>
      </c>
      <c r="D14" s="219" t="s">
        <v>103</v>
      </c>
      <c r="E14" s="234">
        <v>211</v>
      </c>
      <c r="F14" s="247"/>
      <c r="G14" s="220" t="s">
        <v>100</v>
      </c>
      <c r="H14" s="221" t="s">
        <v>117</v>
      </c>
      <c r="I14" s="248" t="s">
        <v>97</v>
      </c>
      <c r="J14" s="249">
        <f>SUM(J15:J21)</f>
        <v>1668</v>
      </c>
      <c r="K14" s="1"/>
      <c r="L14" s="226">
        <v>8</v>
      </c>
      <c r="M14" s="227" t="s">
        <v>118</v>
      </c>
      <c r="N14" s="219" t="s">
        <v>103</v>
      </c>
      <c r="O14" s="219">
        <v>127</v>
      </c>
    </row>
    <row r="15" spans="2:15" ht="17.100000000000001" customHeight="1">
      <c r="B15" s="226">
        <v>7</v>
      </c>
      <c r="C15" s="227" t="s">
        <v>119</v>
      </c>
      <c r="D15" s="219" t="s">
        <v>94</v>
      </c>
      <c r="E15" s="234">
        <v>381</v>
      </c>
      <c r="F15" s="247"/>
      <c r="G15" s="226">
        <v>1</v>
      </c>
      <c r="H15" s="227" t="s">
        <v>120</v>
      </c>
      <c r="I15" s="219" t="s">
        <v>103</v>
      </c>
      <c r="J15" s="234">
        <v>82</v>
      </c>
      <c r="K15" s="1"/>
      <c r="L15" s="226">
        <v>9</v>
      </c>
      <c r="M15" s="227" t="s">
        <v>121</v>
      </c>
      <c r="N15" s="219" t="s">
        <v>103</v>
      </c>
      <c r="O15" s="219">
        <v>103</v>
      </c>
    </row>
    <row r="16" spans="2:15" ht="17.100000000000001" customHeight="1" thickBot="1">
      <c r="B16" s="250"/>
      <c r="C16" s="251"/>
      <c r="D16" s="252"/>
      <c r="E16" s="253"/>
      <c r="F16" s="247"/>
      <c r="G16" s="226">
        <v>2</v>
      </c>
      <c r="H16" s="227" t="s">
        <v>122</v>
      </c>
      <c r="I16" s="219" t="s">
        <v>103</v>
      </c>
      <c r="J16" s="234">
        <v>59</v>
      </c>
      <c r="K16" s="1"/>
      <c r="L16" s="250"/>
      <c r="M16" s="251"/>
      <c r="N16" s="252"/>
      <c r="O16" s="253"/>
    </row>
    <row r="17" spans="2:15" ht="17.100000000000001" customHeight="1" thickTop="1" thickBot="1">
      <c r="B17" s="254">
        <v>8</v>
      </c>
      <c r="C17" s="255" t="s">
        <v>123</v>
      </c>
      <c r="D17" s="256" t="s">
        <v>124</v>
      </c>
      <c r="E17" s="257">
        <v>2333</v>
      </c>
      <c r="F17" s="247"/>
      <c r="G17" s="226">
        <v>3</v>
      </c>
      <c r="H17" s="227" t="s">
        <v>125</v>
      </c>
      <c r="I17" s="219" t="s">
        <v>103</v>
      </c>
      <c r="J17" s="234">
        <v>153</v>
      </c>
      <c r="K17" s="1"/>
      <c r="L17" s="254">
        <v>10</v>
      </c>
      <c r="M17" s="255" t="s">
        <v>126</v>
      </c>
      <c r="N17" s="256" t="s">
        <v>124</v>
      </c>
      <c r="O17" s="258">
        <v>2747</v>
      </c>
    </row>
    <row r="18" spans="2:15" ht="17.100000000000001" customHeight="1" thickTop="1">
      <c r="B18" s="216"/>
      <c r="C18" s="217"/>
      <c r="D18" s="218"/>
      <c r="E18" s="259" t="s">
        <v>22</v>
      </c>
      <c r="F18" s="260"/>
      <c r="G18" s="226">
        <v>4</v>
      </c>
      <c r="H18" s="227" t="s">
        <v>127</v>
      </c>
      <c r="I18" s="219" t="s">
        <v>103</v>
      </c>
      <c r="J18" s="234">
        <v>298</v>
      </c>
      <c r="K18" s="1"/>
      <c r="L18" s="216"/>
      <c r="M18" s="217"/>
      <c r="N18" s="218"/>
      <c r="O18" s="259" t="s">
        <v>22</v>
      </c>
    </row>
    <row r="19" spans="2:15" ht="17.100000000000001" customHeight="1">
      <c r="B19" s="261" t="s">
        <v>128</v>
      </c>
      <c r="C19" s="262" t="s">
        <v>7</v>
      </c>
      <c r="D19" s="263" t="s">
        <v>97</v>
      </c>
      <c r="E19" s="264">
        <f>SUM(E20:E25)</f>
        <v>1813</v>
      </c>
      <c r="F19" s="247"/>
      <c r="G19" s="226">
        <v>5</v>
      </c>
      <c r="H19" s="227" t="s">
        <v>127</v>
      </c>
      <c r="I19" s="219" t="s">
        <v>111</v>
      </c>
      <c r="J19" s="234">
        <v>567</v>
      </c>
      <c r="K19" s="1"/>
      <c r="L19" s="261" t="s">
        <v>129</v>
      </c>
      <c r="M19" s="262" t="s">
        <v>16</v>
      </c>
      <c r="N19" s="263" t="s">
        <v>97</v>
      </c>
      <c r="O19" s="265">
        <f>SUM(O20:O28)</f>
        <v>1784</v>
      </c>
    </row>
    <row r="20" spans="2:15" ht="17.100000000000001" customHeight="1">
      <c r="B20" s="226">
        <v>1</v>
      </c>
      <c r="C20" s="227" t="s">
        <v>130</v>
      </c>
      <c r="D20" s="266" t="s">
        <v>103</v>
      </c>
      <c r="E20" s="234">
        <v>174</v>
      </c>
      <c r="F20" s="247"/>
      <c r="G20" s="226">
        <v>6</v>
      </c>
      <c r="H20" s="227" t="s">
        <v>131</v>
      </c>
      <c r="I20" s="219" t="s">
        <v>94</v>
      </c>
      <c r="J20" s="234">
        <v>422</v>
      </c>
      <c r="K20" s="1"/>
      <c r="L20" s="226">
        <v>1</v>
      </c>
      <c r="M20" s="227" t="s">
        <v>132</v>
      </c>
      <c r="N20" s="219" t="s">
        <v>103</v>
      </c>
      <c r="O20" s="219">
        <v>90</v>
      </c>
    </row>
    <row r="21" spans="2:15" ht="17.100000000000001" customHeight="1">
      <c r="B21" s="226">
        <v>2</v>
      </c>
      <c r="C21" s="227" t="s">
        <v>133</v>
      </c>
      <c r="D21" s="266" t="s">
        <v>94</v>
      </c>
      <c r="E21" s="234">
        <v>650</v>
      </c>
      <c r="F21" s="247"/>
      <c r="G21" s="226">
        <v>7</v>
      </c>
      <c r="H21" s="227" t="s">
        <v>134</v>
      </c>
      <c r="I21" s="219" t="s">
        <v>103</v>
      </c>
      <c r="J21" s="234">
        <v>87</v>
      </c>
      <c r="K21" s="1"/>
      <c r="L21" s="226">
        <v>2</v>
      </c>
      <c r="M21" s="227" t="s">
        <v>135</v>
      </c>
      <c r="N21" s="219" t="s">
        <v>111</v>
      </c>
      <c r="O21" s="219">
        <v>39</v>
      </c>
    </row>
    <row r="22" spans="2:15" ht="17.100000000000001" customHeight="1">
      <c r="B22" s="226">
        <v>3</v>
      </c>
      <c r="C22" s="227" t="s">
        <v>136</v>
      </c>
      <c r="D22" s="266" t="s">
        <v>103</v>
      </c>
      <c r="E22" s="234">
        <v>205</v>
      </c>
      <c r="F22" s="247"/>
      <c r="G22" s="226"/>
      <c r="H22" s="227"/>
      <c r="I22" s="219"/>
      <c r="J22" s="234" t="s">
        <v>137</v>
      </c>
      <c r="K22" s="1"/>
      <c r="L22" s="226">
        <v>3</v>
      </c>
      <c r="M22" s="227" t="s">
        <v>138</v>
      </c>
      <c r="N22" s="219" t="s">
        <v>94</v>
      </c>
      <c r="O22" s="219">
        <v>115</v>
      </c>
    </row>
    <row r="23" spans="2:15" ht="17.100000000000001" customHeight="1">
      <c r="B23" s="226">
        <v>4</v>
      </c>
      <c r="C23" s="227" t="s">
        <v>139</v>
      </c>
      <c r="D23" s="266" t="s">
        <v>103</v>
      </c>
      <c r="E23" s="234">
        <v>135</v>
      </c>
      <c r="F23" s="247"/>
      <c r="G23" s="261" t="s">
        <v>128</v>
      </c>
      <c r="H23" s="262" t="s">
        <v>140</v>
      </c>
      <c r="I23" s="263" t="s">
        <v>97</v>
      </c>
      <c r="J23" s="265">
        <f>SUM(J24:J31)</f>
        <v>1933</v>
      </c>
      <c r="K23" s="1"/>
      <c r="L23" s="226">
        <v>4</v>
      </c>
      <c r="M23" s="227" t="s">
        <v>141</v>
      </c>
      <c r="N23" s="219" t="s">
        <v>94</v>
      </c>
      <c r="O23" s="219">
        <v>168</v>
      </c>
    </row>
    <row r="24" spans="2:15" ht="17.100000000000001" customHeight="1">
      <c r="B24" s="226">
        <v>5</v>
      </c>
      <c r="C24" s="227" t="s">
        <v>142</v>
      </c>
      <c r="D24" s="266" t="s">
        <v>94</v>
      </c>
      <c r="E24" s="234">
        <v>493</v>
      </c>
      <c r="F24" s="247"/>
      <c r="G24" s="226">
        <v>1</v>
      </c>
      <c r="H24" s="227" t="s">
        <v>143</v>
      </c>
      <c r="I24" s="219" t="s">
        <v>94</v>
      </c>
      <c r="J24" s="234">
        <v>96</v>
      </c>
      <c r="K24" s="1"/>
      <c r="L24" s="226">
        <v>5</v>
      </c>
      <c r="M24" s="227" t="s">
        <v>144</v>
      </c>
      <c r="N24" s="219" t="s">
        <v>103</v>
      </c>
      <c r="O24" s="219">
        <v>180</v>
      </c>
    </row>
    <row r="25" spans="2:15" ht="17.100000000000001" customHeight="1">
      <c r="B25" s="226">
        <v>6</v>
      </c>
      <c r="C25" s="227" t="s">
        <v>145</v>
      </c>
      <c r="D25" s="266" t="s">
        <v>94</v>
      </c>
      <c r="E25" s="234">
        <v>156</v>
      </c>
      <c r="F25" s="247"/>
      <c r="G25" s="226">
        <v>2</v>
      </c>
      <c r="H25" s="227" t="s">
        <v>146</v>
      </c>
      <c r="I25" s="219" t="s">
        <v>103</v>
      </c>
      <c r="J25" s="234">
        <v>79</v>
      </c>
      <c r="K25" s="1"/>
      <c r="L25" s="226">
        <v>6</v>
      </c>
      <c r="M25" s="227" t="s">
        <v>147</v>
      </c>
      <c r="N25" s="219" t="s">
        <v>94</v>
      </c>
      <c r="O25" s="219">
        <v>589</v>
      </c>
    </row>
    <row r="26" spans="2:15" ht="17.100000000000001" customHeight="1">
      <c r="B26" s="226"/>
      <c r="C26" s="227"/>
      <c r="D26" s="219"/>
      <c r="E26" s="259"/>
      <c r="F26" s="260"/>
      <c r="G26" s="226">
        <v>3</v>
      </c>
      <c r="H26" s="227" t="s">
        <v>148</v>
      </c>
      <c r="I26" s="219" t="s">
        <v>94</v>
      </c>
      <c r="J26" s="234">
        <v>477</v>
      </c>
      <c r="K26" s="1"/>
      <c r="L26" s="226">
        <v>7</v>
      </c>
      <c r="M26" s="227" t="s">
        <v>149</v>
      </c>
      <c r="N26" s="219" t="s">
        <v>103</v>
      </c>
      <c r="O26" s="219">
        <v>58</v>
      </c>
    </row>
    <row r="27" spans="2:15" ht="17.100000000000001" customHeight="1">
      <c r="B27" s="261" t="s">
        <v>150</v>
      </c>
      <c r="C27" s="262" t="s">
        <v>9</v>
      </c>
      <c r="D27" s="263" t="s">
        <v>97</v>
      </c>
      <c r="E27" s="265">
        <f>SUM(E28:E32)</f>
        <v>625</v>
      </c>
      <c r="F27" s="247"/>
      <c r="G27" s="226">
        <v>4</v>
      </c>
      <c r="H27" s="227" t="s">
        <v>151</v>
      </c>
      <c r="I27" s="219" t="s">
        <v>103</v>
      </c>
      <c r="J27" s="234">
        <v>167</v>
      </c>
      <c r="K27" s="1"/>
      <c r="L27" s="226">
        <v>8</v>
      </c>
      <c r="M27" s="227" t="s">
        <v>152</v>
      </c>
      <c r="N27" s="219" t="s">
        <v>103</v>
      </c>
      <c r="O27" s="219">
        <v>144</v>
      </c>
    </row>
    <row r="28" spans="2:15" ht="17.100000000000001" customHeight="1">
      <c r="B28" s="226">
        <v>1</v>
      </c>
      <c r="C28" s="227" t="s">
        <v>153</v>
      </c>
      <c r="D28" s="219" t="s">
        <v>94</v>
      </c>
      <c r="E28" s="234">
        <v>130</v>
      </c>
      <c r="F28" s="247"/>
      <c r="G28" s="226">
        <v>5</v>
      </c>
      <c r="H28" s="227" t="s">
        <v>151</v>
      </c>
      <c r="I28" s="219" t="s">
        <v>111</v>
      </c>
      <c r="J28" s="234">
        <v>738</v>
      </c>
      <c r="K28" s="1"/>
      <c r="L28" s="226">
        <v>9</v>
      </c>
      <c r="M28" s="227" t="s">
        <v>152</v>
      </c>
      <c r="N28" s="219" t="s">
        <v>111</v>
      </c>
      <c r="O28" s="219">
        <v>401</v>
      </c>
    </row>
    <row r="29" spans="2:15" ht="17.100000000000001" customHeight="1">
      <c r="B29" s="226">
        <v>2</v>
      </c>
      <c r="C29" s="227" t="s">
        <v>154</v>
      </c>
      <c r="D29" s="219" t="s">
        <v>103</v>
      </c>
      <c r="E29" s="234">
        <v>60</v>
      </c>
      <c r="F29" s="247"/>
      <c r="G29" s="226">
        <v>6</v>
      </c>
      <c r="H29" s="227" t="s">
        <v>155</v>
      </c>
      <c r="I29" s="219" t="s">
        <v>94</v>
      </c>
      <c r="J29" s="234">
        <v>136</v>
      </c>
      <c r="K29" s="1"/>
      <c r="L29" s="226"/>
      <c r="M29" s="227"/>
      <c r="N29" s="219"/>
      <c r="O29" s="234"/>
    </row>
    <row r="30" spans="2:15" ht="17.100000000000001" customHeight="1">
      <c r="B30" s="226">
        <v>3</v>
      </c>
      <c r="C30" s="227" t="s">
        <v>156</v>
      </c>
      <c r="D30" s="219" t="s">
        <v>94</v>
      </c>
      <c r="E30" s="234">
        <v>81</v>
      </c>
      <c r="F30" s="247"/>
      <c r="G30" s="226">
        <v>7</v>
      </c>
      <c r="H30" s="227" t="s">
        <v>157</v>
      </c>
      <c r="I30" s="219" t="s">
        <v>94</v>
      </c>
      <c r="J30" s="234">
        <v>142</v>
      </c>
      <c r="K30" s="1"/>
      <c r="L30" s="261" t="s">
        <v>158</v>
      </c>
      <c r="M30" s="262" t="s">
        <v>17</v>
      </c>
      <c r="N30" s="263" t="s">
        <v>97</v>
      </c>
      <c r="O30" s="265">
        <f>SUM(O31:O40)</f>
        <v>2012</v>
      </c>
    </row>
    <row r="31" spans="2:15" ht="17.100000000000001" customHeight="1">
      <c r="B31" s="226">
        <v>4</v>
      </c>
      <c r="C31" s="227" t="s">
        <v>159</v>
      </c>
      <c r="D31" s="219" t="s">
        <v>94</v>
      </c>
      <c r="E31" s="234">
        <v>147</v>
      </c>
      <c r="F31" s="247"/>
      <c r="G31" s="226">
        <v>8</v>
      </c>
      <c r="H31" s="227" t="s">
        <v>160</v>
      </c>
      <c r="I31" s="219" t="s">
        <v>103</v>
      </c>
      <c r="J31" s="234">
        <v>98</v>
      </c>
      <c r="K31" s="1"/>
      <c r="L31" s="226">
        <v>1</v>
      </c>
      <c r="M31" s="227" t="s">
        <v>161</v>
      </c>
      <c r="N31" s="219" t="s">
        <v>103</v>
      </c>
      <c r="O31" s="219">
        <v>137</v>
      </c>
    </row>
    <row r="32" spans="2:15" ht="17.100000000000001" customHeight="1">
      <c r="B32" s="226">
        <v>5</v>
      </c>
      <c r="C32" s="227" t="s">
        <v>162</v>
      </c>
      <c r="D32" s="219" t="s">
        <v>94</v>
      </c>
      <c r="E32" s="234">
        <v>207</v>
      </c>
      <c r="F32" s="260"/>
      <c r="G32" s="226"/>
      <c r="H32" s="227"/>
      <c r="I32" s="219"/>
      <c r="J32" s="234"/>
      <c r="K32" s="1"/>
      <c r="L32" s="226">
        <v>2</v>
      </c>
      <c r="M32" s="227" t="s">
        <v>163</v>
      </c>
      <c r="N32" s="219" t="s">
        <v>94</v>
      </c>
      <c r="O32" s="219">
        <v>256</v>
      </c>
    </row>
    <row r="33" spans="2:15" ht="17.100000000000001" customHeight="1">
      <c r="B33" s="226"/>
      <c r="C33" s="227"/>
      <c r="D33" s="219"/>
      <c r="E33" s="234"/>
      <c r="F33" s="247"/>
      <c r="G33" s="261" t="s">
        <v>150</v>
      </c>
      <c r="H33" s="262" t="s">
        <v>12</v>
      </c>
      <c r="I33" s="263" t="s">
        <v>97</v>
      </c>
      <c r="J33" s="265">
        <f>SUM(J34:J39)</f>
        <v>1318</v>
      </c>
      <c r="K33" s="1"/>
      <c r="L33" s="226">
        <v>3</v>
      </c>
      <c r="M33" s="227" t="s">
        <v>164</v>
      </c>
      <c r="N33" s="219" t="s">
        <v>103</v>
      </c>
      <c r="O33" s="219">
        <v>62</v>
      </c>
    </row>
    <row r="34" spans="2:15" ht="17.100000000000001" customHeight="1">
      <c r="B34" s="261" t="s">
        <v>165</v>
      </c>
      <c r="C34" s="262" t="s">
        <v>166</v>
      </c>
      <c r="D34" s="263" t="s">
        <v>97</v>
      </c>
      <c r="E34" s="265">
        <f>SUM(E35:E39)</f>
        <v>1704</v>
      </c>
      <c r="F34" s="247"/>
      <c r="G34" s="226">
        <v>1</v>
      </c>
      <c r="H34" s="227" t="s">
        <v>167</v>
      </c>
      <c r="I34" s="219" t="s">
        <v>103</v>
      </c>
      <c r="J34" s="234">
        <v>106</v>
      </c>
      <c r="K34" s="1"/>
      <c r="L34" s="226">
        <v>4</v>
      </c>
      <c r="M34" s="227" t="s">
        <v>168</v>
      </c>
      <c r="N34" s="219" t="s">
        <v>94</v>
      </c>
      <c r="O34" s="219">
        <v>630</v>
      </c>
    </row>
    <row r="35" spans="2:15" ht="17.100000000000001" customHeight="1">
      <c r="B35" s="226">
        <v>1</v>
      </c>
      <c r="C35" s="227" t="s">
        <v>169</v>
      </c>
      <c r="D35" s="219" t="s">
        <v>94</v>
      </c>
      <c r="E35" s="234">
        <v>367</v>
      </c>
      <c r="F35" s="247"/>
      <c r="G35" s="226">
        <v>2</v>
      </c>
      <c r="H35" s="227" t="s">
        <v>170</v>
      </c>
      <c r="I35" s="219" t="s">
        <v>103</v>
      </c>
      <c r="J35" s="234">
        <v>156</v>
      </c>
      <c r="K35" s="1"/>
      <c r="L35" s="226">
        <v>5</v>
      </c>
      <c r="M35" s="227" t="s">
        <v>171</v>
      </c>
      <c r="N35" s="219" t="s">
        <v>111</v>
      </c>
      <c r="O35" s="219">
        <v>26</v>
      </c>
    </row>
    <row r="36" spans="2:15" ht="17.100000000000001" customHeight="1">
      <c r="B36" s="226">
        <v>2</v>
      </c>
      <c r="C36" s="227" t="s">
        <v>172</v>
      </c>
      <c r="D36" s="219" t="s">
        <v>94</v>
      </c>
      <c r="E36" s="234">
        <v>568</v>
      </c>
      <c r="F36" s="247"/>
      <c r="G36" s="226">
        <v>3</v>
      </c>
      <c r="H36" s="227" t="s">
        <v>173</v>
      </c>
      <c r="I36" s="219" t="s">
        <v>103</v>
      </c>
      <c r="J36" s="234">
        <v>129</v>
      </c>
      <c r="K36" s="1"/>
      <c r="L36" s="226">
        <v>6</v>
      </c>
      <c r="M36" s="227" t="s">
        <v>174</v>
      </c>
      <c r="N36" s="219" t="s">
        <v>103</v>
      </c>
      <c r="O36" s="219">
        <v>62</v>
      </c>
    </row>
    <row r="37" spans="2:15" ht="17.100000000000001" customHeight="1">
      <c r="B37" s="226">
        <v>3</v>
      </c>
      <c r="C37" s="227" t="s">
        <v>175</v>
      </c>
      <c r="D37" s="219" t="s">
        <v>103</v>
      </c>
      <c r="E37" s="234">
        <v>134</v>
      </c>
      <c r="F37" s="247"/>
      <c r="G37" s="226">
        <v>4</v>
      </c>
      <c r="H37" s="227" t="s">
        <v>176</v>
      </c>
      <c r="I37" s="219" t="s">
        <v>103</v>
      </c>
      <c r="J37" s="234">
        <v>107</v>
      </c>
      <c r="K37" s="1"/>
      <c r="L37" s="226">
        <v>7</v>
      </c>
      <c r="M37" s="227" t="s">
        <v>177</v>
      </c>
      <c r="N37" s="219" t="s">
        <v>103</v>
      </c>
      <c r="O37" s="219">
        <v>88</v>
      </c>
    </row>
    <row r="38" spans="2:15" ht="17.100000000000001" customHeight="1">
      <c r="B38" s="226">
        <v>4</v>
      </c>
      <c r="C38" s="227" t="s">
        <v>178</v>
      </c>
      <c r="D38" s="219" t="s">
        <v>94</v>
      </c>
      <c r="E38" s="234">
        <v>521</v>
      </c>
      <c r="F38" s="247"/>
      <c r="G38" s="226">
        <v>5</v>
      </c>
      <c r="H38" s="227" t="s">
        <v>179</v>
      </c>
      <c r="I38" s="219" t="s">
        <v>94</v>
      </c>
      <c r="J38" s="234">
        <v>704</v>
      </c>
      <c r="K38" s="1"/>
      <c r="L38" s="226">
        <v>8</v>
      </c>
      <c r="M38" s="227" t="s">
        <v>180</v>
      </c>
      <c r="N38" s="219" t="s">
        <v>103</v>
      </c>
      <c r="O38" s="219">
        <v>102</v>
      </c>
    </row>
    <row r="39" spans="2:15" ht="17.100000000000001" customHeight="1">
      <c r="B39" s="226">
        <v>5</v>
      </c>
      <c r="C39" s="227" t="s">
        <v>181</v>
      </c>
      <c r="D39" s="219" t="s">
        <v>103</v>
      </c>
      <c r="E39" s="234">
        <v>114</v>
      </c>
      <c r="F39" s="247"/>
      <c r="G39" s="226">
        <v>6</v>
      </c>
      <c r="H39" s="227" t="s">
        <v>182</v>
      </c>
      <c r="I39" s="219" t="s">
        <v>94</v>
      </c>
      <c r="J39" s="234">
        <v>116</v>
      </c>
      <c r="K39" s="1"/>
      <c r="L39" s="226">
        <v>9</v>
      </c>
      <c r="M39" s="227" t="s">
        <v>183</v>
      </c>
      <c r="N39" s="219" t="s">
        <v>103</v>
      </c>
      <c r="O39" s="219">
        <v>162</v>
      </c>
    </row>
    <row r="40" spans="2:15" ht="17.100000000000001" customHeight="1">
      <c r="B40" s="226"/>
      <c r="C40" s="227"/>
      <c r="D40" s="219"/>
      <c r="E40" s="234"/>
      <c r="F40" s="247"/>
      <c r="G40" s="226"/>
      <c r="H40" s="227"/>
      <c r="I40" s="219"/>
      <c r="J40" s="234"/>
      <c r="K40" s="1"/>
      <c r="L40" s="267">
        <v>10</v>
      </c>
      <c r="M40" s="252" t="s">
        <v>183</v>
      </c>
      <c r="N40" s="268" t="s">
        <v>111</v>
      </c>
      <c r="O40" s="219">
        <v>487</v>
      </c>
    </row>
    <row r="41" spans="2:15" ht="17.100000000000001" customHeight="1" thickBot="1">
      <c r="B41" s="261" t="s">
        <v>95</v>
      </c>
      <c r="C41" s="262" t="s">
        <v>11</v>
      </c>
      <c r="D41" s="263" t="s">
        <v>97</v>
      </c>
      <c r="E41" s="265">
        <f>SUM(E42+E43+E44+J6+J7)</f>
        <v>768</v>
      </c>
      <c r="F41" s="247"/>
      <c r="G41" s="220" t="s">
        <v>165</v>
      </c>
      <c r="H41" s="221" t="s">
        <v>13</v>
      </c>
      <c r="I41" s="248" t="s">
        <v>97</v>
      </c>
      <c r="J41" s="265">
        <f>SUM(J42:J44)</f>
        <v>1150</v>
      </c>
      <c r="K41" s="1"/>
      <c r="L41" s="269"/>
      <c r="M41" s="270"/>
      <c r="N41" s="271"/>
      <c r="O41" s="272"/>
    </row>
    <row r="42" spans="2:15" ht="17.100000000000001" customHeight="1" thickTop="1" thickBot="1">
      <c r="B42" s="226">
        <v>1</v>
      </c>
      <c r="C42" s="227" t="s">
        <v>184</v>
      </c>
      <c r="D42" s="219" t="s">
        <v>103</v>
      </c>
      <c r="E42" s="234">
        <v>100</v>
      </c>
      <c r="F42" s="247"/>
      <c r="G42" s="226">
        <v>1</v>
      </c>
      <c r="H42" s="227" t="s">
        <v>185</v>
      </c>
      <c r="I42" s="219" t="s">
        <v>94</v>
      </c>
      <c r="J42" s="234">
        <v>295</v>
      </c>
      <c r="K42" s="1"/>
      <c r="L42" s="273" t="s">
        <v>186</v>
      </c>
      <c r="M42" s="274"/>
      <c r="N42" s="275" t="s">
        <v>187</v>
      </c>
      <c r="O42" s="276">
        <f>SUM(E8+E19+E27+E34+E41+J14+J23+J33+J41+O6+O19+O30)</f>
        <v>23285</v>
      </c>
    </row>
    <row r="43" spans="2:15" ht="17.100000000000001" customHeight="1" thickTop="1" thickBot="1">
      <c r="B43" s="226">
        <v>2</v>
      </c>
      <c r="C43" s="227" t="s">
        <v>188</v>
      </c>
      <c r="D43" s="219" t="s">
        <v>94</v>
      </c>
      <c r="E43" s="234">
        <v>80</v>
      </c>
      <c r="F43" s="247"/>
      <c r="G43" s="226">
        <v>2</v>
      </c>
      <c r="H43" s="227" t="s">
        <v>189</v>
      </c>
      <c r="I43" s="219" t="s">
        <v>94</v>
      </c>
      <c r="J43" s="234">
        <v>161</v>
      </c>
      <c r="K43" s="1"/>
      <c r="L43" s="277"/>
      <c r="M43" s="278"/>
      <c r="N43" s="279"/>
      <c r="O43" s="280"/>
    </row>
    <row r="44" spans="2:15" ht="17.100000000000001" customHeight="1" thickBot="1">
      <c r="B44" s="230">
        <v>3</v>
      </c>
      <c r="C44" s="231" t="s">
        <v>190</v>
      </c>
      <c r="D44" s="232" t="s">
        <v>103</v>
      </c>
      <c r="E44" s="233">
        <v>76</v>
      </c>
      <c r="F44" s="247"/>
      <c r="G44" s="281">
        <v>3</v>
      </c>
      <c r="H44" s="282" t="s">
        <v>191</v>
      </c>
      <c r="I44" s="283" t="s">
        <v>94</v>
      </c>
      <c r="J44" s="233">
        <v>694</v>
      </c>
      <c r="K44" s="1"/>
      <c r="L44" s="284"/>
      <c r="M44" s="284"/>
      <c r="N44" s="284"/>
      <c r="O44" s="284"/>
    </row>
    <row r="45" spans="2:15" ht="15" customHeight="1">
      <c r="B45" s="247"/>
      <c r="C45" s="285"/>
      <c r="D45" s="286"/>
      <c r="E45" s="287"/>
      <c r="F45" s="288"/>
      <c r="G45" s="285"/>
      <c r="H45" s="288"/>
      <c r="I45" s="289"/>
      <c r="J45" s="1"/>
      <c r="K45" s="1"/>
      <c r="L45" s="1"/>
      <c r="M45" s="1"/>
      <c r="N45" s="1"/>
      <c r="O45" s="1"/>
    </row>
    <row r="46" spans="2:15" ht="15" customHeight="1">
      <c r="B46" s="247"/>
      <c r="C46" s="285" t="s">
        <v>192</v>
      </c>
      <c r="D46" s="286"/>
      <c r="E46" s="287"/>
      <c r="F46" s="288"/>
      <c r="G46" s="285"/>
      <c r="H46" s="288"/>
      <c r="I46" s="3"/>
      <c r="J46" s="3"/>
      <c r="K46" s="1"/>
    </row>
    <row r="47" spans="2:15" ht="15" customHeight="1"/>
    <row r="48" spans="2:15" ht="15" customHeight="1"/>
    <row r="49" spans="2:15" ht="15" customHeight="1">
      <c r="L49" s="290"/>
      <c r="M49" s="291"/>
      <c r="N49" s="292"/>
      <c r="O49" s="292"/>
    </row>
    <row r="50" spans="2:15" ht="15" customHeight="1">
      <c r="B50" s="293"/>
      <c r="C50" s="293"/>
      <c r="D50" s="293"/>
      <c r="E50" s="293"/>
      <c r="F50" s="293"/>
      <c r="G50" s="293"/>
      <c r="H50" s="293"/>
      <c r="I50" s="293"/>
      <c r="J50" s="293"/>
      <c r="K50" s="293"/>
      <c r="L50" s="290"/>
      <c r="M50" s="291"/>
      <c r="N50" s="292"/>
      <c r="O50" s="292"/>
    </row>
    <row r="51" spans="2:15" ht="15" customHeight="1">
      <c r="B51" s="293"/>
      <c r="C51" s="293"/>
      <c r="D51" s="293"/>
      <c r="E51" s="293"/>
      <c r="F51" s="293"/>
      <c r="G51" s="293"/>
      <c r="H51" s="293"/>
      <c r="I51" s="293"/>
      <c r="J51" s="293"/>
      <c r="K51" s="293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L42:M43"/>
    <mergeCell ref="N42:N43"/>
    <mergeCell ref="O42:O43"/>
    <mergeCell ref="G10:G11"/>
    <mergeCell ref="H10:H11"/>
    <mergeCell ref="I10:I11"/>
    <mergeCell ref="J10:J11"/>
    <mergeCell ref="G12:I13"/>
    <mergeCell ref="J12:J13"/>
    <mergeCell ref="L4:L5"/>
    <mergeCell ref="M4:M5"/>
    <mergeCell ref="N4:N5"/>
    <mergeCell ref="O4:O5"/>
    <mergeCell ref="B6:D7"/>
    <mergeCell ref="E6:E7"/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</mergeCells>
  <printOptions horizontalCentered="1" verticalCentered="1"/>
  <pageMargins left="0.18" right="0" top="0" bottom="0" header="0" footer="0"/>
  <pageSetup paperSize="9" scale="7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7"/>
  <sheetViews>
    <sheetView topLeftCell="I1" zoomScaleNormal="100" workbookViewId="0">
      <selection activeCell="M1" sqref="M1"/>
    </sheetView>
  </sheetViews>
  <sheetFormatPr defaultRowHeight="14.25"/>
  <cols>
    <col min="1" max="1" width="3.85546875" style="294" customWidth="1"/>
    <col min="2" max="3" width="9.140625" style="294" customWidth="1"/>
    <col min="4" max="4" width="4.85546875" style="294" customWidth="1"/>
    <col min="5" max="6" width="9.140625" style="294" customWidth="1"/>
    <col min="7" max="7" width="7.140625" style="294" customWidth="1"/>
    <col min="8" max="8" width="28.85546875" style="294" customWidth="1"/>
    <col min="9" max="9" width="7.5703125" style="294" customWidth="1"/>
    <col min="10" max="10" width="6.5703125" style="294" customWidth="1"/>
    <col min="11" max="11" width="8.7109375" style="294" customWidth="1"/>
    <col min="12" max="12" width="11.5703125" style="294" customWidth="1"/>
    <col min="13" max="28" width="9.140625" style="294" customWidth="1"/>
    <col min="29" max="16384" width="9.140625" style="311"/>
  </cols>
  <sheetData>
    <row r="1" spans="1:32" s="296" customFormat="1" ht="12.75">
      <c r="A1" s="294"/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5"/>
    </row>
    <row r="2" spans="1:32" s="296" customFormat="1" ht="12.75">
      <c r="A2" s="294"/>
      <c r="B2" s="294" t="s">
        <v>193</v>
      </c>
      <c r="C2" s="294" t="s">
        <v>194</v>
      </c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</row>
    <row r="3" spans="1:32" s="296" customFormat="1" ht="12.75">
      <c r="A3" s="294"/>
      <c r="B3" s="294" t="s">
        <v>195</v>
      </c>
      <c r="C3" s="294">
        <v>17914</v>
      </c>
      <c r="D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</row>
    <row r="4" spans="1:32" s="296" customFormat="1" ht="12.75">
      <c r="A4" s="294"/>
      <c r="B4" s="294" t="s">
        <v>196</v>
      </c>
      <c r="C4" s="294">
        <v>18498</v>
      </c>
      <c r="D4" s="294"/>
      <c r="H4" s="294" t="s">
        <v>197</v>
      </c>
      <c r="I4" s="296">
        <v>166</v>
      </c>
      <c r="J4" s="296">
        <f t="shared" ref="J4:J9" si="0">K4+K10</f>
        <v>166</v>
      </c>
      <c r="K4" s="294">
        <v>17</v>
      </c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4"/>
      <c r="W4" s="294"/>
      <c r="X4" s="294"/>
      <c r="Y4" s="294"/>
      <c r="Z4" s="294"/>
      <c r="AA4" s="294"/>
      <c r="AB4" s="294"/>
    </row>
    <row r="5" spans="1:32" s="296" customFormat="1" ht="12.75">
      <c r="A5" s="294"/>
      <c r="B5" s="294" t="s">
        <v>198</v>
      </c>
      <c r="C5" s="294">
        <v>20174</v>
      </c>
      <c r="D5" s="294"/>
      <c r="E5" s="294"/>
      <c r="F5" s="294" t="s">
        <v>199</v>
      </c>
      <c r="H5" s="294" t="s">
        <v>200</v>
      </c>
      <c r="I5" s="296">
        <v>1</v>
      </c>
      <c r="J5" s="296">
        <f t="shared" si="0"/>
        <v>1</v>
      </c>
      <c r="K5" s="294">
        <v>0</v>
      </c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  <c r="AB5" s="294"/>
    </row>
    <row r="6" spans="1:32" s="296" customFormat="1" ht="12.75">
      <c r="A6" s="294"/>
      <c r="B6" s="294" t="s">
        <v>201</v>
      </c>
      <c r="C6" s="294">
        <v>20079</v>
      </c>
      <c r="D6" s="294"/>
      <c r="E6" s="294" t="s">
        <v>202</v>
      </c>
      <c r="F6" s="294">
        <v>3510</v>
      </c>
      <c r="H6" s="296" t="s">
        <v>203</v>
      </c>
      <c r="I6" s="296">
        <v>0</v>
      </c>
      <c r="J6" s="296">
        <f t="shared" si="0"/>
        <v>0</v>
      </c>
      <c r="K6" s="296">
        <v>0</v>
      </c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  <c r="Y6" s="294"/>
      <c r="Z6" s="294"/>
      <c r="AA6" s="294"/>
      <c r="AB6" s="294"/>
    </row>
    <row r="7" spans="1:32" s="296" customFormat="1" ht="12.75">
      <c r="A7" s="294"/>
      <c r="B7" s="294" t="s">
        <v>204</v>
      </c>
      <c r="C7" s="294">
        <v>19838</v>
      </c>
      <c r="D7" s="294"/>
      <c r="E7" s="294" t="s">
        <v>205</v>
      </c>
      <c r="F7" s="294">
        <v>4729</v>
      </c>
      <c r="H7" s="297" t="s">
        <v>206</v>
      </c>
      <c r="I7" s="296">
        <v>27</v>
      </c>
      <c r="J7" s="296">
        <f t="shared" si="0"/>
        <v>27</v>
      </c>
      <c r="K7" s="294">
        <v>2</v>
      </c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294"/>
      <c r="W7" s="294"/>
      <c r="X7" s="294"/>
      <c r="Y7" s="294"/>
      <c r="Z7" s="294"/>
      <c r="AA7" s="294"/>
      <c r="AB7" s="294"/>
    </row>
    <row r="8" spans="1:32" s="296" customFormat="1" ht="12.75">
      <c r="A8" s="294"/>
      <c r="B8" s="294" t="s">
        <v>207</v>
      </c>
      <c r="C8" s="294">
        <v>21613</v>
      </c>
      <c r="D8" s="294"/>
      <c r="E8" s="294" t="s">
        <v>208</v>
      </c>
      <c r="F8" s="296">
        <v>3474</v>
      </c>
      <c r="H8" s="296" t="s">
        <v>209</v>
      </c>
      <c r="I8" s="296">
        <v>40</v>
      </c>
      <c r="J8" s="296">
        <f t="shared" si="0"/>
        <v>40</v>
      </c>
      <c r="K8" s="294">
        <v>6</v>
      </c>
      <c r="L8" s="294"/>
      <c r="M8" s="294"/>
      <c r="N8" s="294"/>
      <c r="O8" s="294"/>
      <c r="P8" s="294"/>
      <c r="Q8" s="294"/>
      <c r="R8" s="294"/>
      <c r="S8" s="294"/>
      <c r="T8" s="294"/>
      <c r="U8" s="294"/>
      <c r="V8" s="294"/>
      <c r="W8" s="294"/>
      <c r="X8" s="294"/>
      <c r="Y8" s="294"/>
      <c r="Z8" s="294"/>
      <c r="AA8" s="294"/>
      <c r="AB8" s="294"/>
    </row>
    <row r="9" spans="1:32" s="296" customFormat="1" ht="12.75">
      <c r="A9" s="294"/>
      <c r="B9" s="294" t="s">
        <v>210</v>
      </c>
      <c r="C9" s="294">
        <v>23165</v>
      </c>
      <c r="D9" s="294"/>
      <c r="E9" s="294" t="s">
        <v>211</v>
      </c>
      <c r="F9" s="294">
        <v>3452</v>
      </c>
      <c r="H9" s="296" t="s">
        <v>212</v>
      </c>
      <c r="I9" s="296">
        <v>8</v>
      </c>
      <c r="J9" s="296">
        <f t="shared" si="0"/>
        <v>8</v>
      </c>
      <c r="K9" s="294">
        <v>0</v>
      </c>
      <c r="M9" s="294"/>
      <c r="N9" s="294"/>
      <c r="O9" s="294"/>
      <c r="P9" s="294"/>
      <c r="Q9" s="294"/>
      <c r="R9" s="294"/>
      <c r="S9" s="294"/>
      <c r="T9" s="294"/>
      <c r="U9" s="294"/>
      <c r="V9" s="294"/>
      <c r="W9" s="294"/>
      <c r="X9" s="294"/>
      <c r="Y9" s="294"/>
      <c r="Z9" s="294"/>
      <c r="AA9" s="294"/>
      <c r="AB9" s="294"/>
    </row>
    <row r="10" spans="1:32" s="296" customFormat="1" ht="12.75">
      <c r="A10" s="294"/>
      <c r="B10" s="294" t="s">
        <v>213</v>
      </c>
      <c r="C10" s="294">
        <v>23529</v>
      </c>
      <c r="D10" s="294"/>
      <c r="E10" s="294" t="s">
        <v>214</v>
      </c>
      <c r="F10" s="294">
        <v>3763</v>
      </c>
      <c r="K10" s="296">
        <v>149</v>
      </c>
      <c r="M10" s="294"/>
      <c r="N10" s="294"/>
      <c r="O10" s="294"/>
      <c r="P10" s="294"/>
      <c r="Q10" s="294"/>
      <c r="R10" s="294"/>
      <c r="S10" s="294"/>
      <c r="T10" s="294"/>
      <c r="U10" s="294"/>
      <c r="V10" s="294"/>
      <c r="W10" s="294"/>
      <c r="X10" s="294"/>
      <c r="Y10" s="294"/>
      <c r="Z10" s="294"/>
      <c r="AA10" s="294"/>
      <c r="AB10" s="294"/>
    </row>
    <row r="11" spans="1:32" s="296" customFormat="1" ht="12.75">
      <c r="A11" s="294"/>
      <c r="B11" s="294" t="s">
        <v>215</v>
      </c>
      <c r="C11" s="294">
        <v>23520</v>
      </c>
      <c r="D11" s="294"/>
      <c r="E11" s="294" t="s">
        <v>195</v>
      </c>
      <c r="F11" s="294">
        <v>3180</v>
      </c>
      <c r="K11" s="296">
        <v>1</v>
      </c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</row>
    <row r="12" spans="1:32" s="296" customFormat="1" ht="12.75">
      <c r="A12" s="294"/>
      <c r="B12" s="294" t="s">
        <v>216</v>
      </c>
      <c r="C12" s="294">
        <v>23268</v>
      </c>
      <c r="D12" s="294"/>
      <c r="E12" s="294"/>
      <c r="F12" s="294"/>
      <c r="K12" s="296">
        <v>0</v>
      </c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  <c r="AA12" s="294"/>
      <c r="AB12" s="294"/>
    </row>
    <row r="13" spans="1:32" s="296" customFormat="1" ht="12.75">
      <c r="A13" s="294"/>
      <c r="B13" s="294" t="s">
        <v>217</v>
      </c>
      <c r="C13" s="294">
        <v>23138</v>
      </c>
      <c r="D13" s="294"/>
      <c r="E13" s="294" t="s">
        <v>213</v>
      </c>
      <c r="F13" s="294">
        <v>4007</v>
      </c>
      <c r="K13" s="296">
        <v>25</v>
      </c>
      <c r="M13" s="294"/>
      <c r="N13" s="294"/>
      <c r="O13" s="294"/>
      <c r="P13" s="294"/>
      <c r="Q13" s="294"/>
      <c r="R13" s="294"/>
      <c r="S13" s="294"/>
      <c r="T13" s="294"/>
      <c r="U13" s="294"/>
      <c r="V13" s="294"/>
      <c r="W13" s="294"/>
      <c r="X13" s="294"/>
      <c r="Y13" s="294"/>
      <c r="Z13" s="294"/>
      <c r="AA13" s="294"/>
      <c r="AB13" s="294"/>
    </row>
    <row r="14" spans="1:32" s="296" customFormat="1" ht="12.75">
      <c r="A14" s="294"/>
      <c r="B14" s="294" t="s">
        <v>218</v>
      </c>
      <c r="C14" s="294">
        <v>23168</v>
      </c>
      <c r="D14" s="294"/>
      <c r="E14" s="294" t="s">
        <v>215</v>
      </c>
      <c r="F14" s="294">
        <v>4509</v>
      </c>
      <c r="K14" s="296">
        <v>34</v>
      </c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  <c r="X14" s="294"/>
      <c r="Y14" s="294"/>
      <c r="Z14" s="294"/>
      <c r="AA14" s="294"/>
      <c r="AB14" s="294"/>
    </row>
    <row r="15" spans="1:32" s="296" customFormat="1" ht="12.75">
      <c r="A15" s="294"/>
      <c r="B15" s="294" t="s">
        <v>219</v>
      </c>
      <c r="C15" s="294">
        <v>23285</v>
      </c>
      <c r="D15" s="294"/>
      <c r="E15" s="294" t="s">
        <v>216</v>
      </c>
      <c r="F15" s="296">
        <v>3775</v>
      </c>
      <c r="J15" s="294"/>
      <c r="K15" s="296">
        <v>8</v>
      </c>
      <c r="M15" s="294"/>
      <c r="N15" s="294"/>
      <c r="O15" s="294"/>
      <c r="P15" s="294"/>
      <c r="Q15" s="294"/>
      <c r="R15" s="294"/>
      <c r="S15" s="294"/>
      <c r="T15" s="294"/>
      <c r="U15" s="294"/>
      <c r="V15" s="294"/>
      <c r="W15" s="294"/>
      <c r="X15" s="294"/>
      <c r="Y15" s="294"/>
      <c r="Z15" s="294"/>
      <c r="AA15" s="294"/>
      <c r="AB15" s="294"/>
    </row>
    <row r="16" spans="1:32" s="296" customFormat="1" ht="12.75">
      <c r="A16" s="294"/>
      <c r="B16" s="294"/>
      <c r="E16" s="294" t="s">
        <v>217</v>
      </c>
      <c r="F16" s="294">
        <v>3921</v>
      </c>
      <c r="H16" s="294"/>
      <c r="I16" s="294"/>
      <c r="J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4"/>
      <c r="Y16" s="294"/>
      <c r="Z16" s="294"/>
      <c r="AA16" s="294"/>
      <c r="AB16" s="294"/>
      <c r="AF16" s="298"/>
    </row>
    <row r="17" spans="1:32" s="296" customFormat="1" ht="12.75">
      <c r="A17" s="294"/>
      <c r="B17" s="294"/>
      <c r="C17" s="294"/>
      <c r="D17" s="294"/>
      <c r="E17" s="294" t="s">
        <v>218</v>
      </c>
      <c r="F17" s="294">
        <v>3694</v>
      </c>
      <c r="H17" s="294"/>
      <c r="I17" s="294"/>
      <c r="J17" s="294"/>
      <c r="M17" s="294"/>
      <c r="N17" s="294"/>
      <c r="O17" s="294"/>
      <c r="P17" s="294"/>
      <c r="Q17" s="294"/>
      <c r="R17" s="294"/>
      <c r="S17" s="294"/>
      <c r="T17" s="294"/>
      <c r="U17" s="294"/>
      <c r="V17" s="294"/>
      <c r="W17" s="294"/>
      <c r="X17" s="294"/>
      <c r="Y17" s="294"/>
      <c r="Z17" s="294"/>
      <c r="AA17" s="294"/>
      <c r="AB17" s="294"/>
      <c r="AF17" s="298"/>
    </row>
    <row r="18" spans="1:32" s="296" customFormat="1" ht="12.75">
      <c r="A18" s="294"/>
      <c r="B18" s="294"/>
      <c r="C18" s="294"/>
      <c r="D18" s="294"/>
      <c r="E18" s="294" t="s">
        <v>219</v>
      </c>
      <c r="F18" s="294">
        <v>2520</v>
      </c>
      <c r="H18" s="294"/>
      <c r="I18" s="299"/>
      <c r="J18" s="294"/>
      <c r="M18" s="294"/>
      <c r="N18" s="294"/>
      <c r="O18" s="294"/>
      <c r="P18" s="294"/>
      <c r="Q18" s="294"/>
      <c r="R18" s="294"/>
      <c r="S18" s="294"/>
      <c r="T18" s="294"/>
      <c r="U18" s="294"/>
      <c r="V18" s="294"/>
      <c r="W18" s="294"/>
      <c r="X18" s="294"/>
      <c r="Y18" s="294"/>
      <c r="Z18" s="294"/>
      <c r="AA18" s="294"/>
      <c r="AB18" s="294"/>
      <c r="AF18" s="298"/>
    </row>
    <row r="19" spans="1:32" s="296" customFormat="1" ht="12.75">
      <c r="A19" s="294"/>
      <c r="B19" s="294"/>
      <c r="C19" s="294"/>
      <c r="D19" s="294"/>
      <c r="G19" s="294"/>
      <c r="H19" s="294"/>
      <c r="I19" s="294"/>
      <c r="J19" s="294"/>
      <c r="K19" s="300">
        <f>K22+K23+K24+K25+K26+K27+K28+K29+K30+K31+K32+K33+K34</f>
        <v>1.000050244269072</v>
      </c>
      <c r="M19" s="294"/>
      <c r="N19" s="294"/>
      <c r="O19" s="294"/>
      <c r="P19" s="294"/>
      <c r="Q19" s="294"/>
      <c r="R19" s="294"/>
      <c r="S19" s="294"/>
      <c r="T19" s="294"/>
      <c r="U19" s="294"/>
      <c r="V19" s="294"/>
      <c r="W19" s="294"/>
      <c r="X19" s="294"/>
      <c r="Y19" s="294"/>
      <c r="Z19" s="294"/>
      <c r="AA19" s="294"/>
      <c r="AB19" s="294"/>
      <c r="AF19" s="298"/>
    </row>
    <row r="20" spans="1:32" s="296" customFormat="1" ht="12.75">
      <c r="A20" s="294"/>
      <c r="B20" s="294" t="s">
        <v>220</v>
      </c>
      <c r="C20" s="294"/>
      <c r="D20" s="294"/>
      <c r="G20" s="294"/>
      <c r="H20" s="294"/>
      <c r="I20" s="294"/>
      <c r="J20" s="294"/>
      <c r="K20" s="294"/>
      <c r="L20" s="294"/>
      <c r="M20" s="294"/>
      <c r="N20" s="294"/>
      <c r="O20" s="294"/>
      <c r="P20" s="294"/>
      <c r="Q20" s="294"/>
      <c r="R20" s="294"/>
      <c r="S20" s="294"/>
      <c r="T20" s="294"/>
      <c r="U20" s="294"/>
      <c r="V20" s="294"/>
      <c r="W20" s="294"/>
      <c r="X20" s="294"/>
      <c r="Y20" s="294"/>
      <c r="Z20" s="294"/>
      <c r="AA20" s="294"/>
      <c r="AB20" s="294"/>
      <c r="AF20" s="298"/>
    </row>
    <row r="21" spans="1:32" s="296" customFormat="1" ht="12.75">
      <c r="A21" s="294"/>
      <c r="B21" s="294"/>
      <c r="C21" s="294"/>
      <c r="D21" s="294"/>
      <c r="G21" s="294"/>
      <c r="H21" s="294"/>
      <c r="I21" s="294"/>
      <c r="J21" s="294"/>
      <c r="K21" s="294"/>
      <c r="L21" s="294"/>
      <c r="M21" s="294"/>
      <c r="N21" s="294"/>
      <c r="O21" s="294"/>
      <c r="P21" s="294"/>
      <c r="Q21" s="294"/>
      <c r="R21" s="294"/>
      <c r="S21" s="294"/>
      <c r="T21" s="294"/>
      <c r="U21" s="294"/>
      <c r="V21" s="294"/>
      <c r="W21" s="294"/>
      <c r="X21" s="294"/>
      <c r="Y21" s="294"/>
      <c r="Z21" s="294"/>
      <c r="AA21" s="294"/>
      <c r="AB21" s="294"/>
      <c r="AF21" s="298"/>
    </row>
    <row r="22" spans="1:32" s="296" customFormat="1" ht="12.75">
      <c r="A22" s="294"/>
      <c r="B22" s="294">
        <v>1427</v>
      </c>
      <c r="C22" s="294"/>
      <c r="D22" s="294"/>
      <c r="E22" s="294"/>
      <c r="F22" s="294"/>
      <c r="G22" s="294"/>
      <c r="H22" s="294"/>
      <c r="I22" s="294"/>
      <c r="J22" s="301" t="s">
        <v>221</v>
      </c>
      <c r="K22" s="298">
        <f t="shared" ref="K22:K34" si="1">B22/B$36</f>
        <v>0.53626456219466367</v>
      </c>
      <c r="L22" s="302">
        <f t="shared" ref="L22:L34" si="2">B22/B$36</f>
        <v>0.53626456219466367</v>
      </c>
      <c r="M22" s="294"/>
      <c r="N22" s="294"/>
      <c r="O22" s="294"/>
      <c r="P22" s="294"/>
      <c r="Q22" s="294"/>
      <c r="R22" s="294"/>
      <c r="S22" s="294"/>
      <c r="T22" s="294"/>
      <c r="U22" s="294"/>
      <c r="V22" s="294"/>
      <c r="W22" s="294"/>
      <c r="X22" s="294"/>
      <c r="Y22" s="294"/>
      <c r="Z22" s="294"/>
      <c r="AA22" s="294"/>
      <c r="AB22" s="294"/>
      <c r="AF22" s="298"/>
    </row>
    <row r="23" spans="1:32" s="296" customFormat="1" ht="12.75">
      <c r="A23" s="294"/>
      <c r="B23" s="294">
        <v>149</v>
      </c>
      <c r="C23" s="294"/>
      <c r="D23" s="294"/>
      <c r="E23" s="294"/>
      <c r="F23" s="294"/>
      <c r="G23" s="294"/>
      <c r="H23" s="294"/>
      <c r="I23" s="294"/>
      <c r="J23" s="301" t="s">
        <v>222</v>
      </c>
      <c r="K23" s="298">
        <f t="shared" si="1"/>
        <v>5.5993987222848554E-2</v>
      </c>
      <c r="L23" s="303">
        <f t="shared" si="2"/>
        <v>5.5993987222848554E-2</v>
      </c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94"/>
      <c r="AA23" s="294"/>
      <c r="AB23" s="294"/>
      <c r="AF23" s="298"/>
    </row>
    <row r="24" spans="1:32" s="296" customFormat="1" ht="12.75">
      <c r="A24" s="294"/>
      <c r="B24" s="294">
        <v>47</v>
      </c>
      <c r="C24" s="294"/>
      <c r="D24" s="294"/>
      <c r="E24" s="294"/>
      <c r="F24" s="294"/>
      <c r="G24" s="294"/>
      <c r="H24" s="294"/>
      <c r="I24" s="294"/>
      <c r="J24" s="301" t="s">
        <v>223</v>
      </c>
      <c r="K24" s="298">
        <f t="shared" si="1"/>
        <v>1.7662532882375046E-2</v>
      </c>
      <c r="L24" s="303">
        <f t="shared" si="2"/>
        <v>1.7662532882375046E-2</v>
      </c>
      <c r="M24" s="294"/>
      <c r="N24" s="294"/>
      <c r="O24" s="294"/>
      <c r="P24" s="294"/>
      <c r="Q24" s="294"/>
      <c r="R24" s="294"/>
      <c r="S24" s="294"/>
      <c r="T24" s="294"/>
      <c r="U24" s="294"/>
      <c r="V24" s="294"/>
      <c r="W24" s="294"/>
      <c r="X24" s="294"/>
      <c r="Y24" s="294"/>
      <c r="Z24" s="294"/>
      <c r="AA24" s="294"/>
      <c r="AB24" s="294"/>
      <c r="AF24" s="298"/>
    </row>
    <row r="25" spans="1:32" s="296" customFormat="1" ht="12.75" customHeight="1">
      <c r="A25" s="294"/>
      <c r="B25" s="294">
        <v>32</v>
      </c>
      <c r="C25" s="294"/>
      <c r="D25" s="294"/>
      <c r="E25" s="294"/>
      <c r="F25" s="294"/>
      <c r="G25" s="294"/>
      <c r="H25" s="294"/>
      <c r="J25" s="304" t="s">
        <v>224</v>
      </c>
      <c r="K25" s="298">
        <f t="shared" si="1"/>
        <v>1.2025554302893648E-2</v>
      </c>
      <c r="L25" s="303">
        <f t="shared" si="2"/>
        <v>1.2025554302893648E-2</v>
      </c>
      <c r="M25" s="294"/>
      <c r="N25" s="294"/>
      <c r="O25" s="294"/>
      <c r="P25" s="294"/>
      <c r="Q25" s="294"/>
      <c r="R25" s="294"/>
      <c r="S25" s="294"/>
      <c r="T25" s="294"/>
      <c r="U25" s="294"/>
      <c r="V25" s="294"/>
      <c r="W25" s="294"/>
      <c r="X25" s="294"/>
      <c r="Y25" s="294"/>
      <c r="Z25" s="294"/>
      <c r="AA25" s="294"/>
      <c r="AB25" s="294"/>
      <c r="AF25" s="298"/>
    </row>
    <row r="26" spans="1:32" s="296" customFormat="1" ht="12.75" customHeight="1">
      <c r="A26" s="294"/>
      <c r="B26" s="294">
        <v>14</v>
      </c>
      <c r="C26" s="294"/>
      <c r="D26" s="294"/>
      <c r="E26" s="294"/>
      <c r="F26" s="294"/>
      <c r="G26" s="294"/>
      <c r="H26" s="294"/>
      <c r="I26" s="294"/>
      <c r="J26" s="301" t="s">
        <v>225</v>
      </c>
      <c r="K26" s="298">
        <f t="shared" si="1"/>
        <v>5.2611800075159712E-3</v>
      </c>
      <c r="L26" s="302">
        <f t="shared" si="2"/>
        <v>5.2611800075159712E-3</v>
      </c>
      <c r="M26" s="294"/>
      <c r="N26" s="294"/>
      <c r="O26" s="294"/>
      <c r="P26" s="294"/>
      <c r="Q26" s="294"/>
      <c r="R26" s="294"/>
      <c r="S26" s="294"/>
      <c r="T26" s="294"/>
      <c r="U26" s="294"/>
      <c r="V26" s="294"/>
      <c r="W26" s="294"/>
      <c r="X26" s="294"/>
      <c r="Y26" s="294"/>
      <c r="Z26" s="294"/>
      <c r="AA26" s="294"/>
      <c r="AB26" s="294"/>
      <c r="AF26" s="298"/>
    </row>
    <row r="27" spans="1:32" s="296" customFormat="1" ht="12.75">
      <c r="A27" s="294"/>
      <c r="B27" s="294">
        <v>33</v>
      </c>
      <c r="C27" s="294"/>
      <c r="D27" s="294"/>
      <c r="E27" s="294"/>
      <c r="F27" s="294"/>
      <c r="G27" s="294"/>
      <c r="H27" s="294"/>
      <c r="I27" s="294"/>
      <c r="J27" s="304" t="s">
        <v>226</v>
      </c>
      <c r="K27" s="298">
        <f t="shared" si="1"/>
        <v>1.2401352874859075E-2</v>
      </c>
      <c r="L27" s="302">
        <f t="shared" si="2"/>
        <v>1.2401352874859075E-2</v>
      </c>
      <c r="M27" s="294"/>
      <c r="N27" s="294"/>
      <c r="O27" s="294"/>
      <c r="P27" s="294"/>
      <c r="Q27" s="294"/>
      <c r="R27" s="294"/>
      <c r="S27" s="294"/>
      <c r="T27" s="294"/>
      <c r="U27" s="294"/>
      <c r="V27" s="294"/>
      <c r="W27" s="294"/>
      <c r="X27" s="294"/>
      <c r="Y27" s="294"/>
      <c r="Z27" s="294"/>
      <c r="AA27" s="294"/>
      <c r="AB27" s="294"/>
      <c r="AF27" s="298"/>
    </row>
    <row r="28" spans="1:32" s="296" customFormat="1" ht="12.75">
      <c r="A28" s="294"/>
      <c r="B28" s="294">
        <v>99</v>
      </c>
      <c r="C28" s="294"/>
      <c r="D28" s="294"/>
      <c r="E28" s="294"/>
      <c r="F28" s="294"/>
      <c r="G28" s="294"/>
      <c r="H28" s="294"/>
      <c r="I28" s="294"/>
      <c r="J28" s="304" t="s">
        <v>227</v>
      </c>
      <c r="K28" s="298">
        <f t="shared" si="1"/>
        <v>3.7204058624577228E-2</v>
      </c>
      <c r="L28" s="303">
        <f t="shared" si="2"/>
        <v>3.7204058624577228E-2</v>
      </c>
      <c r="M28" s="294"/>
      <c r="N28" s="294"/>
      <c r="O28" s="294"/>
      <c r="P28" s="294"/>
      <c r="Q28" s="294"/>
      <c r="R28" s="294"/>
      <c r="S28" s="294"/>
      <c r="T28" s="294"/>
      <c r="U28" s="294"/>
      <c r="V28" s="294"/>
      <c r="W28" s="294"/>
      <c r="X28" s="294"/>
      <c r="Y28" s="294"/>
      <c r="Z28" s="294"/>
      <c r="AA28" s="294"/>
      <c r="AB28" s="294"/>
      <c r="AF28" s="298"/>
    </row>
    <row r="29" spans="1:32" s="296" customFormat="1" ht="12.75">
      <c r="A29" s="294"/>
      <c r="B29" s="294">
        <v>31</v>
      </c>
      <c r="C29" s="294"/>
      <c r="D29" s="294"/>
      <c r="E29" s="294"/>
      <c r="F29" s="294"/>
      <c r="G29" s="294"/>
      <c r="H29" s="294"/>
      <c r="I29" s="294"/>
      <c r="J29" s="304" t="s">
        <v>228</v>
      </c>
      <c r="K29" s="305">
        <v>1.17E-2</v>
      </c>
      <c r="L29" s="303">
        <f t="shared" si="2"/>
        <v>1.1649755730928222E-2</v>
      </c>
      <c r="M29" s="294"/>
      <c r="N29" s="294"/>
      <c r="O29" s="294"/>
      <c r="P29" s="294"/>
      <c r="Q29" s="294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  <c r="AF29" s="306"/>
    </row>
    <row r="30" spans="1:32" s="296" customFormat="1" ht="12.75">
      <c r="A30" s="294"/>
      <c r="B30" s="294">
        <v>28</v>
      </c>
      <c r="C30" s="294"/>
      <c r="D30" s="294"/>
      <c r="E30" s="294"/>
      <c r="F30" s="294"/>
      <c r="G30" s="294"/>
      <c r="H30" s="294"/>
      <c r="I30" s="294"/>
      <c r="J30" s="304" t="s">
        <v>229</v>
      </c>
      <c r="K30" s="298">
        <f t="shared" si="1"/>
        <v>1.0522360015031942E-2</v>
      </c>
      <c r="L30" s="303">
        <f t="shared" si="2"/>
        <v>1.0522360015031942E-2</v>
      </c>
      <c r="M30" s="294"/>
      <c r="N30" s="294"/>
      <c r="O30" s="294"/>
      <c r="P30" s="294"/>
      <c r="Q30" s="294"/>
      <c r="R30" s="294"/>
      <c r="S30" s="294"/>
      <c r="T30" s="294"/>
      <c r="U30" s="294"/>
      <c r="V30" s="294"/>
      <c r="W30" s="294"/>
      <c r="X30" s="294"/>
      <c r="Y30" s="294"/>
      <c r="Z30" s="294"/>
      <c r="AA30" s="294"/>
      <c r="AB30" s="294"/>
    </row>
    <row r="31" spans="1:32" s="296" customFormat="1" ht="12.75">
      <c r="A31" s="294"/>
      <c r="B31" s="294">
        <v>385</v>
      </c>
      <c r="C31" s="294"/>
      <c r="D31" s="294"/>
      <c r="E31" s="294"/>
      <c r="F31" s="294"/>
      <c r="G31" s="294"/>
      <c r="H31" s="294"/>
      <c r="I31" s="294"/>
      <c r="J31" s="304" t="s">
        <v>230</v>
      </c>
      <c r="K31" s="298">
        <f t="shared" si="1"/>
        <v>0.14468245020668921</v>
      </c>
      <c r="L31" s="303">
        <f t="shared" si="2"/>
        <v>0.14468245020668921</v>
      </c>
      <c r="M31" s="294"/>
      <c r="N31" s="294"/>
      <c r="O31" s="294"/>
      <c r="P31" s="294"/>
      <c r="Q31" s="294"/>
      <c r="R31" s="294"/>
      <c r="S31" s="294"/>
      <c r="T31" s="294"/>
      <c r="U31" s="294"/>
      <c r="V31" s="294"/>
      <c r="W31" s="294"/>
      <c r="X31" s="294"/>
      <c r="Y31" s="294"/>
      <c r="Z31" s="294"/>
      <c r="AA31" s="294"/>
      <c r="AB31" s="294"/>
    </row>
    <row r="32" spans="1:32" s="296" customFormat="1" ht="12.75">
      <c r="A32" s="294"/>
      <c r="B32" s="294">
        <v>114</v>
      </c>
      <c r="C32" s="294"/>
      <c r="D32" s="294"/>
      <c r="E32" s="294"/>
      <c r="F32" s="294"/>
      <c r="G32" s="294"/>
      <c r="H32" s="294"/>
      <c r="I32" s="294"/>
      <c r="J32" s="304" t="s">
        <v>231</v>
      </c>
      <c r="K32" s="298">
        <f t="shared" si="1"/>
        <v>4.2841037204058623E-2</v>
      </c>
      <c r="L32" s="303">
        <f t="shared" si="2"/>
        <v>4.2841037204058623E-2</v>
      </c>
      <c r="M32" s="294"/>
      <c r="N32" s="294"/>
      <c r="O32" s="294"/>
      <c r="P32" s="294"/>
      <c r="Q32" s="294"/>
      <c r="R32" s="294"/>
      <c r="S32" s="294"/>
      <c r="T32" s="294"/>
      <c r="U32" s="294"/>
      <c r="V32" s="294"/>
      <c r="W32" s="294"/>
      <c r="X32" s="294"/>
      <c r="Y32" s="294"/>
      <c r="Z32" s="294"/>
      <c r="AA32" s="294"/>
      <c r="AB32" s="294"/>
    </row>
    <row r="33" spans="1:28" s="296" customFormat="1" ht="12.75">
      <c r="A33" s="294"/>
      <c r="B33" s="294">
        <v>23</v>
      </c>
      <c r="C33" s="294"/>
      <c r="D33" s="294"/>
      <c r="E33" s="294"/>
      <c r="F33" s="294"/>
      <c r="G33" s="294"/>
      <c r="H33" s="294"/>
      <c r="I33" s="294"/>
      <c r="J33" s="304" t="s">
        <v>232</v>
      </c>
      <c r="K33" s="298">
        <f t="shared" si="1"/>
        <v>8.6433671552048098E-3</v>
      </c>
      <c r="L33" s="302">
        <f t="shared" si="2"/>
        <v>8.6433671552048098E-3</v>
      </c>
      <c r="M33" s="294"/>
      <c r="N33" s="294"/>
      <c r="O33" s="294"/>
      <c r="P33" s="294"/>
      <c r="Q33" s="294"/>
      <c r="R33" s="294"/>
      <c r="S33" s="294"/>
      <c r="T33" s="294"/>
      <c r="U33" s="294"/>
      <c r="V33" s="294"/>
      <c r="W33" s="294"/>
      <c r="X33" s="294"/>
      <c r="Y33" s="294"/>
      <c r="Z33" s="294"/>
      <c r="AA33" s="294"/>
      <c r="AB33" s="294"/>
    </row>
    <row r="34" spans="1:28" s="296" customFormat="1" ht="12.75">
      <c r="A34" s="294"/>
      <c r="B34" s="294">
        <v>279</v>
      </c>
      <c r="C34" s="294"/>
      <c r="D34" s="294"/>
      <c r="E34" s="294"/>
      <c r="F34" s="294"/>
      <c r="G34" s="294"/>
      <c r="H34" s="294"/>
      <c r="I34" s="294"/>
      <c r="J34" s="304" t="s">
        <v>233</v>
      </c>
      <c r="K34" s="298">
        <f t="shared" si="1"/>
        <v>0.10484780157835401</v>
      </c>
      <c r="L34" s="302">
        <f t="shared" si="2"/>
        <v>0.10484780157835401</v>
      </c>
      <c r="M34" s="294"/>
      <c r="N34" s="294"/>
      <c r="O34" s="294"/>
      <c r="P34" s="294"/>
      <c r="Q34" s="294"/>
      <c r="R34" s="294"/>
      <c r="S34" s="294"/>
      <c r="T34" s="294"/>
      <c r="U34" s="294"/>
      <c r="V34" s="294"/>
      <c r="W34" s="294"/>
      <c r="X34" s="294"/>
      <c r="Y34" s="294"/>
      <c r="Z34" s="294"/>
      <c r="AA34" s="294"/>
      <c r="AB34" s="294"/>
    </row>
    <row r="35" spans="1:28" s="296" customFormat="1" ht="12.75">
      <c r="A35" s="294"/>
      <c r="C35" s="294"/>
      <c r="D35" s="294"/>
      <c r="E35" s="294"/>
      <c r="F35" s="294"/>
      <c r="G35" s="294"/>
      <c r="H35" s="294"/>
      <c r="I35" s="294"/>
      <c r="J35" s="304"/>
      <c r="M35" s="294"/>
      <c r="N35" s="294"/>
      <c r="O35" s="294"/>
      <c r="P35" s="294"/>
      <c r="Q35" s="294"/>
      <c r="R35" s="294"/>
      <c r="S35" s="294"/>
      <c r="T35" s="294"/>
      <c r="U35" s="294"/>
      <c r="V35" s="294"/>
      <c r="W35" s="294"/>
      <c r="X35" s="294"/>
      <c r="Y35" s="294"/>
      <c r="Z35" s="294"/>
      <c r="AA35" s="294"/>
      <c r="AB35" s="294"/>
    </row>
    <row r="36" spans="1:28" s="296" customFormat="1" ht="12.75">
      <c r="A36" s="294"/>
      <c r="B36" s="294">
        <v>2661</v>
      </c>
      <c r="C36" s="294"/>
      <c r="D36" s="294"/>
      <c r="E36" s="294"/>
      <c r="F36" s="294"/>
      <c r="G36" s="294"/>
      <c r="H36" s="294"/>
      <c r="I36" s="294"/>
      <c r="J36" s="304"/>
      <c r="K36" s="298">
        <v>1</v>
      </c>
      <c r="L36" s="303">
        <f>B36/B$36</f>
        <v>1</v>
      </c>
      <c r="M36" s="294"/>
      <c r="N36" s="294"/>
      <c r="O36" s="294"/>
      <c r="P36" s="294"/>
      <c r="Q36" s="294"/>
      <c r="R36" s="294"/>
      <c r="S36" s="294"/>
      <c r="T36" s="294"/>
      <c r="U36" s="294"/>
      <c r="V36" s="294"/>
      <c r="W36" s="294"/>
      <c r="X36" s="294"/>
      <c r="Y36" s="294"/>
      <c r="Z36" s="294"/>
      <c r="AA36" s="294"/>
      <c r="AB36" s="294"/>
    </row>
    <row r="37" spans="1:28" s="296" customFormat="1" ht="12.75">
      <c r="A37" s="294"/>
      <c r="C37" s="294"/>
      <c r="D37" s="294"/>
      <c r="E37" s="294"/>
      <c r="F37" s="294"/>
      <c r="G37" s="294"/>
      <c r="H37" s="294"/>
      <c r="I37" s="294"/>
      <c r="J37" s="294"/>
      <c r="K37" s="307"/>
      <c r="L37" s="307"/>
      <c r="M37" s="294"/>
      <c r="N37" s="294"/>
      <c r="O37" s="294"/>
      <c r="P37" s="294"/>
      <c r="Q37" s="294"/>
      <c r="R37" s="294"/>
      <c r="S37" s="294"/>
      <c r="T37" s="294"/>
      <c r="U37" s="294"/>
      <c r="V37" s="294"/>
      <c r="W37" s="294"/>
      <c r="X37" s="294"/>
      <c r="Y37" s="294"/>
      <c r="Z37" s="294"/>
      <c r="AA37" s="294"/>
      <c r="AB37" s="294"/>
    </row>
    <row r="38" spans="1:28" s="296" customFormat="1" ht="12.75">
      <c r="A38" s="294"/>
      <c r="B38" s="294">
        <f>SUM(B22:B34)</f>
        <v>2661</v>
      </c>
      <c r="C38" s="294"/>
      <c r="D38" s="294"/>
      <c r="E38" s="294"/>
      <c r="F38" s="294"/>
      <c r="G38" s="294"/>
      <c r="H38" s="294"/>
      <c r="I38" s="294"/>
      <c r="J38" s="294"/>
      <c r="K38" s="294"/>
      <c r="L38" s="294"/>
      <c r="M38" s="298"/>
      <c r="N38" s="294"/>
      <c r="O38" s="294"/>
      <c r="P38" s="294"/>
      <c r="Q38" s="294"/>
      <c r="R38" s="294"/>
      <c r="S38" s="294"/>
      <c r="T38" s="294"/>
      <c r="U38" s="294"/>
      <c r="V38" s="294"/>
      <c r="W38" s="294"/>
      <c r="X38" s="294"/>
      <c r="Y38" s="294"/>
      <c r="Z38" s="294"/>
      <c r="AA38" s="294"/>
      <c r="AB38" s="294"/>
    </row>
    <row r="39" spans="1:28" s="296" customFormat="1" ht="12.75">
      <c r="A39" s="294"/>
      <c r="B39" s="294"/>
      <c r="C39" s="294"/>
      <c r="D39" s="294"/>
      <c r="E39" s="294"/>
      <c r="F39" s="294"/>
      <c r="G39" s="294"/>
      <c r="H39" s="294"/>
      <c r="I39" s="294"/>
      <c r="J39" s="294"/>
      <c r="K39" s="294"/>
      <c r="L39" s="294"/>
      <c r="M39" s="298"/>
      <c r="N39" s="294"/>
      <c r="O39" s="294"/>
      <c r="P39" s="294"/>
      <c r="Q39" s="294"/>
      <c r="R39" s="294"/>
      <c r="S39" s="294"/>
      <c r="T39" s="294"/>
      <c r="U39" s="294"/>
      <c r="V39" s="294"/>
      <c r="W39" s="294"/>
      <c r="X39" s="294"/>
      <c r="Y39" s="294"/>
      <c r="Z39" s="294"/>
      <c r="AA39" s="294"/>
      <c r="AB39" s="294"/>
    </row>
    <row r="40" spans="1:28" s="296" customFormat="1" ht="12.75" customHeight="1">
      <c r="A40" s="294"/>
      <c r="B40" s="294"/>
      <c r="C40" s="294"/>
      <c r="D40" s="294"/>
      <c r="E40" s="294"/>
      <c r="F40" s="294"/>
      <c r="G40" s="294"/>
      <c r="H40" s="294"/>
      <c r="I40" s="294"/>
      <c r="J40" s="294"/>
      <c r="K40" s="294"/>
      <c r="L40" s="294"/>
      <c r="M40" s="298"/>
      <c r="N40" s="308" t="s">
        <v>234</v>
      </c>
      <c r="O40" s="309"/>
      <c r="P40" s="309"/>
      <c r="Q40" s="309"/>
      <c r="R40" s="309"/>
      <c r="S40" s="309"/>
      <c r="T40" s="309"/>
      <c r="U40" s="309"/>
      <c r="V40" s="309"/>
      <c r="W40" s="309"/>
      <c r="X40" s="309"/>
      <c r="Y40" s="309"/>
      <c r="Z40" s="309"/>
      <c r="AA40" s="309"/>
      <c r="AB40" s="309"/>
    </row>
    <row r="41" spans="1:28" s="296" customFormat="1" ht="12.75" customHeight="1">
      <c r="M41" s="298"/>
      <c r="N41" s="309"/>
      <c r="O41" s="309"/>
      <c r="P41" s="309"/>
      <c r="Q41" s="309"/>
      <c r="R41" s="309"/>
      <c r="S41" s="309"/>
      <c r="T41" s="309"/>
      <c r="U41" s="309"/>
      <c r="V41" s="309"/>
      <c r="W41" s="309"/>
      <c r="X41" s="309"/>
      <c r="Y41" s="309"/>
      <c r="Z41" s="309"/>
      <c r="AA41" s="309"/>
      <c r="AB41" s="309"/>
    </row>
    <row r="42" spans="1:28" s="296" customFormat="1" ht="12.75">
      <c r="M42" s="298"/>
      <c r="N42" s="294"/>
      <c r="O42" s="294"/>
      <c r="P42" s="294"/>
      <c r="Q42" s="294"/>
      <c r="R42" s="294"/>
      <c r="S42" s="294"/>
      <c r="T42" s="294"/>
      <c r="U42" s="294"/>
      <c r="V42" s="294"/>
      <c r="W42" s="294"/>
      <c r="X42" s="294"/>
      <c r="Y42" s="294"/>
      <c r="Z42" s="294"/>
      <c r="AA42" s="294"/>
      <c r="AB42" s="294"/>
    </row>
    <row r="43" spans="1:28" s="296" customFormat="1" ht="12.75">
      <c r="M43" s="298"/>
      <c r="N43" s="294"/>
      <c r="O43" s="294"/>
      <c r="P43" s="294"/>
      <c r="Q43" s="294"/>
      <c r="R43" s="294"/>
      <c r="S43" s="294"/>
      <c r="T43" s="294"/>
      <c r="U43" s="294"/>
      <c r="V43" s="294"/>
      <c r="W43" s="294"/>
      <c r="X43" s="294"/>
      <c r="Y43" s="294"/>
      <c r="Z43" s="294"/>
      <c r="AA43" s="294"/>
      <c r="AB43" s="294"/>
    </row>
    <row r="44" spans="1:28" s="296" customFormat="1" ht="12.75">
      <c r="M44" s="298"/>
      <c r="N44" s="294"/>
      <c r="O44" s="294"/>
      <c r="P44" s="294"/>
      <c r="Q44" s="294"/>
      <c r="R44" s="294"/>
      <c r="S44" s="294"/>
      <c r="T44" s="294"/>
      <c r="U44" s="294"/>
      <c r="V44" s="294"/>
      <c r="W44" s="294"/>
      <c r="X44" s="294"/>
      <c r="Y44" s="294"/>
      <c r="Z44" s="294"/>
      <c r="AA44" s="294"/>
      <c r="AB44" s="294"/>
    </row>
    <row r="45" spans="1:28" s="296" customFormat="1" ht="12.75">
      <c r="M45" s="298"/>
      <c r="N45" s="294"/>
      <c r="O45" s="294"/>
      <c r="P45" s="294"/>
      <c r="Q45" s="294"/>
      <c r="R45" s="294"/>
      <c r="S45" s="294"/>
      <c r="T45" s="294"/>
      <c r="U45" s="294"/>
      <c r="V45" s="294"/>
      <c r="W45" s="294"/>
      <c r="X45" s="294"/>
      <c r="Y45" s="294"/>
      <c r="Z45" s="294"/>
      <c r="AA45" s="294"/>
      <c r="AB45" s="294"/>
    </row>
    <row r="46" spans="1:28" s="296" customFormat="1" ht="12.75">
      <c r="M46" s="298"/>
      <c r="N46" s="294"/>
      <c r="O46" s="294"/>
      <c r="P46" s="294"/>
      <c r="Q46" s="294"/>
      <c r="R46" s="294"/>
      <c r="S46" s="294"/>
      <c r="T46" s="294"/>
      <c r="U46" s="294"/>
      <c r="V46" s="294"/>
      <c r="W46" s="294"/>
      <c r="X46" s="294"/>
      <c r="Y46" s="294"/>
      <c r="Z46" s="294"/>
      <c r="AA46" s="294"/>
      <c r="AB46" s="294"/>
    </row>
    <row r="47" spans="1:28" s="296" customFormat="1" ht="12.75">
      <c r="M47" s="298"/>
      <c r="N47" s="294"/>
      <c r="O47" s="294"/>
      <c r="P47" s="294"/>
      <c r="Q47" s="294"/>
      <c r="R47" s="294"/>
      <c r="S47" s="294"/>
      <c r="T47" s="294"/>
      <c r="U47" s="294"/>
      <c r="V47" s="294"/>
      <c r="W47" s="294"/>
      <c r="X47" s="294"/>
      <c r="Y47" s="294"/>
      <c r="Z47" s="294"/>
      <c r="AA47" s="294"/>
      <c r="AB47" s="294"/>
    </row>
    <row r="48" spans="1:28" s="296" customFormat="1" ht="12.75">
      <c r="M48" s="298"/>
      <c r="N48" s="294"/>
      <c r="O48" s="294"/>
      <c r="P48" s="294"/>
      <c r="Q48" s="294"/>
      <c r="R48" s="294"/>
      <c r="S48" s="294"/>
      <c r="T48" s="294"/>
      <c r="U48" s="294"/>
      <c r="V48" s="294"/>
      <c r="W48" s="294"/>
      <c r="X48" s="294"/>
      <c r="Y48" s="294"/>
      <c r="Z48" s="294"/>
      <c r="AA48" s="294"/>
      <c r="AB48" s="294"/>
    </row>
    <row r="49" spans="1:28" s="296" customFormat="1" ht="12.75">
      <c r="M49" s="298"/>
      <c r="N49" s="294"/>
      <c r="O49" s="294"/>
      <c r="P49" s="294"/>
      <c r="Q49" s="294"/>
      <c r="R49" s="294"/>
      <c r="S49" s="294"/>
      <c r="T49" s="294"/>
      <c r="U49" s="294"/>
      <c r="V49" s="294"/>
      <c r="W49" s="294"/>
      <c r="X49" s="294"/>
      <c r="Y49" s="294"/>
      <c r="Z49" s="294"/>
      <c r="AA49" s="294"/>
      <c r="AB49" s="294"/>
    </row>
    <row r="50" spans="1:28" s="296" customFormat="1" ht="12.75">
      <c r="M50" s="298"/>
      <c r="N50" s="294"/>
      <c r="O50" s="294"/>
      <c r="P50" s="294"/>
      <c r="Q50" s="294"/>
      <c r="R50" s="294"/>
      <c r="S50" s="294"/>
      <c r="T50" s="294"/>
      <c r="U50" s="294"/>
      <c r="V50" s="294"/>
      <c r="W50" s="294"/>
      <c r="X50" s="294"/>
      <c r="Y50" s="294"/>
      <c r="Z50" s="294"/>
      <c r="AA50" s="294"/>
      <c r="AB50" s="294"/>
    </row>
    <row r="51" spans="1:28" s="296" customFormat="1" ht="12.75">
      <c r="M51" s="298"/>
      <c r="N51" s="294"/>
      <c r="O51" s="294"/>
      <c r="P51" s="294"/>
      <c r="Q51" s="294"/>
      <c r="R51" s="294"/>
      <c r="S51" s="294"/>
      <c r="T51" s="294"/>
      <c r="U51" s="294"/>
      <c r="V51" s="294"/>
      <c r="W51" s="294"/>
      <c r="X51" s="294"/>
      <c r="Y51" s="294"/>
      <c r="Z51" s="294"/>
      <c r="AA51" s="294"/>
      <c r="AB51" s="294"/>
    </row>
    <row r="52" spans="1:28" s="296" customFormat="1" ht="12.75">
      <c r="M52" s="298"/>
      <c r="N52" s="294"/>
      <c r="O52" s="294"/>
      <c r="P52" s="294"/>
      <c r="Q52" s="294"/>
      <c r="R52" s="294"/>
      <c r="S52" s="294"/>
      <c r="T52" s="294"/>
      <c r="U52" s="294"/>
      <c r="V52" s="294"/>
      <c r="W52" s="294"/>
      <c r="X52" s="294"/>
      <c r="Y52" s="294"/>
      <c r="Z52" s="294"/>
      <c r="AA52" s="294"/>
      <c r="AB52" s="294"/>
    </row>
    <row r="53" spans="1:28" s="296" customFormat="1" ht="12.75">
      <c r="M53" s="307"/>
      <c r="N53" s="294"/>
      <c r="O53" s="294"/>
      <c r="P53" s="294"/>
      <c r="Q53" s="294"/>
      <c r="R53" s="294"/>
      <c r="S53" s="294"/>
      <c r="T53" s="294"/>
      <c r="U53" s="294"/>
      <c r="V53" s="294"/>
      <c r="W53" s="294"/>
      <c r="X53" s="294"/>
      <c r="Y53" s="294"/>
      <c r="Z53" s="294"/>
      <c r="AA53" s="294"/>
      <c r="AB53" s="294"/>
    </row>
    <row r="54" spans="1:28" s="296" customFormat="1" ht="12.75">
      <c r="M54" s="294"/>
      <c r="N54" s="294"/>
      <c r="O54" s="294"/>
      <c r="P54" s="294"/>
      <c r="Q54" s="294"/>
      <c r="R54" s="294"/>
      <c r="S54" s="294"/>
      <c r="T54" s="294"/>
      <c r="U54" s="294"/>
      <c r="V54" s="294"/>
      <c r="W54" s="294"/>
      <c r="X54" s="294"/>
      <c r="Y54" s="294"/>
      <c r="Z54" s="294"/>
      <c r="AA54" s="294"/>
      <c r="AB54" s="294"/>
    </row>
    <row r="55" spans="1:28" s="296" customFormat="1" ht="12.75">
      <c r="M55" s="294"/>
      <c r="N55" s="294"/>
      <c r="O55" s="294"/>
      <c r="P55" s="303"/>
      <c r="Q55" s="294"/>
      <c r="R55" s="294"/>
      <c r="S55" s="294"/>
      <c r="T55" s="294"/>
      <c r="U55" s="294"/>
      <c r="V55" s="294"/>
      <c r="W55" s="294"/>
      <c r="X55" s="294"/>
      <c r="Y55" s="294"/>
      <c r="Z55" s="294"/>
      <c r="AA55" s="294"/>
      <c r="AB55" s="294"/>
    </row>
    <row r="56" spans="1:28" s="296" customFormat="1" ht="12.75">
      <c r="M56" s="294"/>
      <c r="N56" s="294"/>
      <c r="O56" s="294"/>
      <c r="P56" s="310"/>
      <c r="Q56" s="294"/>
      <c r="R56" s="294"/>
      <c r="S56" s="294"/>
      <c r="T56" s="294"/>
      <c r="U56" s="294"/>
      <c r="V56" s="294"/>
      <c r="W56" s="294"/>
      <c r="X56" s="294"/>
      <c r="Y56" s="294"/>
      <c r="Z56" s="294"/>
      <c r="AA56" s="294"/>
      <c r="AB56" s="294"/>
    </row>
    <row r="57" spans="1:28" s="296" customFormat="1" ht="12.75">
      <c r="A57" s="294"/>
      <c r="B57" s="294"/>
      <c r="C57" s="294"/>
      <c r="D57" s="294"/>
      <c r="E57" s="294"/>
      <c r="F57" s="294"/>
      <c r="G57" s="294"/>
      <c r="H57" s="294"/>
      <c r="I57" s="294"/>
      <c r="J57" s="294"/>
      <c r="K57" s="294"/>
      <c r="L57" s="294"/>
      <c r="M57" s="294"/>
      <c r="N57" s="294"/>
      <c r="O57" s="294"/>
      <c r="P57" s="303"/>
      <c r="Q57" s="294"/>
      <c r="R57" s="294"/>
      <c r="S57" s="294"/>
      <c r="T57" s="294"/>
      <c r="U57" s="294"/>
      <c r="V57" s="294"/>
      <c r="W57" s="294"/>
      <c r="X57" s="294"/>
      <c r="Y57" s="294"/>
      <c r="Z57" s="294"/>
      <c r="AA57" s="294"/>
      <c r="AB57" s="294"/>
    </row>
    <row r="58" spans="1:28" s="296" customFormat="1" ht="12.75">
      <c r="A58" s="294"/>
      <c r="B58" s="294"/>
      <c r="C58" s="294"/>
      <c r="D58" s="294"/>
      <c r="E58" s="294"/>
      <c r="F58" s="294"/>
      <c r="G58" s="294"/>
      <c r="H58" s="294"/>
      <c r="I58" s="294"/>
      <c r="J58" s="294"/>
      <c r="K58" s="294"/>
      <c r="L58" s="294"/>
      <c r="M58" s="294"/>
      <c r="N58" s="294"/>
      <c r="O58" s="294"/>
      <c r="P58" s="303"/>
      <c r="Q58" s="294"/>
      <c r="R58" s="294"/>
      <c r="S58" s="294"/>
      <c r="T58" s="294"/>
      <c r="U58" s="294"/>
      <c r="V58" s="294"/>
      <c r="W58" s="294"/>
      <c r="X58" s="294"/>
      <c r="Y58" s="294"/>
      <c r="Z58" s="294"/>
      <c r="AA58" s="294"/>
      <c r="AB58" s="294"/>
    </row>
    <row r="59" spans="1:28" s="296" customFormat="1" ht="12.75">
      <c r="A59" s="294"/>
      <c r="B59" s="294"/>
      <c r="C59" s="294"/>
      <c r="D59" s="294"/>
      <c r="E59" s="294"/>
      <c r="F59" s="294"/>
      <c r="G59" s="294"/>
      <c r="H59" s="294"/>
      <c r="I59" s="294"/>
      <c r="J59" s="294"/>
      <c r="K59" s="294"/>
      <c r="L59" s="294"/>
      <c r="M59" s="294"/>
      <c r="N59" s="294"/>
      <c r="O59" s="294"/>
      <c r="P59" s="310"/>
      <c r="Q59" s="294"/>
      <c r="R59" s="294"/>
      <c r="S59" s="294"/>
      <c r="T59" s="294"/>
      <c r="U59" s="294"/>
      <c r="V59" s="294"/>
      <c r="W59" s="294"/>
      <c r="X59" s="294"/>
      <c r="Y59" s="294"/>
      <c r="Z59" s="294"/>
      <c r="AA59" s="294"/>
      <c r="AB59" s="294"/>
    </row>
    <row r="60" spans="1:28" s="296" customFormat="1" ht="12.75">
      <c r="A60" s="294"/>
      <c r="B60" s="294"/>
      <c r="C60" s="294"/>
      <c r="D60" s="294"/>
      <c r="E60" s="294"/>
      <c r="F60" s="294"/>
      <c r="G60" s="294"/>
      <c r="H60" s="294"/>
      <c r="I60" s="294"/>
      <c r="J60" s="294"/>
      <c r="K60" s="294"/>
      <c r="L60" s="294"/>
      <c r="M60" s="294"/>
      <c r="N60" s="294"/>
      <c r="O60" s="294"/>
      <c r="P60" s="302"/>
      <c r="Q60" s="294"/>
      <c r="R60" s="294"/>
      <c r="S60" s="294"/>
      <c r="T60" s="294"/>
      <c r="U60" s="294"/>
      <c r="V60" s="294"/>
      <c r="W60" s="294"/>
      <c r="X60" s="294"/>
      <c r="Y60" s="294"/>
      <c r="Z60" s="294"/>
      <c r="AA60" s="294"/>
      <c r="AB60" s="294"/>
    </row>
    <row r="61" spans="1:28" s="296" customFormat="1" ht="12.75">
      <c r="A61" s="294"/>
      <c r="B61" s="294"/>
      <c r="C61" s="294"/>
      <c r="D61" s="294"/>
      <c r="E61" s="294"/>
      <c r="F61" s="294"/>
      <c r="G61" s="294"/>
      <c r="H61" s="294"/>
      <c r="I61" s="294"/>
      <c r="J61" s="294"/>
      <c r="K61" s="294"/>
      <c r="L61" s="294"/>
      <c r="M61" s="294"/>
      <c r="N61" s="294"/>
      <c r="O61" s="294"/>
      <c r="P61" s="303"/>
      <c r="Q61" s="294"/>
      <c r="R61" s="294"/>
      <c r="S61" s="294"/>
      <c r="T61" s="294"/>
      <c r="U61" s="294"/>
      <c r="V61" s="294"/>
      <c r="W61" s="294"/>
      <c r="X61" s="294"/>
      <c r="Y61" s="294"/>
      <c r="Z61" s="294"/>
      <c r="AA61" s="294"/>
      <c r="AB61" s="294"/>
    </row>
    <row r="62" spans="1:28">
      <c r="P62" s="303"/>
    </row>
    <row r="63" spans="1:28">
      <c r="P63" s="303"/>
    </row>
    <row r="64" spans="1:28">
      <c r="P64" s="303"/>
    </row>
    <row r="65" spans="16:16">
      <c r="P65" s="303"/>
    </row>
    <row r="66" spans="16:16">
      <c r="P66" s="310"/>
    </row>
    <row r="67" spans="16:16">
      <c r="P67" s="303"/>
    </row>
  </sheetData>
  <mergeCells count="1">
    <mergeCell ref="N40:AB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Stan i struktura XI 20</vt:lpstr>
      <vt:lpstr>Gminy XI.20</vt:lpstr>
      <vt:lpstr>Wykresy XI 20</vt:lpstr>
      <vt:lpstr>'Gminy XI.20'!Obszar_wydruku</vt:lpstr>
      <vt:lpstr>'Stan i struktura XI 20'!Obszar_wydruku</vt:lpstr>
      <vt:lpstr>'Wykresy XI 20'!Obszar_wydruku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dcterms:created xsi:type="dcterms:W3CDTF">2020-12-09T08:05:48Z</dcterms:created>
  <dcterms:modified xsi:type="dcterms:W3CDTF">2020-12-09T08:49:32Z</dcterms:modified>
</cp:coreProperties>
</file>