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INFORMACJE\Informacja miesięczna\2020r\"/>
    </mc:Choice>
  </mc:AlternateContent>
  <bookViews>
    <workbookView xWindow="0" yWindow="0" windowWidth="25200" windowHeight="11985"/>
  </bookViews>
  <sheets>
    <sheet name="Stan i struktura VII 20" sheetId="1" r:id="rId1"/>
    <sheet name="Gminy VII.20" sheetId="3" r:id="rId2"/>
    <sheet name="Wykresy VII 20" sheetId="2" r:id="rId3"/>
  </sheets>
  <externalReferences>
    <externalReference r:id="rId4"/>
  </externalReferences>
  <definedNames>
    <definedName name="_xlnm.Print_Area" localSheetId="1">'Gminy VII.20'!$B$1:$O$46</definedName>
    <definedName name="_xlnm.Print_Area" localSheetId="0">'Stan i struktura VII 20'!$B$2:$S$68</definedName>
    <definedName name="_xlnm.Print_Area" localSheetId="2">'Wykresy VII 20'!$N$1:$AB$41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1" i="3" l="1"/>
  <c r="E41" i="3"/>
  <c r="E34" i="3"/>
  <c r="J33" i="3"/>
  <c r="J12" i="3" s="1"/>
  <c r="O30" i="3"/>
  <c r="E27" i="3"/>
  <c r="J23" i="3"/>
  <c r="O19" i="3"/>
  <c r="E19" i="3"/>
  <c r="J14" i="3"/>
  <c r="E8" i="3"/>
  <c r="E6" i="3" s="1"/>
  <c r="O6" i="3"/>
  <c r="O42" i="3" l="1"/>
  <c r="B38" i="2"/>
  <c r="L36" i="2"/>
  <c r="L34" i="2"/>
  <c r="K34" i="2"/>
  <c r="L33" i="2"/>
  <c r="K33" i="2"/>
  <c r="L32" i="2"/>
  <c r="K32" i="2"/>
  <c r="L31" i="2"/>
  <c r="K31" i="2"/>
  <c r="L30" i="2"/>
  <c r="K30" i="2"/>
  <c r="L29" i="2"/>
  <c r="K29" i="2"/>
  <c r="L28" i="2"/>
  <c r="K28" i="2"/>
  <c r="L27" i="2"/>
  <c r="K27" i="2"/>
  <c r="L26" i="2"/>
  <c r="K26" i="2"/>
  <c r="L25" i="2"/>
  <c r="K25" i="2"/>
  <c r="L24" i="2"/>
  <c r="L23" i="2"/>
  <c r="K23" i="2"/>
  <c r="L22" i="2"/>
  <c r="K22" i="2"/>
  <c r="K19" i="2"/>
  <c r="J9" i="2"/>
  <c r="J8" i="2"/>
  <c r="J7" i="2"/>
  <c r="J6" i="2"/>
  <c r="J5" i="2"/>
  <c r="J4" i="2"/>
  <c r="S76" i="1" l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S66" i="1" s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U65" i="1" s="1"/>
  <c r="S64" i="1"/>
  <c r="S65" i="1" s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V63" i="1" s="1"/>
  <c r="S62" i="1"/>
  <c r="S63" i="1" s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U61" i="1" s="1"/>
  <c r="S60" i="1"/>
  <c r="S61" i="1" s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V59" i="1" s="1"/>
  <c r="S58" i="1"/>
  <c r="S59" i="1" s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U57" i="1" s="1"/>
  <c r="S56" i="1"/>
  <c r="S57" i="1" s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V55" i="1" s="1"/>
  <c r="S54" i="1"/>
  <c r="S55" i="1" s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U53" i="1" s="1"/>
  <c r="S52" i="1"/>
  <c r="S53" i="1" s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V51" i="1" s="1"/>
  <c r="S50" i="1"/>
  <c r="S51" i="1" s="1"/>
  <c r="R49" i="1"/>
  <c r="R67" i="1" s="1"/>
  <c r="Q49" i="1"/>
  <c r="Q67" i="1" s="1"/>
  <c r="P49" i="1"/>
  <c r="P67" i="1" s="1"/>
  <c r="O49" i="1"/>
  <c r="O67" i="1" s="1"/>
  <c r="N49" i="1"/>
  <c r="N67" i="1" s="1"/>
  <c r="M49" i="1"/>
  <c r="M67" i="1" s="1"/>
  <c r="L49" i="1"/>
  <c r="L67" i="1" s="1"/>
  <c r="K49" i="1"/>
  <c r="K67" i="1" s="1"/>
  <c r="J49" i="1"/>
  <c r="J67" i="1" s="1"/>
  <c r="I49" i="1"/>
  <c r="I67" i="1" s="1"/>
  <c r="H49" i="1"/>
  <c r="H67" i="1" s="1"/>
  <c r="G49" i="1"/>
  <c r="G67" i="1" s="1"/>
  <c r="F49" i="1"/>
  <c r="F67" i="1" s="1"/>
  <c r="E49" i="1"/>
  <c r="U49" i="1" s="1"/>
  <c r="S48" i="1"/>
  <c r="S49" i="1" s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V46" i="1" s="1"/>
  <c r="S45" i="1"/>
  <c r="S44" i="1"/>
  <c r="S46" i="1" s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S38" i="1"/>
  <c r="S39" i="1" s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S36" i="1"/>
  <c r="S37" i="1" s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S34" i="1"/>
  <c r="S35" i="1" s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S32" i="1"/>
  <c r="S33" i="1" s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S30" i="1"/>
  <c r="S31" i="1" s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S27" i="1"/>
  <c r="S28" i="1" s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S25" i="1"/>
  <c r="S26" i="1" s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S23" i="1"/>
  <c r="S24" i="1" s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S21" i="1"/>
  <c r="S22" i="1" s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S19" i="1"/>
  <c r="S20" i="1" s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S17" i="1"/>
  <c r="S18" i="1" s="1"/>
  <c r="S15" i="1"/>
  <c r="S14" i="1"/>
  <c r="S13" i="1"/>
  <c r="S12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S10" i="1"/>
  <c r="S11" i="1" s="1"/>
  <c r="S7" i="1"/>
  <c r="R7" i="1"/>
  <c r="R8" i="1" s="1"/>
  <c r="Q7" i="1"/>
  <c r="Q8" i="1" s="1"/>
  <c r="P7" i="1"/>
  <c r="P8" i="1" s="1"/>
  <c r="O7" i="1"/>
  <c r="O9" i="1" s="1"/>
  <c r="N7" i="1"/>
  <c r="N8" i="1" s="1"/>
  <c r="M7" i="1"/>
  <c r="M8" i="1" s="1"/>
  <c r="L7" i="1"/>
  <c r="L8" i="1" s="1"/>
  <c r="K7" i="1"/>
  <c r="K9" i="1" s="1"/>
  <c r="J7" i="1"/>
  <c r="J8" i="1" s="1"/>
  <c r="I7" i="1"/>
  <c r="I8" i="1" s="1"/>
  <c r="H7" i="1"/>
  <c r="H8" i="1" s="1"/>
  <c r="G7" i="1"/>
  <c r="G9" i="1" s="1"/>
  <c r="F7" i="1"/>
  <c r="F8" i="1" s="1"/>
  <c r="E7" i="1"/>
  <c r="E8" i="1" s="1"/>
  <c r="S6" i="1"/>
  <c r="S9" i="1" s="1"/>
  <c r="G8" i="1" l="1"/>
  <c r="K8" i="1"/>
  <c r="O8" i="1"/>
  <c r="S8" i="1"/>
  <c r="H9" i="1"/>
  <c r="L9" i="1"/>
  <c r="P9" i="1"/>
  <c r="V49" i="1"/>
  <c r="V53" i="1"/>
  <c r="V57" i="1"/>
  <c r="V61" i="1"/>
  <c r="V65" i="1"/>
  <c r="E67" i="1"/>
  <c r="S67" i="1" s="1"/>
  <c r="V7" i="1"/>
  <c r="E9" i="1"/>
  <c r="I9" i="1"/>
  <c r="M9" i="1"/>
  <c r="Q9" i="1"/>
  <c r="U46" i="1"/>
  <c r="U51" i="1"/>
  <c r="U55" i="1"/>
  <c r="U59" i="1"/>
  <c r="U63" i="1"/>
  <c r="F9" i="1"/>
  <c r="J9" i="1"/>
  <c r="N9" i="1"/>
  <c r="R9" i="1"/>
</calcChain>
</file>

<file path=xl/sharedStrings.xml><?xml version="1.0" encoding="utf-8"?>
<sst xmlns="http://schemas.openxmlformats.org/spreadsheetml/2006/main" count="407" uniqueCount="234">
  <si>
    <t xml:space="preserve">INFORMACJA O STANIE I STRUKTURZE BEZROBOCIA W WOJ. LUBUSKIM W LIPCU 2020 R.   </t>
  </si>
  <si>
    <t>Lp.</t>
  </si>
  <si>
    <t>Wyszczególnienie</t>
  </si>
  <si>
    <t>Powiatowy Urząd  Pracy</t>
  </si>
  <si>
    <r>
      <t xml:space="preserve"> </t>
    </r>
    <r>
      <rPr>
        <b/>
        <sz val="7"/>
        <rFont val="Verdana"/>
        <family val="2"/>
        <charset val="238"/>
      </rPr>
      <t>GORZÓW WIELKOPOLSKI</t>
    </r>
    <r>
      <rPr>
        <b/>
        <sz val="8"/>
        <rFont val="Verdana"/>
        <family val="2"/>
        <charset val="238"/>
      </rPr>
      <t xml:space="preserve"> (grodzki)</t>
    </r>
  </si>
  <si>
    <r>
      <t xml:space="preserve"> GORZÓW WIELKOPOLSKI</t>
    </r>
    <r>
      <rPr>
        <b/>
        <sz val="8"/>
        <rFont val="Verdana"/>
        <family val="2"/>
        <charset val="238"/>
      </rPr>
      <t xml:space="preserve"> (ziemski)</t>
    </r>
  </si>
  <si>
    <t>KROSNO ODRZAŃSKIE</t>
  </si>
  <si>
    <t>MIĘDZYRZECZ</t>
  </si>
  <si>
    <t>NOWA  SÓL</t>
  </si>
  <si>
    <t>SŁUBICE</t>
  </si>
  <si>
    <t>STRZELCE KRAJEŃSKIE</t>
  </si>
  <si>
    <t>SULĘCIN</t>
  </si>
  <si>
    <t>ŚWIEBODZIN</t>
  </si>
  <si>
    <t>WSCHOWA</t>
  </si>
  <si>
    <t>ZIELONA  GÓRA (grodzki)</t>
  </si>
  <si>
    <t>ZIELONA  GÓRA (ziemski)</t>
  </si>
  <si>
    <t>ŻAGAŃ</t>
  </si>
  <si>
    <t>ŻARY</t>
  </si>
  <si>
    <t xml:space="preserve">RAZEM </t>
  </si>
  <si>
    <t>I. Bilans bezrobotnych</t>
  </si>
  <si>
    <t>1.</t>
  </si>
  <si>
    <t>Stopa bezrobocia za czerwiec 2020 r.*</t>
  </si>
  <si>
    <t xml:space="preserve"> </t>
  </si>
  <si>
    <t>2.</t>
  </si>
  <si>
    <t>Bezrobotni zarejestrowani  na koniec miesiąca</t>
  </si>
  <si>
    <t>Bezrobotni zarejestrowani na początku miesiąca</t>
  </si>
  <si>
    <t>Wzrost  lub spadek (-) liczby bezrobotnych</t>
  </si>
  <si>
    <t>Dynamika (początek miesiąca = 100)</t>
  </si>
  <si>
    <t>3.</t>
  </si>
  <si>
    <t>Rejestracje w miesiącu sprawozdawczym (napływ):</t>
  </si>
  <si>
    <t xml:space="preserve">              w tym: - zarejestrowani po raz pierwszy [%]</t>
  </si>
  <si>
    <t>4.</t>
  </si>
  <si>
    <t>Wyrejestrowania w miesiącu sprawozdawczym (odpływ):</t>
  </si>
  <si>
    <t xml:space="preserve"> z tytułu podjęcia pracy</t>
  </si>
  <si>
    <t xml:space="preserve">            w tym: podjęcia pracy niesubsydiowanej</t>
  </si>
  <si>
    <t>z tytułu niepotwierdzenia gotowości do pracy</t>
  </si>
  <si>
    <t>II. Wybrane kategorie struktury bezrobotnych</t>
  </si>
  <si>
    <t>Kobiety [liczba]</t>
  </si>
  <si>
    <t xml:space="preserve">            [%]</t>
  </si>
  <si>
    <t>Zamieszkali na wsi [liczba]</t>
  </si>
  <si>
    <t>Z prawem do zasiłku [liczba]</t>
  </si>
  <si>
    <t>Zwolnieni z przyczyn dotyczących zakładu pracy [liczba]</t>
  </si>
  <si>
    <t>5.</t>
  </si>
  <si>
    <t>Osoby do 12 miesięcy po ukończeniu szkoły [liczba]</t>
  </si>
  <si>
    <t>6.</t>
  </si>
  <si>
    <t>Bez doświadczenia zawodowego [liczba]</t>
  </si>
  <si>
    <t>III. Wybrane kategorie bezrobotnych będących w szczególnej sytuacji na rynku pracy</t>
  </si>
  <si>
    <t>Młodzież do 30 roku życia [liczba]</t>
  </si>
  <si>
    <t>Powyżej 50 roku życia [liczba]</t>
  </si>
  <si>
    <t>Długotrwale bezrobotni [liczba]</t>
  </si>
  <si>
    <t>Posiadający co najmniej jedno dziecko do 6 roku życia [liczba]</t>
  </si>
  <si>
    <t>Niepełnosprawni [liczba]</t>
  </si>
  <si>
    <t xml:space="preserve"> DZIAŁANIA URZĘDÓW PRACY OGRANICZAJĄCE BEZROBOCIE</t>
  </si>
  <si>
    <r>
      <t xml:space="preserve"> GORZÓW WIELKOPOLSKI</t>
    </r>
    <r>
      <rPr>
        <b/>
        <sz val="8"/>
        <rFont val="Verdana"/>
        <family val="2"/>
        <charset val="238"/>
      </rPr>
      <t xml:space="preserve"> (grodzki)</t>
    </r>
  </si>
  <si>
    <r>
      <t xml:space="preserve"> </t>
    </r>
    <r>
      <rPr>
        <b/>
        <sz val="7"/>
        <rFont val="Verdana"/>
        <family val="2"/>
        <charset val="238"/>
      </rPr>
      <t>GORZÓW WIELKOPOLSKI</t>
    </r>
    <r>
      <rPr>
        <b/>
        <sz val="8"/>
        <rFont val="Verdana"/>
        <family val="2"/>
        <charset val="238"/>
      </rPr>
      <t xml:space="preserve"> (ziemski)</t>
    </r>
  </si>
  <si>
    <t>I. Pośrednictwo pracy</t>
  </si>
  <si>
    <t>Liczba wolnych miejsc pracy i miejsc aktywizacji zawodowej w miesiącu sprawozdawczym</t>
  </si>
  <si>
    <t xml:space="preserve">            w tym subsydiowane miejsca pracy i 
            aktywizacji zawodowej</t>
  </si>
  <si>
    <t>Liczba wolnych miejsc pracy i miejsc aktywizacji zawodowej - narastająco od poczatku roku</t>
  </si>
  <si>
    <t xml:space="preserve">II. Aktywne formy przeciwdziałania bezrobociu </t>
  </si>
  <si>
    <t xml:space="preserve">Liczba osób bezrobotnych, które w miesiącu sprawozdawczym rozpoczęły prace interwencyjne </t>
  </si>
  <si>
    <t>Liczba osób bezrobotnych, które rozpoczęły prace interwencyjne – narastająco od początku roku</t>
  </si>
  <si>
    <t>Liczba osób bezrobotnych, które w miesiącu sprawozdawczym rozpoczęły roboty publiczne</t>
  </si>
  <si>
    <t>Liczba osób bezrobotnych, które rozpoczęły roboty publiczne – narastająco od początku roku</t>
  </si>
  <si>
    <t xml:space="preserve">Liczba oób bezrobotnych, które w miesiącu sprawozdawczym podjęły działalność gospodarczą  </t>
  </si>
  <si>
    <t>Liczba osób bezrobotnych, które podjęły działalność gospodarczą – narastająco od początku roku</t>
  </si>
  <si>
    <t>Liczba osób bezrobotnych, które w miesiącu sprawozdawczym podjęły pracę w ramach refundacji kosztów zatrudnienia</t>
  </si>
  <si>
    <t>Liczba osób bezrobotnych, które podjęły pracę w ramach refundacji kosztów zatrudnienia – narastająco od początku roku</t>
  </si>
  <si>
    <t xml:space="preserve">Pozostałe podjęcia pracy subsydiowanej w miesiącu sprawozdawczym przez osoby bezrobotne </t>
  </si>
  <si>
    <t>Pozostałe podjęcia pracy subsydiowanej przez osoby bezrobotne - narastająco od poczatku roku</t>
  </si>
  <si>
    <t>Liczba osób bezrobotnych, które w miesiącu sprawozdawczym rozpoczęły szkolenia</t>
  </si>
  <si>
    <t>Liczba osób bezrobotnych, które rozpoczęły szkolenia - narasatająco od początku roku</t>
  </si>
  <si>
    <t>7.</t>
  </si>
  <si>
    <t>Liczba osób bezrobotnych, które w miesiącu sprawozdawczym rozpoczęły staż</t>
  </si>
  <si>
    <t>Liczba osób bezrobotnych, które rozpoczęły staż - narastająco od początku roku</t>
  </si>
  <si>
    <t>8.</t>
  </si>
  <si>
    <t>Liczba osób, które rozpoczęły prace społecznie użyteczne</t>
  </si>
  <si>
    <t>Liczba osób, które rozpoczęły prace społecznie użyteczne - narastająco od początku roku</t>
  </si>
  <si>
    <t>9.</t>
  </si>
  <si>
    <t>Liczba osób, które rozpoczęły udział w pozostałych aktywnych formach przeciwdziałania bezrobociu</t>
  </si>
  <si>
    <t>Liczba osób, które rozpoczęły udział w pozostałych aktywnych formach przeciwdziałania bezrobociu - narastająco od początku roku</t>
  </si>
  <si>
    <t>10.</t>
  </si>
  <si>
    <t>Łączna liczba osób bezrobotnych , które w miesiącu sprawozdawczym objęte zostały aktywnymi formami przeciwdziałania bezrobociu</t>
  </si>
  <si>
    <t>Łączna liczba osób bezrobotnych, które objęte zostały aktywnymi formami przeciwdziałania bezrobociu  – narastająco od początku roku</t>
  </si>
  <si>
    <t>*  wskaźnik stopy bezrobocia za lipiec 2020 r. jest podawany przez GUS z miesięcznym opóżnieniem</t>
  </si>
  <si>
    <t>lata</t>
  </si>
  <si>
    <t>liczba bezrobotnych</t>
  </si>
  <si>
    <t>VII 2019r.</t>
  </si>
  <si>
    <t>VIII 2019r.</t>
  </si>
  <si>
    <t>Podjęcia pracy poza miejscem zamieszkania w ramach bonu na zasiedlenie</t>
  </si>
  <si>
    <t>IX 2019r.</t>
  </si>
  <si>
    <t>oferty pracy</t>
  </si>
  <si>
    <t>Podjęcia pracy w ramach bonu zatrudnieniowego</t>
  </si>
  <si>
    <t>X 2019r.</t>
  </si>
  <si>
    <t>II 2019r.</t>
  </si>
  <si>
    <t>Podjęcie pracy w ramach refundacji składek na ubezpieczenie społeczne</t>
  </si>
  <si>
    <t>XI 2019r.</t>
  </si>
  <si>
    <t>III 2019r.</t>
  </si>
  <si>
    <t>Podjęcia pracy w ramach dofinansowania wynagrodzenia za zatrudnienie skierowanego 
bezrobotnego powyżej 50 r. życia</t>
  </si>
  <si>
    <t>XII 2019r.</t>
  </si>
  <si>
    <t>IV 2019r.</t>
  </si>
  <si>
    <t>Rozpoczęcie szkolenia w ramach bonu szkoleniowego</t>
  </si>
  <si>
    <t>I 2020r.</t>
  </si>
  <si>
    <t>V 2019r.</t>
  </si>
  <si>
    <t>Rozpoczęcie stażu w ramach bonu stażowego</t>
  </si>
  <si>
    <t>II 2020r.</t>
  </si>
  <si>
    <t>VI 2019r.</t>
  </si>
  <si>
    <t>III 2020r.</t>
  </si>
  <si>
    <t>IV 2020r.</t>
  </si>
  <si>
    <t>V 2020r.</t>
  </si>
  <si>
    <t>VI 2020r.</t>
  </si>
  <si>
    <t>VII 2020r.</t>
  </si>
  <si>
    <t>Praca niesubsydiowana</t>
  </si>
  <si>
    <t>Podjęcie działalności gospodarczej 
i inna praca</t>
  </si>
  <si>
    <t>Podjęcie pracy w ramach refund. kosztów zatrud. bezrobotnego</t>
  </si>
  <si>
    <t>Prace 
interwencyjne</t>
  </si>
  <si>
    <t>Roboty 
publiczne</t>
  </si>
  <si>
    <t>Szkolenia</t>
  </si>
  <si>
    <t>Staże</t>
  </si>
  <si>
    <t>Praca 
społecznie 
użyteczna</t>
  </si>
  <si>
    <t>Odmowa bez uzasadnionej przyczyny przyjęcia propozycji odpowiedniej pracy lub innej formy pomocy, w tym w ramach PAI</t>
  </si>
  <si>
    <t>Niepotwierdzenie gotowości do pracy</t>
  </si>
  <si>
    <t>Dobrowolna rezygnacja ze statusu bezrobotnego</t>
  </si>
  <si>
    <t>Nabycie praw emerytalnych lub rentowych</t>
  </si>
  <si>
    <t>Inne</t>
  </si>
  <si>
    <r>
      <t xml:space="preserve">   </t>
    </r>
    <r>
      <rPr>
        <sz val="10"/>
        <color rgb="FF00B050"/>
        <rFont val="Arial"/>
        <family val="2"/>
        <charset val="238"/>
      </rPr>
      <t xml:space="preserve"> </t>
    </r>
    <r>
      <rPr>
        <b/>
        <sz val="10"/>
        <color rgb="FF00B050"/>
        <rFont val="Arial"/>
        <family val="2"/>
        <charset val="238"/>
      </rPr>
      <t xml:space="preserve"> Wydział Rynku Pracy - tel: (68) 456 76 92</t>
    </r>
  </si>
  <si>
    <t>Liczba  bezrobotnych w układzie powiatowych urzędów pracy i gmin woj. lubuskiego zarejestrowanych</t>
  </si>
  <si>
    <t>na koniec lipca 2020 r.</t>
  </si>
  <si>
    <t>L.p.</t>
  </si>
  <si>
    <t xml:space="preserve"> NAZWA</t>
  </si>
  <si>
    <t>Jednostka organizacyjna</t>
  </si>
  <si>
    <t>Ilość bezrobotnych</t>
  </si>
  <si>
    <t>NAZWA</t>
  </si>
  <si>
    <t>PODREGION GORZOWSKI</t>
  </si>
  <si>
    <t>Sulęcin</t>
  </si>
  <si>
    <t>gm.</t>
  </si>
  <si>
    <t>V.</t>
  </si>
  <si>
    <t>ZIELONA GÓRA</t>
  </si>
  <si>
    <t>PUP</t>
  </si>
  <si>
    <t>Torzym</t>
  </si>
  <si>
    <t>Babimost</t>
  </si>
  <si>
    <t>I.</t>
  </si>
  <si>
    <t>GORZÓW WLKP.</t>
  </si>
  <si>
    <t>Bojadła</t>
  </si>
  <si>
    <t>g.</t>
  </si>
  <si>
    <t>Bogdaniec</t>
  </si>
  <si>
    <t>Czerwieńsk</t>
  </si>
  <si>
    <t>Deszczno</t>
  </si>
  <si>
    <t>Kargowa</t>
  </si>
  <si>
    <t>Kłodawa</t>
  </si>
  <si>
    <t>Nowogród Bobrzański</t>
  </si>
  <si>
    <t>Kostrzyn</t>
  </si>
  <si>
    <t>m.</t>
  </si>
  <si>
    <t>PODREGION ZIELONOGÓRSKI</t>
  </si>
  <si>
    <t>Sulechów</t>
  </si>
  <si>
    <t>Lubiszyn</t>
  </si>
  <si>
    <t>Świdnica</t>
  </si>
  <si>
    <t>Santok</t>
  </si>
  <si>
    <t>KROSNO ODRZ.</t>
  </si>
  <si>
    <t>Trzebiechów</t>
  </si>
  <si>
    <t>Witnica</t>
  </si>
  <si>
    <t>Bobrowice</t>
  </si>
  <si>
    <t>Zabór</t>
  </si>
  <si>
    <t>Bytnica</t>
  </si>
  <si>
    <t>Gorzów Wlkp.</t>
  </si>
  <si>
    <t>M</t>
  </si>
  <si>
    <t>Dąbie</t>
  </si>
  <si>
    <t>Zielona Góra</t>
  </si>
  <si>
    <t>Gubin</t>
  </si>
  <si>
    <t>II.</t>
  </si>
  <si>
    <t>VI.</t>
  </si>
  <si>
    <t>Bledzew</t>
  </si>
  <si>
    <t>Krosno Odrz.</t>
  </si>
  <si>
    <t>Brzeźnica</t>
  </si>
  <si>
    <t>Międzyrzecz</t>
  </si>
  <si>
    <t>Maszewo</t>
  </si>
  <si>
    <t>Gozdnica</t>
  </si>
  <si>
    <t>Przytoczna</t>
  </si>
  <si>
    <t xml:space="preserve">    </t>
  </si>
  <si>
    <t>Iłowa</t>
  </si>
  <si>
    <t>Pszczew</t>
  </si>
  <si>
    <t>NOWA SÓL</t>
  </si>
  <si>
    <t>Małomice</t>
  </si>
  <si>
    <t>Skwierzyna</t>
  </si>
  <si>
    <t>Bytom Odrzański</t>
  </si>
  <si>
    <t>Niegosławice</t>
  </si>
  <si>
    <t>Trzciel</t>
  </si>
  <si>
    <t>Kolsko</t>
  </si>
  <si>
    <t>Szprotawa</t>
  </si>
  <si>
    <t>Kożuchów</t>
  </si>
  <si>
    <t>Wymiarki</t>
  </si>
  <si>
    <t>III.</t>
  </si>
  <si>
    <t>Nowa Sól</t>
  </si>
  <si>
    <t>Żagań</t>
  </si>
  <si>
    <t>Cybinka</t>
  </si>
  <si>
    <t>Górzyca</t>
  </si>
  <si>
    <t>Nowe Miasteczko</t>
  </si>
  <si>
    <t>Ośno Lubuskie</t>
  </si>
  <si>
    <t>Otyń</t>
  </si>
  <si>
    <t>VII.</t>
  </si>
  <si>
    <t>Rzepin</t>
  </si>
  <si>
    <t>Siedlisko</t>
  </si>
  <si>
    <t>Brody</t>
  </si>
  <si>
    <t>Słubice</t>
  </si>
  <si>
    <t>Jasień</t>
  </si>
  <si>
    <t>Lipinki Łużyckie</t>
  </si>
  <si>
    <t>IV.</t>
  </si>
  <si>
    <t>STRZELCE KRAJ.</t>
  </si>
  <si>
    <t>Lubrza</t>
  </si>
  <si>
    <t>Lubsko</t>
  </si>
  <si>
    <t>Dobiegniew</t>
  </si>
  <si>
    <t>Łagów</t>
  </si>
  <si>
    <t>Łęknica</t>
  </si>
  <si>
    <t>Drezdenko</t>
  </si>
  <si>
    <t>Skąpe</t>
  </si>
  <si>
    <t>Przewóz</t>
  </si>
  <si>
    <t>Stare Kurowo</t>
  </si>
  <si>
    <t>Szczaniec</t>
  </si>
  <si>
    <t>Trzebiel</t>
  </si>
  <si>
    <t>Strzelce Krajeńskie</t>
  </si>
  <si>
    <t>Świebodzin</t>
  </si>
  <si>
    <t>Tuplice</t>
  </si>
  <si>
    <t>Zwierzyn</t>
  </si>
  <si>
    <t>Zbąszynek</t>
  </si>
  <si>
    <t>Żary</t>
  </si>
  <si>
    <t>Krzeszyce</t>
  </si>
  <si>
    <t>Sława</t>
  </si>
  <si>
    <t>OGÓŁEM</t>
  </si>
  <si>
    <t>woj.</t>
  </si>
  <si>
    <t>Lubniewice</t>
  </si>
  <si>
    <t>Szlichtyngowa</t>
  </si>
  <si>
    <t>Słońsk</t>
  </si>
  <si>
    <t>Wschowa</t>
  </si>
  <si>
    <t>g. - gmina wiejska, gm. - gmina wiejsko-miejska, m. - miasto, M - miasto na prawach powiatu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</si>
</sst>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z_ł_-;\-* #,##0.00\ _z_ł_-;_-* &quot;-&quot;??\ _z_ł_-;_-@_-"/>
    <numFmt numFmtId="164" formatCode="0.0"/>
    <numFmt numFmtId="165" formatCode="_-* #,##0.000000\ _z_ł_-;\-* #,##0.000000\ _z_ł_-;_-* &quot;-&quot;??\ _z_ł_-;_-@_-"/>
    <numFmt numFmtId="166" formatCode="0_)"/>
  </numFmts>
  <fonts count="45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Verdana"/>
      <family val="2"/>
      <charset val="238"/>
    </font>
    <font>
      <b/>
      <sz val="12"/>
      <name val="Verdana"/>
      <family val="2"/>
      <charset val="238"/>
    </font>
    <font>
      <sz val="12"/>
      <name val="Verdana"/>
      <family val="2"/>
      <charset val="238"/>
    </font>
    <font>
      <b/>
      <sz val="20"/>
      <name val="Verdana"/>
      <family val="2"/>
      <charset val="238"/>
    </font>
    <font>
      <b/>
      <sz val="13"/>
      <name val="Verdana"/>
      <family val="2"/>
      <charset val="238"/>
    </font>
    <font>
      <b/>
      <sz val="8"/>
      <name val="Verdana"/>
      <family val="2"/>
      <charset val="238"/>
    </font>
    <font>
      <b/>
      <sz val="7"/>
      <name val="Verdana"/>
      <family val="2"/>
      <charset val="238"/>
    </font>
    <font>
      <b/>
      <sz val="14"/>
      <name val="Verdana"/>
      <family val="2"/>
      <charset val="238"/>
    </font>
    <font>
      <b/>
      <sz val="18"/>
      <name val="Verdana"/>
      <family val="2"/>
      <charset val="238"/>
    </font>
    <font>
      <sz val="18"/>
      <name val="Verdana"/>
      <family val="2"/>
      <charset val="238"/>
    </font>
    <font>
      <b/>
      <sz val="13"/>
      <color indexed="10"/>
      <name val="Verdana"/>
      <family val="2"/>
      <charset val="238"/>
    </font>
    <font>
      <b/>
      <i/>
      <sz val="16"/>
      <color indexed="10"/>
      <name val="Verdana"/>
      <family val="2"/>
      <charset val="238"/>
    </font>
    <font>
      <b/>
      <sz val="16"/>
      <name val="Verdana"/>
      <family val="2"/>
      <charset val="238"/>
    </font>
    <font>
      <sz val="15"/>
      <name val="Verdana"/>
      <family val="2"/>
      <charset val="238"/>
    </font>
    <font>
      <sz val="14"/>
      <name val="Verdana"/>
      <family val="2"/>
      <charset val="238"/>
    </font>
    <font>
      <sz val="16"/>
      <name val="Verdana"/>
      <family val="2"/>
      <charset val="238"/>
    </font>
    <font>
      <b/>
      <sz val="15"/>
      <color indexed="10"/>
      <name val="Verdana"/>
      <family val="2"/>
      <charset val="238"/>
    </font>
    <font>
      <sz val="16"/>
      <color indexed="10"/>
      <name val="Verdana"/>
      <family val="2"/>
      <charset val="238"/>
    </font>
    <font>
      <sz val="15"/>
      <color indexed="12"/>
      <name val="Verdana"/>
      <family val="2"/>
      <charset val="238"/>
    </font>
    <font>
      <sz val="16"/>
      <color indexed="12"/>
      <name val="Verdana"/>
      <family val="2"/>
      <charset val="238"/>
    </font>
    <font>
      <b/>
      <sz val="16"/>
      <color indexed="12"/>
      <name val="Verdana"/>
      <family val="2"/>
      <charset val="238"/>
    </font>
    <font>
      <sz val="14"/>
      <color indexed="12"/>
      <name val="Verdana"/>
      <family val="2"/>
      <charset val="238"/>
    </font>
    <font>
      <b/>
      <sz val="15"/>
      <name val="Verdana"/>
      <family val="2"/>
      <charset val="238"/>
    </font>
    <font>
      <i/>
      <sz val="16"/>
      <color indexed="12"/>
      <name val="Verdana"/>
      <family val="2"/>
      <charset val="238"/>
    </font>
    <font>
      <sz val="10"/>
      <color indexed="12"/>
      <name val="Verdana"/>
      <family val="2"/>
      <charset val="238"/>
    </font>
    <font>
      <i/>
      <sz val="16"/>
      <name val="Verdana"/>
      <family val="2"/>
      <charset val="238"/>
    </font>
    <font>
      <b/>
      <i/>
      <sz val="16"/>
      <name val="Verdana"/>
      <family val="2"/>
      <charset val="238"/>
    </font>
    <font>
      <b/>
      <sz val="17"/>
      <name val="Verdana"/>
      <family val="2"/>
      <charset val="238"/>
    </font>
    <font>
      <b/>
      <i/>
      <sz val="17"/>
      <name val="Verdana"/>
      <family val="2"/>
      <charset val="238"/>
    </font>
    <font>
      <b/>
      <i/>
      <sz val="11"/>
      <color indexed="12"/>
      <name val="Verdana"/>
      <family val="2"/>
      <charset val="238"/>
    </font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Czcionka tekstu podstawowego"/>
      <family val="2"/>
      <charset val="238"/>
    </font>
    <font>
      <i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00B050"/>
      <name val="Arial"/>
      <family val="2"/>
      <charset val="238"/>
    </font>
    <font>
      <b/>
      <sz val="10"/>
      <color rgb="FF00B050"/>
      <name val="Arial"/>
      <family val="2"/>
      <charset val="238"/>
    </font>
    <font>
      <sz val="9"/>
      <name val="Verdana"/>
      <family val="2"/>
      <charset val="238"/>
    </font>
    <font>
      <b/>
      <i/>
      <sz val="14"/>
      <name val="Verdana"/>
      <family val="2"/>
      <charset val="238"/>
    </font>
    <font>
      <b/>
      <sz val="10"/>
      <name val="Verdana"/>
      <family val="2"/>
      <charset val="238"/>
    </font>
    <font>
      <sz val="12"/>
      <name val="Arial CE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2" fillId="0" borderId="0"/>
    <xf numFmtId="43" fontId="1" fillId="0" borderId="0" applyFont="0" applyFill="0" applyBorder="0" applyAlignment="0" applyProtection="0"/>
  </cellStyleXfs>
  <cellXfs count="31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Fill="1"/>
    <xf numFmtId="0" fontId="2" fillId="0" borderId="0" xfId="0" applyFont="1" applyFill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6" fillId="0" borderId="3" xfId="0" applyFont="1" applyBorder="1" applyAlignment="1"/>
    <xf numFmtId="0" fontId="6" fillId="0" borderId="4" xfId="0" applyFont="1" applyBorder="1" applyAlignment="1">
      <alignment horizontal="right" vertical="top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164" fontId="13" fillId="0" borderId="11" xfId="0" applyNumberFormat="1" applyFont="1" applyFill="1" applyBorder="1" applyAlignment="1">
      <alignment horizontal="center" vertical="center"/>
    </xf>
    <xf numFmtId="164" fontId="13" fillId="0" borderId="12" xfId="0" applyNumberFormat="1" applyFont="1" applyFill="1" applyBorder="1" applyAlignment="1">
      <alignment horizontal="center" vertical="center"/>
    </xf>
    <xf numFmtId="164" fontId="13" fillId="0" borderId="7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/>
    </xf>
    <xf numFmtId="0" fontId="14" fillId="4" borderId="16" xfId="0" applyFont="1" applyFill="1" applyBorder="1" applyAlignment="1">
      <alignment horizontal="center" vertical="center" wrapText="1"/>
    </xf>
    <xf numFmtId="1" fontId="14" fillId="4" borderId="17" xfId="0" applyNumberFormat="1" applyFont="1" applyFill="1" applyBorder="1" applyAlignment="1">
      <alignment horizontal="center" vertical="center"/>
    </xf>
    <xf numFmtId="1" fontId="14" fillId="4" borderId="14" xfId="0" applyNumberFormat="1" applyFont="1" applyFill="1" applyBorder="1" applyAlignment="1">
      <alignment horizontal="center" vertical="center"/>
    </xf>
    <xf numFmtId="1" fontId="14" fillId="4" borderId="7" xfId="0" applyNumberFormat="1" applyFont="1" applyFill="1" applyBorder="1" applyAlignment="1">
      <alignment horizontal="center" vertical="center"/>
    </xf>
    <xf numFmtId="0" fontId="3" fillId="0" borderId="13" xfId="0" applyFont="1" applyFill="1" applyBorder="1"/>
    <xf numFmtId="0" fontId="14" fillId="5" borderId="19" xfId="0" applyFont="1" applyFill="1" applyBorder="1" applyAlignment="1">
      <alignment horizontal="center" vertical="center" wrapText="1"/>
    </xf>
    <xf numFmtId="1" fontId="14" fillId="5" borderId="19" xfId="0" applyNumberFormat="1" applyFont="1" applyFill="1" applyBorder="1" applyAlignment="1">
      <alignment horizontal="center" vertical="center" wrapText="1"/>
    </xf>
    <xf numFmtId="1" fontId="14" fillId="5" borderId="20" xfId="0" applyNumberFormat="1" applyFont="1" applyFill="1" applyBorder="1" applyAlignment="1">
      <alignment horizontal="center" vertical="center" wrapText="1"/>
    </xf>
    <xf numFmtId="1" fontId="14" fillId="5" borderId="7" xfId="0" applyNumberFormat="1" applyFont="1" applyFill="1" applyBorder="1" applyAlignment="1">
      <alignment horizontal="center" vertical="center" wrapText="1"/>
    </xf>
    <xf numFmtId="0" fontId="16" fillId="0" borderId="0" xfId="0" applyFont="1" applyFill="1"/>
    <xf numFmtId="0" fontId="4" fillId="0" borderId="0" xfId="0" applyFont="1" applyFill="1"/>
    <xf numFmtId="0" fontId="3" fillId="0" borderId="13" xfId="0" applyFont="1" applyBorder="1"/>
    <xf numFmtId="0" fontId="17" fillId="0" borderId="23" xfId="0" applyFont="1" applyFill="1" applyBorder="1" applyAlignment="1">
      <alignment horizontal="center" vertical="center" wrapText="1"/>
    </xf>
    <xf numFmtId="0" fontId="17" fillId="0" borderId="24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6" fillId="0" borderId="0" xfId="0" applyFont="1"/>
    <xf numFmtId="0" fontId="3" fillId="0" borderId="25" xfId="0" applyFont="1" applyBorder="1"/>
    <xf numFmtId="164" fontId="19" fillId="0" borderId="22" xfId="0" applyNumberFormat="1" applyFont="1" applyFill="1" applyBorder="1" applyAlignment="1">
      <alignment horizontal="center" vertical="center" wrapText="1"/>
    </xf>
    <xf numFmtId="164" fontId="19" fillId="0" borderId="21" xfId="0" applyNumberFormat="1" applyFont="1" applyFill="1" applyBorder="1" applyAlignment="1">
      <alignment horizontal="center" vertical="center" wrapText="1"/>
    </xf>
    <xf numFmtId="164" fontId="19" fillId="0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26" xfId="0" applyFont="1" applyFill="1" applyBorder="1" applyAlignment="1">
      <alignment horizontal="center"/>
    </xf>
    <xf numFmtId="0" fontId="21" fillId="0" borderId="22" xfId="0" applyFont="1" applyFill="1" applyBorder="1" applyAlignment="1">
      <alignment horizontal="center" vertical="center" wrapText="1"/>
    </xf>
    <xf numFmtId="1" fontId="21" fillId="0" borderId="22" xfId="0" applyNumberFormat="1" applyFont="1" applyFill="1" applyBorder="1" applyAlignment="1">
      <alignment horizontal="center" vertical="center"/>
    </xf>
    <xf numFmtId="0" fontId="21" fillId="0" borderId="27" xfId="0" applyFont="1" applyFill="1" applyBorder="1" applyAlignment="1">
      <alignment horizontal="center" vertical="center"/>
    </xf>
    <xf numFmtId="0" fontId="21" fillId="0" borderId="28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164" fontId="17" fillId="0" borderId="22" xfId="0" applyNumberFormat="1" applyFont="1" applyFill="1" applyBorder="1" applyAlignment="1">
      <alignment horizontal="center" vertical="center" wrapText="1"/>
    </xf>
    <xf numFmtId="164" fontId="17" fillId="0" borderId="21" xfId="0" applyNumberFormat="1" applyFont="1" applyFill="1" applyBorder="1" applyAlignment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/>
    </xf>
    <xf numFmtId="0" fontId="17" fillId="0" borderId="22" xfId="0" applyFont="1" applyFill="1" applyBorder="1" applyAlignment="1">
      <alignment horizontal="center" vertical="center" wrapText="1"/>
    </xf>
    <xf numFmtId="0" fontId="17" fillId="0" borderId="27" xfId="0" applyFont="1" applyFill="1" applyBorder="1" applyAlignment="1">
      <alignment horizontal="center" vertical="center"/>
    </xf>
    <xf numFmtId="0" fontId="17" fillId="0" borderId="28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/>
    </xf>
    <xf numFmtId="0" fontId="17" fillId="0" borderId="31" xfId="0" applyFont="1" applyFill="1" applyBorder="1" applyAlignment="1">
      <alignment horizontal="center" vertical="center" wrapText="1"/>
    </xf>
    <xf numFmtId="0" fontId="17" fillId="0" borderId="32" xfId="0" applyFont="1" applyFill="1" applyBorder="1" applyAlignment="1">
      <alignment horizontal="center" vertical="center"/>
    </xf>
    <xf numFmtId="0" fontId="17" fillId="0" borderId="33" xfId="0" applyFont="1" applyFill="1" applyBorder="1" applyAlignment="1">
      <alignment horizontal="center" vertical="center"/>
    </xf>
    <xf numFmtId="0" fontId="17" fillId="0" borderId="37" xfId="0" applyFont="1" applyFill="1" applyBorder="1" applyAlignment="1">
      <alignment horizontal="center" vertical="center" wrapText="1"/>
    </xf>
    <xf numFmtId="0" fontId="17" fillId="0" borderId="38" xfId="0" applyFont="1" applyFill="1" applyBorder="1" applyAlignment="1">
      <alignment horizontal="center" vertical="center"/>
    </xf>
    <xf numFmtId="0" fontId="17" fillId="0" borderId="36" xfId="0" applyFont="1" applyFill="1" applyBorder="1" applyAlignment="1">
      <alignment horizontal="center" vertical="center"/>
    </xf>
    <xf numFmtId="164" fontId="25" fillId="0" borderId="22" xfId="0" applyNumberFormat="1" applyFont="1" applyFill="1" applyBorder="1" applyAlignment="1">
      <alignment horizontal="center" vertical="center" wrapText="1"/>
    </xf>
    <xf numFmtId="164" fontId="25" fillId="0" borderId="21" xfId="0" applyNumberFormat="1" applyFont="1" applyFill="1" applyBorder="1" applyAlignment="1">
      <alignment horizontal="center" vertical="center" wrapText="1"/>
    </xf>
    <xf numFmtId="164" fontId="25" fillId="0" borderId="7" xfId="0" applyNumberFormat="1" applyFont="1" applyFill="1" applyBorder="1" applyAlignment="1">
      <alignment horizontal="center" vertical="center" wrapText="1"/>
    </xf>
    <xf numFmtId="1" fontId="14" fillId="0" borderId="7" xfId="0" applyNumberFormat="1" applyFont="1" applyFill="1" applyBorder="1" applyAlignment="1">
      <alignment horizontal="center" vertical="center"/>
    </xf>
    <xf numFmtId="0" fontId="17" fillId="0" borderId="21" xfId="0" applyFont="1" applyFill="1" applyBorder="1" applyAlignment="1">
      <alignment horizontal="center" vertical="center" wrapText="1"/>
    </xf>
    <xf numFmtId="0" fontId="26" fillId="0" borderId="0" xfId="0" applyFont="1"/>
    <xf numFmtId="164" fontId="25" fillId="0" borderId="32" xfId="0" applyNumberFormat="1" applyFont="1" applyFill="1" applyBorder="1" applyAlignment="1">
      <alignment horizontal="center" vertical="center" wrapText="1"/>
    </xf>
    <xf numFmtId="164" fontId="25" fillId="0" borderId="31" xfId="0" applyNumberFormat="1" applyFont="1" applyFill="1" applyBorder="1" applyAlignment="1">
      <alignment horizontal="center" vertical="center" wrapText="1"/>
    </xf>
    <xf numFmtId="164" fontId="25" fillId="0" borderId="39" xfId="0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/>
    </xf>
    <xf numFmtId="0" fontId="20" fillId="0" borderId="0" xfId="0" applyFont="1" applyBorder="1" applyAlignment="1">
      <alignment vertical="center" wrapText="1"/>
    </xf>
    <xf numFmtId="164" fontId="27" fillId="0" borderId="0" xfId="0" applyNumberFormat="1" applyFont="1" applyFill="1" applyBorder="1" applyAlignment="1">
      <alignment horizontal="center" vertical="center" wrapText="1"/>
    </xf>
    <xf numFmtId="164" fontId="28" fillId="0" borderId="0" xfId="0" applyNumberFormat="1" applyFont="1" applyFill="1" applyBorder="1" applyAlignment="1">
      <alignment horizontal="center" vertical="center" wrapText="1"/>
    </xf>
    <xf numFmtId="0" fontId="6" fillId="0" borderId="40" xfId="0" applyFont="1" applyBorder="1" applyAlignment="1"/>
    <xf numFmtId="0" fontId="6" fillId="0" borderId="3" xfId="0" applyFont="1" applyBorder="1" applyAlignment="1">
      <alignment horizontal="right" vertical="top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7" fillId="0" borderId="41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17" fillId="0" borderId="22" xfId="0" applyFont="1" applyFill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28" fillId="0" borderId="31" xfId="0" applyFont="1" applyFill="1" applyBorder="1" applyAlignment="1">
      <alignment horizontal="center" vertical="center" wrapText="1"/>
    </xf>
    <xf numFmtId="0" fontId="28" fillId="0" borderId="30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0" fontId="28" fillId="0" borderId="27" xfId="0" applyFont="1" applyFill="1" applyBorder="1" applyAlignment="1">
      <alignment horizontal="center" vertical="center" wrapText="1"/>
    </xf>
    <xf numFmtId="0" fontId="28" fillId="0" borderId="28" xfId="0" applyFont="1" applyFill="1" applyBorder="1" applyAlignment="1">
      <alignment horizontal="center" vertical="center" wrapText="1"/>
    </xf>
    <xf numFmtId="0" fontId="17" fillId="0" borderId="44" xfId="0" applyFont="1" applyFill="1" applyBorder="1" applyAlignment="1">
      <alignment horizontal="center" vertical="center"/>
    </xf>
    <xf numFmtId="0" fontId="17" fillId="0" borderId="43" xfId="0" applyFont="1" applyFill="1" applyBorder="1" applyAlignment="1">
      <alignment horizontal="center" vertical="center"/>
    </xf>
    <xf numFmtId="0" fontId="17" fillId="0" borderId="21" xfId="0" applyFont="1" applyFill="1" applyBorder="1" applyAlignment="1">
      <alignment horizontal="center" vertical="center"/>
    </xf>
    <xf numFmtId="0" fontId="17" fillId="0" borderId="27" xfId="0" applyFont="1" applyFill="1" applyBorder="1" applyAlignment="1">
      <alignment horizontal="center" vertical="center" wrapText="1"/>
    </xf>
    <xf numFmtId="0" fontId="17" fillId="0" borderId="28" xfId="0" applyFont="1" applyFill="1" applyBorder="1" applyAlignment="1">
      <alignment horizontal="center" vertical="center" wrapText="1"/>
    </xf>
    <xf numFmtId="0" fontId="28" fillId="0" borderId="48" xfId="0" applyFont="1" applyFill="1" applyBorder="1" applyAlignment="1">
      <alignment horizontal="center" vertical="center" wrapText="1"/>
    </xf>
    <xf numFmtId="0" fontId="28" fillId="0" borderId="46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/>
    </xf>
    <xf numFmtId="0" fontId="29" fillId="0" borderId="40" xfId="0" applyFont="1" applyFill="1" applyBorder="1" applyAlignment="1">
      <alignment horizontal="center" vertical="center"/>
    </xf>
    <xf numFmtId="0" fontId="29" fillId="0" borderId="7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0" fillId="0" borderId="40" xfId="0" applyFont="1" applyFill="1" applyBorder="1" applyAlignment="1">
      <alignment horizontal="center" vertical="center"/>
    </xf>
    <xf numFmtId="0" fontId="2" fillId="0" borderId="2" xfId="0" applyFont="1" applyFill="1" applyBorder="1"/>
    <xf numFmtId="0" fontId="33" fillId="0" borderId="0" xfId="1" applyFont="1"/>
    <xf numFmtId="0" fontId="34" fillId="0" borderId="0" xfId="1" applyFont="1"/>
    <xf numFmtId="0" fontId="35" fillId="0" borderId="0" xfId="1" applyFont="1"/>
    <xf numFmtId="0" fontId="33" fillId="0" borderId="0" xfId="1" applyFont="1" applyAlignment="1"/>
    <xf numFmtId="10" fontId="33" fillId="0" borderId="0" xfId="1" applyNumberFormat="1" applyFont="1" applyBorder="1" applyAlignment="1">
      <alignment horizontal="right"/>
    </xf>
    <xf numFmtId="0" fontId="36" fillId="0" borderId="0" xfId="1" applyFont="1"/>
    <xf numFmtId="10" fontId="35" fillId="0" borderId="0" xfId="1" applyNumberFormat="1" applyFont="1"/>
    <xf numFmtId="0" fontId="33" fillId="0" borderId="0" xfId="1" applyFont="1" applyBorder="1" applyAlignment="1">
      <alignment horizontal="right"/>
    </xf>
    <xf numFmtId="165" fontId="37" fillId="0" borderId="0" xfId="2" applyNumberFormat="1" applyFont="1" applyBorder="1" applyAlignment="1">
      <alignment horizontal="right"/>
    </xf>
    <xf numFmtId="165" fontId="33" fillId="0" borderId="0" xfId="2" applyNumberFormat="1" applyFont="1" applyBorder="1" applyAlignment="1">
      <alignment horizontal="right"/>
    </xf>
    <xf numFmtId="10" fontId="38" fillId="0" borderId="0" xfId="1" applyNumberFormat="1" applyFont="1" applyBorder="1" applyAlignment="1">
      <alignment horizontal="right"/>
    </xf>
    <xf numFmtId="0" fontId="33" fillId="0" borderId="0" xfId="1" applyFont="1" applyFill="1" applyBorder="1" applyAlignment="1">
      <alignment horizontal="right"/>
    </xf>
    <xf numFmtId="10" fontId="39" fillId="0" borderId="0" xfId="1" applyNumberFormat="1" applyFont="1" applyBorder="1" applyAlignment="1">
      <alignment horizontal="right"/>
    </xf>
    <xf numFmtId="10" fontId="33" fillId="0" borderId="0" xfId="1" applyNumberFormat="1" applyFont="1"/>
    <xf numFmtId="165" fontId="38" fillId="0" borderId="0" xfId="2" applyNumberFormat="1" applyFont="1" applyBorder="1" applyAlignment="1">
      <alignment horizontal="right"/>
    </xf>
    <xf numFmtId="0" fontId="32" fillId="0" borderId="0" xfId="1"/>
    <xf numFmtId="0" fontId="15" fillId="0" borderId="21" xfId="0" applyFont="1" applyBorder="1" applyAlignment="1">
      <alignment vertical="center" wrapText="1"/>
    </xf>
    <xf numFmtId="0" fontId="15" fillId="0" borderId="22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2" fillId="0" borderId="9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4" fillId="4" borderId="14" xfId="0" applyFont="1" applyFill="1" applyBorder="1" applyAlignment="1">
      <alignment vertical="center" wrapText="1"/>
    </xf>
    <xf numFmtId="0" fontId="14" fillId="4" borderId="15" xfId="0" applyFont="1" applyFill="1" applyBorder="1" applyAlignment="1">
      <alignment vertical="center" wrapText="1"/>
    </xf>
    <xf numFmtId="0" fontId="15" fillId="0" borderId="18" xfId="0" applyFont="1" applyFill="1" applyBorder="1" applyAlignment="1">
      <alignment vertical="center" wrapText="1"/>
    </xf>
    <xf numFmtId="0" fontId="24" fillId="0" borderId="2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5" fillId="0" borderId="28" xfId="0" applyFont="1" applyBorder="1" applyAlignment="1">
      <alignment vertical="center" wrapText="1"/>
    </xf>
    <xf numFmtId="0" fontId="20" fillId="0" borderId="28" xfId="0" applyFont="1" applyBorder="1" applyAlignment="1">
      <alignment vertical="center" wrapText="1"/>
    </xf>
    <xf numFmtId="0" fontId="20" fillId="0" borderId="22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8" fillId="0" borderId="22" xfId="0" applyFont="1" applyBorder="1" applyAlignment="1">
      <alignment vertical="center" wrapText="1"/>
    </xf>
    <xf numFmtId="0" fontId="20" fillId="0" borderId="21" xfId="0" applyFont="1" applyFill="1" applyBorder="1" applyAlignment="1">
      <alignment vertical="center" wrapText="1"/>
    </xf>
    <xf numFmtId="0" fontId="20" fillId="0" borderId="22" xfId="0" applyFont="1" applyFill="1" applyBorder="1" applyAlignment="1">
      <alignment vertical="center" wrapText="1"/>
    </xf>
    <xf numFmtId="0" fontId="23" fillId="0" borderId="21" xfId="0" applyFont="1" applyBorder="1" applyAlignment="1">
      <alignment vertical="center" wrapText="1"/>
    </xf>
    <xf numFmtId="0" fontId="23" fillId="0" borderId="22" xfId="0" applyFont="1" applyBorder="1" applyAlignment="1">
      <alignment vertical="center" wrapText="1"/>
    </xf>
    <xf numFmtId="0" fontId="15" fillId="0" borderId="21" xfId="0" applyFont="1" applyBorder="1" applyAlignment="1">
      <alignment horizontal="left" vertical="center" wrapText="1" indent="1"/>
    </xf>
    <xf numFmtId="0" fontId="15" fillId="0" borderId="22" xfId="0" applyFont="1" applyBorder="1" applyAlignment="1">
      <alignment horizontal="left" vertical="center" wrapText="1" indent="1"/>
    </xf>
    <xf numFmtId="0" fontId="15" fillId="0" borderId="21" xfId="0" applyFont="1" applyFill="1" applyBorder="1" applyAlignment="1">
      <alignment horizontal="left" vertical="center" wrapText="1" indent="1"/>
    </xf>
    <xf numFmtId="0" fontId="15" fillId="0" borderId="22" xfId="0" applyFont="1" applyFill="1" applyBorder="1" applyAlignment="1">
      <alignment horizontal="left" vertical="center" wrapText="1" indent="1"/>
    </xf>
    <xf numFmtId="0" fontId="15" fillId="0" borderId="30" xfId="0" applyFont="1" applyFill="1" applyBorder="1" applyAlignment="1">
      <alignment horizontal="left" vertical="center" wrapText="1" indent="1"/>
    </xf>
    <xf numFmtId="0" fontId="15" fillId="0" borderId="31" xfId="0" applyFont="1" applyFill="1" applyBorder="1" applyAlignment="1">
      <alignment horizontal="left" vertical="center" wrapText="1" indent="1"/>
    </xf>
    <xf numFmtId="0" fontId="11" fillId="3" borderId="34" xfId="0" applyFont="1" applyFill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  <xf numFmtId="0" fontId="15" fillId="0" borderId="36" xfId="0" applyFont="1" applyBorder="1" applyAlignment="1">
      <alignment vertical="center" wrapText="1"/>
    </xf>
    <xf numFmtId="0" fontId="15" fillId="0" borderId="37" xfId="0" applyFont="1" applyBorder="1" applyAlignment="1">
      <alignment vertical="center" wrapText="1"/>
    </xf>
    <xf numFmtId="0" fontId="24" fillId="0" borderId="26" xfId="0" applyFont="1" applyFill="1" applyBorder="1" applyAlignment="1">
      <alignment horizontal="center" vertical="center"/>
    </xf>
    <xf numFmtId="0" fontId="15" fillId="0" borderId="28" xfId="0" applyFont="1" applyFill="1" applyBorder="1" applyAlignment="1">
      <alignment vertical="center" wrapText="1"/>
    </xf>
    <xf numFmtId="0" fontId="15" fillId="0" borderId="22" xfId="0" applyFont="1" applyFill="1" applyBorder="1" applyAlignment="1">
      <alignment vertical="center" wrapText="1"/>
    </xf>
    <xf numFmtId="0" fontId="16" fillId="0" borderId="28" xfId="0" applyFont="1" applyFill="1" applyBorder="1" applyAlignment="1">
      <alignment vertical="center" wrapText="1"/>
    </xf>
    <xf numFmtId="0" fontId="16" fillId="0" borderId="22" xfId="0" applyFont="1" applyFill="1" applyBorder="1" applyAlignment="1">
      <alignment vertical="center" wrapText="1"/>
    </xf>
    <xf numFmtId="0" fontId="24" fillId="0" borderId="25" xfId="0" applyFont="1" applyFill="1" applyBorder="1" applyAlignment="1">
      <alignment horizontal="center" vertical="center"/>
    </xf>
    <xf numFmtId="0" fontId="15" fillId="0" borderId="28" xfId="0" applyFont="1" applyBorder="1" applyAlignment="1">
      <alignment horizontal="left" vertical="center"/>
    </xf>
    <xf numFmtId="0" fontId="15" fillId="0" borderId="22" xfId="0" applyFont="1" applyBorder="1" applyAlignment="1">
      <alignment horizontal="left" vertical="center"/>
    </xf>
    <xf numFmtId="0" fontId="10" fillId="3" borderId="0" xfId="0" applyFont="1" applyFill="1" applyBorder="1" applyAlignment="1">
      <alignment horizontal="center" vertical="center"/>
    </xf>
    <xf numFmtId="0" fontId="16" fillId="0" borderId="36" xfId="0" applyFont="1" applyBorder="1" applyAlignment="1">
      <alignment vertical="center" wrapText="1"/>
    </xf>
    <xf numFmtId="0" fontId="16" fillId="0" borderId="37" xfId="0" applyFont="1" applyBorder="1" applyAlignment="1">
      <alignment vertical="center" wrapText="1"/>
    </xf>
    <xf numFmtId="0" fontId="24" fillId="0" borderId="29" xfId="0" applyFont="1" applyBorder="1" applyAlignment="1">
      <alignment horizontal="center" vertical="center"/>
    </xf>
    <xf numFmtId="0" fontId="15" fillId="0" borderId="28" xfId="0" applyFont="1" applyFill="1" applyBorder="1" applyAlignment="1">
      <alignment horizontal="left" vertical="center" wrapText="1"/>
    </xf>
    <xf numFmtId="0" fontId="15" fillId="0" borderId="22" xfId="0" applyFont="1" applyFill="1" applyBorder="1" applyAlignment="1">
      <alignment horizontal="left" vertical="center" wrapText="1"/>
    </xf>
    <xf numFmtId="0" fontId="20" fillId="0" borderId="33" xfId="0" applyFont="1" applyBorder="1" applyAlignment="1">
      <alignment vertical="center" wrapText="1"/>
    </xf>
    <xf numFmtId="0" fontId="20" fillId="0" borderId="31" xfId="0" applyFont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16" fillId="0" borderId="28" xfId="0" applyFont="1" applyFill="1" applyBorder="1" applyAlignment="1">
      <alignment horizontal="left" vertical="center" wrapText="1" indent="2"/>
    </xf>
    <xf numFmtId="0" fontId="16" fillId="0" borderId="22" xfId="0" applyFont="1" applyFill="1" applyBorder="1" applyAlignment="1">
      <alignment horizontal="left" vertical="center" wrapText="1" indent="2"/>
    </xf>
    <xf numFmtId="0" fontId="9" fillId="0" borderId="33" xfId="0" applyFont="1" applyBorder="1" applyAlignment="1">
      <alignment vertical="center" wrapText="1"/>
    </xf>
    <xf numFmtId="0" fontId="9" fillId="0" borderId="31" xfId="0" applyFont="1" applyBorder="1" applyAlignment="1">
      <alignment vertical="center" wrapText="1"/>
    </xf>
    <xf numFmtId="0" fontId="10" fillId="3" borderId="34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4" fillId="0" borderId="36" xfId="0" applyFont="1" applyBorder="1" applyAlignment="1">
      <alignment vertical="center" wrapText="1"/>
    </xf>
    <xf numFmtId="0" fontId="4" fillId="0" borderId="37" xfId="0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13" xfId="0" applyFont="1" applyFill="1" applyBorder="1" applyAlignment="1">
      <alignment horizontal="center" vertical="center"/>
    </xf>
    <xf numFmtId="0" fontId="4" fillId="0" borderId="43" xfId="0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3" fillId="0" borderId="26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vertical="center" wrapText="1"/>
    </xf>
    <xf numFmtId="0" fontId="4" fillId="0" borderId="22" xfId="0" applyFont="1" applyFill="1" applyBorder="1" applyAlignment="1">
      <alignment vertical="center" wrapText="1"/>
    </xf>
    <xf numFmtId="0" fontId="3" fillId="0" borderId="28" xfId="0" applyFont="1" applyFill="1" applyBorder="1" applyAlignment="1">
      <alignment vertical="center" wrapText="1"/>
    </xf>
    <xf numFmtId="0" fontId="3" fillId="0" borderId="22" xfId="0" applyFont="1" applyFill="1" applyBorder="1" applyAlignment="1">
      <alignment vertical="center" wrapText="1"/>
    </xf>
    <xf numFmtId="0" fontId="3" fillId="0" borderId="25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left" vertical="center" wrapText="1"/>
    </xf>
    <xf numFmtId="0" fontId="4" fillId="0" borderId="22" xfId="0" applyFont="1" applyFill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45" xfId="0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left" vertical="center" wrapText="1"/>
    </xf>
    <xf numFmtId="0" fontId="3" fillId="0" borderId="47" xfId="0" applyFont="1" applyFill="1" applyBorder="1" applyAlignment="1">
      <alignment horizontal="left" vertical="center" wrapText="1"/>
    </xf>
    <xf numFmtId="0" fontId="3" fillId="0" borderId="46" xfId="0" applyFont="1" applyBorder="1" applyAlignment="1">
      <alignment vertical="center" wrapText="1"/>
    </xf>
    <xf numFmtId="0" fontId="3" fillId="0" borderId="47" xfId="0" applyFont="1" applyBorder="1" applyAlignment="1">
      <alignment vertical="center" wrapText="1"/>
    </xf>
    <xf numFmtId="0" fontId="3" fillId="0" borderId="42" xfId="0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1" xfId="0" applyFont="1" applyBorder="1" applyAlignment="1">
      <alignment vertical="center" wrapText="1"/>
    </xf>
    <xf numFmtId="0" fontId="3" fillId="0" borderId="35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49" xfId="0" applyFont="1" applyBorder="1" applyAlignment="1">
      <alignment vertical="center" wrapText="1"/>
    </xf>
    <xf numFmtId="0" fontId="31" fillId="0" borderId="0" xfId="0" applyFont="1" applyBorder="1" applyAlignment="1">
      <alignment horizontal="left"/>
    </xf>
    <xf numFmtId="0" fontId="31" fillId="0" borderId="0" xfId="0" applyFont="1" applyBorder="1" applyAlignment="1">
      <alignment wrapText="1"/>
    </xf>
    <xf numFmtId="0" fontId="26" fillId="0" borderId="0" xfId="0" applyFont="1" applyBorder="1" applyAlignment="1">
      <alignment wrapText="1"/>
    </xf>
    <xf numFmtId="0" fontId="33" fillId="6" borderId="0" xfId="1" applyFont="1" applyFill="1" applyAlignment="1">
      <alignment vertical="center"/>
    </xf>
    <xf numFmtId="0" fontId="32" fillId="0" borderId="0" xfId="1" applyAlignment="1"/>
    <xf numFmtId="0" fontId="1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/>
    <xf numFmtId="0" fontId="9" fillId="0" borderId="0" xfId="0" applyFont="1"/>
    <xf numFmtId="0" fontId="2" fillId="0" borderId="3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1" fillId="0" borderId="50" xfId="0" applyFont="1" applyBorder="1" applyAlignment="1">
      <alignment horizontal="center" vertical="center" wrapText="1"/>
    </xf>
    <xf numFmtId="0" fontId="41" fillId="0" borderId="51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41" fillId="0" borderId="52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41" fillId="0" borderId="55" xfId="0" applyFont="1" applyBorder="1" applyAlignment="1">
      <alignment horizontal="center" vertical="center" wrapText="1"/>
    </xf>
    <xf numFmtId="0" fontId="41" fillId="0" borderId="56" xfId="0" applyFont="1" applyBorder="1" applyAlignment="1">
      <alignment horizontal="center" vertical="center" wrapText="1"/>
    </xf>
    <xf numFmtId="0" fontId="2" fillId="0" borderId="55" xfId="0" applyFont="1" applyBorder="1" applyAlignment="1">
      <alignment wrapText="1"/>
    </xf>
    <xf numFmtId="0" fontId="2" fillId="0" borderId="57" xfId="0" applyFont="1" applyBorder="1" applyAlignment="1">
      <alignment horizontal="center" vertical="center" wrapText="1"/>
    </xf>
    <xf numFmtId="0" fontId="41" fillId="0" borderId="58" xfId="0" applyFont="1" applyBorder="1" applyAlignment="1">
      <alignment horizontal="center" vertical="center" wrapText="1"/>
    </xf>
    <xf numFmtId="0" fontId="42" fillId="0" borderId="59" xfId="0" applyFont="1" applyBorder="1" applyAlignment="1">
      <alignment horizontal="center" vertical="center" wrapText="1"/>
    </xf>
    <xf numFmtId="0" fontId="16" fillId="0" borderId="60" xfId="0" applyFont="1" applyBorder="1" applyAlignment="1">
      <alignment horizontal="center" vertical="center" wrapText="1"/>
    </xf>
    <xf numFmtId="166" fontId="28" fillId="0" borderId="61" xfId="0" applyNumberFormat="1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/>
    </xf>
    <xf numFmtId="0" fontId="4" fillId="0" borderId="44" xfId="0" applyFont="1" applyBorder="1" applyAlignment="1" applyProtection="1">
      <alignment horizontal="left"/>
    </xf>
    <xf numFmtId="166" fontId="4" fillId="0" borderId="44" xfId="0" applyNumberFormat="1" applyFont="1" applyBorder="1" applyProtection="1"/>
    <xf numFmtId="166" fontId="4" fillId="0" borderId="27" xfId="0" applyNumberFormat="1" applyFont="1" applyBorder="1" applyProtection="1"/>
    <xf numFmtId="0" fontId="3" fillId="7" borderId="25" xfId="0" applyFont="1" applyFill="1" applyBorder="1" applyAlignment="1">
      <alignment horizontal="center"/>
    </xf>
    <xf numFmtId="0" fontId="3" fillId="7" borderId="44" xfId="0" applyFont="1" applyFill="1" applyBorder="1" applyAlignment="1" applyProtection="1">
      <alignment horizontal="left"/>
    </xf>
    <xf numFmtId="166" fontId="3" fillId="7" borderId="62" xfId="0" applyNumberFormat="1" applyFont="1" applyFill="1" applyBorder="1" applyAlignment="1" applyProtection="1">
      <alignment horizontal="right"/>
    </xf>
    <xf numFmtId="0" fontId="16" fillId="0" borderId="63" xfId="0" applyFont="1" applyBorder="1" applyAlignment="1">
      <alignment horizontal="center" vertical="center" wrapText="1"/>
    </xf>
    <xf numFmtId="0" fontId="16" fillId="0" borderId="64" xfId="0" applyFont="1" applyBorder="1" applyAlignment="1">
      <alignment horizontal="center" vertical="center" wrapText="1"/>
    </xf>
    <xf numFmtId="0" fontId="28" fillId="0" borderId="65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/>
    </xf>
    <xf numFmtId="0" fontId="4" fillId="0" borderId="27" xfId="0" applyFont="1" applyBorder="1" applyAlignment="1" applyProtection="1">
      <alignment horizontal="left"/>
    </xf>
    <xf numFmtId="166" fontId="4" fillId="0" borderId="27" xfId="0" applyNumberFormat="1" applyFont="1" applyBorder="1" applyAlignment="1"/>
    <xf numFmtId="0" fontId="3" fillId="7" borderId="44" xfId="0" applyFont="1" applyFill="1" applyBorder="1" applyAlignment="1" applyProtection="1">
      <alignment horizontal="center"/>
    </xf>
    <xf numFmtId="0" fontId="4" fillId="0" borderId="42" xfId="0" applyFont="1" applyBorder="1" applyAlignment="1">
      <alignment horizontal="center"/>
    </xf>
    <xf numFmtId="0" fontId="4" fillId="0" borderId="32" xfId="0" applyFont="1" applyBorder="1" applyAlignment="1" applyProtection="1">
      <alignment horizontal="left"/>
    </xf>
    <xf numFmtId="166" fontId="4" fillId="0" borderId="32" xfId="0" applyNumberFormat="1" applyFont="1" applyBorder="1" applyProtection="1"/>
    <xf numFmtId="166" fontId="4" fillId="0" borderId="66" xfId="0" applyNumberFormat="1" applyFont="1" applyBorder="1" applyProtection="1"/>
    <xf numFmtId="166" fontId="4" fillId="0" borderId="67" xfId="0" applyNumberFormat="1" applyFont="1" applyBorder="1" applyProtection="1"/>
    <xf numFmtId="0" fontId="4" fillId="0" borderId="34" xfId="0" applyFont="1" applyBorder="1" applyAlignment="1">
      <alignment horizontal="center"/>
    </xf>
    <xf numFmtId="0" fontId="4" fillId="0" borderId="34" xfId="0" applyFont="1" applyBorder="1" applyAlignment="1" applyProtection="1">
      <alignment horizontal="left"/>
    </xf>
    <xf numFmtId="166" fontId="4" fillId="0" borderId="34" xfId="0" applyNumberFormat="1" applyFont="1" applyBorder="1" applyProtection="1"/>
    <xf numFmtId="0" fontId="2" fillId="0" borderId="13" xfId="0" applyFont="1" applyBorder="1" applyAlignment="1">
      <alignment horizontal="center" vertical="center" wrapText="1"/>
    </xf>
    <xf numFmtId="0" fontId="2" fillId="0" borderId="68" xfId="0" applyFont="1" applyBorder="1" applyAlignment="1">
      <alignment wrapText="1"/>
    </xf>
    <xf numFmtId="0" fontId="41" fillId="0" borderId="68" xfId="0" applyFont="1" applyBorder="1" applyAlignment="1">
      <alignment horizontal="center" vertical="center" wrapText="1"/>
    </xf>
    <xf numFmtId="0" fontId="41" fillId="0" borderId="69" xfId="0" applyFont="1" applyBorder="1" applyAlignment="1">
      <alignment horizontal="center" vertical="center" wrapText="1"/>
    </xf>
    <xf numFmtId="0" fontId="42" fillId="0" borderId="70" xfId="0" applyFont="1" applyBorder="1" applyAlignment="1">
      <alignment horizontal="center" vertical="center" wrapText="1"/>
    </xf>
    <xf numFmtId="0" fontId="16" fillId="0" borderId="71" xfId="0" applyFont="1" applyBorder="1" applyAlignment="1">
      <alignment horizontal="center" vertical="center" wrapText="1"/>
    </xf>
    <xf numFmtId="166" fontId="28" fillId="0" borderId="72" xfId="0" applyNumberFormat="1" applyFont="1" applyBorder="1" applyAlignment="1">
      <alignment horizontal="center" vertical="center" wrapText="1"/>
    </xf>
    <xf numFmtId="0" fontId="2" fillId="0" borderId="0" xfId="0" applyFont="1" applyBorder="1"/>
    <xf numFmtId="0" fontId="27" fillId="0" borderId="6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166" fontId="3" fillId="7" borderId="44" xfId="0" applyNumberFormat="1" applyFont="1" applyFill="1" applyBorder="1" applyProtection="1"/>
    <xf numFmtId="166" fontId="3" fillId="7" borderId="62" xfId="0" applyNumberFormat="1" applyFont="1" applyFill="1" applyBorder="1" applyProtection="1"/>
    <xf numFmtId="0" fontId="4" fillId="0" borderId="26" xfId="0" applyFont="1" applyBorder="1" applyAlignment="1">
      <alignment horizontal="center"/>
    </xf>
    <xf numFmtId="0" fontId="4" fillId="0" borderId="48" xfId="0" applyFont="1" applyBorder="1" applyAlignment="1" applyProtection="1">
      <alignment horizontal="left"/>
    </xf>
    <xf numFmtId="166" fontId="4" fillId="0" borderId="48" xfId="0" applyNumberFormat="1" applyFont="1" applyBorder="1" applyProtection="1"/>
    <xf numFmtId="166" fontId="4" fillId="0" borderId="73" xfId="0" applyNumberFormat="1" applyFont="1" applyBorder="1" applyProtection="1"/>
    <xf numFmtId="0" fontId="4" fillId="8" borderId="74" xfId="0" applyFont="1" applyFill="1" applyBorder="1" applyAlignment="1">
      <alignment horizontal="center"/>
    </xf>
    <xf numFmtId="0" fontId="4" fillId="8" borderId="7" xfId="0" applyFont="1" applyFill="1" applyBorder="1" applyAlignment="1" applyProtection="1">
      <alignment horizontal="left"/>
    </xf>
    <xf numFmtId="166" fontId="4" fillId="8" borderId="7" xfId="0" applyNumberFormat="1" applyFont="1" applyFill="1" applyBorder="1" applyProtection="1"/>
    <xf numFmtId="166" fontId="4" fillId="8" borderId="67" xfId="0" applyNumberFormat="1" applyFont="1" applyFill="1" applyBorder="1" applyProtection="1"/>
    <xf numFmtId="0" fontId="4" fillId="9" borderId="27" xfId="0" applyNumberFormat="1" applyFont="1" applyFill="1" applyBorder="1" applyAlignment="1">
      <alignment horizontal="right" vertical="center"/>
    </xf>
    <xf numFmtId="166" fontId="4" fillId="0" borderId="62" xfId="0" applyNumberFormat="1" applyFont="1" applyBorder="1" applyProtection="1"/>
    <xf numFmtId="0" fontId="43" fillId="0" borderId="0" xfId="0" applyFont="1" applyBorder="1" applyAlignment="1">
      <alignment horizontal="center"/>
    </xf>
    <xf numFmtId="0" fontId="3" fillId="7" borderId="45" xfId="0" applyFont="1" applyFill="1" applyBorder="1" applyAlignment="1">
      <alignment horizontal="center"/>
    </xf>
    <xf numFmtId="0" fontId="3" fillId="7" borderId="27" xfId="0" applyFont="1" applyFill="1" applyBorder="1" applyAlignment="1" applyProtection="1">
      <alignment horizontal="left"/>
    </xf>
    <xf numFmtId="166" fontId="3" fillId="7" borderId="27" xfId="0" applyNumberFormat="1" applyFont="1" applyFill="1" applyBorder="1" applyProtection="1"/>
    <xf numFmtId="166" fontId="3" fillId="7" borderId="73" xfId="0" applyNumberFormat="1" applyFont="1" applyFill="1" applyBorder="1" applyProtection="1"/>
    <xf numFmtId="166" fontId="3" fillId="7" borderId="67" xfId="0" applyNumberFormat="1" applyFont="1" applyFill="1" applyBorder="1" applyProtection="1"/>
    <xf numFmtId="166" fontId="4" fillId="0" borderId="28" xfId="0" applyNumberFormat="1" applyFont="1" applyBorder="1" applyProtection="1"/>
    <xf numFmtId="166" fontId="4" fillId="0" borderId="75" xfId="0" applyNumberFormat="1" applyFont="1" applyBorder="1" applyAlignment="1" applyProtection="1">
      <alignment horizontal="center"/>
    </xf>
    <xf numFmtId="166" fontId="4" fillId="0" borderId="76" xfId="0" applyNumberFormat="1" applyFont="1" applyBorder="1" applyProtection="1"/>
    <xf numFmtId="0" fontId="4" fillId="0" borderId="77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166" fontId="4" fillId="0" borderId="57" xfId="0" applyNumberFormat="1" applyFont="1" applyBorder="1" applyProtection="1"/>
    <xf numFmtId="166" fontId="4" fillId="0" borderId="58" xfId="0" applyNumberFormat="1" applyFont="1" applyBorder="1" applyProtection="1"/>
    <xf numFmtId="0" fontId="14" fillId="4" borderId="78" xfId="0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 vertical="center" wrapText="1"/>
    </xf>
    <xf numFmtId="166" fontId="4" fillId="4" borderId="60" xfId="0" applyNumberFormat="1" applyFont="1" applyFill="1" applyBorder="1" applyAlignment="1" applyProtection="1">
      <alignment horizontal="center" vertical="center" wrapText="1"/>
    </xf>
    <xf numFmtId="166" fontId="30" fillId="4" borderId="61" xfId="0" applyNumberFormat="1" applyFont="1" applyFill="1" applyBorder="1" applyAlignment="1" applyProtection="1">
      <alignment horizontal="center" vertical="center" wrapText="1"/>
      <protection locked="0"/>
    </xf>
    <xf numFmtId="0" fontId="14" fillId="4" borderId="79" xfId="0" applyFont="1" applyFill="1" applyBorder="1" applyAlignment="1">
      <alignment horizontal="center" vertical="center" wrapText="1"/>
    </xf>
    <xf numFmtId="0" fontId="14" fillId="4" borderId="80" xfId="0" applyFont="1" applyFill="1" applyBorder="1" applyAlignment="1">
      <alignment horizontal="center" vertical="center" wrapText="1"/>
    </xf>
    <xf numFmtId="0" fontId="2" fillId="4" borderId="81" xfId="0" applyFont="1" applyFill="1" applyBorder="1" applyAlignment="1">
      <alignment horizontal="center" vertical="center" wrapText="1"/>
    </xf>
    <xf numFmtId="0" fontId="30" fillId="4" borderId="82" xfId="0" applyFont="1" applyFill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>
      <alignment horizontal="center"/>
    </xf>
    <xf numFmtId="0" fontId="4" fillId="0" borderId="83" xfId="0" applyFont="1" applyBorder="1" applyAlignment="1" applyProtection="1">
      <alignment horizontal="left"/>
    </xf>
    <xf numFmtId="166" fontId="4" fillId="0" borderId="83" xfId="0" applyNumberFormat="1" applyFont="1" applyBorder="1" applyProtection="1"/>
    <xf numFmtId="0" fontId="2" fillId="0" borderId="34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/>
    </xf>
    <xf numFmtId="166" fontId="4" fillId="0" borderId="0" xfId="0" applyNumberFormat="1" applyFont="1" applyBorder="1" applyProtection="1"/>
    <xf numFmtId="166" fontId="3" fillId="0" borderId="0" xfId="0" applyNumberFormat="1" applyFont="1" applyBorder="1" applyProtection="1"/>
    <xf numFmtId="0" fontId="4" fillId="0" borderId="0" xfId="0" applyFont="1" applyBorder="1" applyAlignment="1">
      <alignment horizontal="center"/>
    </xf>
    <xf numFmtId="166" fontId="2" fillId="0" borderId="0" xfId="0" applyNumberFormat="1" applyFont="1" applyBorder="1" applyProtection="1"/>
    <xf numFmtId="0" fontId="44" fillId="0" borderId="0" xfId="0" applyFont="1" applyBorder="1" applyAlignment="1">
      <alignment horizontal="center"/>
    </xf>
    <xf numFmtId="0" fontId="44" fillId="0" borderId="0" xfId="0" applyFont="1" applyBorder="1" applyAlignment="1" applyProtection="1">
      <alignment horizontal="left"/>
    </xf>
    <xf numFmtId="166" fontId="44" fillId="0" borderId="0" xfId="0" applyNumberFormat="1" applyFont="1" applyBorder="1" applyProtection="1"/>
    <xf numFmtId="0" fontId="0" fillId="0" borderId="0" xfId="0" applyBorder="1"/>
  </cellXfs>
  <cellStyles count="3">
    <cellStyle name="Dziesiętny 2" xfId="2"/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Arial" pitchFamily="34" charset="0"/>
                <a:cs typeface="Arial" pitchFamily="34" charset="0"/>
              </a:defRPr>
            </a:pPr>
            <a:r>
              <a:rPr lang="pl-PL" sz="1000">
                <a:latin typeface="Arial" pitchFamily="34" charset="0"/>
                <a:cs typeface="Arial" pitchFamily="34" charset="0"/>
              </a:rPr>
              <a:t>Liczba</a:t>
            </a:r>
            <a:r>
              <a:rPr lang="pl-PL" sz="1000" baseline="0">
                <a:latin typeface="Arial" pitchFamily="34" charset="0"/>
                <a:cs typeface="Arial" pitchFamily="34" charset="0"/>
              </a:rPr>
              <a:t> zarejestrowanych bezrobotnych</a:t>
            </a:r>
          </a:p>
          <a:p>
            <a:pPr>
              <a:defRPr sz="1000">
                <a:latin typeface="Arial" pitchFamily="34" charset="0"/>
                <a:cs typeface="Arial" pitchFamily="34" charset="0"/>
              </a:defRPr>
            </a:pPr>
            <a:r>
              <a:rPr lang="pl-PL" sz="1000" baseline="0">
                <a:latin typeface="Arial" pitchFamily="34" charset="0"/>
                <a:cs typeface="Arial" pitchFamily="34" charset="0"/>
              </a:rPr>
              <a:t>w województwie lubuskim od VII 2019r. do VII 2020r.</a:t>
            </a:r>
            <a:endParaRPr lang="pl-PL" sz="1000">
              <a:latin typeface="Arial" pitchFamily="34" charset="0"/>
              <a:cs typeface="Arial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8974409448818898E-2"/>
          <c:y val="0.18981481481481483"/>
          <c:w val="0.87047003499562559"/>
          <c:h val="0.5867982648002333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</c:spPr>
          <c:invertIfNegative val="0"/>
          <c:dLbls>
            <c:dLbl>
              <c:idx val="0"/>
              <c:layout>
                <c:manualLayout>
                  <c:x val="2.8797696184305254E-3"/>
                  <c:y val="1.361672928138884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3859649122807018E-4"/>
                  <c:y val="1.851851851851851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6802809280042091E-17"/>
                  <c:y val="9.258894721493146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3391892428133308E-3"/>
                  <c:y val="-3.540390784485272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9047295114028672E-4"/>
                  <c:y val="1.71567769715060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2.9228527859508801E-4"/>
                  <c:y val="1.688470313759799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9239766081871343E-3"/>
                  <c:y val="1.38888888888888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3.0701754385964912E-3"/>
                  <c:y val="1.38888888888888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2.7892755576742886E-3"/>
                  <c:y val="-1.48149606299212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2.9240708168264957E-3"/>
                  <c:y val="-1.22007874015748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3.0643455580578525E-3"/>
                  <c:y val="-6.945209973753357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2.791028991939682E-3"/>
                  <c:y val="-3.867125984251968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2.9376599323831911E-3"/>
                  <c:y val="8.796259842519608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700" b="1">
                    <a:latin typeface="Arial" pitchFamily="34" charset="0"/>
                    <a:cs typeface="Arial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'Wykresy VII 20'!$B$3:$B$15</c:f>
              <c:strCache>
                <c:ptCount val="13"/>
                <c:pt idx="0">
                  <c:v>VII 2019r.</c:v>
                </c:pt>
                <c:pt idx="1">
                  <c:v>VIII 2019r.</c:v>
                </c:pt>
                <c:pt idx="2">
                  <c:v>IX 2019r.</c:v>
                </c:pt>
                <c:pt idx="3">
                  <c:v>X 2019r.</c:v>
                </c:pt>
                <c:pt idx="4">
                  <c:v>XI 2019r.</c:v>
                </c:pt>
                <c:pt idx="5">
                  <c:v>XII 2019r.</c:v>
                </c:pt>
                <c:pt idx="6">
                  <c:v>I 2020r.</c:v>
                </c:pt>
                <c:pt idx="7">
                  <c:v>II 2020r.</c:v>
                </c:pt>
                <c:pt idx="8">
                  <c:v>III 2020r.</c:v>
                </c:pt>
                <c:pt idx="9">
                  <c:v>IV 2020r.</c:v>
                </c:pt>
                <c:pt idx="10">
                  <c:v>V 2020r.</c:v>
                </c:pt>
                <c:pt idx="11">
                  <c:v>VI 2020r.</c:v>
                </c:pt>
                <c:pt idx="12">
                  <c:v>VII 2020r.</c:v>
                </c:pt>
              </c:strCache>
            </c:strRef>
          </c:cat>
          <c:val>
            <c:numRef>
              <c:f>'Wykresy VII 20'!$C$3:$C$15</c:f>
              <c:numCache>
                <c:formatCode>General</c:formatCode>
                <c:ptCount val="13"/>
                <c:pt idx="0">
                  <c:v>18949</c:v>
                </c:pt>
                <c:pt idx="1">
                  <c:v>18673</c:v>
                </c:pt>
                <c:pt idx="2">
                  <c:v>18300</c:v>
                </c:pt>
                <c:pt idx="3">
                  <c:v>17926</c:v>
                </c:pt>
                <c:pt idx="4">
                  <c:v>17914</c:v>
                </c:pt>
                <c:pt idx="5">
                  <c:v>18498</c:v>
                </c:pt>
                <c:pt idx="6">
                  <c:v>20174</c:v>
                </c:pt>
                <c:pt idx="7">
                  <c:v>20079</c:v>
                </c:pt>
                <c:pt idx="8">
                  <c:v>19838</c:v>
                </c:pt>
                <c:pt idx="9">
                  <c:v>21613</c:v>
                </c:pt>
                <c:pt idx="10">
                  <c:v>23165</c:v>
                </c:pt>
                <c:pt idx="11">
                  <c:v>23529</c:v>
                </c:pt>
                <c:pt idx="12">
                  <c:v>23520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9"/>
        <c:axId val="246820792"/>
        <c:axId val="246817656"/>
      </c:barChart>
      <c:catAx>
        <c:axId val="246820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700">
                <a:latin typeface="Arial" pitchFamily="34" charset="0"/>
                <a:cs typeface="Arial" pitchFamily="34" charset="0"/>
              </a:defRPr>
            </a:pPr>
            <a:endParaRPr lang="pl-PL"/>
          </a:p>
        </c:txPr>
        <c:crossAx val="246817656"/>
        <c:crossesAt val="17000"/>
        <c:auto val="1"/>
        <c:lblAlgn val="ctr"/>
        <c:lblOffset val="100"/>
        <c:noMultiLvlLbl val="0"/>
      </c:catAx>
      <c:valAx>
        <c:axId val="246817656"/>
        <c:scaling>
          <c:orientation val="minMax"/>
          <c:max val="25000"/>
          <c:min val="1700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>
                <a:latin typeface="Arial" pitchFamily="34" charset="0"/>
                <a:cs typeface="Arial" pitchFamily="34" charset="0"/>
              </a:defRPr>
            </a:pPr>
            <a:endParaRPr lang="pl-PL"/>
          </a:p>
        </c:txPr>
        <c:crossAx val="246820792"/>
        <c:crosses val="autoZero"/>
        <c:crossBetween val="between"/>
        <c:majorUnit val="1000"/>
      </c:valAx>
    </c:plotArea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latin typeface="Arial" pitchFamily="34" charset="0"/>
                <a:cs typeface="Arial" pitchFamily="34" charset="0"/>
              </a:defRPr>
            </a:pPr>
            <a:r>
              <a:rPr lang="pl-PL" sz="1000" baseline="0">
                <a:latin typeface="Arial" pitchFamily="34" charset="0"/>
                <a:cs typeface="Arial" pitchFamily="34" charset="0"/>
              </a:rPr>
              <a:t>Liczba bezrobotnych skierowanych na wybrane </a:t>
            </a:r>
          </a:p>
          <a:p>
            <a:pPr>
              <a:defRPr sz="900">
                <a:latin typeface="Arial" pitchFamily="34" charset="0"/>
                <a:cs typeface="Arial" pitchFamily="34" charset="0"/>
              </a:defRPr>
            </a:pPr>
            <a:r>
              <a:rPr lang="pl-PL" sz="1000" baseline="0">
                <a:latin typeface="Arial" pitchFamily="34" charset="0"/>
                <a:cs typeface="Arial" pitchFamily="34" charset="0"/>
              </a:rPr>
              <a:t>nowe formy aktywizacji (wprowadzone od 27.V.2014 r.) </a:t>
            </a:r>
          </a:p>
          <a:p>
            <a:pPr>
              <a:defRPr sz="900">
                <a:latin typeface="Arial" pitchFamily="34" charset="0"/>
                <a:cs typeface="Arial" pitchFamily="34" charset="0"/>
              </a:defRPr>
            </a:pPr>
            <a:r>
              <a:rPr lang="pl-PL" sz="800" baseline="0">
                <a:latin typeface="Arial" pitchFamily="34" charset="0"/>
                <a:cs typeface="Arial" pitchFamily="34" charset="0"/>
              </a:rPr>
              <a:t>[narastająco od początku roku]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54191952120634601"/>
          <c:y val="0.19918864829396329"/>
          <c:w val="0.41662336793888027"/>
          <c:h val="0.7564626248344344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'Wykresy VII 20'!$J$3</c:f>
              <c:strCache>
                <c:ptCount val="1"/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'Wykresy VII 20'!$H$4:$H$9</c:f>
              <c:strCache>
                <c:ptCount val="6"/>
                <c:pt idx="0">
                  <c:v>Podjęcia pracy poza miejscem zamieszkania w ramach bonu na zasiedlenie</c:v>
                </c:pt>
                <c:pt idx="1">
                  <c:v>Podjęcia pracy w ramach bonu zatrudnieniowego</c:v>
                </c:pt>
                <c:pt idx="2">
                  <c:v>Podjęcie pracy w ramach refundacji składek na ubezpieczenie społeczne</c:v>
                </c:pt>
                <c:pt idx="3">
                  <c:v>Podjęcia pracy w ramach dofinansowania wynagrodzenia za zatrudnienie skierowanego 
bezrobotnego powyżej 50 r. życia</c:v>
                </c:pt>
                <c:pt idx="4">
                  <c:v>Rozpoczęcie szkolenia w ramach bonu szkoleniowego</c:v>
                </c:pt>
                <c:pt idx="5">
                  <c:v>Rozpoczęcie stażu w ramach bonu stażowego</c:v>
                </c:pt>
              </c:strCache>
            </c:strRef>
          </c:cat>
          <c:val>
            <c:numRef>
              <c:f>'Wykresy VII 20'!$I$4:$I$9</c:f>
              <c:numCache>
                <c:formatCode>General</c:formatCode>
                <c:ptCount val="6"/>
                <c:pt idx="0">
                  <c:v>81</c:v>
                </c:pt>
                <c:pt idx="1">
                  <c:v>1</c:v>
                </c:pt>
                <c:pt idx="2">
                  <c:v>0</c:v>
                </c:pt>
                <c:pt idx="3">
                  <c:v>18</c:v>
                </c:pt>
                <c:pt idx="4">
                  <c:v>26</c:v>
                </c:pt>
                <c:pt idx="5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46814912"/>
        <c:axId val="246821184"/>
      </c:barChart>
      <c:catAx>
        <c:axId val="2468149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anchor="ctr" anchorCtr="0"/>
          <a:lstStyle/>
          <a:p>
            <a:pPr>
              <a:defRPr sz="700" baseline="0">
                <a:latin typeface="Arial" pitchFamily="34" charset="0"/>
                <a:cs typeface="Arial" pitchFamily="34" charset="0"/>
              </a:defRPr>
            </a:pPr>
            <a:endParaRPr lang="pl-PL"/>
          </a:p>
        </c:txPr>
        <c:crossAx val="246821184"/>
        <c:crosses val="autoZero"/>
        <c:auto val="1"/>
        <c:lblAlgn val="ctr"/>
        <c:lblOffset val="100"/>
        <c:noMultiLvlLbl val="0"/>
      </c:catAx>
      <c:valAx>
        <c:axId val="246821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6814912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0" i="0" baseline="0">
                <a:latin typeface="Arial" pitchFamily="34" charset="0"/>
                <a:cs typeface="Arial" pitchFamily="34" charset="0"/>
              </a:defRPr>
            </a:pPr>
            <a:r>
              <a:rPr lang="pl-PL" sz="970" i="0" baseline="0">
                <a:latin typeface="Arial" pitchFamily="34" charset="0"/>
                <a:cs typeface="Arial" pitchFamily="34" charset="0"/>
              </a:rPr>
              <a:t>Wolne miejsca pracy i miejsca aktywizacji zawodowej</a:t>
            </a:r>
          </a:p>
          <a:p>
            <a:pPr>
              <a:defRPr sz="970" i="0" baseline="0">
                <a:latin typeface="Arial" pitchFamily="34" charset="0"/>
                <a:cs typeface="Arial" pitchFamily="34" charset="0"/>
              </a:defRPr>
            </a:pPr>
            <a:r>
              <a:rPr lang="pl-PL" sz="970" i="0" baseline="0">
                <a:latin typeface="Arial" pitchFamily="34" charset="0"/>
                <a:cs typeface="Arial" pitchFamily="34" charset="0"/>
              </a:rPr>
              <a:t>zgłoszone do PUP w województwie lubuskim w okresach</a:t>
            </a:r>
          </a:p>
          <a:p>
            <a:pPr>
              <a:defRPr sz="970" i="0" baseline="0">
                <a:latin typeface="Arial" pitchFamily="34" charset="0"/>
                <a:cs typeface="Arial" pitchFamily="34" charset="0"/>
              </a:defRPr>
            </a:pPr>
            <a:r>
              <a:rPr lang="pl-PL" sz="970" i="0" baseline="0">
                <a:latin typeface="Arial" pitchFamily="34" charset="0"/>
                <a:cs typeface="Arial" pitchFamily="34" charset="0"/>
              </a:rPr>
              <a:t>od II 2019r. do VII 2019r. oraz od II 2020r. do VII 2020r.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13298337707784E-2"/>
          <c:y val="0.21990740740740741"/>
          <c:w val="0.88283114610673663"/>
          <c:h val="0.58088728492271802"/>
        </c:manualLayout>
      </c:layout>
      <c:bar3D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FFF200"/>
                </a:gs>
                <a:gs pos="45000">
                  <a:srgbClr val="FF7A00"/>
                </a:gs>
                <a:gs pos="70000">
                  <a:srgbClr val="FF0300"/>
                </a:gs>
                <a:gs pos="100000">
                  <a:srgbClr val="4D0808"/>
                </a:gs>
              </a:gsLst>
              <a:lin ang="5400000" scaled="0"/>
            </a:gradFill>
          </c:spPr>
          <c:invertIfNegative val="0"/>
          <c:dLbls>
            <c:dLbl>
              <c:idx val="0"/>
              <c:layout>
                <c:manualLayout>
                  <c:x val="1.1670395864291368E-2"/>
                  <c:y val="-1.2820512820512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5.8601351620635274E-3"/>
                  <c:y val="8.54700854700854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8417055243365992E-3"/>
                  <c:y val="8.54700854700854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5.8351568198395333E-3"/>
                  <c:y val="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5.834856326256398E-3"/>
                  <c:y val="-7.4786324786324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4537152487175492E-2"/>
                  <c:y val="-1.3957515760690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8.6767895878524948E-3"/>
                  <c:y val="7.123628777172084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8.676789587852494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2.9680997033722195E-3"/>
                  <c:y val="8.54700854700854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8.8034115041476652E-3"/>
                  <c:y val="8.54700854700854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5.8351568198394266E-3"/>
                  <c:y val="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2.9936062764388724E-3"/>
                  <c:y val="-1.06837606837606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700" b="1">
                    <a:latin typeface="Arial" pitchFamily="34" charset="0"/>
                    <a:cs typeface="Arial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'Wykresy VII 20'!$E$6:$E$18</c:f>
              <c:strCache>
                <c:ptCount val="13"/>
                <c:pt idx="0">
                  <c:v>II 2019r.</c:v>
                </c:pt>
                <c:pt idx="1">
                  <c:v>III 2019r.</c:v>
                </c:pt>
                <c:pt idx="2">
                  <c:v>IV 2019r.</c:v>
                </c:pt>
                <c:pt idx="3">
                  <c:v>V 2019r.</c:v>
                </c:pt>
                <c:pt idx="4">
                  <c:v>VI 2019r.</c:v>
                </c:pt>
                <c:pt idx="5">
                  <c:v>VII 2019r.</c:v>
                </c:pt>
                <c:pt idx="7">
                  <c:v>II 2020r.</c:v>
                </c:pt>
                <c:pt idx="8">
                  <c:v>III 2020r.</c:v>
                </c:pt>
                <c:pt idx="9">
                  <c:v>IV 2020r.</c:v>
                </c:pt>
                <c:pt idx="10">
                  <c:v>V 2020r.</c:v>
                </c:pt>
                <c:pt idx="11">
                  <c:v>VI 2020r.</c:v>
                </c:pt>
                <c:pt idx="12">
                  <c:v>VII 2020r.</c:v>
                </c:pt>
              </c:strCache>
            </c:strRef>
          </c:cat>
          <c:val>
            <c:numRef>
              <c:f>'Wykresy VII 20'!$F$6:$F$18</c:f>
              <c:numCache>
                <c:formatCode>General</c:formatCode>
                <c:ptCount val="13"/>
                <c:pt idx="0">
                  <c:v>4350</c:v>
                </c:pt>
                <c:pt idx="1">
                  <c:v>4415</c:v>
                </c:pt>
                <c:pt idx="2">
                  <c:v>4133</c:v>
                </c:pt>
                <c:pt idx="3">
                  <c:v>4267</c:v>
                </c:pt>
                <c:pt idx="4">
                  <c:v>3510</c:v>
                </c:pt>
                <c:pt idx="5">
                  <c:v>4729</c:v>
                </c:pt>
                <c:pt idx="7">
                  <c:v>3319</c:v>
                </c:pt>
                <c:pt idx="8">
                  <c:v>2028</c:v>
                </c:pt>
                <c:pt idx="9">
                  <c:v>2950</c:v>
                </c:pt>
                <c:pt idx="10">
                  <c:v>3029</c:v>
                </c:pt>
                <c:pt idx="11">
                  <c:v>4007</c:v>
                </c:pt>
                <c:pt idx="12">
                  <c:v>4509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shape val="box"/>
        <c:axId val="246821576"/>
        <c:axId val="246820008"/>
        <c:axId val="0"/>
      </c:bar3DChart>
      <c:catAx>
        <c:axId val="246821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700">
                <a:latin typeface="Arial" pitchFamily="34" charset="0"/>
                <a:cs typeface="Arial" pitchFamily="34" charset="0"/>
              </a:defRPr>
            </a:pPr>
            <a:endParaRPr lang="pl-PL"/>
          </a:p>
        </c:txPr>
        <c:crossAx val="246820008"/>
        <c:crosses val="autoZero"/>
        <c:auto val="1"/>
        <c:lblAlgn val="ctr"/>
        <c:lblOffset val="100"/>
        <c:noMultiLvlLbl val="0"/>
      </c:catAx>
      <c:valAx>
        <c:axId val="24682000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700">
                <a:latin typeface="Arial" pitchFamily="34" charset="0"/>
                <a:cs typeface="Arial" pitchFamily="34" charset="0"/>
              </a:defRPr>
            </a:pPr>
            <a:endParaRPr lang="pl-PL"/>
          </a:p>
        </c:txPr>
        <c:crossAx val="2468215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pl-PL" sz="1000" b="1">
                <a:latin typeface="Arial" panose="020B0604020202020204" pitchFamily="34" charset="0"/>
                <a:cs typeface="Arial" panose="020B0604020202020204" pitchFamily="34" charset="0"/>
              </a:rPr>
              <a:t>Struktura</a:t>
            </a:r>
            <a:r>
              <a:rPr lang="pl-PL" sz="1000" b="1" baseline="0">
                <a:latin typeface="Arial" panose="020B0604020202020204" pitchFamily="34" charset="0"/>
                <a:cs typeface="Arial" panose="020B0604020202020204" pitchFamily="34" charset="0"/>
              </a:rPr>
              <a:t> odpływu z ewidencji bezrobotnych</a:t>
            </a:r>
          </a:p>
          <a:p>
            <a:pPr>
              <a:defRPr sz="1000" b="1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000" b="1" baseline="0">
                <a:latin typeface="Arial" panose="020B0604020202020204" pitchFamily="34" charset="0"/>
                <a:cs typeface="Arial" panose="020B0604020202020204" pitchFamily="34" charset="0"/>
              </a:rPr>
              <a:t>w lipcu 2020r.</a:t>
            </a:r>
            <a:endParaRPr lang="pl-PL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l-PL"/>
        </a:p>
      </c:txPr>
    </c:title>
    <c:autoTitleDeleted val="0"/>
    <c:view3D>
      <c:rotX val="30"/>
      <c:rotY val="310"/>
      <c:depthPercent val="10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8978778293738922"/>
          <c:y val="0.33103543307086608"/>
          <c:w val="0.49209166161922069"/>
          <c:h val="0.39583333333333331"/>
        </c:manualLayout>
      </c:layout>
      <c:pie3DChart>
        <c:varyColors val="1"/>
        <c:ser>
          <c:idx val="0"/>
          <c:order val="0"/>
          <c:spPr>
            <a:ln>
              <a:noFill/>
            </a:ln>
          </c:spPr>
          <c:explosion val="10"/>
          <c:dPt>
            <c:idx val="0"/>
            <c:bubble3D val="0"/>
            <c:spPr>
              <a:solidFill>
                <a:schemeClr val="accent1"/>
              </a:solidFill>
              <a:ln w="25400"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noFill/>
              </a:ln>
              <a:effectLst/>
              <a:sp3d/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noFill/>
              </a:ln>
              <a:effectLst/>
              <a:sp3d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noFill/>
              </a:ln>
              <a:effectLst/>
              <a:sp3d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noFill/>
              </a:ln>
              <a:effectLst/>
              <a:sp3d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noFill/>
              </a:ln>
              <a:effectLst/>
              <a:sp3d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noFill/>
              </a:ln>
              <a:effectLst/>
              <a:sp3d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noFill/>
              </a:ln>
              <a:effectLst/>
              <a:sp3d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noFill/>
              </a:ln>
              <a:effectLst/>
              <a:sp3d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noFill/>
              </a:ln>
              <a:effectLst/>
              <a:sp3d/>
            </c:spPr>
          </c:dPt>
          <c:dLbls>
            <c:dLbl>
              <c:idx val="0"/>
              <c:layout>
                <c:manualLayout>
                  <c:x val="2.9117482109608094E-2"/>
                  <c:y val="-4.72621391076115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7.2013257958139745E-2"/>
                  <c:y val="-0.1152755905511811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7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2FCDDEA8-7604-4961-B0C2-0916938FFFEF}" type="CATEGORYNAME">
                      <a:rPr lang="en-US"/>
                      <a:pPr>
                        <a:defRPr sz="700"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[NAZWA KATEGORII]</a:t>
                    </a:fld>
                    <a:r>
                      <a:rPr lang="en-US" baseline="0"/>
                      <a:t>;</a:t>
                    </a:r>
                  </a:p>
                  <a:p>
                    <a:pPr>
                      <a:defRPr sz="700">
                        <a:latin typeface="Arial" panose="020B0604020202020204" pitchFamily="34" charset="0"/>
                        <a:cs typeface="Arial" panose="020B0604020202020204" pitchFamily="34" charset="0"/>
                      </a:defRPr>
                    </a:pPr>
                    <a:r>
                      <a:rPr lang="en-US" baseline="0"/>
                      <a:t> </a:t>
                    </a:r>
                    <a:fld id="{EEC4D2EF-3E58-44E0-9259-9558030DFF06}" type="VALUE">
                      <a:rPr lang="en-US" baseline="0"/>
                      <a:pPr>
                        <a:defRPr sz="700"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[WARTOŚĆ]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7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pl-PL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074029207887471"/>
                      <c:h val="0.16142486876640422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0.10862058909302993"/>
                  <c:y val="1.614698162729658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7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65D1C1BA-CC2D-41D8-8E82-D6638532581F}" type="CATEGORYNAME">
                      <a:rPr lang="en-US"/>
                      <a:pPr>
                        <a:defRPr sz="700"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[NAZWA KATEGORII]</a:t>
                    </a:fld>
                    <a:r>
                      <a:rPr lang="en-US" baseline="0"/>
                      <a:t>;</a:t>
                    </a:r>
                  </a:p>
                  <a:p>
                    <a:pPr>
                      <a:defRPr sz="700">
                        <a:latin typeface="Arial" panose="020B0604020202020204" pitchFamily="34" charset="0"/>
                        <a:cs typeface="Arial" panose="020B0604020202020204" pitchFamily="34" charset="0"/>
                      </a:defRPr>
                    </a:pPr>
                    <a:fld id="{F5F76092-1E41-4212-B8D9-298846E67D0B}" type="VALUE">
                      <a:rPr lang="en-US" baseline="0"/>
                      <a:pPr>
                        <a:defRPr sz="700"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[WARTOŚĆ]</a:t>
                    </a:fld>
                    <a:endParaRPr lang="pl-PL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7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pl-PL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512080220741638"/>
                      <c:h val="0.1898786089238845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8.825975278731174E-2"/>
                  <c:y val="0.1469378280839895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7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9429ECE2-1CE1-4384-B723-235F1CDFD42C}" type="CATEGORYNAME">
                      <a:rPr lang="en-US"/>
                      <a:pPr>
                        <a:defRPr sz="700"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[NAZWA KATEGORII]</a:t>
                    </a:fld>
                    <a:r>
                      <a:rPr lang="en-US" baseline="0"/>
                      <a:t>; </a:t>
                    </a:r>
                  </a:p>
                  <a:p>
                    <a:pPr>
                      <a:defRPr sz="700">
                        <a:latin typeface="Arial" panose="020B0604020202020204" pitchFamily="34" charset="0"/>
                        <a:cs typeface="Arial" panose="020B0604020202020204" pitchFamily="34" charset="0"/>
                      </a:defRPr>
                    </a:pPr>
                    <a:fld id="{C94D7B8C-E5B9-44E1-96C1-B04F1EC6F6A1}" type="VALUE">
                      <a:rPr lang="en-US" baseline="0"/>
                      <a:pPr>
                        <a:defRPr sz="700"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[WARTOŚĆ]</a:t>
                    </a:fld>
                    <a:endParaRPr lang="pl-PL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7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pl-PL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314826031361461"/>
                      <c:h val="0.12562499999999999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-1.346613724566491E-2"/>
                  <c:y val="0.1413973097112860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7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EF88E4A4-BC5E-4215-88EC-3424294E5FB1}" type="CATEGORYNAME">
                      <a:rPr lang="en-US"/>
                      <a:pPr>
                        <a:defRPr sz="700"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[NAZWA KATEGORII]</a:t>
                    </a:fld>
                    <a:r>
                      <a:rPr lang="en-US" baseline="0"/>
                      <a:t>;</a:t>
                    </a:r>
                  </a:p>
                  <a:p>
                    <a:pPr>
                      <a:defRPr sz="700">
                        <a:latin typeface="Arial" panose="020B0604020202020204" pitchFamily="34" charset="0"/>
                        <a:cs typeface="Arial" panose="020B0604020202020204" pitchFamily="34" charset="0"/>
                      </a:defRPr>
                    </a:pPr>
                    <a:r>
                      <a:rPr lang="en-US" baseline="0"/>
                      <a:t> </a:t>
                    </a:r>
                    <a:fld id="{F1730150-6C05-472C-82F6-F613719480CB}" type="VALUE">
                      <a:rPr lang="en-US" baseline="0"/>
                      <a:pPr>
                        <a:defRPr sz="700"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[WARTOŚĆ]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7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pl-PL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559548646162819"/>
                      <c:h val="0.12365583989501312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5"/>
              <c:layout>
                <c:manualLayout>
                  <c:x val="-0.13781927900038135"/>
                  <c:y val="0.15022506561679791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7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56012B3B-946B-4EDD-BBEC-605A9A3F07F1}" type="CATEGORYNAME">
                      <a:rPr lang="en-US"/>
                      <a:pPr>
                        <a:defRPr sz="700"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[NAZWA KATEGORII]</a:t>
                    </a:fld>
                    <a:r>
                      <a:rPr lang="en-US" baseline="0"/>
                      <a:t>; </a:t>
                    </a:r>
                  </a:p>
                  <a:p>
                    <a:pPr>
                      <a:defRPr sz="700">
                        <a:latin typeface="Arial" panose="020B0604020202020204" pitchFamily="34" charset="0"/>
                        <a:cs typeface="Arial" panose="020B0604020202020204" pitchFamily="34" charset="0"/>
                      </a:defRPr>
                    </a:pPr>
                    <a:fld id="{141EAF79-7421-483D-B030-5B8183CA5F3A}" type="VALUE">
                      <a:rPr lang="en-US" baseline="0"/>
                      <a:pPr>
                        <a:defRPr sz="700"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[WARTOŚĆ]</a:t>
                    </a:fld>
                    <a:endParaRPr lang="pl-PL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7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pl-PL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913099295047701"/>
                      <c:h val="9.2335679081560054E-2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6"/>
              <c:layout>
                <c:manualLayout>
                  <c:x val="-0.12473585032640151"/>
                  <c:y val="0.13621292650918634"/>
                </c:manualLayout>
              </c:layout>
              <c:tx>
                <c:rich>
                  <a:bodyPr/>
                  <a:lstStyle/>
                  <a:p>
                    <a:fld id="{B857F5B6-7BF6-4305-ADF9-357D198D7D2A}" type="CATEGORYNAME">
                      <a:rPr lang="en-US"/>
                      <a:pPr/>
                      <a:t>[NAZWA KATEGORII]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B0952920-3EB3-41A2-91AB-A94CA4679FB6}" type="VALUE">
                      <a:rPr lang="en-US" baseline="0"/>
                      <a:pPr/>
                      <a:t>[WARTOŚĆ]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7"/>
              <c:layout>
                <c:manualLayout>
                  <c:x val="-9.2580703053144003E-2"/>
                  <c:y val="8.401017060367453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7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pl-PL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59440967314983"/>
                      <c:h val="0.17490321522309712"/>
                    </c:manualLayout>
                  </c15:layout>
                </c:ext>
              </c:extLst>
            </c:dLbl>
            <c:dLbl>
              <c:idx val="8"/>
              <c:layout>
                <c:manualLayout>
                  <c:x val="-0.17896572223343876"/>
                  <c:y val="-1.666683070866141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7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948CA185-04A5-42B7-ADF9-EF2C7711B572}" type="CATEGORYNAME">
                      <a:rPr lang="en-US"/>
                      <a:pPr>
                        <a:defRPr sz="700"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[NAZWA KATEGORII]</a:t>
                    </a:fld>
                    <a:r>
                      <a:rPr lang="en-US" baseline="0"/>
                      <a:t>; </a:t>
                    </a:r>
                  </a:p>
                  <a:p>
                    <a:pPr>
                      <a:defRPr sz="700">
                        <a:latin typeface="Arial" panose="020B0604020202020204" pitchFamily="34" charset="0"/>
                        <a:cs typeface="Arial" panose="020B0604020202020204" pitchFamily="34" charset="0"/>
                      </a:defRPr>
                    </a:pPr>
                    <a:fld id="{51B96166-186C-4EE9-8ED2-836587037D96}" type="VALUE">
                      <a:rPr lang="en-US" baseline="0"/>
                      <a:pPr>
                        <a:defRPr sz="700"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[WARTOŚĆ]</a:t>
                    </a:fld>
                    <a:endParaRPr lang="pl-PL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7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pl-PL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228122125759919"/>
                      <c:h val="0.34361712598425193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9"/>
              <c:layout>
                <c:manualLayout>
                  <c:x val="-0.13647811651748659"/>
                  <c:y val="-0.11153986220472441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7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549F7BD0-EC4C-4CB8-8BAD-92AAB9F5694E}" type="CATEGORYNAME">
                      <a:rPr lang="en-US" sz="700" baseline="0"/>
                      <a:pPr>
                        <a:defRPr sz="700"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[NAZWA KATEGORII]</a:t>
                    </a:fld>
                    <a:r>
                      <a:rPr lang="en-US" sz="700" baseline="0"/>
                      <a:t>; </a:t>
                    </a:r>
                  </a:p>
                  <a:p>
                    <a:pPr>
                      <a:defRPr sz="700">
                        <a:latin typeface="Arial" panose="020B0604020202020204" pitchFamily="34" charset="0"/>
                        <a:cs typeface="Arial" panose="020B0604020202020204" pitchFamily="34" charset="0"/>
                      </a:defRPr>
                    </a:pPr>
                    <a:fld id="{00BB3F39-B9AE-4EEE-8733-89827E84CF06}" type="VALUE">
                      <a:rPr lang="en-US" sz="700" baseline="0"/>
                      <a:pPr>
                        <a:defRPr sz="700"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[WARTOŚĆ]</a:t>
                    </a:fld>
                    <a:endParaRPr lang="pl-PL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7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pl-PL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531609195402298"/>
                      <c:h val="0.16208619083904835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0"/>
              <c:layout>
                <c:manualLayout>
                  <c:x val="-6.8350943311573237E-2"/>
                  <c:y val="-0.142388287401574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7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4BA2C239-4878-4B9B-82A1-349F33503682}" type="CATEGORYNAME">
                      <a:rPr lang="en-US"/>
                      <a:pPr>
                        <a:defRPr sz="700"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[NAZWA KATEGORII]</a:t>
                    </a:fld>
                    <a:r>
                      <a:rPr lang="en-US" baseline="0"/>
                      <a:t>;</a:t>
                    </a:r>
                  </a:p>
                  <a:p>
                    <a:pPr>
                      <a:defRPr sz="700">
                        <a:latin typeface="Arial" panose="020B0604020202020204" pitchFamily="34" charset="0"/>
                        <a:cs typeface="Arial" panose="020B0604020202020204" pitchFamily="34" charset="0"/>
                      </a:defRPr>
                    </a:pPr>
                    <a:r>
                      <a:rPr lang="en-US" baseline="0"/>
                      <a:t> </a:t>
                    </a:r>
                    <a:fld id="{F746AFF4-611D-44EE-BA4A-83B891CD7632}" type="VALUE">
                      <a:rPr lang="en-US" baseline="0"/>
                      <a:pPr>
                        <a:defRPr sz="700"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[WARTOŚĆ]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7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pl-PL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835565426116608"/>
                      <c:h val="0.16746259842519681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1"/>
              <c:layout>
                <c:manualLayout>
                  <c:x val="-1.2129797877829375E-2"/>
                  <c:y val="-0.202812664041994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7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DA25F39A-FC82-4891-AB13-30320E603159}" type="CATEGORYNAME">
                      <a:rPr lang="en-US" baseline="0"/>
                      <a:pPr>
                        <a:defRPr sz="700"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[NAZWA KATEGORII]</a:t>
                    </a:fld>
                    <a:r>
                      <a:rPr lang="en-US" baseline="0"/>
                      <a:t>;</a:t>
                    </a:r>
                  </a:p>
                  <a:p>
                    <a:pPr>
                      <a:defRPr sz="700">
                        <a:latin typeface="Arial" panose="020B0604020202020204" pitchFamily="34" charset="0"/>
                        <a:cs typeface="Arial" panose="020B0604020202020204" pitchFamily="34" charset="0"/>
                      </a:defRPr>
                    </a:pPr>
                    <a:fld id="{6F45670E-F5C7-4D3C-BD81-D9D1ABBDCAF0}" type="VALUE">
                      <a:rPr lang="en-US" baseline="0"/>
                      <a:pPr>
                        <a:defRPr sz="700"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[WARTOŚĆ]</a:t>
                    </a:fld>
                    <a:endParaRPr lang="pl-PL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7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pl-PL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150458756757969"/>
                      <c:h val="0.17929035433070867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2"/>
              <c:layout>
                <c:manualLayout>
                  <c:x val="9.52435112277632E-2"/>
                  <c:y val="-0.17827362204724409"/>
                </c:manualLayout>
              </c:layout>
              <c:tx>
                <c:rich>
                  <a:bodyPr/>
                  <a:lstStyle/>
                  <a:p>
                    <a:fld id="{C08FF6F7-6562-4640-A190-DFCC9333E96B}" type="CATEGORYNAME">
                      <a:rPr lang="en-US"/>
                      <a:pPr/>
                      <a:t>[NAZWA KATEGORII]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969DEE91-9DB3-4998-B9DF-A7D9EF5946AE}" type="VALUE">
                      <a:rPr lang="en-US" baseline="0"/>
                      <a:pPr/>
                      <a:t>[WARTOŚĆ]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'Wykresy VII 20'!$J$22:$J$34</c:f>
              <c:strCache>
                <c:ptCount val="13"/>
                <c:pt idx="0">
                  <c:v>Praca niesubsydiowana</c:v>
                </c:pt>
                <c:pt idx="1">
                  <c:v>Podjęcie działalności gospodarczej 
i inna praca</c:v>
                </c:pt>
                <c:pt idx="2">
                  <c:v>Podjęcie pracy w ramach refund. kosztów zatrud. bezrobotnego</c:v>
                </c:pt>
                <c:pt idx="3">
                  <c:v>Prace 
interwencyjne</c:v>
                </c:pt>
                <c:pt idx="4">
                  <c:v>Roboty 
publiczne</c:v>
                </c:pt>
                <c:pt idx="5">
                  <c:v>Szkolenia</c:v>
                </c:pt>
                <c:pt idx="6">
                  <c:v>Staże</c:v>
                </c:pt>
                <c:pt idx="7">
                  <c:v>Praca 
społecznie 
użyteczna</c:v>
                </c:pt>
                <c:pt idx="8">
                  <c:v>Odmowa bez uzasadnionej przyczyny przyjęcia propozycji odpowiedniej pracy lub innej formy pomocy, w tym w ramach PAI</c:v>
                </c:pt>
                <c:pt idx="9">
                  <c:v>Niepotwierdzenie gotowości do pracy</c:v>
                </c:pt>
                <c:pt idx="10">
                  <c:v>Dobrowolna rezygnacja ze statusu bezrobotnego</c:v>
                </c:pt>
                <c:pt idx="11">
                  <c:v>Nabycie praw emerytalnych lub rentowych</c:v>
                </c:pt>
                <c:pt idx="12">
                  <c:v>Inne</c:v>
                </c:pt>
              </c:strCache>
            </c:strRef>
          </c:cat>
          <c:val>
            <c:numRef>
              <c:f>'Wykresy VII 20'!$K$22:$K$34</c:f>
              <c:numCache>
                <c:formatCode>0.00%</c:formatCode>
                <c:ptCount val="13"/>
                <c:pt idx="0">
                  <c:v>0.48705599036724867</c:v>
                </c:pt>
                <c:pt idx="1">
                  <c:v>3.6122817579771226E-2</c:v>
                </c:pt>
                <c:pt idx="2">
                  <c:v>1.2999999999999999E-2</c:v>
                </c:pt>
                <c:pt idx="3">
                  <c:v>2.7393136664659843E-2</c:v>
                </c:pt>
                <c:pt idx="4">
                  <c:v>8.4286574352799518E-3</c:v>
                </c:pt>
                <c:pt idx="5">
                  <c:v>1.2642986152919929E-2</c:v>
                </c:pt>
                <c:pt idx="6">
                  <c:v>8.7898856110776635E-2</c:v>
                </c:pt>
                <c:pt idx="7">
                  <c:v>2.2275737507525588E-2</c:v>
                </c:pt>
                <c:pt idx="8">
                  <c:v>2.7393136664659843E-2</c:v>
                </c:pt>
                <c:pt idx="9">
                  <c:v>0.13004214328717639</c:v>
                </c:pt>
                <c:pt idx="10">
                  <c:v>5.9903672486453945E-2</c:v>
                </c:pt>
                <c:pt idx="11">
                  <c:v>4.8163756773028296E-3</c:v>
                </c:pt>
                <c:pt idx="12">
                  <c:v>8.3082480433473813E-2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12</xdr:row>
      <xdr:rowOff>142875</xdr:rowOff>
    </xdr:from>
    <xdr:to>
      <xdr:col>2</xdr:col>
      <xdr:colOff>161925</xdr:colOff>
      <xdr:row>12</xdr:row>
      <xdr:rowOff>142875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609600" y="4810125"/>
          <a:ext cx="95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28575</xdr:colOff>
      <xdr:row>14</xdr:row>
      <xdr:rowOff>142875</xdr:rowOff>
    </xdr:from>
    <xdr:to>
      <xdr:col>2</xdr:col>
      <xdr:colOff>142875</xdr:colOff>
      <xdr:row>14</xdr:row>
      <xdr:rowOff>152400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571500" y="5534025"/>
          <a:ext cx="1143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485775</xdr:colOff>
      <xdr:row>44</xdr:row>
      <xdr:rowOff>228600</xdr:rowOff>
    </xdr:from>
    <xdr:to>
      <xdr:col>2</xdr:col>
      <xdr:colOff>619125</xdr:colOff>
      <xdr:row>44</xdr:row>
      <xdr:rowOff>228600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028700" y="171926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</xdr:colOff>
      <xdr:row>0</xdr:row>
      <xdr:rowOff>38100</xdr:rowOff>
    </xdr:from>
    <xdr:to>
      <xdr:col>20</xdr:col>
      <xdr:colOff>333375</xdr:colOff>
      <xdr:row>19</xdr:row>
      <xdr:rowOff>9525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400050</xdr:colOff>
      <xdr:row>0</xdr:row>
      <xdr:rowOff>38100</xdr:rowOff>
    </xdr:from>
    <xdr:to>
      <xdr:col>27</xdr:col>
      <xdr:colOff>571500</xdr:colOff>
      <xdr:row>19</xdr:row>
      <xdr:rowOff>9525</xdr:rowOff>
    </xdr:to>
    <xdr:graphicFrame macro="">
      <xdr:nvGraphicFramePr>
        <xdr:cNvPr id="3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47624</xdr:colOff>
      <xdr:row>19</xdr:row>
      <xdr:rowOff>114300</xdr:rowOff>
    </xdr:from>
    <xdr:to>
      <xdr:col>20</xdr:col>
      <xdr:colOff>323849</xdr:colOff>
      <xdr:row>38</xdr:row>
      <xdr:rowOff>95250</xdr:rowOff>
    </xdr:to>
    <xdr:graphicFrame macro="">
      <xdr:nvGraphicFramePr>
        <xdr:cNvPr id="4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371476</xdr:colOff>
      <xdr:row>19</xdr:row>
      <xdr:rowOff>114300</xdr:rowOff>
    </xdr:from>
    <xdr:to>
      <xdr:col>27</xdr:col>
      <xdr:colOff>561976</xdr:colOff>
      <xdr:row>38</xdr:row>
      <xdr:rowOff>85725</xdr:rowOff>
    </xdr:to>
    <xdr:graphicFrame macro="">
      <xdr:nvGraphicFramePr>
        <xdr:cNvPr id="5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ACJE/Informacja%20miesi&#281;czna/STAN%20I%20STRUKTURA/2020r/Arkusz%20roboczy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n i struktura I 20"/>
      <sheetName val="Stan i struktura II 20"/>
      <sheetName val="Stan i struktura III 20"/>
      <sheetName val="Stan i struktura IV 20"/>
      <sheetName val="Stan i struktura V 20"/>
      <sheetName val="Stan i struktura VI 20"/>
      <sheetName val="Stan i struktura VII 20"/>
    </sheetNames>
    <sheetDataSet>
      <sheetData sheetId="0"/>
      <sheetData sheetId="1"/>
      <sheetData sheetId="2"/>
      <sheetData sheetId="3"/>
      <sheetData sheetId="4"/>
      <sheetData sheetId="5">
        <row r="6">
          <cell r="E6">
            <v>2103</v>
          </cell>
          <cell r="F6">
            <v>1298</v>
          </cell>
          <cell r="G6">
            <v>1697</v>
          </cell>
          <cell r="H6">
            <v>1907</v>
          </cell>
          <cell r="I6">
            <v>2152</v>
          </cell>
          <cell r="J6">
            <v>636</v>
          </cell>
          <cell r="K6">
            <v>1935</v>
          </cell>
          <cell r="L6">
            <v>857</v>
          </cell>
          <cell r="M6">
            <v>1246</v>
          </cell>
          <cell r="N6">
            <v>1134</v>
          </cell>
          <cell r="O6">
            <v>2439</v>
          </cell>
          <cell r="P6">
            <v>1920</v>
          </cell>
          <cell r="Q6">
            <v>2093</v>
          </cell>
          <cell r="R6">
            <v>2112</v>
          </cell>
          <cell r="S6">
            <v>23529</v>
          </cell>
        </row>
        <row r="46">
          <cell r="E46">
            <v>3736</v>
          </cell>
          <cell r="F46">
            <v>1433</v>
          </cell>
          <cell r="G46">
            <v>1215</v>
          </cell>
          <cell r="H46">
            <v>863</v>
          </cell>
          <cell r="I46">
            <v>1217</v>
          </cell>
          <cell r="J46">
            <v>491</v>
          </cell>
          <cell r="K46">
            <v>738</v>
          </cell>
          <cell r="L46">
            <v>581</v>
          </cell>
          <cell r="M46">
            <v>1699</v>
          </cell>
          <cell r="N46">
            <v>1449</v>
          </cell>
          <cell r="O46">
            <v>2729</v>
          </cell>
          <cell r="P46">
            <v>762</v>
          </cell>
          <cell r="Q46">
            <v>781</v>
          </cell>
          <cell r="R46">
            <v>1410</v>
          </cell>
          <cell r="S46">
            <v>19104</v>
          </cell>
        </row>
        <row r="49">
          <cell r="E49">
            <v>27</v>
          </cell>
          <cell r="F49">
            <v>16</v>
          </cell>
          <cell r="G49">
            <v>29</v>
          </cell>
          <cell r="H49">
            <v>16</v>
          </cell>
          <cell r="I49">
            <v>28</v>
          </cell>
          <cell r="J49">
            <v>10</v>
          </cell>
          <cell r="K49">
            <v>48</v>
          </cell>
          <cell r="L49">
            <v>23</v>
          </cell>
          <cell r="M49">
            <v>1</v>
          </cell>
          <cell r="N49">
            <v>16</v>
          </cell>
          <cell r="O49">
            <v>44</v>
          </cell>
          <cell r="P49">
            <v>10</v>
          </cell>
          <cell r="Q49">
            <v>96</v>
          </cell>
          <cell r="R49">
            <v>48</v>
          </cell>
          <cell r="S49">
            <v>412</v>
          </cell>
        </row>
        <row r="51">
          <cell r="E51">
            <v>3</v>
          </cell>
          <cell r="F51">
            <v>6</v>
          </cell>
          <cell r="G51">
            <v>21</v>
          </cell>
          <cell r="H51">
            <v>25</v>
          </cell>
          <cell r="I51">
            <v>41</v>
          </cell>
          <cell r="J51">
            <v>2</v>
          </cell>
          <cell r="K51">
            <v>30</v>
          </cell>
          <cell r="L51">
            <v>20</v>
          </cell>
          <cell r="M51">
            <v>9</v>
          </cell>
          <cell r="N51">
            <v>10</v>
          </cell>
          <cell r="O51">
            <v>6</v>
          </cell>
          <cell r="P51">
            <v>26</v>
          </cell>
          <cell r="Q51">
            <v>97</v>
          </cell>
          <cell r="R51">
            <v>15</v>
          </cell>
          <cell r="S51">
            <v>311</v>
          </cell>
        </row>
        <row r="53">
          <cell r="E53">
            <v>31</v>
          </cell>
          <cell r="F53">
            <v>20</v>
          </cell>
          <cell r="G53">
            <v>34</v>
          </cell>
          <cell r="H53">
            <v>49</v>
          </cell>
          <cell r="I53">
            <v>0</v>
          </cell>
          <cell r="J53">
            <v>2</v>
          </cell>
          <cell r="K53">
            <v>2</v>
          </cell>
          <cell r="L53">
            <v>8</v>
          </cell>
          <cell r="M53">
            <v>5</v>
          </cell>
          <cell r="N53">
            <v>34</v>
          </cell>
          <cell r="O53">
            <v>21</v>
          </cell>
          <cell r="P53">
            <v>8</v>
          </cell>
          <cell r="Q53">
            <v>11</v>
          </cell>
          <cell r="R53">
            <v>31</v>
          </cell>
          <cell r="S53">
            <v>256</v>
          </cell>
        </row>
        <row r="55">
          <cell r="E55">
            <v>19</v>
          </cell>
          <cell r="F55">
            <v>8</v>
          </cell>
          <cell r="G55">
            <v>20</v>
          </cell>
          <cell r="H55">
            <v>20</v>
          </cell>
          <cell r="I55">
            <v>8</v>
          </cell>
          <cell r="J55">
            <v>3</v>
          </cell>
          <cell r="K55">
            <v>7</v>
          </cell>
          <cell r="L55">
            <v>7</v>
          </cell>
          <cell r="M55">
            <v>0</v>
          </cell>
          <cell r="N55">
            <v>12</v>
          </cell>
          <cell r="O55">
            <v>10</v>
          </cell>
          <cell r="P55">
            <v>2</v>
          </cell>
          <cell r="Q55">
            <v>16</v>
          </cell>
          <cell r="R55">
            <v>5</v>
          </cell>
          <cell r="S55">
            <v>137</v>
          </cell>
        </row>
        <row r="57">
          <cell r="E57">
            <v>12</v>
          </cell>
          <cell r="F57">
            <v>17</v>
          </cell>
          <cell r="G57">
            <v>7</v>
          </cell>
          <cell r="H57">
            <v>32</v>
          </cell>
          <cell r="I57">
            <v>14</v>
          </cell>
          <cell r="J57">
            <v>2</v>
          </cell>
          <cell r="K57">
            <v>22</v>
          </cell>
          <cell r="L57">
            <v>3</v>
          </cell>
          <cell r="M57">
            <v>18</v>
          </cell>
          <cell r="N57">
            <v>11</v>
          </cell>
          <cell r="O57">
            <v>10</v>
          </cell>
          <cell r="P57">
            <v>5</v>
          </cell>
          <cell r="Q57">
            <v>28</v>
          </cell>
          <cell r="R57">
            <v>10</v>
          </cell>
          <cell r="S57">
            <v>191</v>
          </cell>
        </row>
        <row r="59">
          <cell r="E59">
            <v>6</v>
          </cell>
          <cell r="F59">
            <v>8</v>
          </cell>
          <cell r="G59">
            <v>8</v>
          </cell>
          <cell r="H59">
            <v>42</v>
          </cell>
          <cell r="I59">
            <v>8</v>
          </cell>
          <cell r="J59">
            <v>0</v>
          </cell>
          <cell r="K59">
            <v>4</v>
          </cell>
          <cell r="L59">
            <v>9</v>
          </cell>
          <cell r="M59">
            <v>11</v>
          </cell>
          <cell r="N59">
            <v>26</v>
          </cell>
          <cell r="O59">
            <v>11</v>
          </cell>
          <cell r="P59">
            <v>0</v>
          </cell>
          <cell r="Q59">
            <v>0</v>
          </cell>
          <cell r="R59">
            <v>7</v>
          </cell>
          <cell r="S59">
            <v>140</v>
          </cell>
        </row>
        <row r="61">
          <cell r="E61">
            <v>56</v>
          </cell>
          <cell r="F61">
            <v>37</v>
          </cell>
          <cell r="G61">
            <v>54</v>
          </cell>
          <cell r="H61">
            <v>90</v>
          </cell>
          <cell r="I61">
            <v>74</v>
          </cell>
          <cell r="J61">
            <v>18</v>
          </cell>
          <cell r="K61">
            <v>209</v>
          </cell>
          <cell r="L61">
            <v>50</v>
          </cell>
          <cell r="M61">
            <v>100</v>
          </cell>
          <cell r="N61">
            <v>13</v>
          </cell>
          <cell r="O61">
            <v>77</v>
          </cell>
          <cell r="P61">
            <v>52</v>
          </cell>
          <cell r="Q61">
            <v>41</v>
          </cell>
          <cell r="R61">
            <v>130</v>
          </cell>
          <cell r="S61">
            <v>1001</v>
          </cell>
        </row>
        <row r="63">
          <cell r="E63">
            <v>0</v>
          </cell>
          <cell r="F63">
            <v>21</v>
          </cell>
          <cell r="G63">
            <v>19</v>
          </cell>
          <cell r="H63">
            <v>0</v>
          </cell>
          <cell r="I63">
            <v>22</v>
          </cell>
          <cell r="J63">
            <v>23</v>
          </cell>
          <cell r="K63">
            <v>71</v>
          </cell>
          <cell r="L63">
            <v>8</v>
          </cell>
          <cell r="M63">
            <v>28</v>
          </cell>
          <cell r="N63">
            <v>38</v>
          </cell>
          <cell r="O63">
            <v>37</v>
          </cell>
          <cell r="P63">
            <v>12</v>
          </cell>
          <cell r="Q63">
            <v>52</v>
          </cell>
          <cell r="R63">
            <v>247</v>
          </cell>
          <cell r="S63">
            <v>578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A76"/>
  <sheetViews>
    <sheetView tabSelected="1" zoomScale="50" zoomScaleNormal="50" workbookViewId="0"/>
  </sheetViews>
  <sheetFormatPr defaultRowHeight="12.75"/>
  <cols>
    <col min="1" max="1" width="3.42578125" style="1" customWidth="1"/>
    <col min="2" max="2" width="4.7109375" style="1" customWidth="1"/>
    <col min="3" max="3" width="29.42578125" style="1" customWidth="1"/>
    <col min="4" max="4" width="59.28515625" style="1" customWidth="1"/>
    <col min="5" max="11" width="13.42578125" style="4" customWidth="1"/>
    <col min="12" max="12" width="12.5703125" style="4" customWidth="1"/>
    <col min="13" max="13" width="13.42578125" style="4" customWidth="1"/>
    <col min="14" max="14" width="12.5703125" style="4" customWidth="1"/>
    <col min="15" max="19" width="13.42578125" style="4" customWidth="1"/>
    <col min="20" max="20" width="10.7109375" style="1" bestFit="1" customWidth="1"/>
    <col min="21" max="16384" width="9.140625" style="1"/>
  </cols>
  <sheetData>
    <row r="1" spans="2:27" ht="15">
      <c r="D1" s="2"/>
      <c r="E1" s="3"/>
      <c r="R1" s="5"/>
    </row>
    <row r="2" spans="2:27" ht="51" customHeight="1" thickBot="1">
      <c r="B2" s="121" t="s">
        <v>0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3"/>
    </row>
    <row r="3" spans="2:27" ht="45" customHeight="1" thickTop="1" thickBot="1">
      <c r="B3" s="6" t="s">
        <v>1</v>
      </c>
      <c r="C3" s="7" t="s">
        <v>2</v>
      </c>
      <c r="D3" s="8" t="s">
        <v>3</v>
      </c>
      <c r="E3" s="9" t="s">
        <v>4</v>
      </c>
      <c r="F3" s="10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1" t="s">
        <v>14</v>
      </c>
      <c r="P3" s="11" t="s">
        <v>15</v>
      </c>
      <c r="Q3" s="11" t="s">
        <v>16</v>
      </c>
      <c r="R3" s="12" t="s">
        <v>17</v>
      </c>
      <c r="S3" s="13" t="s">
        <v>18</v>
      </c>
    </row>
    <row r="4" spans="2:27" ht="29.1" customHeight="1" thickBot="1">
      <c r="B4" s="124" t="s">
        <v>19</v>
      </c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6"/>
    </row>
    <row r="5" spans="2:27" ht="29.1" customHeight="1" thickTop="1" thickBot="1">
      <c r="B5" s="14" t="s">
        <v>20</v>
      </c>
      <c r="C5" s="127" t="s">
        <v>21</v>
      </c>
      <c r="D5" s="128"/>
      <c r="E5" s="15">
        <v>3.6</v>
      </c>
      <c r="F5" s="15">
        <v>4.9000000000000004</v>
      </c>
      <c r="G5" s="15">
        <v>9.6</v>
      </c>
      <c r="H5" s="15">
        <v>9.5</v>
      </c>
      <c r="I5" s="15">
        <v>7.8</v>
      </c>
      <c r="J5" s="15">
        <v>3.7</v>
      </c>
      <c r="K5" s="15">
        <v>11.1</v>
      </c>
      <c r="L5" s="15">
        <v>7.3</v>
      </c>
      <c r="M5" s="15">
        <v>4.9000000000000004</v>
      </c>
      <c r="N5" s="15">
        <v>8.5</v>
      </c>
      <c r="O5" s="15">
        <v>3.5</v>
      </c>
      <c r="P5" s="15">
        <v>7.3</v>
      </c>
      <c r="Q5" s="15">
        <v>9.9</v>
      </c>
      <c r="R5" s="16">
        <v>6.4</v>
      </c>
      <c r="S5" s="17">
        <v>6.1</v>
      </c>
      <c r="T5" s="1" t="s">
        <v>22</v>
      </c>
    </row>
    <row r="6" spans="2:27" s="4" customFormat="1" ht="28.5" customHeight="1" thickTop="1" thickBot="1">
      <c r="B6" s="18" t="s">
        <v>23</v>
      </c>
      <c r="C6" s="129" t="s">
        <v>24</v>
      </c>
      <c r="D6" s="130"/>
      <c r="E6" s="19">
        <v>2146</v>
      </c>
      <c r="F6" s="20">
        <v>1330</v>
      </c>
      <c r="G6" s="20">
        <v>1677</v>
      </c>
      <c r="H6" s="20">
        <v>1865</v>
      </c>
      <c r="I6" s="20">
        <v>2181</v>
      </c>
      <c r="J6" s="20">
        <v>649</v>
      </c>
      <c r="K6" s="20">
        <v>1762</v>
      </c>
      <c r="L6" s="20">
        <v>807</v>
      </c>
      <c r="M6" s="20">
        <v>1291</v>
      </c>
      <c r="N6" s="20">
        <v>1147</v>
      </c>
      <c r="O6" s="20">
        <v>2578</v>
      </c>
      <c r="P6" s="20">
        <v>1965</v>
      </c>
      <c r="Q6" s="20">
        <v>1991</v>
      </c>
      <c r="R6" s="21">
        <v>2131</v>
      </c>
      <c r="S6" s="22">
        <f>SUM(E6:R6)</f>
        <v>23520</v>
      </c>
    </row>
    <row r="7" spans="2:27" s="4" customFormat="1" ht="29.1" customHeight="1" thickTop="1" thickBot="1">
      <c r="B7" s="23"/>
      <c r="C7" s="131" t="s">
        <v>25</v>
      </c>
      <c r="D7" s="131"/>
      <c r="E7" s="24">
        <f>'[1]Stan i struktura VI 20'!E6</f>
        <v>2103</v>
      </c>
      <c r="F7" s="25">
        <f>'[1]Stan i struktura VI 20'!F6</f>
        <v>1298</v>
      </c>
      <c r="G7" s="25">
        <f>'[1]Stan i struktura VI 20'!G6</f>
        <v>1697</v>
      </c>
      <c r="H7" s="25">
        <f>'[1]Stan i struktura VI 20'!H6</f>
        <v>1907</v>
      </c>
      <c r="I7" s="25">
        <f>'[1]Stan i struktura VI 20'!I6</f>
        <v>2152</v>
      </c>
      <c r="J7" s="25">
        <f>'[1]Stan i struktura VI 20'!J6</f>
        <v>636</v>
      </c>
      <c r="K7" s="25">
        <f>'[1]Stan i struktura VI 20'!K6</f>
        <v>1935</v>
      </c>
      <c r="L7" s="25">
        <f>'[1]Stan i struktura VI 20'!L6</f>
        <v>857</v>
      </c>
      <c r="M7" s="25">
        <f>'[1]Stan i struktura VI 20'!M6</f>
        <v>1246</v>
      </c>
      <c r="N7" s="25">
        <f>'[1]Stan i struktura VI 20'!N6</f>
        <v>1134</v>
      </c>
      <c r="O7" s="25">
        <f>'[1]Stan i struktura VI 20'!O6</f>
        <v>2439</v>
      </c>
      <c r="P7" s="25">
        <f>'[1]Stan i struktura VI 20'!P6</f>
        <v>1920</v>
      </c>
      <c r="Q7" s="25">
        <f>'[1]Stan i struktura VI 20'!Q6</f>
        <v>2093</v>
      </c>
      <c r="R7" s="26">
        <f>'[1]Stan i struktura VI 20'!R6</f>
        <v>2112</v>
      </c>
      <c r="S7" s="27">
        <f>'[1]Stan i struktura VI 20'!S6</f>
        <v>23529</v>
      </c>
      <c r="T7" s="28"/>
      <c r="V7" s="29">
        <f>SUM(E7:R7)</f>
        <v>23529</v>
      </c>
    </row>
    <row r="8" spans="2:27" ht="29.1" customHeight="1" thickTop="1" thickBot="1">
      <c r="B8" s="30"/>
      <c r="C8" s="119" t="s">
        <v>26</v>
      </c>
      <c r="D8" s="120"/>
      <c r="E8" s="31">
        <f t="shared" ref="E8:S8" si="0">E6-E7</f>
        <v>43</v>
      </c>
      <c r="F8" s="31">
        <f t="shared" si="0"/>
        <v>32</v>
      </c>
      <c r="G8" s="31">
        <f t="shared" si="0"/>
        <v>-20</v>
      </c>
      <c r="H8" s="31">
        <f t="shared" si="0"/>
        <v>-42</v>
      </c>
      <c r="I8" s="31">
        <f t="shared" si="0"/>
        <v>29</v>
      </c>
      <c r="J8" s="31">
        <f t="shared" si="0"/>
        <v>13</v>
      </c>
      <c r="K8" s="31">
        <f t="shared" si="0"/>
        <v>-173</v>
      </c>
      <c r="L8" s="31">
        <f t="shared" si="0"/>
        <v>-50</v>
      </c>
      <c r="M8" s="31">
        <f t="shared" si="0"/>
        <v>45</v>
      </c>
      <c r="N8" s="31">
        <f t="shared" si="0"/>
        <v>13</v>
      </c>
      <c r="O8" s="31">
        <f t="shared" si="0"/>
        <v>139</v>
      </c>
      <c r="P8" s="31">
        <f t="shared" si="0"/>
        <v>45</v>
      </c>
      <c r="Q8" s="31">
        <f t="shared" si="0"/>
        <v>-102</v>
      </c>
      <c r="R8" s="32">
        <f t="shared" si="0"/>
        <v>19</v>
      </c>
      <c r="S8" s="33">
        <f t="shared" si="0"/>
        <v>-9</v>
      </c>
      <c r="T8" s="34"/>
    </row>
    <row r="9" spans="2:27" ht="29.1" customHeight="1" thickTop="1" thickBot="1">
      <c r="B9" s="35"/>
      <c r="C9" s="137" t="s">
        <v>27</v>
      </c>
      <c r="D9" s="138"/>
      <c r="E9" s="36">
        <f t="shared" ref="E9:S9" si="1">E6/E7*100</f>
        <v>102.04469805040419</v>
      </c>
      <c r="F9" s="36">
        <f t="shared" si="1"/>
        <v>102.46533127889059</v>
      </c>
      <c r="G9" s="36">
        <f t="shared" si="1"/>
        <v>98.821449616971123</v>
      </c>
      <c r="H9" s="36">
        <f t="shared" si="1"/>
        <v>97.797587834294703</v>
      </c>
      <c r="I9" s="36">
        <f t="shared" si="1"/>
        <v>101.34758364312269</v>
      </c>
      <c r="J9" s="36">
        <f t="shared" si="1"/>
        <v>102.0440251572327</v>
      </c>
      <c r="K9" s="36">
        <f t="shared" si="1"/>
        <v>91.059431524547804</v>
      </c>
      <c r="L9" s="36">
        <f t="shared" si="1"/>
        <v>94.1656942823804</v>
      </c>
      <c r="M9" s="36">
        <f t="shared" si="1"/>
        <v>103.6115569823435</v>
      </c>
      <c r="N9" s="36">
        <f t="shared" si="1"/>
        <v>101.14638447971782</v>
      </c>
      <c r="O9" s="36">
        <f t="shared" si="1"/>
        <v>105.6990569905699</v>
      </c>
      <c r="P9" s="36">
        <f t="shared" si="1"/>
        <v>102.34375</v>
      </c>
      <c r="Q9" s="36">
        <f t="shared" si="1"/>
        <v>95.126612517916868</v>
      </c>
      <c r="R9" s="37">
        <f t="shared" si="1"/>
        <v>100.89962121212122</v>
      </c>
      <c r="S9" s="38">
        <f t="shared" si="1"/>
        <v>99.961749330613287</v>
      </c>
      <c r="T9" s="34"/>
      <c r="AA9" s="39"/>
    </row>
    <row r="10" spans="2:27" s="4" customFormat="1" ht="29.1" customHeight="1" thickTop="1" thickBot="1">
      <c r="B10" s="40" t="s">
        <v>28</v>
      </c>
      <c r="C10" s="139" t="s">
        <v>29</v>
      </c>
      <c r="D10" s="140"/>
      <c r="E10" s="41">
        <v>297</v>
      </c>
      <c r="F10" s="42">
        <v>184</v>
      </c>
      <c r="G10" s="43">
        <v>211</v>
      </c>
      <c r="H10" s="43">
        <v>218</v>
      </c>
      <c r="I10" s="43">
        <v>326</v>
      </c>
      <c r="J10" s="43">
        <v>85</v>
      </c>
      <c r="K10" s="43">
        <v>228</v>
      </c>
      <c r="L10" s="43">
        <v>115</v>
      </c>
      <c r="M10" s="44">
        <v>188</v>
      </c>
      <c r="N10" s="44">
        <v>136</v>
      </c>
      <c r="O10" s="44">
        <v>405</v>
      </c>
      <c r="P10" s="44">
        <v>259</v>
      </c>
      <c r="Q10" s="44">
        <v>315</v>
      </c>
      <c r="R10" s="44">
        <v>346</v>
      </c>
      <c r="S10" s="45">
        <f>SUM(E10:R10)</f>
        <v>3313</v>
      </c>
      <c r="T10" s="28"/>
    </row>
    <row r="11" spans="2:27" ht="29.1" customHeight="1" thickTop="1" thickBot="1">
      <c r="B11" s="46"/>
      <c r="C11" s="119" t="s">
        <v>30</v>
      </c>
      <c r="D11" s="120"/>
      <c r="E11" s="47">
        <f t="shared" ref="E11:S11" si="2">E76/E10*100</f>
        <v>26.599326599326602</v>
      </c>
      <c r="F11" s="47">
        <f t="shared" si="2"/>
        <v>22.282608695652172</v>
      </c>
      <c r="G11" s="47">
        <f t="shared" si="2"/>
        <v>12.322274881516588</v>
      </c>
      <c r="H11" s="47">
        <f t="shared" si="2"/>
        <v>16.055045871559635</v>
      </c>
      <c r="I11" s="47">
        <f t="shared" si="2"/>
        <v>16.257668711656443</v>
      </c>
      <c r="J11" s="47">
        <f t="shared" si="2"/>
        <v>22.352941176470591</v>
      </c>
      <c r="K11" s="47">
        <f t="shared" si="2"/>
        <v>10.964912280701753</v>
      </c>
      <c r="L11" s="47">
        <f t="shared" si="2"/>
        <v>28.695652173913043</v>
      </c>
      <c r="M11" s="47">
        <f t="shared" si="2"/>
        <v>23.936170212765958</v>
      </c>
      <c r="N11" s="47">
        <f t="shared" si="2"/>
        <v>25</v>
      </c>
      <c r="O11" s="47">
        <f t="shared" si="2"/>
        <v>24.444444444444443</v>
      </c>
      <c r="P11" s="47">
        <f t="shared" si="2"/>
        <v>22.007722007722009</v>
      </c>
      <c r="Q11" s="47">
        <f t="shared" si="2"/>
        <v>16.507936507936506</v>
      </c>
      <c r="R11" s="48">
        <f t="shared" si="2"/>
        <v>16.184971098265898</v>
      </c>
      <c r="S11" s="49">
        <f t="shared" si="2"/>
        <v>19.740416540899485</v>
      </c>
      <c r="T11" s="34"/>
    </row>
    <row r="12" spans="2:27" ht="29.1" customHeight="1" thickTop="1" thickBot="1">
      <c r="B12" s="50" t="s">
        <v>31</v>
      </c>
      <c r="C12" s="141" t="s">
        <v>32</v>
      </c>
      <c r="D12" s="142"/>
      <c r="E12" s="41">
        <v>254</v>
      </c>
      <c r="F12" s="43">
        <v>152</v>
      </c>
      <c r="G12" s="43">
        <v>231</v>
      </c>
      <c r="H12" s="43">
        <v>260</v>
      </c>
      <c r="I12" s="43">
        <v>297</v>
      </c>
      <c r="J12" s="43">
        <v>72</v>
      </c>
      <c r="K12" s="43">
        <v>401</v>
      </c>
      <c r="L12" s="43">
        <v>165</v>
      </c>
      <c r="M12" s="44">
        <v>143</v>
      </c>
      <c r="N12" s="44">
        <v>123</v>
      </c>
      <c r="O12" s="44">
        <v>266</v>
      </c>
      <c r="P12" s="44">
        <v>214</v>
      </c>
      <c r="Q12" s="44">
        <v>417</v>
      </c>
      <c r="R12" s="44">
        <v>327</v>
      </c>
      <c r="S12" s="45">
        <f>SUM(E12:R12)</f>
        <v>3322</v>
      </c>
      <c r="T12" s="34"/>
    </row>
    <row r="13" spans="2:27" ht="29.1" customHeight="1" thickTop="1" thickBot="1">
      <c r="B13" s="46" t="s">
        <v>22</v>
      </c>
      <c r="C13" s="143" t="s">
        <v>33</v>
      </c>
      <c r="D13" s="144"/>
      <c r="E13" s="51">
        <v>166</v>
      </c>
      <c r="F13" s="52">
        <v>110</v>
      </c>
      <c r="G13" s="52">
        <v>151</v>
      </c>
      <c r="H13" s="52">
        <v>131</v>
      </c>
      <c r="I13" s="52">
        <v>191</v>
      </c>
      <c r="J13" s="52">
        <v>50</v>
      </c>
      <c r="K13" s="52">
        <v>132</v>
      </c>
      <c r="L13" s="52">
        <v>99</v>
      </c>
      <c r="M13" s="53">
        <v>74</v>
      </c>
      <c r="N13" s="53">
        <v>94</v>
      </c>
      <c r="O13" s="53">
        <v>176</v>
      </c>
      <c r="P13" s="53">
        <v>137</v>
      </c>
      <c r="Q13" s="53">
        <v>186</v>
      </c>
      <c r="R13" s="53">
        <v>203</v>
      </c>
      <c r="S13" s="54">
        <f t="shared" ref="S13:S15" si="3">SUM(E13:R13)</f>
        <v>1900</v>
      </c>
      <c r="T13" s="34"/>
    </row>
    <row r="14" spans="2:27" s="4" customFormat="1" ht="29.1" customHeight="1" thickTop="1" thickBot="1">
      <c r="B14" s="18" t="s">
        <v>22</v>
      </c>
      <c r="C14" s="145" t="s">
        <v>34</v>
      </c>
      <c r="D14" s="146"/>
      <c r="E14" s="51">
        <v>140</v>
      </c>
      <c r="F14" s="52">
        <v>94</v>
      </c>
      <c r="G14" s="52">
        <v>137</v>
      </c>
      <c r="H14" s="52">
        <v>110</v>
      </c>
      <c r="I14" s="52">
        <v>163</v>
      </c>
      <c r="J14" s="52">
        <v>43</v>
      </c>
      <c r="K14" s="52">
        <v>124</v>
      </c>
      <c r="L14" s="52">
        <v>83</v>
      </c>
      <c r="M14" s="53">
        <v>61</v>
      </c>
      <c r="N14" s="53">
        <v>74</v>
      </c>
      <c r="O14" s="53">
        <v>159</v>
      </c>
      <c r="P14" s="53">
        <v>131</v>
      </c>
      <c r="Q14" s="53">
        <v>130</v>
      </c>
      <c r="R14" s="53">
        <v>169</v>
      </c>
      <c r="S14" s="54">
        <f t="shared" si="3"/>
        <v>1618</v>
      </c>
      <c r="T14" s="28"/>
    </row>
    <row r="15" spans="2:27" s="4" customFormat="1" ht="29.1" customHeight="1" thickTop="1" thickBot="1">
      <c r="B15" s="55" t="s">
        <v>22</v>
      </c>
      <c r="C15" s="147" t="s">
        <v>35</v>
      </c>
      <c r="D15" s="148"/>
      <c r="E15" s="56">
        <v>0</v>
      </c>
      <c r="F15" s="57">
        <v>2</v>
      </c>
      <c r="G15" s="57">
        <v>28</v>
      </c>
      <c r="H15" s="57">
        <v>42</v>
      </c>
      <c r="I15" s="57">
        <v>14</v>
      </c>
      <c r="J15" s="57">
        <v>5</v>
      </c>
      <c r="K15" s="57">
        <v>109</v>
      </c>
      <c r="L15" s="57">
        <v>23</v>
      </c>
      <c r="M15" s="58">
        <v>11</v>
      </c>
      <c r="N15" s="58">
        <v>9</v>
      </c>
      <c r="O15" s="58">
        <v>34</v>
      </c>
      <c r="P15" s="58">
        <v>23</v>
      </c>
      <c r="Q15" s="58">
        <v>110</v>
      </c>
      <c r="R15" s="58">
        <v>22</v>
      </c>
      <c r="S15" s="54">
        <f t="shared" si="3"/>
        <v>432</v>
      </c>
      <c r="T15" s="28"/>
    </row>
    <row r="16" spans="2:27" ht="29.1" customHeight="1" thickBot="1">
      <c r="B16" s="124" t="s">
        <v>36</v>
      </c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49"/>
    </row>
    <row r="17" spans="2:19" ht="29.1" customHeight="1" thickTop="1" thickBot="1">
      <c r="B17" s="150" t="s">
        <v>20</v>
      </c>
      <c r="C17" s="151" t="s">
        <v>37</v>
      </c>
      <c r="D17" s="152"/>
      <c r="E17" s="59">
        <v>1149</v>
      </c>
      <c r="F17" s="60">
        <v>809</v>
      </c>
      <c r="G17" s="60">
        <v>962</v>
      </c>
      <c r="H17" s="60">
        <v>1050</v>
      </c>
      <c r="I17" s="60">
        <v>1259</v>
      </c>
      <c r="J17" s="60">
        <v>344</v>
      </c>
      <c r="K17" s="60">
        <v>1072</v>
      </c>
      <c r="L17" s="60">
        <v>425</v>
      </c>
      <c r="M17" s="61">
        <v>640</v>
      </c>
      <c r="N17" s="61">
        <v>709</v>
      </c>
      <c r="O17" s="61">
        <v>1413</v>
      </c>
      <c r="P17" s="61">
        <v>1124</v>
      </c>
      <c r="Q17" s="61">
        <v>1179</v>
      </c>
      <c r="R17" s="61">
        <v>1188</v>
      </c>
      <c r="S17" s="54">
        <f>SUM(E17:R17)</f>
        <v>13323</v>
      </c>
    </row>
    <row r="18" spans="2:19" ht="29.1" customHeight="1" thickTop="1" thickBot="1">
      <c r="B18" s="133"/>
      <c r="C18" s="135" t="s">
        <v>38</v>
      </c>
      <c r="D18" s="136"/>
      <c r="E18" s="62">
        <f t="shared" ref="E18:S18" si="4">E17/E6*100</f>
        <v>53.541472506989749</v>
      </c>
      <c r="F18" s="62">
        <f t="shared" si="4"/>
        <v>60.827067669172926</v>
      </c>
      <c r="G18" s="62">
        <f t="shared" si="4"/>
        <v>57.36434108527132</v>
      </c>
      <c r="H18" s="62">
        <f t="shared" si="4"/>
        <v>56.300268096514749</v>
      </c>
      <c r="I18" s="62">
        <f t="shared" si="4"/>
        <v>57.725813846859239</v>
      </c>
      <c r="J18" s="62">
        <f t="shared" si="4"/>
        <v>53.004622496147924</v>
      </c>
      <c r="K18" s="62">
        <f t="shared" si="4"/>
        <v>60.839954597048809</v>
      </c>
      <c r="L18" s="62">
        <f t="shared" si="4"/>
        <v>52.664188351920693</v>
      </c>
      <c r="M18" s="62">
        <f t="shared" si="4"/>
        <v>49.573973663826493</v>
      </c>
      <c r="N18" s="62">
        <f t="shared" si="4"/>
        <v>61.813426329555362</v>
      </c>
      <c r="O18" s="62">
        <f t="shared" si="4"/>
        <v>54.8099301784329</v>
      </c>
      <c r="P18" s="62">
        <f t="shared" si="4"/>
        <v>57.201017811704837</v>
      </c>
      <c r="Q18" s="62">
        <f t="shared" si="4"/>
        <v>59.216474133601203</v>
      </c>
      <c r="R18" s="63">
        <f t="shared" si="4"/>
        <v>55.748474894415764</v>
      </c>
      <c r="S18" s="64">
        <f t="shared" si="4"/>
        <v>56.645408163265309</v>
      </c>
    </row>
    <row r="19" spans="2:19" ht="29.1" customHeight="1" thickTop="1" thickBot="1">
      <c r="B19" s="132" t="s">
        <v>23</v>
      </c>
      <c r="C19" s="134" t="s">
        <v>39</v>
      </c>
      <c r="D19" s="120"/>
      <c r="E19" s="51">
        <v>0</v>
      </c>
      <c r="F19" s="52">
        <v>903</v>
      </c>
      <c r="G19" s="52">
        <v>843</v>
      </c>
      <c r="H19" s="52">
        <v>1012</v>
      </c>
      <c r="I19" s="52">
        <v>846</v>
      </c>
      <c r="J19" s="52">
        <v>265</v>
      </c>
      <c r="K19" s="52">
        <v>1028</v>
      </c>
      <c r="L19" s="52">
        <v>451</v>
      </c>
      <c r="M19" s="53">
        <v>737</v>
      </c>
      <c r="N19" s="53">
        <v>551</v>
      </c>
      <c r="O19" s="53">
        <v>0</v>
      </c>
      <c r="P19" s="53">
        <v>1169</v>
      </c>
      <c r="Q19" s="53">
        <v>981</v>
      </c>
      <c r="R19" s="53">
        <v>975</v>
      </c>
      <c r="S19" s="65">
        <f>SUM(E19:R19)</f>
        <v>9761</v>
      </c>
    </row>
    <row r="20" spans="2:19" ht="29.1" customHeight="1" thickTop="1" thickBot="1">
      <c r="B20" s="133"/>
      <c r="C20" s="135" t="s">
        <v>38</v>
      </c>
      <c r="D20" s="136"/>
      <c r="E20" s="62">
        <f t="shared" ref="E20:S20" si="5">E19/E6*100</f>
        <v>0</v>
      </c>
      <c r="F20" s="62">
        <f t="shared" si="5"/>
        <v>67.89473684210526</v>
      </c>
      <c r="G20" s="62">
        <f t="shared" si="5"/>
        <v>50.268336314847936</v>
      </c>
      <c r="H20" s="62">
        <f t="shared" si="5"/>
        <v>54.262734584450399</v>
      </c>
      <c r="I20" s="62">
        <f t="shared" si="5"/>
        <v>38.789546079779917</v>
      </c>
      <c r="J20" s="62">
        <f t="shared" si="5"/>
        <v>40.832049306625578</v>
      </c>
      <c r="K20" s="62">
        <f t="shared" si="5"/>
        <v>58.342792281498305</v>
      </c>
      <c r="L20" s="62">
        <f t="shared" si="5"/>
        <v>55.885997521685248</v>
      </c>
      <c r="M20" s="62">
        <f t="shared" si="5"/>
        <v>57.087529047250193</v>
      </c>
      <c r="N20" s="62">
        <f t="shared" si="5"/>
        <v>48.038360941586753</v>
      </c>
      <c r="O20" s="62">
        <f t="shared" si="5"/>
        <v>0</v>
      </c>
      <c r="P20" s="62">
        <f t="shared" si="5"/>
        <v>59.4910941475827</v>
      </c>
      <c r="Q20" s="62">
        <f t="shared" si="5"/>
        <v>49.271722752385742</v>
      </c>
      <c r="R20" s="63">
        <f t="shared" si="5"/>
        <v>45.753167526982637</v>
      </c>
      <c r="S20" s="64">
        <f t="shared" si="5"/>
        <v>41.500850340136054</v>
      </c>
    </row>
    <row r="21" spans="2:19" s="4" customFormat="1" ht="29.1" customHeight="1" thickTop="1" thickBot="1">
      <c r="B21" s="153" t="s">
        <v>28</v>
      </c>
      <c r="C21" s="154" t="s">
        <v>40</v>
      </c>
      <c r="D21" s="155"/>
      <c r="E21" s="51">
        <v>497</v>
      </c>
      <c r="F21" s="52">
        <v>279</v>
      </c>
      <c r="G21" s="52">
        <v>408</v>
      </c>
      <c r="H21" s="52">
        <v>442</v>
      </c>
      <c r="I21" s="52">
        <v>491</v>
      </c>
      <c r="J21" s="52">
        <v>149</v>
      </c>
      <c r="K21" s="52">
        <v>418</v>
      </c>
      <c r="L21" s="52">
        <v>142</v>
      </c>
      <c r="M21" s="53">
        <v>235</v>
      </c>
      <c r="N21" s="53">
        <v>142</v>
      </c>
      <c r="O21" s="53">
        <v>500</v>
      </c>
      <c r="P21" s="53">
        <v>363</v>
      </c>
      <c r="Q21" s="53">
        <v>472</v>
      </c>
      <c r="R21" s="53">
        <v>357</v>
      </c>
      <c r="S21" s="54">
        <f>SUM(E21:R21)</f>
        <v>4895</v>
      </c>
    </row>
    <row r="22" spans="2:19" ht="29.1" customHeight="1" thickTop="1" thickBot="1">
      <c r="B22" s="133"/>
      <c r="C22" s="135" t="s">
        <v>38</v>
      </c>
      <c r="D22" s="136"/>
      <c r="E22" s="62">
        <f t="shared" ref="E22:S22" si="6">E21/E6*100</f>
        <v>23.159366262814537</v>
      </c>
      <c r="F22" s="62">
        <f t="shared" si="6"/>
        <v>20.977443609022554</v>
      </c>
      <c r="G22" s="62">
        <f t="shared" si="6"/>
        <v>24.329159212880143</v>
      </c>
      <c r="H22" s="62">
        <f t="shared" si="6"/>
        <v>23.699731903485254</v>
      </c>
      <c r="I22" s="62">
        <f t="shared" si="6"/>
        <v>22.512608895002291</v>
      </c>
      <c r="J22" s="62">
        <f t="shared" si="6"/>
        <v>22.95839753466872</v>
      </c>
      <c r="K22" s="62">
        <f t="shared" si="6"/>
        <v>23.723041997729851</v>
      </c>
      <c r="L22" s="62">
        <f t="shared" si="6"/>
        <v>17.596034696406441</v>
      </c>
      <c r="M22" s="62">
        <f t="shared" si="6"/>
        <v>18.202943454686292</v>
      </c>
      <c r="N22" s="62">
        <f t="shared" si="6"/>
        <v>12.380122057541412</v>
      </c>
      <c r="O22" s="62">
        <f t="shared" si="6"/>
        <v>19.394879751745538</v>
      </c>
      <c r="P22" s="62">
        <f t="shared" si="6"/>
        <v>18.473282442748094</v>
      </c>
      <c r="Q22" s="62">
        <f t="shared" si="6"/>
        <v>23.706680060271221</v>
      </c>
      <c r="R22" s="63">
        <f t="shared" si="6"/>
        <v>16.75269826372595</v>
      </c>
      <c r="S22" s="64">
        <f t="shared" si="6"/>
        <v>20.812074829931973</v>
      </c>
    </row>
    <row r="23" spans="2:19" s="4" customFormat="1" ht="29.1" customHeight="1" thickTop="1" thickBot="1">
      <c r="B23" s="153" t="s">
        <v>31</v>
      </c>
      <c r="C23" s="156" t="s">
        <v>41</v>
      </c>
      <c r="D23" s="157"/>
      <c r="E23" s="51">
        <v>157</v>
      </c>
      <c r="F23" s="52">
        <v>104</v>
      </c>
      <c r="G23" s="52">
        <v>108</v>
      </c>
      <c r="H23" s="52">
        <v>113</v>
      </c>
      <c r="I23" s="52">
        <v>150</v>
      </c>
      <c r="J23" s="52">
        <v>16</v>
      </c>
      <c r="K23" s="52">
        <v>117</v>
      </c>
      <c r="L23" s="52">
        <v>35</v>
      </c>
      <c r="M23" s="53">
        <v>98</v>
      </c>
      <c r="N23" s="53">
        <v>43</v>
      </c>
      <c r="O23" s="53">
        <v>148</v>
      </c>
      <c r="P23" s="53">
        <v>109</v>
      </c>
      <c r="Q23" s="53">
        <v>124</v>
      </c>
      <c r="R23" s="53">
        <v>95</v>
      </c>
      <c r="S23" s="54">
        <f>SUM(E23:R23)</f>
        <v>1417</v>
      </c>
    </row>
    <row r="24" spans="2:19" ht="29.1" customHeight="1" thickTop="1" thickBot="1">
      <c r="B24" s="133"/>
      <c r="C24" s="135" t="s">
        <v>38</v>
      </c>
      <c r="D24" s="136"/>
      <c r="E24" s="62">
        <f t="shared" ref="E24:S24" si="7">E23/E6*100</f>
        <v>7.315936626281454</v>
      </c>
      <c r="F24" s="62">
        <f t="shared" si="7"/>
        <v>7.8195488721804516</v>
      </c>
      <c r="G24" s="62">
        <f t="shared" si="7"/>
        <v>6.4400715563506266</v>
      </c>
      <c r="H24" s="62">
        <f t="shared" si="7"/>
        <v>6.0589812332439683</v>
      </c>
      <c r="I24" s="62">
        <f t="shared" si="7"/>
        <v>6.8775790921595599</v>
      </c>
      <c r="J24" s="62">
        <f t="shared" si="7"/>
        <v>2.4653312788906012</v>
      </c>
      <c r="K24" s="62">
        <f t="shared" si="7"/>
        <v>6.640181611804767</v>
      </c>
      <c r="L24" s="62">
        <f t="shared" si="7"/>
        <v>4.337050805452292</v>
      </c>
      <c r="M24" s="62">
        <f t="shared" si="7"/>
        <v>7.5910147172734312</v>
      </c>
      <c r="N24" s="62">
        <f t="shared" si="7"/>
        <v>3.7489102005231034</v>
      </c>
      <c r="O24" s="62">
        <f t="shared" si="7"/>
        <v>5.7408844065166793</v>
      </c>
      <c r="P24" s="62">
        <f t="shared" si="7"/>
        <v>5.547073791348601</v>
      </c>
      <c r="Q24" s="62">
        <f t="shared" si="7"/>
        <v>6.2280261175288798</v>
      </c>
      <c r="R24" s="63">
        <f t="shared" si="7"/>
        <v>4.4580009385265136</v>
      </c>
      <c r="S24" s="64">
        <f t="shared" si="7"/>
        <v>6.0246598639455788</v>
      </c>
    </row>
    <row r="25" spans="2:19" s="4" customFormat="1" ht="29.1" customHeight="1" thickTop="1" thickBot="1">
      <c r="B25" s="153" t="s">
        <v>42</v>
      </c>
      <c r="C25" s="154" t="s">
        <v>43</v>
      </c>
      <c r="D25" s="155"/>
      <c r="E25" s="66">
        <v>34</v>
      </c>
      <c r="F25" s="53">
        <v>26</v>
      </c>
      <c r="G25" s="53">
        <v>18</v>
      </c>
      <c r="H25" s="53">
        <v>26</v>
      </c>
      <c r="I25" s="53">
        <v>24</v>
      </c>
      <c r="J25" s="53">
        <v>7</v>
      </c>
      <c r="K25" s="53">
        <v>22</v>
      </c>
      <c r="L25" s="53">
        <v>17</v>
      </c>
      <c r="M25" s="53">
        <v>17</v>
      </c>
      <c r="N25" s="53">
        <v>22</v>
      </c>
      <c r="O25" s="53">
        <v>44</v>
      </c>
      <c r="P25" s="53">
        <v>39</v>
      </c>
      <c r="Q25" s="53">
        <v>31</v>
      </c>
      <c r="R25" s="53">
        <v>34</v>
      </c>
      <c r="S25" s="54">
        <f>SUM(E25:R25)</f>
        <v>361</v>
      </c>
    </row>
    <row r="26" spans="2:19" ht="29.1" customHeight="1" thickTop="1" thickBot="1">
      <c r="B26" s="133"/>
      <c r="C26" s="135" t="s">
        <v>38</v>
      </c>
      <c r="D26" s="136"/>
      <c r="E26" s="62">
        <f t="shared" ref="E26:S26" si="8">E25/E6*100</f>
        <v>1.5843429636533086</v>
      </c>
      <c r="F26" s="62">
        <f t="shared" si="8"/>
        <v>1.9548872180451129</v>
      </c>
      <c r="G26" s="62">
        <f t="shared" si="8"/>
        <v>1.0733452593917709</v>
      </c>
      <c r="H26" s="62">
        <f t="shared" si="8"/>
        <v>1.394101876675603</v>
      </c>
      <c r="I26" s="62">
        <f t="shared" si="8"/>
        <v>1.1004126547455295</v>
      </c>
      <c r="J26" s="62">
        <f t="shared" si="8"/>
        <v>1.078582434514638</v>
      </c>
      <c r="K26" s="62">
        <f t="shared" si="8"/>
        <v>1.2485811577752552</v>
      </c>
      <c r="L26" s="62">
        <f t="shared" si="8"/>
        <v>2.1065675340768277</v>
      </c>
      <c r="M26" s="62">
        <f t="shared" si="8"/>
        <v>1.3168086754453912</v>
      </c>
      <c r="N26" s="62">
        <f t="shared" si="8"/>
        <v>1.918047079337402</v>
      </c>
      <c r="O26" s="62">
        <f t="shared" si="8"/>
        <v>1.7067494181536074</v>
      </c>
      <c r="P26" s="62">
        <f t="shared" si="8"/>
        <v>1.9847328244274809</v>
      </c>
      <c r="Q26" s="62">
        <f t="shared" si="8"/>
        <v>1.55700652938222</v>
      </c>
      <c r="R26" s="63">
        <f t="shared" si="8"/>
        <v>1.5954950727358048</v>
      </c>
      <c r="S26" s="64">
        <f t="shared" si="8"/>
        <v>1.5348639455782314</v>
      </c>
    </row>
    <row r="27" spans="2:19" ht="29.1" customHeight="1" thickTop="1" thickBot="1">
      <c r="B27" s="153" t="s">
        <v>44</v>
      </c>
      <c r="C27" s="159" t="s">
        <v>45</v>
      </c>
      <c r="D27" s="160"/>
      <c r="E27" s="66">
        <v>349</v>
      </c>
      <c r="F27" s="53">
        <v>219</v>
      </c>
      <c r="G27" s="53">
        <v>249</v>
      </c>
      <c r="H27" s="53">
        <v>286</v>
      </c>
      <c r="I27" s="53">
        <v>372</v>
      </c>
      <c r="J27" s="53">
        <v>91</v>
      </c>
      <c r="K27" s="53">
        <v>324</v>
      </c>
      <c r="L27" s="53">
        <v>91</v>
      </c>
      <c r="M27" s="53">
        <v>314</v>
      </c>
      <c r="N27" s="53">
        <v>167</v>
      </c>
      <c r="O27" s="53">
        <v>415</v>
      </c>
      <c r="P27" s="53">
        <v>402</v>
      </c>
      <c r="Q27" s="53">
        <v>261</v>
      </c>
      <c r="R27" s="53">
        <v>330</v>
      </c>
      <c r="S27" s="54">
        <f>SUM(E27:R27)</f>
        <v>3870</v>
      </c>
    </row>
    <row r="28" spans="2:19" ht="29.1" customHeight="1" thickTop="1" thickBot="1">
      <c r="B28" s="158"/>
      <c r="C28" s="135" t="s">
        <v>38</v>
      </c>
      <c r="D28" s="136"/>
      <c r="E28" s="62">
        <f>E27/E6*100</f>
        <v>16.262814538676608</v>
      </c>
      <c r="F28" s="62">
        <f t="shared" ref="F28:S28" si="9">F27/F6*100</f>
        <v>16.466165413533833</v>
      </c>
      <c r="G28" s="62">
        <f t="shared" si="9"/>
        <v>14.847942754919499</v>
      </c>
      <c r="H28" s="62">
        <f t="shared" si="9"/>
        <v>15.335120643431635</v>
      </c>
      <c r="I28" s="62">
        <f t="shared" si="9"/>
        <v>17.056396148555709</v>
      </c>
      <c r="J28" s="62">
        <f t="shared" si="9"/>
        <v>14.021571648690292</v>
      </c>
      <c r="K28" s="62">
        <f t="shared" si="9"/>
        <v>18.388195232690123</v>
      </c>
      <c r="L28" s="62">
        <f t="shared" si="9"/>
        <v>11.276332094175959</v>
      </c>
      <c r="M28" s="62">
        <f t="shared" si="9"/>
        <v>24.322230828814874</v>
      </c>
      <c r="N28" s="62">
        <f t="shared" si="9"/>
        <v>14.559721011333915</v>
      </c>
      <c r="O28" s="62">
        <f t="shared" si="9"/>
        <v>16.097750193948798</v>
      </c>
      <c r="P28" s="62">
        <f t="shared" si="9"/>
        <v>20.458015267175572</v>
      </c>
      <c r="Q28" s="62">
        <f t="shared" si="9"/>
        <v>13.108990457056754</v>
      </c>
      <c r="R28" s="62">
        <f t="shared" si="9"/>
        <v>15.485687470671047</v>
      </c>
      <c r="S28" s="62">
        <f t="shared" si="9"/>
        <v>16.454081632653061</v>
      </c>
    </row>
    <row r="29" spans="2:19" ht="29.1" customHeight="1" thickBot="1">
      <c r="B29" s="124" t="s">
        <v>46</v>
      </c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61"/>
    </row>
    <row r="30" spans="2:19" ht="29.1" customHeight="1" thickTop="1" thickBot="1">
      <c r="B30" s="132" t="s">
        <v>20</v>
      </c>
      <c r="C30" s="134" t="s">
        <v>47</v>
      </c>
      <c r="D30" s="120"/>
      <c r="E30" s="51">
        <v>524</v>
      </c>
      <c r="F30" s="52">
        <v>381</v>
      </c>
      <c r="G30" s="52">
        <v>469</v>
      </c>
      <c r="H30" s="52">
        <v>476</v>
      </c>
      <c r="I30" s="52">
        <v>541</v>
      </c>
      <c r="J30" s="52">
        <v>143</v>
      </c>
      <c r="K30" s="52">
        <v>481</v>
      </c>
      <c r="L30" s="52">
        <v>227</v>
      </c>
      <c r="M30" s="53">
        <v>371</v>
      </c>
      <c r="N30" s="53">
        <v>349</v>
      </c>
      <c r="O30" s="53">
        <v>584</v>
      </c>
      <c r="P30" s="53">
        <v>565</v>
      </c>
      <c r="Q30" s="53">
        <v>490</v>
      </c>
      <c r="R30" s="53">
        <v>582</v>
      </c>
      <c r="S30" s="54">
        <f>SUM(E30:R30)</f>
        <v>6183</v>
      </c>
    </row>
    <row r="31" spans="2:19" ht="29.1" customHeight="1" thickTop="1" thickBot="1">
      <c r="B31" s="133"/>
      <c r="C31" s="135" t="s">
        <v>38</v>
      </c>
      <c r="D31" s="136"/>
      <c r="E31" s="62">
        <f t="shared" ref="E31:S31" si="10">E30/E6*100</f>
        <v>24.417520969245107</v>
      </c>
      <c r="F31" s="62">
        <f t="shared" si="10"/>
        <v>28.646616541353382</v>
      </c>
      <c r="G31" s="62">
        <f t="shared" si="10"/>
        <v>27.96660703637448</v>
      </c>
      <c r="H31" s="62">
        <f t="shared" si="10"/>
        <v>25.52278820375335</v>
      </c>
      <c r="I31" s="62">
        <f t="shared" si="10"/>
        <v>24.805135259055479</v>
      </c>
      <c r="J31" s="62">
        <f t="shared" si="10"/>
        <v>22.033898305084744</v>
      </c>
      <c r="K31" s="62">
        <f t="shared" si="10"/>
        <v>27.298524404086265</v>
      </c>
      <c r="L31" s="62">
        <f t="shared" si="10"/>
        <v>28.128872366790581</v>
      </c>
      <c r="M31" s="62">
        <f t="shared" si="10"/>
        <v>28.737412858249417</v>
      </c>
      <c r="N31" s="62">
        <f t="shared" si="10"/>
        <v>30.427201394943332</v>
      </c>
      <c r="O31" s="62">
        <f t="shared" si="10"/>
        <v>22.653219550038788</v>
      </c>
      <c r="P31" s="62">
        <f t="shared" si="10"/>
        <v>28.753180661577609</v>
      </c>
      <c r="Q31" s="62">
        <f t="shared" si="10"/>
        <v>24.610748367654445</v>
      </c>
      <c r="R31" s="63">
        <f t="shared" si="10"/>
        <v>27.311121539183482</v>
      </c>
      <c r="S31" s="64">
        <f t="shared" si="10"/>
        <v>26.288265306122447</v>
      </c>
    </row>
    <row r="32" spans="2:19" ht="29.1" customHeight="1" thickTop="1" thickBot="1">
      <c r="B32" s="153" t="s">
        <v>23</v>
      </c>
      <c r="C32" s="154" t="s">
        <v>48</v>
      </c>
      <c r="D32" s="155"/>
      <c r="E32" s="51">
        <v>567</v>
      </c>
      <c r="F32" s="52">
        <v>336</v>
      </c>
      <c r="G32" s="52">
        <v>403</v>
      </c>
      <c r="H32" s="52">
        <v>506</v>
      </c>
      <c r="I32" s="52">
        <v>552</v>
      </c>
      <c r="J32" s="52">
        <v>188</v>
      </c>
      <c r="K32" s="52">
        <v>471</v>
      </c>
      <c r="L32" s="52">
        <v>225</v>
      </c>
      <c r="M32" s="53">
        <v>316</v>
      </c>
      <c r="N32" s="53">
        <v>271</v>
      </c>
      <c r="O32" s="53">
        <v>627</v>
      </c>
      <c r="P32" s="53">
        <v>457</v>
      </c>
      <c r="Q32" s="53">
        <v>491</v>
      </c>
      <c r="R32" s="53">
        <v>513</v>
      </c>
      <c r="S32" s="54">
        <f>SUM(E32:R32)</f>
        <v>5923</v>
      </c>
    </row>
    <row r="33" spans="2:22" ht="29.1" customHeight="1" thickTop="1" thickBot="1">
      <c r="B33" s="133"/>
      <c r="C33" s="135" t="s">
        <v>38</v>
      </c>
      <c r="D33" s="136"/>
      <c r="E33" s="62">
        <f t="shared" ref="E33:S33" si="11">E32/E6*100</f>
        <v>26.42124883504194</v>
      </c>
      <c r="F33" s="62">
        <f t="shared" si="11"/>
        <v>25.263157894736842</v>
      </c>
      <c r="G33" s="62">
        <f t="shared" si="11"/>
        <v>24.031007751937985</v>
      </c>
      <c r="H33" s="62">
        <f t="shared" si="11"/>
        <v>27.1313672922252</v>
      </c>
      <c r="I33" s="62">
        <f t="shared" si="11"/>
        <v>25.309491059147181</v>
      </c>
      <c r="J33" s="62">
        <f t="shared" si="11"/>
        <v>28.967642526964561</v>
      </c>
      <c r="K33" s="62">
        <f t="shared" si="11"/>
        <v>26.730987514188421</v>
      </c>
      <c r="L33" s="62">
        <f t="shared" si="11"/>
        <v>27.881040892193308</v>
      </c>
      <c r="M33" s="62">
        <f t="shared" si="11"/>
        <v>24.477149496514329</v>
      </c>
      <c r="N33" s="62">
        <f t="shared" si="11"/>
        <v>23.626852659110721</v>
      </c>
      <c r="O33" s="62">
        <f t="shared" si="11"/>
        <v>24.321179208688907</v>
      </c>
      <c r="P33" s="62">
        <f t="shared" si="11"/>
        <v>23.256997455470739</v>
      </c>
      <c r="Q33" s="62">
        <f t="shared" si="11"/>
        <v>24.66097438473129</v>
      </c>
      <c r="R33" s="63">
        <f t="shared" si="11"/>
        <v>24.073205068043173</v>
      </c>
      <c r="S33" s="64">
        <f t="shared" si="11"/>
        <v>25.182823129251702</v>
      </c>
    </row>
    <row r="34" spans="2:22" ht="29.1" customHeight="1" thickTop="1" thickBot="1">
      <c r="B34" s="153" t="s">
        <v>28</v>
      </c>
      <c r="C34" s="154" t="s">
        <v>49</v>
      </c>
      <c r="D34" s="155"/>
      <c r="E34" s="51">
        <v>440</v>
      </c>
      <c r="F34" s="52">
        <v>385</v>
      </c>
      <c r="G34" s="52">
        <v>691</v>
      </c>
      <c r="H34" s="52">
        <v>868</v>
      </c>
      <c r="I34" s="52">
        <v>836</v>
      </c>
      <c r="J34" s="52">
        <v>157</v>
      </c>
      <c r="K34" s="52">
        <v>766</v>
      </c>
      <c r="L34" s="52">
        <v>290</v>
      </c>
      <c r="M34" s="53">
        <v>393</v>
      </c>
      <c r="N34" s="53">
        <v>531</v>
      </c>
      <c r="O34" s="53">
        <v>776</v>
      </c>
      <c r="P34" s="53">
        <v>728</v>
      </c>
      <c r="Q34" s="53">
        <v>756</v>
      </c>
      <c r="R34" s="53">
        <v>812</v>
      </c>
      <c r="S34" s="54">
        <f>SUM(E34:R34)</f>
        <v>8429</v>
      </c>
    </row>
    <row r="35" spans="2:22" ht="29.1" customHeight="1" thickTop="1" thickBot="1">
      <c r="B35" s="133"/>
      <c r="C35" s="135" t="s">
        <v>38</v>
      </c>
      <c r="D35" s="136"/>
      <c r="E35" s="62">
        <f t="shared" ref="E35:S35" si="12">E34/E6*100</f>
        <v>20.503261882572225</v>
      </c>
      <c r="F35" s="62">
        <f t="shared" si="12"/>
        <v>28.947368421052634</v>
      </c>
      <c r="G35" s="62">
        <f t="shared" si="12"/>
        <v>41.20453190220632</v>
      </c>
      <c r="H35" s="62">
        <f t="shared" si="12"/>
        <v>46.541554959785522</v>
      </c>
      <c r="I35" s="62">
        <f t="shared" si="12"/>
        <v>38.331040806969277</v>
      </c>
      <c r="J35" s="62">
        <f t="shared" si="12"/>
        <v>24.191063174114021</v>
      </c>
      <c r="K35" s="62">
        <f t="shared" si="12"/>
        <v>43.473325766174803</v>
      </c>
      <c r="L35" s="62">
        <f t="shared" si="12"/>
        <v>35.935563816604713</v>
      </c>
      <c r="M35" s="62">
        <f t="shared" si="12"/>
        <v>30.441518202943456</v>
      </c>
      <c r="N35" s="62">
        <f t="shared" si="12"/>
        <v>46.29468177855275</v>
      </c>
      <c r="O35" s="62">
        <f t="shared" si="12"/>
        <v>30.100853374709075</v>
      </c>
      <c r="P35" s="62">
        <f t="shared" si="12"/>
        <v>37.048346055979643</v>
      </c>
      <c r="Q35" s="62">
        <f t="shared" si="12"/>
        <v>37.970868910095426</v>
      </c>
      <c r="R35" s="63">
        <f t="shared" si="12"/>
        <v>38.104176442984517</v>
      </c>
      <c r="S35" s="64">
        <f t="shared" si="12"/>
        <v>35.837585034013607</v>
      </c>
    </row>
    <row r="36" spans="2:22" ht="29.1" customHeight="1" thickTop="1" thickBot="1">
      <c r="B36" s="153" t="s">
        <v>31</v>
      </c>
      <c r="C36" s="159" t="s">
        <v>50</v>
      </c>
      <c r="D36" s="160"/>
      <c r="E36" s="66">
        <v>291</v>
      </c>
      <c r="F36" s="53">
        <v>273</v>
      </c>
      <c r="G36" s="53">
        <v>406</v>
      </c>
      <c r="H36" s="53">
        <v>270</v>
      </c>
      <c r="I36" s="53">
        <v>511</v>
      </c>
      <c r="J36" s="53">
        <v>97</v>
      </c>
      <c r="K36" s="53">
        <v>404</v>
      </c>
      <c r="L36" s="53">
        <v>158</v>
      </c>
      <c r="M36" s="53">
        <v>166</v>
      </c>
      <c r="N36" s="53">
        <v>168</v>
      </c>
      <c r="O36" s="53">
        <v>352</v>
      </c>
      <c r="P36" s="53">
        <v>386</v>
      </c>
      <c r="Q36" s="53">
        <v>493</v>
      </c>
      <c r="R36" s="53">
        <v>396</v>
      </c>
      <c r="S36" s="54">
        <f>SUM(E36:R36)</f>
        <v>4371</v>
      </c>
    </row>
    <row r="37" spans="2:22" ht="29.1" customHeight="1" thickTop="1" thickBot="1">
      <c r="B37" s="158"/>
      <c r="C37" s="135" t="s">
        <v>38</v>
      </c>
      <c r="D37" s="136"/>
      <c r="E37" s="62">
        <f t="shared" ref="E37:S37" si="13">E36/E6*100</f>
        <v>13.560111835973904</v>
      </c>
      <c r="F37" s="62">
        <f t="shared" si="13"/>
        <v>20.526315789473685</v>
      </c>
      <c r="G37" s="62">
        <f t="shared" si="13"/>
        <v>24.209898628503279</v>
      </c>
      <c r="H37" s="62">
        <f t="shared" si="13"/>
        <v>14.47721179624665</v>
      </c>
      <c r="I37" s="62">
        <f t="shared" si="13"/>
        <v>23.429619440623568</v>
      </c>
      <c r="J37" s="62">
        <f t="shared" si="13"/>
        <v>14.946070878274268</v>
      </c>
      <c r="K37" s="62">
        <f t="shared" si="13"/>
        <v>22.92849035187287</v>
      </c>
      <c r="L37" s="62">
        <f t="shared" si="13"/>
        <v>19.578686493184634</v>
      </c>
      <c r="M37" s="62">
        <f t="shared" si="13"/>
        <v>12.858249419054996</v>
      </c>
      <c r="N37" s="62">
        <f t="shared" si="13"/>
        <v>14.646904969485613</v>
      </c>
      <c r="O37" s="62">
        <f t="shared" si="13"/>
        <v>13.653995345228859</v>
      </c>
      <c r="P37" s="62">
        <f t="shared" si="13"/>
        <v>19.643765903307887</v>
      </c>
      <c r="Q37" s="62">
        <f t="shared" si="13"/>
        <v>24.761426418884984</v>
      </c>
      <c r="R37" s="63">
        <f t="shared" si="13"/>
        <v>18.582824964805255</v>
      </c>
      <c r="S37" s="64">
        <f t="shared" si="13"/>
        <v>18.584183673469386</v>
      </c>
    </row>
    <row r="38" spans="2:22" s="67" customFormat="1" ht="29.1" customHeight="1" thickTop="1" thickBot="1">
      <c r="B38" s="132" t="s">
        <v>42</v>
      </c>
      <c r="C38" s="165" t="s">
        <v>51</v>
      </c>
      <c r="D38" s="166"/>
      <c r="E38" s="66">
        <v>224</v>
      </c>
      <c r="F38" s="53">
        <v>113</v>
      </c>
      <c r="G38" s="53">
        <v>122</v>
      </c>
      <c r="H38" s="53">
        <v>102</v>
      </c>
      <c r="I38" s="53">
        <v>203</v>
      </c>
      <c r="J38" s="53">
        <v>49</v>
      </c>
      <c r="K38" s="53">
        <v>146</v>
      </c>
      <c r="L38" s="53">
        <v>67</v>
      </c>
      <c r="M38" s="53">
        <v>119</v>
      </c>
      <c r="N38" s="53">
        <v>64</v>
      </c>
      <c r="O38" s="53">
        <v>210</v>
      </c>
      <c r="P38" s="53">
        <v>138</v>
      </c>
      <c r="Q38" s="53">
        <v>150</v>
      </c>
      <c r="R38" s="53">
        <v>131</v>
      </c>
      <c r="S38" s="54">
        <f>SUM(E38:R38)</f>
        <v>1838</v>
      </c>
    </row>
    <row r="39" spans="2:22" s="4" customFormat="1" ht="29.1" customHeight="1" thickTop="1" thickBot="1">
      <c r="B39" s="164"/>
      <c r="C39" s="167" t="s">
        <v>38</v>
      </c>
      <c r="D39" s="168"/>
      <c r="E39" s="68">
        <f t="shared" ref="E39:S39" si="14">E38/E6*100</f>
        <v>10.438024231127679</v>
      </c>
      <c r="F39" s="69">
        <f t="shared" si="14"/>
        <v>8.4962406015037608</v>
      </c>
      <c r="G39" s="69">
        <f t="shared" si="14"/>
        <v>7.2748956469886705</v>
      </c>
      <c r="H39" s="69">
        <f t="shared" si="14"/>
        <v>5.4691689008042896</v>
      </c>
      <c r="I39" s="69">
        <f t="shared" si="14"/>
        <v>9.3076570380559378</v>
      </c>
      <c r="J39" s="69">
        <f t="shared" si="14"/>
        <v>7.5500770416024654</v>
      </c>
      <c r="K39" s="69">
        <f t="shared" si="14"/>
        <v>8.2860385925085129</v>
      </c>
      <c r="L39" s="69">
        <f t="shared" si="14"/>
        <v>8.3023543990086743</v>
      </c>
      <c r="M39" s="69">
        <f t="shared" si="14"/>
        <v>9.217660728117739</v>
      </c>
      <c r="N39" s="69">
        <f t="shared" si="14"/>
        <v>5.5797733217088057</v>
      </c>
      <c r="O39" s="68">
        <f t="shared" si="14"/>
        <v>8.1458494957331258</v>
      </c>
      <c r="P39" s="69">
        <f t="shared" si="14"/>
        <v>7.0229007633587788</v>
      </c>
      <c r="Q39" s="69">
        <f t="shared" si="14"/>
        <v>7.5339025615268715</v>
      </c>
      <c r="R39" s="70">
        <f t="shared" si="14"/>
        <v>6.1473486625997182</v>
      </c>
      <c r="S39" s="64">
        <f t="shared" si="14"/>
        <v>7.8146258503401356</v>
      </c>
    </row>
    <row r="40" spans="2:22" s="4" customFormat="1" ht="24" customHeight="1">
      <c r="B40" s="71"/>
      <c r="C40" s="72"/>
      <c r="D40" s="72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4"/>
    </row>
    <row r="41" spans="2:22" s="4" customFormat="1" ht="48.75" customHeight="1" thickBot="1">
      <c r="B41" s="169" t="s">
        <v>52</v>
      </c>
      <c r="C41" s="169"/>
      <c r="D41" s="169"/>
      <c r="E41" s="169"/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</row>
    <row r="42" spans="2:22" s="4" customFormat="1" ht="42" customHeight="1" thickTop="1" thickBot="1">
      <c r="B42" s="6" t="s">
        <v>1</v>
      </c>
      <c r="C42" s="75" t="s">
        <v>2</v>
      </c>
      <c r="D42" s="76" t="s">
        <v>3</v>
      </c>
      <c r="E42" s="77" t="s">
        <v>53</v>
      </c>
      <c r="F42" s="9" t="s">
        <v>54</v>
      </c>
      <c r="G42" s="11" t="s">
        <v>6</v>
      </c>
      <c r="H42" s="11" t="s">
        <v>7</v>
      </c>
      <c r="I42" s="11" t="s">
        <v>8</v>
      </c>
      <c r="J42" s="11" t="s">
        <v>9</v>
      </c>
      <c r="K42" s="11" t="s">
        <v>10</v>
      </c>
      <c r="L42" s="11" t="s">
        <v>11</v>
      </c>
      <c r="M42" s="11" t="s">
        <v>12</v>
      </c>
      <c r="N42" s="11" t="s">
        <v>13</v>
      </c>
      <c r="O42" s="11" t="s">
        <v>14</v>
      </c>
      <c r="P42" s="11" t="s">
        <v>15</v>
      </c>
      <c r="Q42" s="11" t="s">
        <v>16</v>
      </c>
      <c r="R42" s="12" t="s">
        <v>17</v>
      </c>
      <c r="S42" s="13" t="s">
        <v>18</v>
      </c>
    </row>
    <row r="43" spans="2:22" s="4" customFormat="1" ht="42" customHeight="1" thickBot="1">
      <c r="B43" s="124" t="s">
        <v>55</v>
      </c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0"/>
      <c r="Q43" s="170"/>
      <c r="R43" s="170"/>
      <c r="S43" s="171"/>
    </row>
    <row r="44" spans="2:22" s="4" customFormat="1" ht="42" customHeight="1" thickTop="1" thickBot="1">
      <c r="B44" s="78" t="s">
        <v>20</v>
      </c>
      <c r="C44" s="162" t="s">
        <v>56</v>
      </c>
      <c r="D44" s="163"/>
      <c r="E44" s="59">
        <v>670</v>
      </c>
      <c r="F44" s="59">
        <v>201</v>
      </c>
      <c r="G44" s="59">
        <v>146</v>
      </c>
      <c r="H44" s="59">
        <v>235</v>
      </c>
      <c r="I44" s="59">
        <v>180</v>
      </c>
      <c r="J44" s="59">
        <v>52</v>
      </c>
      <c r="K44" s="59">
        <v>257</v>
      </c>
      <c r="L44" s="59">
        <v>208</v>
      </c>
      <c r="M44" s="59">
        <v>252</v>
      </c>
      <c r="N44" s="59">
        <v>193</v>
      </c>
      <c r="O44" s="59">
        <v>1466</v>
      </c>
      <c r="P44" s="59">
        <v>155</v>
      </c>
      <c r="Q44" s="59">
        <v>283</v>
      </c>
      <c r="R44" s="79">
        <v>211</v>
      </c>
      <c r="S44" s="80">
        <f>SUM(E44:R44)</f>
        <v>4509</v>
      </c>
    </row>
    <row r="45" spans="2:22" s="4" customFormat="1" ht="42" customHeight="1" thickTop="1" thickBot="1">
      <c r="B45" s="81"/>
      <c r="C45" s="172" t="s">
        <v>57</v>
      </c>
      <c r="D45" s="173"/>
      <c r="E45" s="82">
        <v>44</v>
      </c>
      <c r="F45" s="52">
        <v>22</v>
      </c>
      <c r="G45" s="52">
        <v>27</v>
      </c>
      <c r="H45" s="52">
        <v>50</v>
      </c>
      <c r="I45" s="52">
        <v>66</v>
      </c>
      <c r="J45" s="52">
        <v>9</v>
      </c>
      <c r="K45" s="52">
        <v>53</v>
      </c>
      <c r="L45" s="52">
        <v>18</v>
      </c>
      <c r="M45" s="53">
        <v>30</v>
      </c>
      <c r="N45" s="53">
        <v>7</v>
      </c>
      <c r="O45" s="53">
        <v>33</v>
      </c>
      <c r="P45" s="53">
        <v>22</v>
      </c>
      <c r="Q45" s="53">
        <v>93</v>
      </c>
      <c r="R45" s="53">
        <v>51</v>
      </c>
      <c r="S45" s="80">
        <f>SUM(E45:R45)</f>
        <v>525</v>
      </c>
    </row>
    <row r="46" spans="2:22" s="4" customFormat="1" ht="42" customHeight="1" thickTop="1" thickBot="1">
      <c r="B46" s="83" t="s">
        <v>23</v>
      </c>
      <c r="C46" s="174" t="s">
        <v>58</v>
      </c>
      <c r="D46" s="175"/>
      <c r="E46" s="84">
        <f>E44+'[1]Stan i struktura VI 20'!E46</f>
        <v>4406</v>
      </c>
      <c r="F46" s="84">
        <f>F44+'[1]Stan i struktura VI 20'!F46</f>
        <v>1634</v>
      </c>
      <c r="G46" s="84">
        <f>G44+'[1]Stan i struktura VI 20'!G46</f>
        <v>1361</v>
      </c>
      <c r="H46" s="84">
        <f>H44+'[1]Stan i struktura VI 20'!H46</f>
        <v>1098</v>
      </c>
      <c r="I46" s="84">
        <f>I44+'[1]Stan i struktura VI 20'!I46</f>
        <v>1397</v>
      </c>
      <c r="J46" s="84">
        <f>J44+'[1]Stan i struktura VI 20'!J46</f>
        <v>543</v>
      </c>
      <c r="K46" s="84">
        <f>K44+'[1]Stan i struktura VI 20'!K46</f>
        <v>995</v>
      </c>
      <c r="L46" s="84">
        <f>L44+'[1]Stan i struktura VI 20'!L46</f>
        <v>789</v>
      </c>
      <c r="M46" s="84">
        <f>M44+'[1]Stan i struktura VI 20'!M46</f>
        <v>1951</v>
      </c>
      <c r="N46" s="84">
        <f>N44+'[1]Stan i struktura VI 20'!N46</f>
        <v>1642</v>
      </c>
      <c r="O46" s="84">
        <f>O44+'[1]Stan i struktura VI 20'!O46</f>
        <v>4195</v>
      </c>
      <c r="P46" s="84">
        <f>P44+'[1]Stan i struktura VI 20'!P46</f>
        <v>917</v>
      </c>
      <c r="Q46" s="84">
        <f>Q44+'[1]Stan i struktura VI 20'!Q46</f>
        <v>1064</v>
      </c>
      <c r="R46" s="85">
        <f>R44+'[1]Stan i struktura VI 20'!R46</f>
        <v>1621</v>
      </c>
      <c r="S46" s="86">
        <f>S44+'[1]Stan i struktura VI 20'!S46</f>
        <v>23613</v>
      </c>
      <c r="U46" s="4">
        <f>SUM(E46:R46)</f>
        <v>23613</v>
      </c>
      <c r="V46" s="4">
        <f>SUM(E46:R46)</f>
        <v>23613</v>
      </c>
    </row>
    <row r="47" spans="2:22" s="4" customFormat="1" ht="42" customHeight="1" thickBot="1">
      <c r="B47" s="176" t="s">
        <v>59</v>
      </c>
      <c r="C47" s="177"/>
      <c r="D47" s="177"/>
      <c r="E47" s="177"/>
      <c r="F47" s="177"/>
      <c r="G47" s="177"/>
      <c r="H47" s="177"/>
      <c r="I47" s="177"/>
      <c r="J47" s="177"/>
      <c r="K47" s="177"/>
      <c r="L47" s="177"/>
      <c r="M47" s="177"/>
      <c r="N47" s="177"/>
      <c r="O47" s="177"/>
      <c r="P47" s="177"/>
      <c r="Q47" s="177"/>
      <c r="R47" s="177"/>
      <c r="S47" s="171"/>
    </row>
    <row r="48" spans="2:22" s="4" customFormat="1" ht="42" customHeight="1" thickTop="1" thickBot="1">
      <c r="B48" s="178" t="s">
        <v>20</v>
      </c>
      <c r="C48" s="179" t="s">
        <v>60</v>
      </c>
      <c r="D48" s="180"/>
      <c r="E48" s="60">
        <v>7</v>
      </c>
      <c r="F48" s="60">
        <v>9</v>
      </c>
      <c r="G48" s="60">
        <v>4</v>
      </c>
      <c r="H48" s="60">
        <v>3</v>
      </c>
      <c r="I48" s="60">
        <v>6</v>
      </c>
      <c r="J48" s="60">
        <v>0</v>
      </c>
      <c r="K48" s="60">
        <v>1</v>
      </c>
      <c r="L48" s="60">
        <v>10</v>
      </c>
      <c r="M48" s="60">
        <v>0</v>
      </c>
      <c r="N48" s="60">
        <v>8</v>
      </c>
      <c r="O48" s="60">
        <v>6</v>
      </c>
      <c r="P48" s="60">
        <v>0</v>
      </c>
      <c r="Q48" s="60">
        <v>26</v>
      </c>
      <c r="R48" s="61">
        <v>11</v>
      </c>
      <c r="S48" s="87">
        <f>SUM(E48:R48)</f>
        <v>91</v>
      </c>
    </row>
    <row r="49" spans="2:22" ht="42" customHeight="1" thickTop="1" thickBot="1">
      <c r="B49" s="133"/>
      <c r="C49" s="181" t="s">
        <v>61</v>
      </c>
      <c r="D49" s="182"/>
      <c r="E49" s="88">
        <f>E48+'[1]Stan i struktura VI 20'!E49</f>
        <v>34</v>
      </c>
      <c r="F49" s="88">
        <f>F48+'[1]Stan i struktura VI 20'!F49</f>
        <v>25</v>
      </c>
      <c r="G49" s="88">
        <f>G48+'[1]Stan i struktura VI 20'!G49</f>
        <v>33</v>
      </c>
      <c r="H49" s="88">
        <f>H48+'[1]Stan i struktura VI 20'!H49</f>
        <v>19</v>
      </c>
      <c r="I49" s="88">
        <f>I48+'[1]Stan i struktura VI 20'!I49</f>
        <v>34</v>
      </c>
      <c r="J49" s="88">
        <f>J48+'[1]Stan i struktura VI 20'!J49</f>
        <v>10</v>
      </c>
      <c r="K49" s="88">
        <f>K48+'[1]Stan i struktura VI 20'!K49</f>
        <v>49</v>
      </c>
      <c r="L49" s="88">
        <f>L48+'[1]Stan i struktura VI 20'!L49</f>
        <v>33</v>
      </c>
      <c r="M49" s="88">
        <f>M48+'[1]Stan i struktura VI 20'!M49</f>
        <v>1</v>
      </c>
      <c r="N49" s="88">
        <f>N48+'[1]Stan i struktura VI 20'!N49</f>
        <v>24</v>
      </c>
      <c r="O49" s="88">
        <f>O48+'[1]Stan i struktura VI 20'!O49</f>
        <v>50</v>
      </c>
      <c r="P49" s="88">
        <f>P48+'[1]Stan i struktura VI 20'!P49</f>
        <v>10</v>
      </c>
      <c r="Q49" s="88">
        <f>Q48+'[1]Stan i struktura VI 20'!Q49</f>
        <v>122</v>
      </c>
      <c r="R49" s="89">
        <f>R48+'[1]Stan i struktura VI 20'!R49</f>
        <v>59</v>
      </c>
      <c r="S49" s="86">
        <f>S48+'[1]Stan i struktura VI 20'!S49</f>
        <v>503</v>
      </c>
      <c r="U49" s="1">
        <f>SUM(E49:R49)</f>
        <v>503</v>
      </c>
      <c r="V49" s="4">
        <f>SUM(E49:R49)</f>
        <v>503</v>
      </c>
    </row>
    <row r="50" spans="2:22" s="4" customFormat="1" ht="42" customHeight="1" thickTop="1" thickBot="1">
      <c r="B50" s="183" t="s">
        <v>23</v>
      </c>
      <c r="C50" s="184" t="s">
        <v>62</v>
      </c>
      <c r="D50" s="185"/>
      <c r="E50" s="90">
        <v>0</v>
      </c>
      <c r="F50" s="90">
        <v>2</v>
      </c>
      <c r="G50" s="90">
        <v>1</v>
      </c>
      <c r="H50" s="90">
        <v>7</v>
      </c>
      <c r="I50" s="90">
        <v>0</v>
      </c>
      <c r="J50" s="90">
        <v>1</v>
      </c>
      <c r="K50" s="90">
        <v>1</v>
      </c>
      <c r="L50" s="90">
        <v>0</v>
      </c>
      <c r="M50" s="90">
        <v>0</v>
      </c>
      <c r="N50" s="90">
        <v>1</v>
      </c>
      <c r="O50" s="90">
        <v>0</v>
      </c>
      <c r="P50" s="90">
        <v>2</v>
      </c>
      <c r="Q50" s="90">
        <v>10</v>
      </c>
      <c r="R50" s="91">
        <v>3</v>
      </c>
      <c r="S50" s="87">
        <f>SUM(E50:R50)</f>
        <v>28</v>
      </c>
    </row>
    <row r="51" spans="2:22" ht="42" customHeight="1" thickTop="1" thickBot="1">
      <c r="B51" s="133"/>
      <c r="C51" s="181" t="s">
        <v>63</v>
      </c>
      <c r="D51" s="182"/>
      <c r="E51" s="88">
        <f>E50+'[1]Stan i struktura VI 20'!E51</f>
        <v>3</v>
      </c>
      <c r="F51" s="88">
        <f>F50+'[1]Stan i struktura VI 20'!F51</f>
        <v>8</v>
      </c>
      <c r="G51" s="88">
        <f>G50+'[1]Stan i struktura VI 20'!G51</f>
        <v>22</v>
      </c>
      <c r="H51" s="88">
        <f>H50+'[1]Stan i struktura VI 20'!H51</f>
        <v>32</v>
      </c>
      <c r="I51" s="88">
        <f>I50+'[1]Stan i struktura VI 20'!I51</f>
        <v>41</v>
      </c>
      <c r="J51" s="88">
        <f>J50+'[1]Stan i struktura VI 20'!J51</f>
        <v>3</v>
      </c>
      <c r="K51" s="88">
        <f>K50+'[1]Stan i struktura VI 20'!K51</f>
        <v>31</v>
      </c>
      <c r="L51" s="88">
        <f>L50+'[1]Stan i struktura VI 20'!L51</f>
        <v>20</v>
      </c>
      <c r="M51" s="88">
        <f>M50+'[1]Stan i struktura VI 20'!M51</f>
        <v>9</v>
      </c>
      <c r="N51" s="88">
        <f>N50+'[1]Stan i struktura VI 20'!N51</f>
        <v>11</v>
      </c>
      <c r="O51" s="88">
        <f>O50+'[1]Stan i struktura VI 20'!O51</f>
        <v>6</v>
      </c>
      <c r="P51" s="88">
        <f>P50+'[1]Stan i struktura VI 20'!P51</f>
        <v>28</v>
      </c>
      <c r="Q51" s="88">
        <f>Q50+'[1]Stan i struktura VI 20'!Q51</f>
        <v>107</v>
      </c>
      <c r="R51" s="89">
        <f>R50+'[1]Stan i struktura VI 20'!R51</f>
        <v>18</v>
      </c>
      <c r="S51" s="86">
        <f>S50+'[1]Stan i struktura VI 20'!S51</f>
        <v>339</v>
      </c>
      <c r="U51" s="1">
        <f>SUM(E51:R51)</f>
        <v>339</v>
      </c>
      <c r="V51" s="4">
        <f>SUM(E51:R51)</f>
        <v>339</v>
      </c>
    </row>
    <row r="52" spans="2:22" s="4" customFormat="1" ht="42" customHeight="1" thickTop="1" thickBot="1">
      <c r="B52" s="186" t="s">
        <v>28</v>
      </c>
      <c r="C52" s="187" t="s">
        <v>64</v>
      </c>
      <c r="D52" s="188"/>
      <c r="E52" s="51">
        <v>11</v>
      </c>
      <c r="F52" s="52">
        <v>3</v>
      </c>
      <c r="G52" s="52">
        <v>2</v>
      </c>
      <c r="H52" s="52">
        <v>8</v>
      </c>
      <c r="I52" s="53">
        <v>18</v>
      </c>
      <c r="J52" s="52">
        <v>3</v>
      </c>
      <c r="K52" s="53">
        <v>0</v>
      </c>
      <c r="L52" s="52">
        <v>4</v>
      </c>
      <c r="M52" s="53">
        <v>9</v>
      </c>
      <c r="N52" s="53">
        <v>6</v>
      </c>
      <c r="O52" s="53">
        <v>3</v>
      </c>
      <c r="P52" s="52">
        <v>0</v>
      </c>
      <c r="Q52" s="92">
        <v>13</v>
      </c>
      <c r="R52" s="53">
        <v>11</v>
      </c>
      <c r="S52" s="87">
        <f>SUM(E52:R52)</f>
        <v>91</v>
      </c>
    </row>
    <row r="53" spans="2:22" ht="42" customHeight="1" thickTop="1" thickBot="1">
      <c r="B53" s="133"/>
      <c r="C53" s="181" t="s">
        <v>65</v>
      </c>
      <c r="D53" s="182"/>
      <c r="E53" s="88">
        <f>E52+'[1]Stan i struktura VI 20'!E53</f>
        <v>42</v>
      </c>
      <c r="F53" s="88">
        <f>F52+'[1]Stan i struktura VI 20'!F53</f>
        <v>23</v>
      </c>
      <c r="G53" s="88">
        <f>G52+'[1]Stan i struktura VI 20'!G53</f>
        <v>36</v>
      </c>
      <c r="H53" s="88">
        <f>H52+'[1]Stan i struktura VI 20'!H53</f>
        <v>57</v>
      </c>
      <c r="I53" s="88">
        <f>I52+'[1]Stan i struktura VI 20'!I53</f>
        <v>18</v>
      </c>
      <c r="J53" s="88">
        <f>J52+'[1]Stan i struktura VI 20'!J53</f>
        <v>5</v>
      </c>
      <c r="K53" s="88">
        <f>K52+'[1]Stan i struktura VI 20'!K53</f>
        <v>2</v>
      </c>
      <c r="L53" s="88">
        <f>L52+'[1]Stan i struktura VI 20'!L53</f>
        <v>12</v>
      </c>
      <c r="M53" s="88">
        <f>M52+'[1]Stan i struktura VI 20'!M53</f>
        <v>14</v>
      </c>
      <c r="N53" s="88">
        <f>N52+'[1]Stan i struktura VI 20'!N53</f>
        <v>40</v>
      </c>
      <c r="O53" s="88">
        <f>O52+'[1]Stan i struktura VI 20'!O53</f>
        <v>24</v>
      </c>
      <c r="P53" s="88">
        <f>P52+'[1]Stan i struktura VI 20'!P53</f>
        <v>8</v>
      </c>
      <c r="Q53" s="88">
        <f>Q52+'[1]Stan i struktura VI 20'!Q53</f>
        <v>24</v>
      </c>
      <c r="R53" s="89">
        <f>R52+'[1]Stan i struktura VI 20'!R53</f>
        <v>42</v>
      </c>
      <c r="S53" s="86">
        <f>S52+'[1]Stan i struktura VI 20'!S53</f>
        <v>347</v>
      </c>
      <c r="U53" s="1">
        <f>SUM(E53:R53)</f>
        <v>347</v>
      </c>
      <c r="V53" s="4">
        <f>SUM(E53:R53)</f>
        <v>347</v>
      </c>
    </row>
    <row r="54" spans="2:22" s="4" customFormat="1" ht="42" customHeight="1" thickTop="1" thickBot="1">
      <c r="B54" s="186" t="s">
        <v>31</v>
      </c>
      <c r="C54" s="187" t="s">
        <v>66</v>
      </c>
      <c r="D54" s="188"/>
      <c r="E54" s="51">
        <v>5</v>
      </c>
      <c r="F54" s="52">
        <v>2</v>
      </c>
      <c r="G54" s="52">
        <v>6</v>
      </c>
      <c r="H54" s="52">
        <v>1</v>
      </c>
      <c r="I54" s="53">
        <v>1</v>
      </c>
      <c r="J54" s="52">
        <v>3</v>
      </c>
      <c r="K54" s="53">
        <v>3</v>
      </c>
      <c r="L54" s="52">
        <v>2</v>
      </c>
      <c r="M54" s="53">
        <v>1</v>
      </c>
      <c r="N54" s="53">
        <v>2</v>
      </c>
      <c r="O54" s="53">
        <v>3</v>
      </c>
      <c r="P54" s="52">
        <v>4</v>
      </c>
      <c r="Q54" s="92">
        <v>4</v>
      </c>
      <c r="R54" s="53">
        <v>6</v>
      </c>
      <c r="S54" s="87">
        <f>SUM(E54:R54)</f>
        <v>43</v>
      </c>
    </row>
    <row r="55" spans="2:22" s="4" customFormat="1" ht="42" customHeight="1" thickTop="1" thickBot="1">
      <c r="B55" s="133"/>
      <c r="C55" s="189" t="s">
        <v>67</v>
      </c>
      <c r="D55" s="190"/>
      <c r="E55" s="88">
        <f>E54+'[1]Stan i struktura VI 20'!E55</f>
        <v>24</v>
      </c>
      <c r="F55" s="88">
        <f>F54+'[1]Stan i struktura VI 20'!F55</f>
        <v>10</v>
      </c>
      <c r="G55" s="88">
        <f>G54+'[1]Stan i struktura VI 20'!G55</f>
        <v>26</v>
      </c>
      <c r="H55" s="88">
        <f>H54+'[1]Stan i struktura VI 20'!H55</f>
        <v>21</v>
      </c>
      <c r="I55" s="88">
        <f>I54+'[1]Stan i struktura VI 20'!I55</f>
        <v>9</v>
      </c>
      <c r="J55" s="88">
        <f>J54+'[1]Stan i struktura VI 20'!J55</f>
        <v>6</v>
      </c>
      <c r="K55" s="88">
        <f>K54+'[1]Stan i struktura VI 20'!K55</f>
        <v>10</v>
      </c>
      <c r="L55" s="88">
        <f>L54+'[1]Stan i struktura VI 20'!L55</f>
        <v>9</v>
      </c>
      <c r="M55" s="88">
        <f>M54+'[1]Stan i struktura VI 20'!M55</f>
        <v>1</v>
      </c>
      <c r="N55" s="88">
        <f>N54+'[1]Stan i struktura VI 20'!N55</f>
        <v>14</v>
      </c>
      <c r="O55" s="88">
        <f>O54+'[1]Stan i struktura VI 20'!O55</f>
        <v>13</v>
      </c>
      <c r="P55" s="88">
        <f>P54+'[1]Stan i struktura VI 20'!P55</f>
        <v>6</v>
      </c>
      <c r="Q55" s="88">
        <f>Q54+'[1]Stan i struktura VI 20'!Q55</f>
        <v>20</v>
      </c>
      <c r="R55" s="89">
        <f>R54+'[1]Stan i struktura VI 20'!R55</f>
        <v>11</v>
      </c>
      <c r="S55" s="86">
        <f>S54+'[1]Stan i struktura VI 20'!S55</f>
        <v>180</v>
      </c>
      <c r="U55" s="4">
        <f>SUM(E55:R55)</f>
        <v>180</v>
      </c>
      <c r="V55" s="4">
        <f>SUM(E55:R55)</f>
        <v>180</v>
      </c>
    </row>
    <row r="56" spans="2:22" s="4" customFormat="1" ht="42" customHeight="1" thickTop="1" thickBot="1">
      <c r="B56" s="186" t="s">
        <v>42</v>
      </c>
      <c r="C56" s="192" t="s">
        <v>68</v>
      </c>
      <c r="D56" s="193"/>
      <c r="E56" s="93">
        <v>3</v>
      </c>
      <c r="F56" s="93">
        <v>0</v>
      </c>
      <c r="G56" s="93">
        <v>1</v>
      </c>
      <c r="H56" s="93">
        <v>2</v>
      </c>
      <c r="I56" s="93">
        <v>3</v>
      </c>
      <c r="J56" s="93">
        <v>0</v>
      </c>
      <c r="K56" s="93">
        <v>3</v>
      </c>
      <c r="L56" s="93">
        <v>0</v>
      </c>
      <c r="M56" s="93">
        <v>3</v>
      </c>
      <c r="N56" s="93">
        <v>3</v>
      </c>
      <c r="O56" s="93">
        <v>5</v>
      </c>
      <c r="P56" s="93">
        <v>0</v>
      </c>
      <c r="Q56" s="93">
        <v>3</v>
      </c>
      <c r="R56" s="94">
        <v>3</v>
      </c>
      <c r="S56" s="87">
        <f>SUM(E56:R56)</f>
        <v>29</v>
      </c>
    </row>
    <row r="57" spans="2:22" s="4" customFormat="1" ht="42" customHeight="1" thickTop="1" thickBot="1">
      <c r="B57" s="191"/>
      <c r="C57" s="194" t="s">
        <v>69</v>
      </c>
      <c r="D57" s="195"/>
      <c r="E57" s="88">
        <f>E56+'[1]Stan i struktura VI 20'!E57</f>
        <v>15</v>
      </c>
      <c r="F57" s="88">
        <f>F56+'[1]Stan i struktura VI 20'!F57</f>
        <v>17</v>
      </c>
      <c r="G57" s="88">
        <f>G56+'[1]Stan i struktura VI 20'!G57</f>
        <v>8</v>
      </c>
      <c r="H57" s="88">
        <f>H56+'[1]Stan i struktura VI 20'!H57</f>
        <v>34</v>
      </c>
      <c r="I57" s="88">
        <f>I56+'[1]Stan i struktura VI 20'!I57</f>
        <v>17</v>
      </c>
      <c r="J57" s="88">
        <f>J56+'[1]Stan i struktura VI 20'!J57</f>
        <v>2</v>
      </c>
      <c r="K57" s="88">
        <f>K56+'[1]Stan i struktura VI 20'!K57</f>
        <v>25</v>
      </c>
      <c r="L57" s="88">
        <f>L56+'[1]Stan i struktura VI 20'!L57</f>
        <v>3</v>
      </c>
      <c r="M57" s="88">
        <f>M56+'[1]Stan i struktura VI 20'!M57</f>
        <v>21</v>
      </c>
      <c r="N57" s="88">
        <f>N56+'[1]Stan i struktura VI 20'!N57</f>
        <v>14</v>
      </c>
      <c r="O57" s="88">
        <f>O56+'[1]Stan i struktura VI 20'!O57</f>
        <v>15</v>
      </c>
      <c r="P57" s="88">
        <f>P56+'[1]Stan i struktura VI 20'!P57</f>
        <v>5</v>
      </c>
      <c r="Q57" s="88">
        <f>Q56+'[1]Stan i struktura VI 20'!Q57</f>
        <v>31</v>
      </c>
      <c r="R57" s="89">
        <f>R56+'[1]Stan i struktura VI 20'!R57</f>
        <v>13</v>
      </c>
      <c r="S57" s="86">
        <f>S56+'[1]Stan i struktura VI 20'!S57</f>
        <v>220</v>
      </c>
      <c r="U57" s="4">
        <f>SUM(E57:R57)</f>
        <v>220</v>
      </c>
      <c r="V57" s="4">
        <f>SUM(E57:R57)</f>
        <v>220</v>
      </c>
    </row>
    <row r="58" spans="2:22" s="4" customFormat="1" ht="42" customHeight="1" thickTop="1" thickBot="1">
      <c r="B58" s="186" t="s">
        <v>44</v>
      </c>
      <c r="C58" s="192" t="s">
        <v>70</v>
      </c>
      <c r="D58" s="193"/>
      <c r="E58" s="93">
        <v>3</v>
      </c>
      <c r="F58" s="93">
        <v>1</v>
      </c>
      <c r="G58" s="93">
        <v>3</v>
      </c>
      <c r="H58" s="93">
        <v>1</v>
      </c>
      <c r="I58" s="93">
        <v>18</v>
      </c>
      <c r="J58" s="93">
        <v>0</v>
      </c>
      <c r="K58" s="93">
        <v>0</v>
      </c>
      <c r="L58" s="93">
        <v>0</v>
      </c>
      <c r="M58" s="93">
        <v>5</v>
      </c>
      <c r="N58" s="93">
        <v>4</v>
      </c>
      <c r="O58" s="93">
        <v>4</v>
      </c>
      <c r="P58" s="93">
        <v>0</v>
      </c>
      <c r="Q58" s="93">
        <v>1</v>
      </c>
      <c r="R58" s="94">
        <v>2</v>
      </c>
      <c r="S58" s="87">
        <f>SUM(E58:R58)</f>
        <v>42</v>
      </c>
    </row>
    <row r="59" spans="2:22" s="4" customFormat="1" ht="42" customHeight="1" thickTop="1" thickBot="1">
      <c r="B59" s="183"/>
      <c r="C59" s="196" t="s">
        <v>71</v>
      </c>
      <c r="D59" s="197"/>
      <c r="E59" s="88">
        <f>E58+'[1]Stan i struktura VI 20'!E59</f>
        <v>9</v>
      </c>
      <c r="F59" s="88">
        <f>F58+'[1]Stan i struktura VI 20'!F59</f>
        <v>9</v>
      </c>
      <c r="G59" s="88">
        <f>G58+'[1]Stan i struktura VI 20'!G59</f>
        <v>11</v>
      </c>
      <c r="H59" s="88">
        <f>H58+'[1]Stan i struktura VI 20'!H59</f>
        <v>43</v>
      </c>
      <c r="I59" s="88">
        <f>I58+'[1]Stan i struktura VI 20'!I59</f>
        <v>26</v>
      </c>
      <c r="J59" s="88">
        <f>J58+'[1]Stan i struktura VI 20'!J59</f>
        <v>0</v>
      </c>
      <c r="K59" s="88">
        <f>K58+'[1]Stan i struktura VI 20'!K59</f>
        <v>4</v>
      </c>
      <c r="L59" s="88">
        <f>L58+'[1]Stan i struktura VI 20'!L59</f>
        <v>9</v>
      </c>
      <c r="M59" s="88">
        <f>M58+'[1]Stan i struktura VI 20'!M59</f>
        <v>16</v>
      </c>
      <c r="N59" s="88">
        <f>N58+'[1]Stan i struktura VI 20'!N59</f>
        <v>30</v>
      </c>
      <c r="O59" s="88">
        <f>O58+'[1]Stan i struktura VI 20'!O59</f>
        <v>15</v>
      </c>
      <c r="P59" s="88">
        <f>P58+'[1]Stan i struktura VI 20'!P59</f>
        <v>0</v>
      </c>
      <c r="Q59" s="88">
        <f>Q58+'[1]Stan i struktura VI 20'!Q59</f>
        <v>1</v>
      </c>
      <c r="R59" s="89">
        <f>R58+'[1]Stan i struktura VI 20'!R59</f>
        <v>9</v>
      </c>
      <c r="S59" s="86">
        <f>S58+'[1]Stan i struktura VI 20'!S59</f>
        <v>182</v>
      </c>
      <c r="U59" s="4">
        <f>SUM(E59:R59)</f>
        <v>182</v>
      </c>
      <c r="V59" s="4">
        <f>SUM(E59:R59)</f>
        <v>182</v>
      </c>
    </row>
    <row r="60" spans="2:22" s="4" customFormat="1" ht="42" customHeight="1" thickTop="1" thickBot="1">
      <c r="B60" s="198" t="s">
        <v>72</v>
      </c>
      <c r="C60" s="192" t="s">
        <v>73</v>
      </c>
      <c r="D60" s="193"/>
      <c r="E60" s="93">
        <v>13</v>
      </c>
      <c r="F60" s="93">
        <v>8</v>
      </c>
      <c r="G60" s="93">
        <v>16</v>
      </c>
      <c r="H60" s="93">
        <v>41</v>
      </c>
      <c r="I60" s="93">
        <v>44</v>
      </c>
      <c r="J60" s="93">
        <v>4</v>
      </c>
      <c r="K60" s="93">
        <v>67</v>
      </c>
      <c r="L60" s="93">
        <v>8</v>
      </c>
      <c r="M60" s="93">
        <v>30</v>
      </c>
      <c r="N60" s="93">
        <v>1</v>
      </c>
      <c r="O60" s="93">
        <v>9</v>
      </c>
      <c r="P60" s="93">
        <v>16</v>
      </c>
      <c r="Q60" s="93">
        <v>9</v>
      </c>
      <c r="R60" s="94">
        <v>26</v>
      </c>
      <c r="S60" s="87">
        <f>SUM(E60:R60)</f>
        <v>292</v>
      </c>
    </row>
    <row r="61" spans="2:22" s="4" customFormat="1" ht="42" customHeight="1" thickTop="1" thickBot="1">
      <c r="B61" s="198"/>
      <c r="C61" s="199" t="s">
        <v>74</v>
      </c>
      <c r="D61" s="200"/>
      <c r="E61" s="95">
        <f>E60+'[1]Stan i struktura VI 20'!E61</f>
        <v>69</v>
      </c>
      <c r="F61" s="95">
        <f>F60+'[1]Stan i struktura VI 20'!F61</f>
        <v>45</v>
      </c>
      <c r="G61" s="95">
        <f>G60+'[1]Stan i struktura VI 20'!G61</f>
        <v>70</v>
      </c>
      <c r="H61" s="95">
        <f>H60+'[1]Stan i struktura VI 20'!H61</f>
        <v>131</v>
      </c>
      <c r="I61" s="95">
        <f>I60+'[1]Stan i struktura VI 20'!I61</f>
        <v>118</v>
      </c>
      <c r="J61" s="95">
        <f>J60+'[1]Stan i struktura VI 20'!J61</f>
        <v>22</v>
      </c>
      <c r="K61" s="95">
        <f>K60+'[1]Stan i struktura VI 20'!K61</f>
        <v>276</v>
      </c>
      <c r="L61" s="95">
        <f>L60+'[1]Stan i struktura VI 20'!L61</f>
        <v>58</v>
      </c>
      <c r="M61" s="95">
        <f>M60+'[1]Stan i struktura VI 20'!M61</f>
        <v>130</v>
      </c>
      <c r="N61" s="95">
        <f>N60+'[1]Stan i struktura VI 20'!N61</f>
        <v>14</v>
      </c>
      <c r="O61" s="95">
        <f>O60+'[1]Stan i struktura VI 20'!O61</f>
        <v>86</v>
      </c>
      <c r="P61" s="95">
        <f>P60+'[1]Stan i struktura VI 20'!P61</f>
        <v>68</v>
      </c>
      <c r="Q61" s="95">
        <f>Q60+'[1]Stan i struktura VI 20'!Q61</f>
        <v>50</v>
      </c>
      <c r="R61" s="96">
        <f>R60+'[1]Stan i struktura VI 20'!R61</f>
        <v>156</v>
      </c>
      <c r="S61" s="86">
        <f>S60+'[1]Stan i struktura VI 20'!S61</f>
        <v>1293</v>
      </c>
      <c r="U61" s="4">
        <f>SUM(E61:R61)</f>
        <v>1293</v>
      </c>
      <c r="V61" s="4">
        <f>SUM(E61:R61)</f>
        <v>1293</v>
      </c>
    </row>
    <row r="62" spans="2:22" s="4" customFormat="1" ht="42" customHeight="1" thickTop="1" thickBot="1">
      <c r="B62" s="198" t="s">
        <v>75</v>
      </c>
      <c r="C62" s="192" t="s">
        <v>76</v>
      </c>
      <c r="D62" s="193"/>
      <c r="E62" s="93">
        <v>0</v>
      </c>
      <c r="F62" s="93">
        <v>5</v>
      </c>
      <c r="G62" s="93">
        <v>8</v>
      </c>
      <c r="H62" s="93">
        <v>0</v>
      </c>
      <c r="I62" s="93">
        <v>0</v>
      </c>
      <c r="J62" s="93">
        <v>0</v>
      </c>
      <c r="K62" s="93">
        <v>3</v>
      </c>
      <c r="L62" s="93">
        <v>1</v>
      </c>
      <c r="M62" s="93">
        <v>1</v>
      </c>
      <c r="N62" s="93">
        <v>0</v>
      </c>
      <c r="O62" s="93">
        <v>0</v>
      </c>
      <c r="P62" s="93">
        <v>0</v>
      </c>
      <c r="Q62" s="93">
        <v>25</v>
      </c>
      <c r="R62" s="94">
        <v>31</v>
      </c>
      <c r="S62" s="87">
        <f>SUM(E62:R62)</f>
        <v>74</v>
      </c>
    </row>
    <row r="63" spans="2:22" s="4" customFormat="1" ht="42" customHeight="1" thickTop="1" thickBot="1">
      <c r="B63" s="186"/>
      <c r="C63" s="201" t="s">
        <v>77</v>
      </c>
      <c r="D63" s="202"/>
      <c r="E63" s="88">
        <f>E62+'[1]Stan i struktura VI 20'!E63</f>
        <v>0</v>
      </c>
      <c r="F63" s="88">
        <f>F62+'[1]Stan i struktura VI 20'!F63</f>
        <v>26</v>
      </c>
      <c r="G63" s="88">
        <f>G62+'[1]Stan i struktura VI 20'!G63</f>
        <v>27</v>
      </c>
      <c r="H63" s="88">
        <f>H62+'[1]Stan i struktura VI 20'!H63</f>
        <v>0</v>
      </c>
      <c r="I63" s="88">
        <f>I62+'[1]Stan i struktura VI 20'!I63</f>
        <v>22</v>
      </c>
      <c r="J63" s="88">
        <f>J62+'[1]Stan i struktura VI 20'!J63</f>
        <v>23</v>
      </c>
      <c r="K63" s="88">
        <f>K62+'[1]Stan i struktura VI 20'!K63</f>
        <v>74</v>
      </c>
      <c r="L63" s="88">
        <f>L62+'[1]Stan i struktura VI 20'!L63</f>
        <v>9</v>
      </c>
      <c r="M63" s="88">
        <f>M62+'[1]Stan i struktura VI 20'!M63</f>
        <v>29</v>
      </c>
      <c r="N63" s="88">
        <f>N62+'[1]Stan i struktura VI 20'!N63</f>
        <v>38</v>
      </c>
      <c r="O63" s="88">
        <f>O62+'[1]Stan i struktura VI 20'!O63</f>
        <v>37</v>
      </c>
      <c r="P63" s="88">
        <f>P62+'[1]Stan i struktura VI 20'!P63</f>
        <v>12</v>
      </c>
      <c r="Q63" s="88">
        <f>Q62+'[1]Stan i struktura VI 20'!Q63</f>
        <v>77</v>
      </c>
      <c r="R63" s="89">
        <f>R62+'[1]Stan i struktura VI 20'!R63</f>
        <v>278</v>
      </c>
      <c r="S63" s="86">
        <f>S62+'[1]Stan i struktura VI 20'!S63</f>
        <v>652</v>
      </c>
      <c r="U63" s="4">
        <f>SUM(E63:R63)</f>
        <v>652</v>
      </c>
      <c r="V63" s="4">
        <f>SUM(E63:R63)</f>
        <v>652</v>
      </c>
    </row>
    <row r="64" spans="2:22" s="4" customFormat="1" ht="42" customHeight="1" thickTop="1" thickBot="1">
      <c r="B64" s="198" t="s">
        <v>78</v>
      </c>
      <c r="C64" s="192" t="s">
        <v>79</v>
      </c>
      <c r="D64" s="193"/>
      <c r="E64" s="93">
        <v>0</v>
      </c>
      <c r="F64" s="93">
        <v>0</v>
      </c>
      <c r="G64" s="93">
        <v>0</v>
      </c>
      <c r="H64" s="93">
        <v>0</v>
      </c>
      <c r="I64" s="93">
        <v>0</v>
      </c>
      <c r="J64" s="93">
        <v>0</v>
      </c>
      <c r="K64" s="93">
        <v>0</v>
      </c>
      <c r="L64" s="93">
        <v>0</v>
      </c>
      <c r="M64" s="93">
        <v>0</v>
      </c>
      <c r="N64" s="93">
        <v>0</v>
      </c>
      <c r="O64" s="93">
        <v>0</v>
      </c>
      <c r="P64" s="93">
        <v>0</v>
      </c>
      <c r="Q64" s="93">
        <v>0</v>
      </c>
      <c r="R64" s="94">
        <v>0</v>
      </c>
      <c r="S64" s="87">
        <f>SUM(E64:R64)</f>
        <v>0</v>
      </c>
    </row>
    <row r="65" spans="2:22" ht="42" customHeight="1" thickTop="1" thickBot="1">
      <c r="B65" s="203"/>
      <c r="C65" s="204" t="s">
        <v>80</v>
      </c>
      <c r="D65" s="205"/>
      <c r="E65" s="88">
        <f>E64+'[1]Stan i struktura VI 20'!E65</f>
        <v>0</v>
      </c>
      <c r="F65" s="88">
        <f>F64+'[1]Stan i struktura VI 20'!F65</f>
        <v>0</v>
      </c>
      <c r="G65" s="88">
        <f>G64+'[1]Stan i struktura VI 20'!G65</f>
        <v>0</v>
      </c>
      <c r="H65" s="88">
        <f>H64+'[1]Stan i struktura VI 20'!H65</f>
        <v>0</v>
      </c>
      <c r="I65" s="88">
        <f>I64+'[1]Stan i struktura VI 20'!I65</f>
        <v>0</v>
      </c>
      <c r="J65" s="88">
        <f>J64+'[1]Stan i struktura VI 20'!J65</f>
        <v>0</v>
      </c>
      <c r="K65" s="88">
        <f>K64+'[1]Stan i struktura VI 20'!K65</f>
        <v>0</v>
      </c>
      <c r="L65" s="88">
        <f>L64+'[1]Stan i struktura VI 20'!L65</f>
        <v>0</v>
      </c>
      <c r="M65" s="88">
        <f>M64+'[1]Stan i struktura VI 20'!M65</f>
        <v>0</v>
      </c>
      <c r="N65" s="88">
        <f>N64+'[1]Stan i struktura VI 20'!N65</f>
        <v>0</v>
      </c>
      <c r="O65" s="88">
        <f>O64+'[1]Stan i struktura VI 20'!O65</f>
        <v>0</v>
      </c>
      <c r="P65" s="88">
        <f>P64+'[1]Stan i struktura VI 20'!P65</f>
        <v>0</v>
      </c>
      <c r="Q65" s="88">
        <f>Q64+'[1]Stan i struktura VI 20'!Q65</f>
        <v>0</v>
      </c>
      <c r="R65" s="89">
        <f>R64+'[1]Stan i struktura VI 20'!R65</f>
        <v>0</v>
      </c>
      <c r="S65" s="86">
        <f>S64+'[1]Stan i struktura VI 20'!S65</f>
        <v>0</v>
      </c>
      <c r="U65" s="1">
        <f>SUM(E65:R65)</f>
        <v>0</v>
      </c>
      <c r="V65" s="4">
        <f>SUM(E65:R65)</f>
        <v>0</v>
      </c>
    </row>
    <row r="66" spans="2:22" ht="45" customHeight="1" thickTop="1" thickBot="1">
      <c r="B66" s="206" t="s">
        <v>81</v>
      </c>
      <c r="C66" s="208" t="s">
        <v>82</v>
      </c>
      <c r="D66" s="209"/>
      <c r="E66" s="97">
        <f t="shared" ref="E66:R67" si="15">E48+E50+E52+E54+E56+E58+E60+E62+E64</f>
        <v>42</v>
      </c>
      <c r="F66" s="97">
        <f t="shared" si="15"/>
        <v>30</v>
      </c>
      <c r="G66" s="97">
        <f t="shared" si="15"/>
        <v>41</v>
      </c>
      <c r="H66" s="97">
        <f t="shared" si="15"/>
        <v>63</v>
      </c>
      <c r="I66" s="97">
        <f t="shared" si="15"/>
        <v>90</v>
      </c>
      <c r="J66" s="97">
        <f t="shared" si="15"/>
        <v>11</v>
      </c>
      <c r="K66" s="97">
        <f t="shared" si="15"/>
        <v>78</v>
      </c>
      <c r="L66" s="97">
        <f t="shared" si="15"/>
        <v>25</v>
      </c>
      <c r="M66" s="97">
        <f t="shared" si="15"/>
        <v>49</v>
      </c>
      <c r="N66" s="97">
        <f t="shared" si="15"/>
        <v>25</v>
      </c>
      <c r="O66" s="97">
        <f t="shared" si="15"/>
        <v>30</v>
      </c>
      <c r="P66" s="97">
        <f t="shared" si="15"/>
        <v>22</v>
      </c>
      <c r="Q66" s="97">
        <f t="shared" si="15"/>
        <v>91</v>
      </c>
      <c r="R66" s="98">
        <f t="shared" si="15"/>
        <v>93</v>
      </c>
      <c r="S66" s="99">
        <f>SUM(E66:R66)</f>
        <v>690</v>
      </c>
      <c r="V66" s="4"/>
    </row>
    <row r="67" spans="2:22" ht="45" customHeight="1" thickTop="1" thickBot="1">
      <c r="B67" s="207"/>
      <c r="C67" s="208" t="s">
        <v>83</v>
      </c>
      <c r="D67" s="209"/>
      <c r="E67" s="100">
        <f t="shared" si="15"/>
        <v>196</v>
      </c>
      <c r="F67" s="100">
        <f>F49+F51+F53+F55+F57+F59+F61+F63+F65</f>
        <v>163</v>
      </c>
      <c r="G67" s="100">
        <f t="shared" si="15"/>
        <v>233</v>
      </c>
      <c r="H67" s="100">
        <f t="shared" si="15"/>
        <v>337</v>
      </c>
      <c r="I67" s="100">
        <f t="shared" si="15"/>
        <v>285</v>
      </c>
      <c r="J67" s="100">
        <f t="shared" si="15"/>
        <v>71</v>
      </c>
      <c r="K67" s="100">
        <f t="shared" si="15"/>
        <v>471</v>
      </c>
      <c r="L67" s="100">
        <f t="shared" si="15"/>
        <v>153</v>
      </c>
      <c r="M67" s="100">
        <f t="shared" si="15"/>
        <v>221</v>
      </c>
      <c r="N67" s="100">
        <f t="shared" si="15"/>
        <v>185</v>
      </c>
      <c r="O67" s="100">
        <f t="shared" si="15"/>
        <v>246</v>
      </c>
      <c r="P67" s="100">
        <f t="shared" si="15"/>
        <v>137</v>
      </c>
      <c r="Q67" s="100">
        <f t="shared" si="15"/>
        <v>432</v>
      </c>
      <c r="R67" s="101">
        <f t="shared" si="15"/>
        <v>586</v>
      </c>
      <c r="S67" s="99">
        <f>SUM(E67:R67)</f>
        <v>3716</v>
      </c>
      <c r="V67" s="4"/>
    </row>
    <row r="68" spans="2:22" ht="14.25" customHeight="1">
      <c r="B68" s="210" t="s">
        <v>84</v>
      </c>
      <c r="C68" s="210"/>
      <c r="D68" s="210"/>
      <c r="E68" s="210"/>
      <c r="F68" s="210"/>
      <c r="G68" s="210"/>
      <c r="H68" s="210"/>
      <c r="I68" s="210"/>
      <c r="J68" s="210"/>
      <c r="K68" s="210"/>
      <c r="L68" s="210"/>
      <c r="M68" s="210"/>
      <c r="N68" s="210"/>
      <c r="O68" s="210"/>
      <c r="P68" s="210"/>
      <c r="Q68" s="210"/>
      <c r="R68" s="210"/>
      <c r="S68" s="210"/>
    </row>
    <row r="69" spans="2:22" ht="14.25" customHeight="1">
      <c r="B69" s="211"/>
      <c r="C69" s="212"/>
      <c r="D69" s="212"/>
      <c r="E69" s="212"/>
      <c r="F69" s="212"/>
      <c r="G69" s="212"/>
      <c r="H69" s="212"/>
      <c r="I69" s="212"/>
      <c r="J69" s="212"/>
      <c r="K69" s="212"/>
      <c r="L69" s="212"/>
      <c r="M69" s="212"/>
      <c r="N69" s="212"/>
      <c r="O69" s="212"/>
      <c r="P69" s="212"/>
      <c r="Q69" s="212"/>
      <c r="R69" s="212"/>
      <c r="S69" s="212"/>
    </row>
    <row r="75" spans="2:22" ht="13.5" thickBot="1"/>
    <row r="76" spans="2:22" ht="26.25" customHeight="1" thickTop="1" thickBot="1">
      <c r="E76" s="102">
        <v>79</v>
      </c>
      <c r="F76" s="102">
        <v>41</v>
      </c>
      <c r="G76" s="102">
        <v>26</v>
      </c>
      <c r="H76" s="102">
        <v>35</v>
      </c>
      <c r="I76" s="102">
        <v>53</v>
      </c>
      <c r="J76" s="102">
        <v>19</v>
      </c>
      <c r="K76" s="102">
        <v>25</v>
      </c>
      <c r="L76" s="102">
        <v>33</v>
      </c>
      <c r="M76" s="102">
        <v>45</v>
      </c>
      <c r="N76" s="102">
        <v>34</v>
      </c>
      <c r="O76" s="102">
        <v>99</v>
      </c>
      <c r="P76" s="102">
        <v>57</v>
      </c>
      <c r="Q76" s="102">
        <v>52</v>
      </c>
      <c r="R76" s="102">
        <v>56</v>
      </c>
      <c r="S76" s="80">
        <f>SUM(E76:R76)</f>
        <v>654</v>
      </c>
    </row>
  </sheetData>
  <mergeCells count="86">
    <mergeCell ref="B66:B67"/>
    <mergeCell ref="C66:D66"/>
    <mergeCell ref="C67:D67"/>
    <mergeCell ref="B68:S68"/>
    <mergeCell ref="B69:S69"/>
    <mergeCell ref="B62:B63"/>
    <mergeCell ref="C62:D62"/>
    <mergeCell ref="C63:D63"/>
    <mergeCell ref="B64:B65"/>
    <mergeCell ref="C64:D64"/>
    <mergeCell ref="C65:D65"/>
    <mergeCell ref="B58:B59"/>
    <mergeCell ref="C58:D58"/>
    <mergeCell ref="C59:D59"/>
    <mergeCell ref="B60:B61"/>
    <mergeCell ref="C60:D60"/>
    <mergeCell ref="C61:D61"/>
    <mergeCell ref="B54:B55"/>
    <mergeCell ref="C54:D54"/>
    <mergeCell ref="C55:D55"/>
    <mergeCell ref="B56:B57"/>
    <mergeCell ref="C56:D56"/>
    <mergeCell ref="C57:D57"/>
    <mergeCell ref="B50:B51"/>
    <mergeCell ref="C50:D50"/>
    <mergeCell ref="C51:D51"/>
    <mergeCell ref="B52:B53"/>
    <mergeCell ref="C52:D52"/>
    <mergeCell ref="C53:D53"/>
    <mergeCell ref="C45:D45"/>
    <mergeCell ref="C46:D46"/>
    <mergeCell ref="B47:S47"/>
    <mergeCell ref="B48:B49"/>
    <mergeCell ref="C48:D48"/>
    <mergeCell ref="C49:D49"/>
    <mergeCell ref="C44:D44"/>
    <mergeCell ref="B34:B35"/>
    <mergeCell ref="C34:D34"/>
    <mergeCell ref="C35:D35"/>
    <mergeCell ref="B36:B37"/>
    <mergeCell ref="C36:D36"/>
    <mergeCell ref="C37:D37"/>
    <mergeCell ref="B38:B39"/>
    <mergeCell ref="C38:D38"/>
    <mergeCell ref="C39:D39"/>
    <mergeCell ref="B41:S41"/>
    <mergeCell ref="B43:S43"/>
    <mergeCell ref="B29:S29"/>
    <mergeCell ref="B30:B31"/>
    <mergeCell ref="C30:D30"/>
    <mergeCell ref="C31:D31"/>
    <mergeCell ref="B32:B33"/>
    <mergeCell ref="C32:D32"/>
    <mergeCell ref="C33:D33"/>
    <mergeCell ref="B25:B26"/>
    <mergeCell ref="C25:D25"/>
    <mergeCell ref="C26:D26"/>
    <mergeCell ref="B27:B28"/>
    <mergeCell ref="C27:D27"/>
    <mergeCell ref="C28:D28"/>
    <mergeCell ref="B21:B22"/>
    <mergeCell ref="C21:D21"/>
    <mergeCell ref="C22:D22"/>
    <mergeCell ref="B23:B24"/>
    <mergeCell ref="C23:D23"/>
    <mergeCell ref="C24:D24"/>
    <mergeCell ref="B19:B20"/>
    <mergeCell ref="C19:D19"/>
    <mergeCell ref="C20:D20"/>
    <mergeCell ref="C9:D9"/>
    <mergeCell ref="C10:D10"/>
    <mergeCell ref="C11:D11"/>
    <mergeCell ref="C12:D12"/>
    <mergeCell ref="C13:D13"/>
    <mergeCell ref="C14:D14"/>
    <mergeCell ref="C15:D15"/>
    <mergeCell ref="B16:S16"/>
    <mergeCell ref="B17:B18"/>
    <mergeCell ref="C17:D17"/>
    <mergeCell ref="C18:D18"/>
    <mergeCell ref="C8:D8"/>
    <mergeCell ref="B2:S2"/>
    <mergeCell ref="B4:S4"/>
    <mergeCell ref="C5:D5"/>
    <mergeCell ref="C6:D6"/>
    <mergeCell ref="C7:D7"/>
  </mergeCells>
  <printOptions horizontalCentered="1" verticalCentered="1"/>
  <pageMargins left="0" right="0" top="0.15748031496062992" bottom="0" header="0" footer="0"/>
  <pageSetup paperSize="9" scale="50" fitToHeight="0" orientation="landscape" verticalDpi="597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61"/>
  <sheetViews>
    <sheetView zoomScale="80" zoomScaleNormal="80" workbookViewId="0"/>
  </sheetViews>
  <sheetFormatPr defaultColWidth="9.140625" defaultRowHeight="12.75"/>
  <cols>
    <col min="1" max="1" width="2.42578125" customWidth="1"/>
    <col min="2" max="2" width="8.7109375" customWidth="1"/>
    <col min="3" max="3" width="27.140625" customWidth="1"/>
    <col min="4" max="4" width="14.7109375" customWidth="1"/>
    <col min="5" max="5" width="15.28515625" customWidth="1"/>
    <col min="6" max="6" width="4.7109375" customWidth="1"/>
    <col min="7" max="7" width="8.5703125" customWidth="1"/>
    <col min="8" max="8" width="27.85546875" customWidth="1"/>
    <col min="9" max="9" width="14.85546875" customWidth="1"/>
    <col min="10" max="10" width="15.28515625" customWidth="1"/>
    <col min="11" max="11" width="4.5703125" customWidth="1"/>
    <col min="12" max="12" width="8.7109375" customWidth="1"/>
    <col min="13" max="13" width="28.42578125" customWidth="1"/>
    <col min="14" max="14" width="14.7109375" customWidth="1"/>
    <col min="15" max="15" width="15.85546875" customWidth="1"/>
  </cols>
  <sheetData>
    <row r="1" spans="2:15" ht="24.75" customHeight="1">
      <c r="B1" s="215" t="s">
        <v>126</v>
      </c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</row>
    <row r="2" spans="2:15" ht="24.75" customHeight="1">
      <c r="B2" s="215" t="s">
        <v>127</v>
      </c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</row>
    <row r="3" spans="2:15" ht="18.75" thickBot="1">
      <c r="B3" s="1"/>
      <c r="C3" s="218"/>
      <c r="D3" s="218"/>
      <c r="E3" s="218"/>
      <c r="F3" s="218"/>
      <c r="G3" s="218"/>
      <c r="H3" s="34"/>
      <c r="I3" s="34"/>
      <c r="J3" s="34"/>
      <c r="K3" s="34"/>
      <c r="L3" s="34"/>
      <c r="M3" s="34"/>
      <c r="N3" s="1"/>
      <c r="O3" s="1"/>
    </row>
    <row r="4" spans="2:15" ht="18.75" customHeight="1" thickBot="1">
      <c r="B4" s="219" t="s">
        <v>128</v>
      </c>
      <c r="C4" s="220" t="s">
        <v>129</v>
      </c>
      <c r="D4" s="221" t="s">
        <v>130</v>
      </c>
      <c r="E4" s="222" t="s">
        <v>131</v>
      </c>
      <c r="F4" s="218"/>
      <c r="G4" s="219" t="s">
        <v>128</v>
      </c>
      <c r="H4" s="223" t="s">
        <v>132</v>
      </c>
      <c r="I4" s="221" t="s">
        <v>130</v>
      </c>
      <c r="J4" s="222" t="s">
        <v>131</v>
      </c>
      <c r="K4" s="34"/>
      <c r="L4" s="219" t="s">
        <v>128</v>
      </c>
      <c r="M4" s="224" t="s">
        <v>129</v>
      </c>
      <c r="N4" s="221" t="s">
        <v>130</v>
      </c>
      <c r="O4" s="225" t="s">
        <v>131</v>
      </c>
    </row>
    <row r="5" spans="2:15" ht="18.75" customHeight="1" thickTop="1" thickBot="1">
      <c r="B5" s="226"/>
      <c r="C5" s="227"/>
      <c r="D5" s="228"/>
      <c r="E5" s="229"/>
      <c r="F5" s="218"/>
      <c r="G5" s="226"/>
      <c r="H5" s="230"/>
      <c r="I5" s="228"/>
      <c r="J5" s="229"/>
      <c r="K5" s="34"/>
      <c r="L5" s="226"/>
      <c r="M5" s="231"/>
      <c r="N5" s="228"/>
      <c r="O5" s="232"/>
    </row>
    <row r="6" spans="2:15" ht="17.100000000000001" customHeight="1" thickTop="1">
      <c r="B6" s="233" t="s">
        <v>133</v>
      </c>
      <c r="C6" s="234"/>
      <c r="D6" s="234"/>
      <c r="E6" s="235">
        <f>SUM(E8+E19+E27+E34+E41)</f>
        <v>8559</v>
      </c>
      <c r="F6" s="218"/>
      <c r="G6" s="236">
        <v>4</v>
      </c>
      <c r="H6" s="237" t="s">
        <v>134</v>
      </c>
      <c r="I6" s="238" t="s">
        <v>135</v>
      </c>
      <c r="J6" s="239">
        <v>366</v>
      </c>
      <c r="K6" s="34"/>
      <c r="L6" s="240" t="s">
        <v>136</v>
      </c>
      <c r="M6" s="241" t="s">
        <v>137</v>
      </c>
      <c r="N6" s="241" t="s">
        <v>138</v>
      </c>
      <c r="O6" s="242">
        <f>SUM(O7:O17)</f>
        <v>4543</v>
      </c>
    </row>
    <row r="7" spans="2:15" ht="17.100000000000001" customHeight="1" thickBot="1">
      <c r="B7" s="243"/>
      <c r="C7" s="244"/>
      <c r="D7" s="244"/>
      <c r="E7" s="245"/>
      <c r="F7" s="1"/>
      <c r="G7" s="246">
        <v>5</v>
      </c>
      <c r="H7" s="247" t="s">
        <v>139</v>
      </c>
      <c r="I7" s="239" t="s">
        <v>135</v>
      </c>
      <c r="J7" s="239">
        <v>185</v>
      </c>
      <c r="K7" s="1"/>
      <c r="L7" s="246">
        <v>1</v>
      </c>
      <c r="M7" s="247" t="s">
        <v>140</v>
      </c>
      <c r="N7" s="239" t="s">
        <v>135</v>
      </c>
      <c r="O7" s="248">
        <v>105</v>
      </c>
    </row>
    <row r="8" spans="2:15" ht="17.100000000000001" customHeight="1" thickTop="1" thickBot="1">
      <c r="B8" s="240" t="s">
        <v>141</v>
      </c>
      <c r="C8" s="241" t="s">
        <v>142</v>
      </c>
      <c r="D8" s="249" t="s">
        <v>138</v>
      </c>
      <c r="E8" s="242">
        <f>SUM(E9:E17)</f>
        <v>3476</v>
      </c>
      <c r="F8" s="1"/>
      <c r="G8" s="250"/>
      <c r="H8" s="251"/>
      <c r="I8" s="252"/>
      <c r="J8" s="253" t="s">
        <v>22</v>
      </c>
      <c r="K8" s="1"/>
      <c r="L8" s="246">
        <v>2</v>
      </c>
      <c r="M8" s="247" t="s">
        <v>143</v>
      </c>
      <c r="N8" s="239" t="s">
        <v>144</v>
      </c>
      <c r="O8" s="239">
        <v>103</v>
      </c>
    </row>
    <row r="9" spans="2:15" ht="17.100000000000001" customHeight="1" thickBot="1">
      <c r="B9" s="246">
        <v>1</v>
      </c>
      <c r="C9" s="247" t="s">
        <v>145</v>
      </c>
      <c r="D9" s="239" t="s">
        <v>144</v>
      </c>
      <c r="E9" s="254">
        <v>101</v>
      </c>
      <c r="F9" s="1"/>
      <c r="G9" s="255"/>
      <c r="H9" s="256"/>
      <c r="I9" s="257"/>
      <c r="J9" s="257"/>
      <c r="K9" s="1"/>
      <c r="L9" s="246">
        <v>3</v>
      </c>
      <c r="M9" s="247" t="s">
        <v>146</v>
      </c>
      <c r="N9" s="239" t="s">
        <v>135</v>
      </c>
      <c r="O9" s="239">
        <v>245</v>
      </c>
    </row>
    <row r="10" spans="2:15" ht="17.100000000000001" customHeight="1">
      <c r="B10" s="246">
        <v>2</v>
      </c>
      <c r="C10" s="247" t="s">
        <v>147</v>
      </c>
      <c r="D10" s="239" t="s">
        <v>144</v>
      </c>
      <c r="E10" s="254">
        <v>186</v>
      </c>
      <c r="F10" s="1"/>
      <c r="G10" s="219" t="s">
        <v>128</v>
      </c>
      <c r="H10" s="223" t="s">
        <v>132</v>
      </c>
      <c r="I10" s="221" t="s">
        <v>130</v>
      </c>
      <c r="J10" s="222" t="s">
        <v>131</v>
      </c>
      <c r="K10" s="1"/>
      <c r="L10" s="246">
        <v>4</v>
      </c>
      <c r="M10" s="247" t="s">
        <v>148</v>
      </c>
      <c r="N10" s="239" t="s">
        <v>135</v>
      </c>
      <c r="O10" s="239">
        <v>147</v>
      </c>
    </row>
    <row r="11" spans="2:15" ht="17.100000000000001" customHeight="1" thickBot="1">
      <c r="B11" s="246">
        <v>3</v>
      </c>
      <c r="C11" s="247" t="s">
        <v>149</v>
      </c>
      <c r="D11" s="239" t="s">
        <v>144</v>
      </c>
      <c r="E11" s="254">
        <v>117</v>
      </c>
      <c r="F11" s="1"/>
      <c r="G11" s="258"/>
      <c r="H11" s="259"/>
      <c r="I11" s="260"/>
      <c r="J11" s="261"/>
      <c r="K11" s="1"/>
      <c r="L11" s="246">
        <v>5</v>
      </c>
      <c r="M11" s="247" t="s">
        <v>150</v>
      </c>
      <c r="N11" s="239" t="s">
        <v>135</v>
      </c>
      <c r="O11" s="239">
        <v>242</v>
      </c>
    </row>
    <row r="12" spans="2:15" ht="17.100000000000001" customHeight="1">
      <c r="B12" s="246">
        <v>4</v>
      </c>
      <c r="C12" s="247" t="s">
        <v>151</v>
      </c>
      <c r="D12" s="239" t="s">
        <v>152</v>
      </c>
      <c r="E12" s="254">
        <v>219</v>
      </c>
      <c r="F12" s="1"/>
      <c r="G12" s="262" t="s">
        <v>153</v>
      </c>
      <c r="H12" s="263"/>
      <c r="I12" s="263"/>
      <c r="J12" s="264">
        <f>SUM(J14+J23+J33+J41+O6+O19+O30)</f>
        <v>14961</v>
      </c>
      <c r="K12" s="1"/>
      <c r="L12" s="246" t="s">
        <v>44</v>
      </c>
      <c r="M12" s="247" t="s">
        <v>154</v>
      </c>
      <c r="N12" s="239" t="s">
        <v>135</v>
      </c>
      <c r="O12" s="239">
        <v>807</v>
      </c>
    </row>
    <row r="13" spans="2:15" ht="17.100000000000001" customHeight="1" thickBot="1">
      <c r="B13" s="246">
        <v>5</v>
      </c>
      <c r="C13" s="247" t="s">
        <v>155</v>
      </c>
      <c r="D13" s="239" t="s">
        <v>144</v>
      </c>
      <c r="E13" s="254">
        <v>153</v>
      </c>
      <c r="F13" s="265"/>
      <c r="G13" s="243"/>
      <c r="H13" s="244"/>
      <c r="I13" s="244"/>
      <c r="J13" s="266"/>
      <c r="K13" s="265"/>
      <c r="L13" s="246">
        <v>7</v>
      </c>
      <c r="M13" s="247" t="s">
        <v>156</v>
      </c>
      <c r="N13" s="239" t="s">
        <v>144</v>
      </c>
      <c r="O13" s="239">
        <v>105</v>
      </c>
    </row>
    <row r="14" spans="2:15" ht="17.100000000000001" customHeight="1" thickTop="1">
      <c r="B14" s="246">
        <v>6</v>
      </c>
      <c r="C14" s="247" t="s">
        <v>157</v>
      </c>
      <c r="D14" s="239" t="s">
        <v>144</v>
      </c>
      <c r="E14" s="254">
        <v>188</v>
      </c>
      <c r="F14" s="267"/>
      <c r="G14" s="240" t="s">
        <v>141</v>
      </c>
      <c r="H14" s="241" t="s">
        <v>158</v>
      </c>
      <c r="I14" s="268" t="s">
        <v>138</v>
      </c>
      <c r="J14" s="269">
        <f>SUM(J15:J21)</f>
        <v>1677</v>
      </c>
      <c r="K14" s="1"/>
      <c r="L14" s="246">
        <v>8</v>
      </c>
      <c r="M14" s="247" t="s">
        <v>159</v>
      </c>
      <c r="N14" s="239" t="s">
        <v>144</v>
      </c>
      <c r="O14" s="239">
        <v>116</v>
      </c>
    </row>
    <row r="15" spans="2:15" ht="17.100000000000001" customHeight="1">
      <c r="B15" s="246">
        <v>7</v>
      </c>
      <c r="C15" s="247" t="s">
        <v>160</v>
      </c>
      <c r="D15" s="239" t="s">
        <v>135</v>
      </c>
      <c r="E15" s="254">
        <v>366</v>
      </c>
      <c r="F15" s="267"/>
      <c r="G15" s="246">
        <v>1</v>
      </c>
      <c r="H15" s="247" t="s">
        <v>161</v>
      </c>
      <c r="I15" s="239" t="s">
        <v>144</v>
      </c>
      <c r="J15" s="254">
        <v>81</v>
      </c>
      <c r="K15" s="1"/>
      <c r="L15" s="246">
        <v>9</v>
      </c>
      <c r="M15" s="247" t="s">
        <v>162</v>
      </c>
      <c r="N15" s="239" t="s">
        <v>144</v>
      </c>
      <c r="O15" s="239">
        <v>95</v>
      </c>
    </row>
    <row r="16" spans="2:15" ht="17.100000000000001" customHeight="1" thickBot="1">
      <c r="B16" s="270"/>
      <c r="C16" s="271"/>
      <c r="D16" s="272"/>
      <c r="E16" s="273"/>
      <c r="F16" s="267"/>
      <c r="G16" s="246">
        <v>2</v>
      </c>
      <c r="H16" s="247" t="s">
        <v>163</v>
      </c>
      <c r="I16" s="239" t="s">
        <v>144</v>
      </c>
      <c r="J16" s="254">
        <v>65</v>
      </c>
      <c r="K16" s="1"/>
      <c r="L16" s="270"/>
      <c r="M16" s="271"/>
      <c r="N16" s="272"/>
      <c r="O16" s="273"/>
    </row>
    <row r="17" spans="2:15" ht="17.100000000000001" customHeight="1" thickTop="1" thickBot="1">
      <c r="B17" s="274">
        <v>8</v>
      </c>
      <c r="C17" s="275" t="s">
        <v>164</v>
      </c>
      <c r="D17" s="276" t="s">
        <v>165</v>
      </c>
      <c r="E17" s="277">
        <v>2146</v>
      </c>
      <c r="F17" s="267"/>
      <c r="G17" s="246">
        <v>3</v>
      </c>
      <c r="H17" s="247" t="s">
        <v>166</v>
      </c>
      <c r="I17" s="239" t="s">
        <v>144</v>
      </c>
      <c r="J17" s="254">
        <v>143</v>
      </c>
      <c r="K17" s="1"/>
      <c r="L17" s="274">
        <v>10</v>
      </c>
      <c r="M17" s="275" t="s">
        <v>167</v>
      </c>
      <c r="N17" s="276" t="s">
        <v>165</v>
      </c>
      <c r="O17" s="278">
        <v>2578</v>
      </c>
    </row>
    <row r="18" spans="2:15" ht="17.100000000000001" customHeight="1" thickTop="1">
      <c r="B18" s="236"/>
      <c r="C18" s="237"/>
      <c r="D18" s="238"/>
      <c r="E18" s="279" t="s">
        <v>22</v>
      </c>
      <c r="F18" s="280"/>
      <c r="G18" s="246">
        <v>4</v>
      </c>
      <c r="H18" s="247" t="s">
        <v>168</v>
      </c>
      <c r="I18" s="239" t="s">
        <v>144</v>
      </c>
      <c r="J18" s="254">
        <v>592</v>
      </c>
      <c r="K18" s="1"/>
      <c r="L18" s="236"/>
      <c r="M18" s="237"/>
      <c r="N18" s="238"/>
      <c r="O18" s="279" t="s">
        <v>22</v>
      </c>
    </row>
    <row r="19" spans="2:15" ht="17.100000000000001" customHeight="1">
      <c r="B19" s="281" t="s">
        <v>169</v>
      </c>
      <c r="C19" s="282" t="s">
        <v>7</v>
      </c>
      <c r="D19" s="283" t="s">
        <v>138</v>
      </c>
      <c r="E19" s="284">
        <f>SUM(E20:E25)</f>
        <v>1865</v>
      </c>
      <c r="F19" s="267"/>
      <c r="G19" s="246">
        <v>5</v>
      </c>
      <c r="H19" s="247" t="s">
        <v>168</v>
      </c>
      <c r="I19" s="239" t="s">
        <v>152</v>
      </c>
      <c r="J19" s="254">
        <v>305</v>
      </c>
      <c r="K19" s="1"/>
      <c r="L19" s="281" t="s">
        <v>170</v>
      </c>
      <c r="M19" s="282" t="s">
        <v>16</v>
      </c>
      <c r="N19" s="283" t="s">
        <v>138</v>
      </c>
      <c r="O19" s="285">
        <f>SUM(O20:O28)</f>
        <v>1991</v>
      </c>
    </row>
    <row r="20" spans="2:15" ht="17.100000000000001" customHeight="1">
      <c r="B20" s="246">
        <v>1</v>
      </c>
      <c r="C20" s="247" t="s">
        <v>171</v>
      </c>
      <c r="D20" s="286" t="s">
        <v>144</v>
      </c>
      <c r="E20" s="254">
        <v>183</v>
      </c>
      <c r="F20" s="267"/>
      <c r="G20" s="246">
        <v>6</v>
      </c>
      <c r="H20" s="247" t="s">
        <v>172</v>
      </c>
      <c r="I20" s="239" t="s">
        <v>135</v>
      </c>
      <c r="J20" s="254">
        <v>419</v>
      </c>
      <c r="K20" s="1"/>
      <c r="L20" s="246">
        <v>1</v>
      </c>
      <c r="M20" s="247" t="s">
        <v>173</v>
      </c>
      <c r="N20" s="239" t="s">
        <v>144</v>
      </c>
      <c r="O20" s="239">
        <v>93</v>
      </c>
    </row>
    <row r="21" spans="2:15" ht="17.100000000000001" customHeight="1">
      <c r="B21" s="246">
        <v>2</v>
      </c>
      <c r="C21" s="247" t="s">
        <v>174</v>
      </c>
      <c r="D21" s="286" t="s">
        <v>135</v>
      </c>
      <c r="E21" s="254">
        <v>670</v>
      </c>
      <c r="F21" s="267"/>
      <c r="G21" s="246">
        <v>7</v>
      </c>
      <c r="H21" s="247" t="s">
        <v>175</v>
      </c>
      <c r="I21" s="239" t="s">
        <v>144</v>
      </c>
      <c r="J21" s="254">
        <v>72</v>
      </c>
      <c r="K21" s="1"/>
      <c r="L21" s="246">
        <v>2</v>
      </c>
      <c r="M21" s="247" t="s">
        <v>176</v>
      </c>
      <c r="N21" s="239" t="s">
        <v>152</v>
      </c>
      <c r="O21" s="239">
        <v>36</v>
      </c>
    </row>
    <row r="22" spans="2:15" ht="17.100000000000001" customHeight="1">
      <c r="B22" s="246">
        <v>3</v>
      </c>
      <c r="C22" s="247" t="s">
        <v>177</v>
      </c>
      <c r="D22" s="286" t="s">
        <v>144</v>
      </c>
      <c r="E22" s="254">
        <v>202</v>
      </c>
      <c r="F22" s="267"/>
      <c r="G22" s="246"/>
      <c r="H22" s="247"/>
      <c r="I22" s="239"/>
      <c r="J22" s="254" t="s">
        <v>178</v>
      </c>
      <c r="K22" s="1"/>
      <c r="L22" s="246">
        <v>3</v>
      </c>
      <c r="M22" s="247" t="s">
        <v>179</v>
      </c>
      <c r="N22" s="239" t="s">
        <v>135</v>
      </c>
      <c r="O22" s="239">
        <v>144</v>
      </c>
    </row>
    <row r="23" spans="2:15" ht="17.100000000000001" customHeight="1">
      <c r="B23" s="246">
        <v>4</v>
      </c>
      <c r="C23" s="247" t="s">
        <v>180</v>
      </c>
      <c r="D23" s="286" t="s">
        <v>144</v>
      </c>
      <c r="E23" s="254">
        <v>120</v>
      </c>
      <c r="F23" s="267"/>
      <c r="G23" s="281" t="s">
        <v>169</v>
      </c>
      <c r="H23" s="282" t="s">
        <v>181</v>
      </c>
      <c r="I23" s="283" t="s">
        <v>138</v>
      </c>
      <c r="J23" s="285">
        <f>SUM(J24:J31)</f>
        <v>2181</v>
      </c>
      <c r="K23" s="1"/>
      <c r="L23" s="246">
        <v>4</v>
      </c>
      <c r="M23" s="247" t="s">
        <v>182</v>
      </c>
      <c r="N23" s="239" t="s">
        <v>135</v>
      </c>
      <c r="O23" s="239">
        <v>173</v>
      </c>
    </row>
    <row r="24" spans="2:15" ht="17.100000000000001" customHeight="1">
      <c r="B24" s="246">
        <v>5</v>
      </c>
      <c r="C24" s="247" t="s">
        <v>183</v>
      </c>
      <c r="D24" s="286" t="s">
        <v>135</v>
      </c>
      <c r="E24" s="254">
        <v>518</v>
      </c>
      <c r="F24" s="267"/>
      <c r="G24" s="246">
        <v>1</v>
      </c>
      <c r="H24" s="247" t="s">
        <v>184</v>
      </c>
      <c r="I24" s="239" t="s">
        <v>135</v>
      </c>
      <c r="J24" s="254">
        <v>119</v>
      </c>
      <c r="K24" s="1"/>
      <c r="L24" s="246">
        <v>5</v>
      </c>
      <c r="M24" s="247" t="s">
        <v>185</v>
      </c>
      <c r="N24" s="239" t="s">
        <v>144</v>
      </c>
      <c r="O24" s="239">
        <v>186</v>
      </c>
    </row>
    <row r="25" spans="2:15" ht="17.100000000000001" customHeight="1">
      <c r="B25" s="246">
        <v>6</v>
      </c>
      <c r="C25" s="247" t="s">
        <v>186</v>
      </c>
      <c r="D25" s="286" t="s">
        <v>135</v>
      </c>
      <c r="E25" s="254">
        <v>172</v>
      </c>
      <c r="F25" s="267"/>
      <c r="G25" s="246">
        <v>2</v>
      </c>
      <c r="H25" s="247" t="s">
        <v>187</v>
      </c>
      <c r="I25" s="239" t="s">
        <v>144</v>
      </c>
      <c r="J25" s="254">
        <v>89</v>
      </c>
      <c r="K25" s="1"/>
      <c r="L25" s="246">
        <v>6</v>
      </c>
      <c r="M25" s="247" t="s">
        <v>188</v>
      </c>
      <c r="N25" s="239" t="s">
        <v>135</v>
      </c>
      <c r="O25" s="239">
        <v>666</v>
      </c>
    </row>
    <row r="26" spans="2:15" ht="17.100000000000001" customHeight="1">
      <c r="B26" s="246"/>
      <c r="C26" s="247"/>
      <c r="D26" s="239"/>
      <c r="E26" s="279"/>
      <c r="F26" s="280"/>
      <c r="G26" s="246">
        <v>3</v>
      </c>
      <c r="H26" s="247" t="s">
        <v>189</v>
      </c>
      <c r="I26" s="239" t="s">
        <v>135</v>
      </c>
      <c r="J26" s="254">
        <v>483</v>
      </c>
      <c r="K26" s="1"/>
      <c r="L26" s="246">
        <v>7</v>
      </c>
      <c r="M26" s="247" t="s">
        <v>190</v>
      </c>
      <c r="N26" s="239" t="s">
        <v>144</v>
      </c>
      <c r="O26" s="239">
        <v>68</v>
      </c>
    </row>
    <row r="27" spans="2:15" ht="17.100000000000001" customHeight="1">
      <c r="B27" s="281" t="s">
        <v>191</v>
      </c>
      <c r="C27" s="282" t="s">
        <v>9</v>
      </c>
      <c r="D27" s="283" t="s">
        <v>138</v>
      </c>
      <c r="E27" s="285">
        <f>SUM(E28:E32)</f>
        <v>649</v>
      </c>
      <c r="F27" s="267"/>
      <c r="G27" s="246">
        <v>4</v>
      </c>
      <c r="H27" s="247" t="s">
        <v>192</v>
      </c>
      <c r="I27" s="239" t="s">
        <v>144</v>
      </c>
      <c r="J27" s="254">
        <v>184</v>
      </c>
      <c r="K27" s="1"/>
      <c r="L27" s="246">
        <v>8</v>
      </c>
      <c r="M27" s="247" t="s">
        <v>193</v>
      </c>
      <c r="N27" s="239" t="s">
        <v>144</v>
      </c>
      <c r="O27" s="239">
        <v>167</v>
      </c>
    </row>
    <row r="28" spans="2:15" ht="17.100000000000001" customHeight="1">
      <c r="B28" s="246">
        <v>1</v>
      </c>
      <c r="C28" s="247" t="s">
        <v>194</v>
      </c>
      <c r="D28" s="239" t="s">
        <v>135</v>
      </c>
      <c r="E28" s="254">
        <v>129</v>
      </c>
      <c r="F28" s="267"/>
      <c r="G28" s="246">
        <v>5</v>
      </c>
      <c r="H28" s="247" t="s">
        <v>192</v>
      </c>
      <c r="I28" s="239" t="s">
        <v>152</v>
      </c>
      <c r="J28" s="254">
        <v>877</v>
      </c>
      <c r="K28" s="1"/>
      <c r="L28" s="246">
        <v>9</v>
      </c>
      <c r="M28" s="247" t="s">
        <v>193</v>
      </c>
      <c r="N28" s="239" t="s">
        <v>152</v>
      </c>
      <c r="O28" s="239">
        <v>458</v>
      </c>
    </row>
    <row r="29" spans="2:15" ht="17.100000000000001" customHeight="1">
      <c r="B29" s="246">
        <v>2</v>
      </c>
      <c r="C29" s="247" t="s">
        <v>195</v>
      </c>
      <c r="D29" s="239" t="s">
        <v>144</v>
      </c>
      <c r="E29" s="254">
        <v>57</v>
      </c>
      <c r="F29" s="267"/>
      <c r="G29" s="246">
        <v>6</v>
      </c>
      <c r="H29" s="247" t="s">
        <v>196</v>
      </c>
      <c r="I29" s="239" t="s">
        <v>135</v>
      </c>
      <c r="J29" s="254">
        <v>163</v>
      </c>
      <c r="K29" s="1"/>
      <c r="L29" s="246"/>
      <c r="M29" s="247"/>
      <c r="N29" s="239"/>
      <c r="O29" s="254"/>
    </row>
    <row r="30" spans="2:15" ht="17.100000000000001" customHeight="1">
      <c r="B30" s="246">
        <v>3</v>
      </c>
      <c r="C30" s="247" t="s">
        <v>197</v>
      </c>
      <c r="D30" s="239" t="s">
        <v>135</v>
      </c>
      <c r="E30" s="254">
        <v>79</v>
      </c>
      <c r="F30" s="267"/>
      <c r="G30" s="246">
        <v>7</v>
      </c>
      <c r="H30" s="247" t="s">
        <v>198</v>
      </c>
      <c r="I30" s="239" t="s">
        <v>135</v>
      </c>
      <c r="J30" s="254">
        <v>172</v>
      </c>
      <c r="K30" s="1"/>
      <c r="L30" s="281" t="s">
        <v>199</v>
      </c>
      <c r="M30" s="282" t="s">
        <v>17</v>
      </c>
      <c r="N30" s="283" t="s">
        <v>138</v>
      </c>
      <c r="O30" s="285">
        <f>SUM(O31:O40)</f>
        <v>2131</v>
      </c>
    </row>
    <row r="31" spans="2:15" ht="17.100000000000001" customHeight="1">
      <c r="B31" s="246">
        <v>4</v>
      </c>
      <c r="C31" s="247" t="s">
        <v>200</v>
      </c>
      <c r="D31" s="239" t="s">
        <v>135</v>
      </c>
      <c r="E31" s="254">
        <v>131</v>
      </c>
      <c r="F31" s="267"/>
      <c r="G31" s="246">
        <v>8</v>
      </c>
      <c r="H31" s="247" t="s">
        <v>201</v>
      </c>
      <c r="I31" s="239" t="s">
        <v>144</v>
      </c>
      <c r="J31" s="254">
        <v>94</v>
      </c>
      <c r="K31" s="1"/>
      <c r="L31" s="246">
        <v>1</v>
      </c>
      <c r="M31" s="247" t="s">
        <v>202</v>
      </c>
      <c r="N31" s="239" t="s">
        <v>144</v>
      </c>
      <c r="O31" s="239">
        <v>128</v>
      </c>
    </row>
    <row r="32" spans="2:15" ht="17.100000000000001" customHeight="1">
      <c r="B32" s="246">
        <v>5</v>
      </c>
      <c r="C32" s="247" t="s">
        <v>203</v>
      </c>
      <c r="D32" s="239" t="s">
        <v>135</v>
      </c>
      <c r="E32" s="254">
        <v>253</v>
      </c>
      <c r="F32" s="280"/>
      <c r="G32" s="246"/>
      <c r="H32" s="247"/>
      <c r="I32" s="239"/>
      <c r="J32" s="254"/>
      <c r="K32" s="1"/>
      <c r="L32" s="246">
        <v>2</v>
      </c>
      <c r="M32" s="247" t="s">
        <v>204</v>
      </c>
      <c r="N32" s="239" t="s">
        <v>135</v>
      </c>
      <c r="O32" s="239">
        <v>236</v>
      </c>
    </row>
    <row r="33" spans="2:15" ht="17.100000000000001" customHeight="1">
      <c r="B33" s="246"/>
      <c r="C33" s="247"/>
      <c r="D33" s="239"/>
      <c r="E33" s="254"/>
      <c r="F33" s="267"/>
      <c r="G33" s="281" t="s">
        <v>191</v>
      </c>
      <c r="H33" s="282" t="s">
        <v>12</v>
      </c>
      <c r="I33" s="283" t="s">
        <v>138</v>
      </c>
      <c r="J33" s="285">
        <f>SUM(J34:J39)</f>
        <v>1291</v>
      </c>
      <c r="K33" s="1"/>
      <c r="L33" s="246">
        <v>3</v>
      </c>
      <c r="M33" s="247" t="s">
        <v>205</v>
      </c>
      <c r="N33" s="239" t="s">
        <v>144</v>
      </c>
      <c r="O33" s="239">
        <v>69</v>
      </c>
    </row>
    <row r="34" spans="2:15" ht="17.100000000000001" customHeight="1">
      <c r="B34" s="281" t="s">
        <v>206</v>
      </c>
      <c r="C34" s="282" t="s">
        <v>207</v>
      </c>
      <c r="D34" s="283" t="s">
        <v>138</v>
      </c>
      <c r="E34" s="285">
        <f>SUM(E35:E39)</f>
        <v>1762</v>
      </c>
      <c r="F34" s="267"/>
      <c r="G34" s="246">
        <v>1</v>
      </c>
      <c r="H34" s="247" t="s">
        <v>208</v>
      </c>
      <c r="I34" s="239" t="s">
        <v>144</v>
      </c>
      <c r="J34" s="254">
        <v>97</v>
      </c>
      <c r="K34" s="1"/>
      <c r="L34" s="246">
        <v>4</v>
      </c>
      <c r="M34" s="247" t="s">
        <v>209</v>
      </c>
      <c r="N34" s="239" t="s">
        <v>135</v>
      </c>
      <c r="O34" s="239">
        <v>635</v>
      </c>
    </row>
    <row r="35" spans="2:15" ht="17.100000000000001" customHeight="1">
      <c r="B35" s="246">
        <v>1</v>
      </c>
      <c r="C35" s="247" t="s">
        <v>210</v>
      </c>
      <c r="D35" s="239" t="s">
        <v>135</v>
      </c>
      <c r="E35" s="254">
        <v>363</v>
      </c>
      <c r="F35" s="267"/>
      <c r="G35" s="246">
        <v>2</v>
      </c>
      <c r="H35" s="247" t="s">
        <v>211</v>
      </c>
      <c r="I35" s="239" t="s">
        <v>144</v>
      </c>
      <c r="J35" s="254">
        <v>135</v>
      </c>
      <c r="K35" s="1"/>
      <c r="L35" s="246">
        <v>5</v>
      </c>
      <c r="M35" s="247" t="s">
        <v>212</v>
      </c>
      <c r="N35" s="239" t="s">
        <v>152</v>
      </c>
      <c r="O35" s="239">
        <v>37</v>
      </c>
    </row>
    <row r="36" spans="2:15" ht="17.100000000000001" customHeight="1">
      <c r="B36" s="246">
        <v>2</v>
      </c>
      <c r="C36" s="247" t="s">
        <v>213</v>
      </c>
      <c r="D36" s="239" t="s">
        <v>135</v>
      </c>
      <c r="E36" s="254">
        <v>574</v>
      </c>
      <c r="F36" s="267"/>
      <c r="G36" s="246">
        <v>3</v>
      </c>
      <c r="H36" s="247" t="s">
        <v>214</v>
      </c>
      <c r="I36" s="239" t="s">
        <v>144</v>
      </c>
      <c r="J36" s="254">
        <v>114</v>
      </c>
      <c r="K36" s="1"/>
      <c r="L36" s="246">
        <v>6</v>
      </c>
      <c r="M36" s="247" t="s">
        <v>215</v>
      </c>
      <c r="N36" s="239" t="s">
        <v>144</v>
      </c>
      <c r="O36" s="239">
        <v>66</v>
      </c>
    </row>
    <row r="37" spans="2:15" ht="17.100000000000001" customHeight="1">
      <c r="B37" s="246">
        <v>3</v>
      </c>
      <c r="C37" s="247" t="s">
        <v>216</v>
      </c>
      <c r="D37" s="239" t="s">
        <v>144</v>
      </c>
      <c r="E37" s="254">
        <v>135</v>
      </c>
      <c r="F37" s="267"/>
      <c r="G37" s="246">
        <v>4</v>
      </c>
      <c r="H37" s="247" t="s">
        <v>217</v>
      </c>
      <c r="I37" s="239" t="s">
        <v>144</v>
      </c>
      <c r="J37" s="254">
        <v>115</v>
      </c>
      <c r="K37" s="1"/>
      <c r="L37" s="246">
        <v>7</v>
      </c>
      <c r="M37" s="247" t="s">
        <v>218</v>
      </c>
      <c r="N37" s="239" t="s">
        <v>144</v>
      </c>
      <c r="O37" s="239">
        <v>90</v>
      </c>
    </row>
    <row r="38" spans="2:15" ht="17.100000000000001" customHeight="1">
      <c r="B38" s="246">
        <v>4</v>
      </c>
      <c r="C38" s="247" t="s">
        <v>219</v>
      </c>
      <c r="D38" s="239" t="s">
        <v>135</v>
      </c>
      <c r="E38" s="254">
        <v>558</v>
      </c>
      <c r="F38" s="267"/>
      <c r="G38" s="246">
        <v>5</v>
      </c>
      <c r="H38" s="247" t="s">
        <v>220</v>
      </c>
      <c r="I38" s="239" t="s">
        <v>135</v>
      </c>
      <c r="J38" s="254">
        <v>709</v>
      </c>
      <c r="K38" s="1"/>
      <c r="L38" s="246">
        <v>8</v>
      </c>
      <c r="M38" s="247" t="s">
        <v>221</v>
      </c>
      <c r="N38" s="239" t="s">
        <v>144</v>
      </c>
      <c r="O38" s="239">
        <v>104</v>
      </c>
    </row>
    <row r="39" spans="2:15" ht="17.100000000000001" customHeight="1">
      <c r="B39" s="246">
        <v>5</v>
      </c>
      <c r="C39" s="247" t="s">
        <v>222</v>
      </c>
      <c r="D39" s="239" t="s">
        <v>144</v>
      </c>
      <c r="E39" s="254">
        <v>132</v>
      </c>
      <c r="F39" s="267"/>
      <c r="G39" s="246">
        <v>6</v>
      </c>
      <c r="H39" s="247" t="s">
        <v>223</v>
      </c>
      <c r="I39" s="239" t="s">
        <v>135</v>
      </c>
      <c r="J39" s="254">
        <v>121</v>
      </c>
      <c r="K39" s="1"/>
      <c r="L39" s="246">
        <v>9</v>
      </c>
      <c r="M39" s="247" t="s">
        <v>224</v>
      </c>
      <c r="N39" s="239" t="s">
        <v>144</v>
      </c>
      <c r="O39" s="239">
        <v>198</v>
      </c>
    </row>
    <row r="40" spans="2:15" ht="17.100000000000001" customHeight="1">
      <c r="B40" s="246"/>
      <c r="C40" s="247"/>
      <c r="D40" s="239"/>
      <c r="E40" s="254"/>
      <c r="F40" s="267"/>
      <c r="G40" s="246"/>
      <c r="H40" s="247"/>
      <c r="I40" s="239"/>
      <c r="J40" s="254"/>
      <c r="K40" s="1"/>
      <c r="L40" s="287">
        <v>10</v>
      </c>
      <c r="M40" s="272" t="s">
        <v>224</v>
      </c>
      <c r="N40" s="288" t="s">
        <v>152</v>
      </c>
      <c r="O40" s="239">
        <v>568</v>
      </c>
    </row>
    <row r="41" spans="2:15" ht="17.100000000000001" customHeight="1" thickBot="1">
      <c r="B41" s="281" t="s">
        <v>136</v>
      </c>
      <c r="C41" s="282" t="s">
        <v>11</v>
      </c>
      <c r="D41" s="283" t="s">
        <v>138</v>
      </c>
      <c r="E41" s="285">
        <f>SUM(E42+E43+E44+J6+J7)</f>
        <v>807</v>
      </c>
      <c r="F41" s="267"/>
      <c r="G41" s="240" t="s">
        <v>206</v>
      </c>
      <c r="H41" s="241" t="s">
        <v>13</v>
      </c>
      <c r="I41" s="268" t="s">
        <v>138</v>
      </c>
      <c r="J41" s="285">
        <f>SUM(J42:J44)</f>
        <v>1147</v>
      </c>
      <c r="K41" s="1"/>
      <c r="L41" s="289"/>
      <c r="M41" s="290"/>
      <c r="N41" s="291"/>
      <c r="O41" s="292"/>
    </row>
    <row r="42" spans="2:15" ht="17.100000000000001" customHeight="1" thickTop="1" thickBot="1">
      <c r="B42" s="246">
        <v>1</v>
      </c>
      <c r="C42" s="247" t="s">
        <v>225</v>
      </c>
      <c r="D42" s="239" t="s">
        <v>144</v>
      </c>
      <c r="E42" s="254">
        <v>102</v>
      </c>
      <c r="F42" s="267"/>
      <c r="G42" s="246">
        <v>1</v>
      </c>
      <c r="H42" s="247" t="s">
        <v>226</v>
      </c>
      <c r="I42" s="239" t="s">
        <v>135</v>
      </c>
      <c r="J42" s="254">
        <v>300</v>
      </c>
      <c r="K42" s="1"/>
      <c r="L42" s="293" t="s">
        <v>227</v>
      </c>
      <c r="M42" s="294"/>
      <c r="N42" s="295" t="s">
        <v>228</v>
      </c>
      <c r="O42" s="296">
        <f>SUM(E8+E19+E27+E34+E41+J14+J23+J33+J41+O6+O19+O30)</f>
        <v>23520</v>
      </c>
    </row>
    <row r="43" spans="2:15" ht="17.100000000000001" customHeight="1" thickTop="1" thickBot="1">
      <c r="B43" s="246">
        <v>2</v>
      </c>
      <c r="C43" s="247" t="s">
        <v>229</v>
      </c>
      <c r="D43" s="239" t="s">
        <v>135</v>
      </c>
      <c r="E43" s="254">
        <v>83</v>
      </c>
      <c r="F43" s="267"/>
      <c r="G43" s="246">
        <v>2</v>
      </c>
      <c r="H43" s="247" t="s">
        <v>230</v>
      </c>
      <c r="I43" s="239" t="s">
        <v>135</v>
      </c>
      <c r="J43" s="254">
        <v>164</v>
      </c>
      <c r="K43" s="1"/>
      <c r="L43" s="297"/>
      <c r="M43" s="298"/>
      <c r="N43" s="299"/>
      <c r="O43" s="300"/>
    </row>
    <row r="44" spans="2:15" ht="17.100000000000001" customHeight="1" thickBot="1">
      <c r="B44" s="250">
        <v>3</v>
      </c>
      <c r="C44" s="251" t="s">
        <v>231</v>
      </c>
      <c r="D44" s="252" t="s">
        <v>144</v>
      </c>
      <c r="E44" s="253">
        <v>71</v>
      </c>
      <c r="F44" s="267"/>
      <c r="G44" s="301">
        <v>3</v>
      </c>
      <c r="H44" s="302" t="s">
        <v>232</v>
      </c>
      <c r="I44" s="303" t="s">
        <v>135</v>
      </c>
      <c r="J44" s="253">
        <v>683</v>
      </c>
      <c r="K44" s="1"/>
      <c r="L44" s="304"/>
      <c r="M44" s="304"/>
      <c r="N44" s="304"/>
      <c r="O44" s="304"/>
    </row>
    <row r="45" spans="2:15" ht="15" customHeight="1">
      <c r="B45" s="267"/>
      <c r="C45" s="305"/>
      <c r="D45" s="306"/>
      <c r="E45" s="307"/>
      <c r="F45" s="308"/>
      <c r="G45" s="305"/>
      <c r="H45" s="308"/>
      <c r="I45" s="309"/>
      <c r="J45" s="1"/>
      <c r="K45" s="1"/>
      <c r="L45" s="1"/>
      <c r="M45" s="1"/>
      <c r="N45" s="1"/>
      <c r="O45" s="1"/>
    </row>
    <row r="46" spans="2:15" ht="15" customHeight="1">
      <c r="B46" s="267"/>
      <c r="C46" s="305" t="s">
        <v>233</v>
      </c>
      <c r="D46" s="306"/>
      <c r="E46" s="307"/>
      <c r="F46" s="308"/>
      <c r="G46" s="305"/>
      <c r="H46" s="308"/>
      <c r="I46" s="3"/>
      <c r="J46" s="3"/>
      <c r="K46" s="1"/>
    </row>
    <row r="47" spans="2:15" ht="15" customHeight="1"/>
    <row r="48" spans="2:15" ht="15" customHeight="1"/>
    <row r="49" spans="2:15" ht="15" customHeight="1">
      <c r="L49" s="310"/>
      <c r="M49" s="311"/>
      <c r="N49" s="312"/>
      <c r="O49" s="312"/>
    </row>
    <row r="50" spans="2:15" ht="15" customHeight="1">
      <c r="B50" s="313"/>
      <c r="C50" s="313"/>
      <c r="D50" s="313"/>
      <c r="E50" s="313"/>
      <c r="F50" s="313"/>
      <c r="G50" s="313"/>
      <c r="H50" s="313"/>
      <c r="I50" s="313"/>
      <c r="J50" s="313"/>
      <c r="K50" s="313"/>
      <c r="L50" s="310"/>
      <c r="M50" s="311"/>
      <c r="N50" s="312"/>
      <c r="O50" s="312"/>
    </row>
    <row r="51" spans="2:15" ht="15" customHeight="1">
      <c r="B51" s="313"/>
      <c r="C51" s="313"/>
      <c r="D51" s="313"/>
      <c r="E51" s="313"/>
      <c r="F51" s="313"/>
      <c r="G51" s="313"/>
      <c r="H51" s="313"/>
      <c r="I51" s="313"/>
      <c r="J51" s="313"/>
      <c r="K51" s="313"/>
    </row>
    <row r="52" spans="2:15" ht="15" customHeight="1"/>
    <row r="53" spans="2:15" ht="15" customHeight="1"/>
    <row r="54" spans="2:15" ht="15" customHeight="1"/>
    <row r="55" spans="2:15" ht="15" customHeight="1"/>
    <row r="56" spans="2:15" ht="15" customHeight="1"/>
    <row r="57" spans="2:15" ht="15" customHeight="1"/>
    <row r="58" spans="2:15" ht="15" customHeight="1"/>
    <row r="59" spans="2:15" ht="15" customHeight="1"/>
    <row r="60" spans="2:15" ht="15" customHeight="1"/>
    <row r="61" spans="2:15" ht="15" customHeight="1"/>
  </sheetData>
  <mergeCells count="25">
    <mergeCell ref="L42:M43"/>
    <mergeCell ref="N42:N43"/>
    <mergeCell ref="O42:O43"/>
    <mergeCell ref="G10:G11"/>
    <mergeCell ref="H10:H11"/>
    <mergeCell ref="I10:I11"/>
    <mergeCell ref="J10:J11"/>
    <mergeCell ref="G12:I13"/>
    <mergeCell ref="J12:J13"/>
    <mergeCell ref="L4:L5"/>
    <mergeCell ref="M4:M5"/>
    <mergeCell ref="N4:N5"/>
    <mergeCell ref="O4:O5"/>
    <mergeCell ref="B6:D7"/>
    <mergeCell ref="E6:E7"/>
    <mergeCell ref="B1:O1"/>
    <mergeCell ref="B2:O2"/>
    <mergeCell ref="B4:B5"/>
    <mergeCell ref="C4:C5"/>
    <mergeCell ref="D4:D5"/>
    <mergeCell ref="E4:E5"/>
    <mergeCell ref="G4:G5"/>
    <mergeCell ref="H4:H5"/>
    <mergeCell ref="I4:I5"/>
    <mergeCell ref="J4:J5"/>
  </mergeCells>
  <printOptions horizontalCentered="1" verticalCentered="1"/>
  <pageMargins left="0.18" right="0" top="0" bottom="0" header="0" footer="0"/>
  <pageSetup paperSize="9" scale="70" fitToHeight="0" orientation="landscape" verticalDpi="597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7"/>
  <sheetViews>
    <sheetView topLeftCell="I1" zoomScaleNormal="100" workbookViewId="0">
      <selection activeCell="M1" sqref="M1"/>
    </sheetView>
  </sheetViews>
  <sheetFormatPr defaultRowHeight="14.25"/>
  <cols>
    <col min="1" max="1" width="3.85546875" style="103" customWidth="1"/>
    <col min="2" max="3" width="9.140625" style="103" customWidth="1"/>
    <col min="4" max="4" width="4.85546875" style="103" customWidth="1"/>
    <col min="5" max="6" width="9.140625" style="103" customWidth="1"/>
    <col min="7" max="7" width="7.140625" style="103" customWidth="1"/>
    <col min="8" max="8" width="28.85546875" style="103" customWidth="1"/>
    <col min="9" max="9" width="7.5703125" style="103" customWidth="1"/>
    <col min="10" max="10" width="6.5703125" style="103" customWidth="1"/>
    <col min="11" max="11" width="8.7109375" style="103" customWidth="1"/>
    <col min="12" max="12" width="11.5703125" style="103" customWidth="1"/>
    <col min="13" max="28" width="9.140625" style="103" customWidth="1"/>
    <col min="29" max="16384" width="9.140625" style="118"/>
  </cols>
  <sheetData>
    <row r="1" spans="1:32" s="105" customFormat="1" ht="12.75">
      <c r="A1" s="103"/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4"/>
    </row>
    <row r="2" spans="1:32" s="105" customFormat="1" ht="12.75">
      <c r="A2" s="103"/>
      <c r="B2" s="103" t="s">
        <v>85</v>
      </c>
      <c r="C2" s="103" t="s">
        <v>86</v>
      </c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</row>
    <row r="3" spans="1:32" s="105" customFormat="1" ht="12.75">
      <c r="A3" s="103"/>
      <c r="B3" s="103" t="s">
        <v>87</v>
      </c>
      <c r="C3" s="103">
        <v>18949</v>
      </c>
      <c r="D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</row>
    <row r="4" spans="1:32" s="105" customFormat="1" ht="12.75">
      <c r="A4" s="103"/>
      <c r="B4" s="103" t="s">
        <v>88</v>
      </c>
      <c r="C4" s="103">
        <v>18673</v>
      </c>
      <c r="D4" s="103"/>
      <c r="H4" s="103" t="s">
        <v>89</v>
      </c>
      <c r="I4" s="105">
        <v>81</v>
      </c>
      <c r="J4" s="105">
        <f t="shared" ref="J4:J9" si="0">K4+K10</f>
        <v>81</v>
      </c>
      <c r="K4" s="103">
        <v>14</v>
      </c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</row>
    <row r="5" spans="1:32" s="105" customFormat="1" ht="12.75">
      <c r="A5" s="103"/>
      <c r="B5" s="103" t="s">
        <v>90</v>
      </c>
      <c r="C5" s="103">
        <v>18300</v>
      </c>
      <c r="D5" s="103"/>
      <c r="E5" s="103"/>
      <c r="F5" s="103" t="s">
        <v>91</v>
      </c>
      <c r="H5" s="103" t="s">
        <v>92</v>
      </c>
      <c r="I5" s="105">
        <v>1</v>
      </c>
      <c r="J5" s="105">
        <f t="shared" si="0"/>
        <v>1</v>
      </c>
      <c r="K5" s="103">
        <v>0</v>
      </c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</row>
    <row r="6" spans="1:32" s="105" customFormat="1" ht="12.75">
      <c r="A6" s="103"/>
      <c r="B6" s="103" t="s">
        <v>93</v>
      </c>
      <c r="C6" s="103">
        <v>17926</v>
      </c>
      <c r="D6" s="103"/>
      <c r="E6" s="103" t="s">
        <v>94</v>
      </c>
      <c r="F6" s="103">
        <v>4350</v>
      </c>
      <c r="H6" s="105" t="s">
        <v>95</v>
      </c>
      <c r="I6" s="105">
        <v>0</v>
      </c>
      <c r="J6" s="105">
        <f t="shared" si="0"/>
        <v>0</v>
      </c>
      <c r="K6" s="105">
        <v>0</v>
      </c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</row>
    <row r="7" spans="1:32" s="105" customFormat="1" ht="12.75">
      <c r="A7" s="103"/>
      <c r="B7" s="103" t="s">
        <v>96</v>
      </c>
      <c r="C7" s="103">
        <v>17914</v>
      </c>
      <c r="D7" s="103"/>
      <c r="E7" s="103" t="s">
        <v>97</v>
      </c>
      <c r="F7" s="103">
        <v>4415</v>
      </c>
      <c r="H7" s="106" t="s">
        <v>98</v>
      </c>
      <c r="I7" s="105">
        <v>18</v>
      </c>
      <c r="J7" s="105">
        <f t="shared" si="0"/>
        <v>18</v>
      </c>
      <c r="K7" s="103">
        <v>4</v>
      </c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</row>
    <row r="8" spans="1:32" s="105" customFormat="1" ht="12.75">
      <c r="A8" s="103"/>
      <c r="B8" s="103" t="s">
        <v>99</v>
      </c>
      <c r="C8" s="103">
        <v>18498</v>
      </c>
      <c r="D8" s="103"/>
      <c r="E8" s="103" t="s">
        <v>100</v>
      </c>
      <c r="F8" s="103">
        <v>4133</v>
      </c>
      <c r="H8" s="105" t="s">
        <v>101</v>
      </c>
      <c r="I8" s="105">
        <v>26</v>
      </c>
      <c r="J8" s="105">
        <f t="shared" si="0"/>
        <v>26</v>
      </c>
      <c r="K8" s="103">
        <v>4</v>
      </c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</row>
    <row r="9" spans="1:32" s="105" customFormat="1" ht="12.75">
      <c r="A9" s="103"/>
      <c r="B9" s="103" t="s">
        <v>102</v>
      </c>
      <c r="C9" s="103">
        <v>20174</v>
      </c>
      <c r="D9" s="103"/>
      <c r="E9" s="103" t="s">
        <v>103</v>
      </c>
      <c r="F9" s="103">
        <v>4267</v>
      </c>
      <c r="H9" s="105" t="s">
        <v>104</v>
      </c>
      <c r="I9" s="105">
        <v>8</v>
      </c>
      <c r="J9" s="105">
        <f t="shared" si="0"/>
        <v>8</v>
      </c>
      <c r="K9" s="103">
        <v>8</v>
      </c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</row>
    <row r="10" spans="1:32" s="105" customFormat="1" ht="12.75">
      <c r="A10" s="103"/>
      <c r="B10" s="103" t="s">
        <v>105</v>
      </c>
      <c r="C10" s="103">
        <v>20079</v>
      </c>
      <c r="D10" s="103"/>
      <c r="E10" s="103" t="s">
        <v>106</v>
      </c>
      <c r="F10" s="103">
        <v>3510</v>
      </c>
      <c r="K10" s="105">
        <v>67</v>
      </c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</row>
    <row r="11" spans="1:32" s="105" customFormat="1" ht="12.75">
      <c r="A11" s="103"/>
      <c r="B11" s="103" t="s">
        <v>107</v>
      </c>
      <c r="C11" s="103">
        <v>19838</v>
      </c>
      <c r="D11" s="103"/>
      <c r="E11" s="103" t="s">
        <v>87</v>
      </c>
      <c r="F11" s="103">
        <v>4729</v>
      </c>
      <c r="K11" s="105">
        <v>1</v>
      </c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</row>
    <row r="12" spans="1:32" s="105" customFormat="1" ht="12.75">
      <c r="A12" s="103"/>
      <c r="B12" s="103" t="s">
        <v>108</v>
      </c>
      <c r="C12" s="103">
        <v>21613</v>
      </c>
      <c r="D12" s="103"/>
      <c r="E12" s="103"/>
      <c r="F12" s="103"/>
      <c r="K12" s="105">
        <v>0</v>
      </c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</row>
    <row r="13" spans="1:32" s="105" customFormat="1" ht="12.75">
      <c r="A13" s="103"/>
      <c r="B13" s="103" t="s">
        <v>109</v>
      </c>
      <c r="C13" s="103">
        <v>23165</v>
      </c>
      <c r="D13" s="103"/>
      <c r="E13" s="103" t="s">
        <v>105</v>
      </c>
      <c r="F13" s="103">
        <v>3319</v>
      </c>
      <c r="K13" s="105">
        <v>14</v>
      </c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</row>
    <row r="14" spans="1:32" s="105" customFormat="1" ht="12.75">
      <c r="A14" s="103"/>
      <c r="B14" s="103" t="s">
        <v>110</v>
      </c>
      <c r="C14" s="103">
        <v>23529</v>
      </c>
      <c r="D14" s="103"/>
      <c r="E14" s="103" t="s">
        <v>107</v>
      </c>
      <c r="F14" s="103">
        <v>2028</v>
      </c>
      <c r="K14" s="105">
        <v>22</v>
      </c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</row>
    <row r="15" spans="1:32" s="105" customFormat="1" ht="12.75">
      <c r="A15" s="103"/>
      <c r="B15" s="103" t="s">
        <v>111</v>
      </c>
      <c r="C15" s="103">
        <v>23520</v>
      </c>
      <c r="D15" s="103"/>
      <c r="E15" s="103" t="s">
        <v>108</v>
      </c>
      <c r="F15" s="103">
        <v>2950</v>
      </c>
      <c r="J15" s="103"/>
      <c r="K15" s="105">
        <v>0</v>
      </c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</row>
    <row r="16" spans="1:32" s="105" customFormat="1" ht="12.75">
      <c r="A16" s="103"/>
      <c r="B16" s="103"/>
      <c r="E16" s="103" t="s">
        <v>109</v>
      </c>
      <c r="F16" s="103">
        <v>3029</v>
      </c>
      <c r="H16" s="103"/>
      <c r="I16" s="103"/>
      <c r="J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F16" s="107"/>
    </row>
    <row r="17" spans="1:32" s="105" customFormat="1" ht="12.75">
      <c r="A17" s="103"/>
      <c r="B17" s="103"/>
      <c r="C17" s="103"/>
      <c r="D17" s="103"/>
      <c r="E17" s="103" t="s">
        <v>110</v>
      </c>
      <c r="F17" s="103">
        <v>4007</v>
      </c>
      <c r="H17" s="103"/>
      <c r="I17" s="103"/>
      <c r="J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F17" s="107"/>
    </row>
    <row r="18" spans="1:32" s="105" customFormat="1" ht="12.75">
      <c r="A18" s="103"/>
      <c r="B18" s="103"/>
      <c r="C18" s="103"/>
      <c r="D18" s="103"/>
      <c r="E18" s="103" t="s">
        <v>111</v>
      </c>
      <c r="F18" s="103">
        <v>4509</v>
      </c>
      <c r="H18" s="103"/>
      <c r="I18" s="108"/>
      <c r="J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F18" s="107"/>
    </row>
    <row r="19" spans="1:32" s="105" customFormat="1" ht="12.75">
      <c r="A19" s="103"/>
      <c r="B19" s="103"/>
      <c r="C19" s="103"/>
      <c r="D19" s="103"/>
      <c r="G19" s="103"/>
      <c r="H19" s="103"/>
      <c r="I19" s="103"/>
      <c r="J19" s="103"/>
      <c r="K19" s="109">
        <f>K22+K23+K24+K25+K26+K27+K28+K29+K30+K31+K32+K33+K34</f>
        <v>1.0000559903672486</v>
      </c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F19" s="107"/>
    </row>
    <row r="20" spans="1:32" s="105" customFormat="1" ht="12.75">
      <c r="A20" s="103"/>
      <c r="B20" s="103"/>
      <c r="C20" s="103"/>
      <c r="D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F20" s="107"/>
    </row>
    <row r="21" spans="1:32" s="105" customFormat="1" ht="12.75">
      <c r="A21" s="103"/>
      <c r="B21" s="103"/>
      <c r="C21" s="103"/>
      <c r="D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F21" s="107"/>
    </row>
    <row r="22" spans="1:32" s="105" customFormat="1" ht="12.75">
      <c r="A22" s="103"/>
      <c r="B22" s="103">
        <v>1618</v>
      </c>
      <c r="C22" s="103"/>
      <c r="D22" s="103"/>
      <c r="E22" s="103"/>
      <c r="F22" s="103"/>
      <c r="G22" s="103"/>
      <c r="H22" s="103"/>
      <c r="I22" s="103"/>
      <c r="J22" s="110" t="s">
        <v>112</v>
      </c>
      <c r="K22" s="107">
        <f t="shared" ref="K22:K34" si="1">B22/B$36</f>
        <v>0.48705599036724867</v>
      </c>
      <c r="L22" s="111">
        <f t="shared" ref="L22:L34" si="2">B22/B$36</f>
        <v>0.48705599036724867</v>
      </c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F22" s="107"/>
    </row>
    <row r="23" spans="1:32" s="105" customFormat="1" ht="12.75">
      <c r="A23" s="103"/>
      <c r="B23" s="103">
        <v>120</v>
      </c>
      <c r="C23" s="103"/>
      <c r="D23" s="103"/>
      <c r="E23" s="103"/>
      <c r="F23" s="103"/>
      <c r="G23" s="103"/>
      <c r="H23" s="103"/>
      <c r="I23" s="103"/>
      <c r="J23" s="110" t="s">
        <v>113</v>
      </c>
      <c r="K23" s="107">
        <f t="shared" si="1"/>
        <v>3.6122817579771226E-2</v>
      </c>
      <c r="L23" s="112">
        <f t="shared" si="2"/>
        <v>3.6122817579771226E-2</v>
      </c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F23" s="107"/>
    </row>
    <row r="24" spans="1:32" s="105" customFormat="1" ht="12.75">
      <c r="A24" s="103"/>
      <c r="B24" s="103">
        <v>43</v>
      </c>
      <c r="C24" s="103"/>
      <c r="D24" s="103"/>
      <c r="E24" s="103"/>
      <c r="F24" s="103"/>
      <c r="G24" s="103"/>
      <c r="H24" s="103"/>
      <c r="I24" s="103"/>
      <c r="J24" s="110" t="s">
        <v>114</v>
      </c>
      <c r="K24" s="113">
        <v>1.2999999999999999E-2</v>
      </c>
      <c r="L24" s="112">
        <f t="shared" si="2"/>
        <v>1.2944009632751354E-2</v>
      </c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F24" s="107"/>
    </row>
    <row r="25" spans="1:32" s="105" customFormat="1" ht="12.75" customHeight="1">
      <c r="A25" s="103"/>
      <c r="B25" s="103">
        <v>91</v>
      </c>
      <c r="C25" s="103"/>
      <c r="D25" s="103"/>
      <c r="E25" s="103"/>
      <c r="F25" s="103"/>
      <c r="G25" s="103"/>
      <c r="H25" s="103"/>
      <c r="J25" s="114" t="s">
        <v>115</v>
      </c>
      <c r="K25" s="107">
        <f t="shared" si="1"/>
        <v>2.7393136664659843E-2</v>
      </c>
      <c r="L25" s="112">
        <f t="shared" si="2"/>
        <v>2.7393136664659843E-2</v>
      </c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F25" s="107"/>
    </row>
    <row r="26" spans="1:32" s="105" customFormat="1" ht="12.75" customHeight="1">
      <c r="A26" s="103"/>
      <c r="B26" s="103">
        <v>28</v>
      </c>
      <c r="C26" s="103"/>
      <c r="D26" s="103"/>
      <c r="E26" s="103"/>
      <c r="F26" s="103"/>
      <c r="G26" s="103"/>
      <c r="H26" s="103"/>
      <c r="I26" s="103"/>
      <c r="J26" s="110" t="s">
        <v>116</v>
      </c>
      <c r="K26" s="107">
        <f t="shared" si="1"/>
        <v>8.4286574352799518E-3</v>
      </c>
      <c r="L26" s="111">
        <f t="shared" si="2"/>
        <v>8.4286574352799518E-3</v>
      </c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F26" s="107"/>
    </row>
    <row r="27" spans="1:32" s="105" customFormat="1" ht="12.75">
      <c r="A27" s="103"/>
      <c r="B27" s="103">
        <v>42</v>
      </c>
      <c r="C27" s="103"/>
      <c r="D27" s="103"/>
      <c r="E27" s="103"/>
      <c r="F27" s="103"/>
      <c r="G27" s="103"/>
      <c r="H27" s="103"/>
      <c r="I27" s="103"/>
      <c r="J27" s="114" t="s">
        <v>117</v>
      </c>
      <c r="K27" s="107">
        <f t="shared" si="1"/>
        <v>1.2642986152919929E-2</v>
      </c>
      <c r="L27" s="111">
        <f t="shared" si="2"/>
        <v>1.2642986152919929E-2</v>
      </c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F27" s="107"/>
    </row>
    <row r="28" spans="1:32" s="105" customFormat="1" ht="12.75">
      <c r="A28" s="103"/>
      <c r="B28" s="103">
        <v>292</v>
      </c>
      <c r="C28" s="103"/>
      <c r="D28" s="103"/>
      <c r="E28" s="103"/>
      <c r="F28" s="103"/>
      <c r="G28" s="103"/>
      <c r="H28" s="103"/>
      <c r="I28" s="103"/>
      <c r="J28" s="114" t="s">
        <v>118</v>
      </c>
      <c r="K28" s="107">
        <f t="shared" si="1"/>
        <v>8.7898856110776635E-2</v>
      </c>
      <c r="L28" s="112">
        <f t="shared" si="2"/>
        <v>8.7898856110776635E-2</v>
      </c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F28" s="107"/>
    </row>
    <row r="29" spans="1:32" s="105" customFormat="1" ht="12.75">
      <c r="A29" s="103"/>
      <c r="B29" s="103">
        <v>74</v>
      </c>
      <c r="C29" s="103"/>
      <c r="D29" s="103"/>
      <c r="E29" s="103"/>
      <c r="F29" s="103"/>
      <c r="G29" s="103"/>
      <c r="H29" s="103"/>
      <c r="I29" s="103"/>
      <c r="J29" s="114" t="s">
        <v>119</v>
      </c>
      <c r="K29" s="107">
        <f t="shared" si="1"/>
        <v>2.2275737507525588E-2</v>
      </c>
      <c r="L29" s="112">
        <f t="shared" si="2"/>
        <v>2.2275737507525588E-2</v>
      </c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F29" s="115"/>
    </row>
    <row r="30" spans="1:32" s="105" customFormat="1" ht="12.75">
      <c r="A30" s="103"/>
      <c r="B30" s="103">
        <v>91</v>
      </c>
      <c r="C30" s="103"/>
      <c r="D30" s="103"/>
      <c r="E30" s="103"/>
      <c r="F30" s="103"/>
      <c r="G30" s="103"/>
      <c r="H30" s="103"/>
      <c r="I30" s="103"/>
      <c r="J30" s="114" t="s">
        <v>120</v>
      </c>
      <c r="K30" s="107">
        <f t="shared" si="1"/>
        <v>2.7393136664659843E-2</v>
      </c>
      <c r="L30" s="112">
        <f t="shared" si="2"/>
        <v>2.7393136664659843E-2</v>
      </c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</row>
    <row r="31" spans="1:32" s="105" customFormat="1" ht="12.75">
      <c r="A31" s="103"/>
      <c r="B31" s="103">
        <v>432</v>
      </c>
      <c r="C31" s="103"/>
      <c r="D31" s="103"/>
      <c r="E31" s="103"/>
      <c r="F31" s="103"/>
      <c r="G31" s="103"/>
      <c r="H31" s="103"/>
      <c r="I31" s="103"/>
      <c r="J31" s="114" t="s">
        <v>121</v>
      </c>
      <c r="K31" s="107">
        <f t="shared" si="1"/>
        <v>0.13004214328717639</v>
      </c>
      <c r="L31" s="112">
        <f t="shared" si="2"/>
        <v>0.13004214328717639</v>
      </c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</row>
    <row r="32" spans="1:32" s="105" customFormat="1" ht="12.75">
      <c r="A32" s="103"/>
      <c r="B32" s="103">
        <v>199</v>
      </c>
      <c r="C32" s="103"/>
      <c r="D32" s="103"/>
      <c r="E32" s="103"/>
      <c r="F32" s="103"/>
      <c r="G32" s="103"/>
      <c r="H32" s="103"/>
      <c r="I32" s="103"/>
      <c r="J32" s="114" t="s">
        <v>122</v>
      </c>
      <c r="K32" s="107">
        <f t="shared" si="1"/>
        <v>5.9903672486453945E-2</v>
      </c>
      <c r="L32" s="112">
        <f t="shared" si="2"/>
        <v>5.9903672486453945E-2</v>
      </c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</row>
    <row r="33" spans="1:28" s="105" customFormat="1" ht="12.75">
      <c r="A33" s="103"/>
      <c r="B33" s="103">
        <v>16</v>
      </c>
      <c r="C33" s="103"/>
      <c r="D33" s="103"/>
      <c r="E33" s="103"/>
      <c r="F33" s="103"/>
      <c r="G33" s="103"/>
      <c r="H33" s="103"/>
      <c r="I33" s="103"/>
      <c r="J33" s="114" t="s">
        <v>123</v>
      </c>
      <c r="K33" s="107">
        <f t="shared" si="1"/>
        <v>4.8163756773028296E-3</v>
      </c>
      <c r="L33" s="111">
        <f t="shared" si="2"/>
        <v>4.8163756773028296E-3</v>
      </c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</row>
    <row r="34" spans="1:28" s="105" customFormat="1" ht="12.75">
      <c r="A34" s="103"/>
      <c r="B34" s="103">
        <v>276</v>
      </c>
      <c r="C34" s="103"/>
      <c r="D34" s="103"/>
      <c r="E34" s="103"/>
      <c r="F34" s="103"/>
      <c r="G34" s="103"/>
      <c r="H34" s="103"/>
      <c r="I34" s="103"/>
      <c r="J34" s="114" t="s">
        <v>124</v>
      </c>
      <c r="K34" s="107">
        <f t="shared" si="1"/>
        <v>8.3082480433473813E-2</v>
      </c>
      <c r="L34" s="111">
        <f t="shared" si="2"/>
        <v>8.3082480433473813E-2</v>
      </c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</row>
    <row r="35" spans="1:28" s="105" customFormat="1" ht="12.75">
      <c r="A35" s="103"/>
      <c r="C35" s="103"/>
      <c r="D35" s="103"/>
      <c r="E35" s="103"/>
      <c r="F35" s="103"/>
      <c r="G35" s="103"/>
      <c r="H35" s="103"/>
      <c r="I35" s="103"/>
      <c r="J35" s="114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</row>
    <row r="36" spans="1:28" s="105" customFormat="1" ht="12.75">
      <c r="A36" s="103"/>
      <c r="B36" s="103">
        <v>3322</v>
      </c>
      <c r="C36" s="103"/>
      <c r="D36" s="103"/>
      <c r="E36" s="103"/>
      <c r="F36" s="103"/>
      <c r="G36" s="103"/>
      <c r="H36" s="103"/>
      <c r="I36" s="103"/>
      <c r="J36" s="114"/>
      <c r="K36" s="107">
        <v>1</v>
      </c>
      <c r="L36" s="112">
        <f>B36/B$36</f>
        <v>1</v>
      </c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</row>
    <row r="37" spans="1:28" s="105" customFormat="1" ht="12.75">
      <c r="A37" s="103"/>
      <c r="C37" s="103"/>
      <c r="D37" s="103"/>
      <c r="E37" s="103"/>
      <c r="F37" s="103"/>
      <c r="G37" s="103"/>
      <c r="H37" s="103"/>
      <c r="I37" s="103"/>
      <c r="J37" s="103"/>
      <c r="K37" s="116"/>
      <c r="L37" s="116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</row>
    <row r="38" spans="1:28" s="105" customFormat="1" ht="12.75">
      <c r="A38" s="103"/>
      <c r="B38" s="103">
        <f>SUM(B22:B34)</f>
        <v>3322</v>
      </c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7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</row>
    <row r="39" spans="1:28" s="105" customFormat="1" ht="12.75">
      <c r="A39" s="103"/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7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</row>
    <row r="40" spans="1:28" s="105" customFormat="1" ht="12.75" customHeight="1">
      <c r="A40" s="103"/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7"/>
      <c r="N40" s="213" t="s">
        <v>125</v>
      </c>
      <c r="O40" s="214"/>
      <c r="P40" s="214"/>
      <c r="Q40" s="214"/>
      <c r="R40" s="214"/>
      <c r="S40" s="214"/>
      <c r="T40" s="214"/>
      <c r="U40" s="214"/>
      <c r="V40" s="214"/>
      <c r="W40" s="214"/>
      <c r="X40" s="214"/>
      <c r="Y40" s="214"/>
      <c r="Z40" s="214"/>
      <c r="AA40" s="214"/>
      <c r="AB40" s="214"/>
    </row>
    <row r="41" spans="1:28" s="105" customFormat="1" ht="12.75" customHeight="1">
      <c r="M41" s="107"/>
      <c r="N41" s="214"/>
      <c r="O41" s="214"/>
      <c r="P41" s="214"/>
      <c r="Q41" s="214"/>
      <c r="R41" s="214"/>
      <c r="S41" s="214"/>
      <c r="T41" s="214"/>
      <c r="U41" s="214"/>
      <c r="V41" s="214"/>
      <c r="W41" s="214"/>
      <c r="X41" s="214"/>
      <c r="Y41" s="214"/>
      <c r="Z41" s="214"/>
      <c r="AA41" s="214"/>
      <c r="AB41" s="214"/>
    </row>
    <row r="42" spans="1:28" s="105" customFormat="1" ht="12.75">
      <c r="M42" s="107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</row>
    <row r="43" spans="1:28" s="105" customFormat="1" ht="12.75">
      <c r="M43" s="107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A43" s="103"/>
      <c r="AB43" s="103"/>
    </row>
    <row r="44" spans="1:28" s="105" customFormat="1" ht="12.75">
      <c r="M44" s="107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  <c r="AB44" s="103"/>
    </row>
    <row r="45" spans="1:28" s="105" customFormat="1" ht="12.75">
      <c r="M45" s="107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103"/>
    </row>
    <row r="46" spans="1:28" s="105" customFormat="1" ht="12.75">
      <c r="M46" s="107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3"/>
    </row>
    <row r="47" spans="1:28" s="105" customFormat="1" ht="12.75">
      <c r="M47" s="107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</row>
    <row r="48" spans="1:28" s="105" customFormat="1" ht="12.75">
      <c r="M48" s="107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3"/>
    </row>
    <row r="49" spans="1:28" s="105" customFormat="1" ht="12.75">
      <c r="M49" s="107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</row>
    <row r="50" spans="1:28" s="105" customFormat="1" ht="12.75">
      <c r="M50" s="107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3"/>
    </row>
    <row r="51" spans="1:28" s="105" customFormat="1" ht="12.75">
      <c r="M51" s="107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  <c r="AB51" s="103"/>
    </row>
    <row r="52" spans="1:28" s="105" customFormat="1" ht="12.75">
      <c r="M52" s="107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3"/>
    </row>
    <row r="53" spans="1:28" s="105" customFormat="1" ht="12.75">
      <c r="M53" s="116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3"/>
      <c r="AB53" s="103"/>
    </row>
    <row r="54" spans="1:28" s="105" customFormat="1" ht="12.75"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</row>
    <row r="55" spans="1:28" s="105" customFormat="1" ht="12.75">
      <c r="M55" s="103"/>
      <c r="N55" s="103"/>
      <c r="O55" s="103"/>
      <c r="P55" s="112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103"/>
    </row>
    <row r="56" spans="1:28" s="105" customFormat="1" ht="12.75">
      <c r="M56" s="103"/>
      <c r="N56" s="103"/>
      <c r="O56" s="103"/>
      <c r="P56" s="117"/>
      <c r="Q56" s="103"/>
      <c r="R56" s="103"/>
      <c r="S56" s="103"/>
      <c r="T56" s="103"/>
      <c r="U56" s="103"/>
      <c r="V56" s="103"/>
      <c r="W56" s="103"/>
      <c r="X56" s="103"/>
      <c r="Y56" s="103"/>
      <c r="Z56" s="103"/>
      <c r="AA56" s="103"/>
      <c r="AB56" s="103"/>
    </row>
    <row r="57" spans="1:28" s="105" customFormat="1" ht="12.75">
      <c r="A57" s="103"/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12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3"/>
      <c r="AB57" s="103"/>
    </row>
    <row r="58" spans="1:28" s="105" customFormat="1" ht="12.75">
      <c r="A58" s="103"/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12"/>
      <c r="Q58" s="103"/>
      <c r="R58" s="103"/>
      <c r="S58" s="103"/>
      <c r="T58" s="103"/>
      <c r="U58" s="103"/>
      <c r="V58" s="103"/>
      <c r="W58" s="103"/>
      <c r="X58" s="103"/>
      <c r="Y58" s="103"/>
      <c r="Z58" s="103"/>
      <c r="AA58" s="103"/>
      <c r="AB58" s="103"/>
    </row>
    <row r="59" spans="1:28" s="105" customFormat="1" ht="12.75">
      <c r="A59" s="103"/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17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  <c r="AB59" s="103"/>
    </row>
    <row r="60" spans="1:28" s="105" customFormat="1" ht="12.75">
      <c r="A60" s="103"/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11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3"/>
      <c r="AB60" s="103"/>
    </row>
    <row r="61" spans="1:28" s="105" customFormat="1" ht="12.75">
      <c r="A61" s="103"/>
      <c r="B61" s="103"/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12"/>
      <c r="Q61" s="103"/>
      <c r="R61" s="103"/>
      <c r="S61" s="103"/>
      <c r="T61" s="103"/>
      <c r="U61" s="103"/>
      <c r="V61" s="103"/>
      <c r="W61" s="103"/>
      <c r="X61" s="103"/>
      <c r="Y61" s="103"/>
      <c r="Z61" s="103"/>
      <c r="AA61" s="103"/>
      <c r="AB61" s="103"/>
    </row>
    <row r="62" spans="1:28">
      <c r="P62" s="112"/>
    </row>
    <row r="63" spans="1:28">
      <c r="P63" s="112"/>
    </row>
    <row r="64" spans="1:28">
      <c r="P64" s="112"/>
    </row>
    <row r="65" spans="16:16">
      <c r="P65" s="112"/>
    </row>
    <row r="66" spans="16:16">
      <c r="P66" s="117"/>
    </row>
    <row r="67" spans="16:16">
      <c r="P67" s="112"/>
    </row>
  </sheetData>
  <mergeCells count="1">
    <mergeCell ref="N40:AB41"/>
  </mergeCells>
  <printOptions horizontalCentered="1" verticalCentered="1"/>
  <pageMargins left="0.47244094488188981" right="0.47244094488188981" top="0.51181102362204722" bottom="0.51181102362204722" header="0.19685039370078741" footer="0.19685039370078741"/>
  <pageSetup paperSize="9" fitToHeight="0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3</vt:i4>
      </vt:variant>
    </vt:vector>
  </HeadingPairs>
  <TitlesOfParts>
    <vt:vector size="6" baseType="lpstr">
      <vt:lpstr>Stan i struktura VII 20</vt:lpstr>
      <vt:lpstr>Gminy VII.20</vt:lpstr>
      <vt:lpstr>Wykresy VII 20</vt:lpstr>
      <vt:lpstr>'Gminy VII.20'!Obszar_wydruku</vt:lpstr>
      <vt:lpstr>'Stan i struktura VII 20'!Obszar_wydruku</vt:lpstr>
      <vt:lpstr>'Wykresy VII 20'!Obszar_wydruku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Tadeusz Weber</dc:creator>
  <cp:lastModifiedBy>Tadeusz Weber</cp:lastModifiedBy>
  <dcterms:created xsi:type="dcterms:W3CDTF">2020-08-11T06:04:02Z</dcterms:created>
  <dcterms:modified xsi:type="dcterms:W3CDTF">2020-08-11T11:21:59Z</dcterms:modified>
</cp:coreProperties>
</file>