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40" windowHeight="11280"/>
  </bookViews>
  <sheets>
    <sheet name="Stan i struktura IV 20" sheetId="1" r:id="rId1"/>
    <sheet name="Gminy IV.20" sheetId="2" r:id="rId2"/>
    <sheet name="Wykresy IV 20" sheetId="3" r:id="rId3"/>
  </sheets>
  <externalReferences>
    <externalReference r:id="rId4"/>
    <externalReference r:id="rId5"/>
  </externalReferences>
  <definedNames>
    <definedName name="_xlnm.Print_Area" localSheetId="1">'Gminy IV.20'!$B$1:$O$46</definedName>
    <definedName name="_xlnm.Print_Area" localSheetId="0">'Stan i struktura IV 20'!$B$2:$S$68</definedName>
    <definedName name="_xlnm.Print_Area" localSheetId="2">'Wykresy IV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6" i="2" s="1"/>
  <c r="E34" i="2"/>
  <c r="J33" i="2"/>
  <c r="O30" i="2"/>
  <c r="E27" i="2"/>
  <c r="J23" i="2"/>
  <c r="O19" i="2"/>
  <c r="E19" i="2"/>
  <c r="J14" i="2"/>
  <c r="J12" i="2" s="1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M9" i="1"/>
  <c r="I9" i="1"/>
  <c r="E9" i="1"/>
  <c r="S7" i="1"/>
  <c r="R7" i="1"/>
  <c r="R8" i="1" s="1"/>
  <c r="Q7" i="1"/>
  <c r="Q8" i="1" s="1"/>
  <c r="P7" i="1"/>
  <c r="P9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V7" i="1" s="1"/>
  <c r="G7" i="1"/>
  <c r="G9" i="1" s="1"/>
  <c r="F7" i="1"/>
  <c r="F8" i="1" s="1"/>
  <c r="E7" i="1"/>
  <c r="E8" i="1" s="1"/>
  <c r="S6" i="1"/>
  <c r="S39" i="1" s="1"/>
  <c r="S67" i="1" l="1"/>
  <c r="P8" i="1"/>
  <c r="G8" i="1"/>
  <c r="K8" i="1"/>
  <c r="O8" i="1"/>
  <c r="S8" i="1"/>
  <c r="H9" i="1"/>
  <c r="L9" i="1"/>
  <c r="V49" i="1"/>
  <c r="H8" i="1"/>
  <c r="F67" i="1"/>
  <c r="F9" i="1"/>
  <c r="J9" i="1"/>
  <c r="N9" i="1"/>
  <c r="R9" i="1"/>
  <c r="S9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<sst xmlns="http://schemas.openxmlformats.org/spreadsheetml/2006/main" count="406" uniqueCount="234">
  <si>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KWIETNIU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</si>
  <si>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</si>
  <si>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</si>
  <si>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</si>
  <si>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</si>
  <si>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</si>
  <si>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</si>
  <si>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</si>
  <si>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</si>
  <si>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</si>
  <si>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</si>
  <si>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</si>
  <si>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</si>
  <si>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</si>
  <si>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</si>
  <si>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</si>
  <si>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</si>
  <si>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</si>
  <si>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</si>
  <si>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</si>
  <si>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</si>
  <si>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marzec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</si>
  <si>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</si>
  <si>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</si>
  <si>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</si>
  <si>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</si>
  <si>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</si>
  <si>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</si>
  <si>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</si>
  <si>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</si>
  <si>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</si>
  <si>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</si>
  <si>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</si>
  <si>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</si>
  <si>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</si>
  <si>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</si>
  <si>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</si>
  <si>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</si>
  <si>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</si>
  <si>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</si>
  <si>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</si>
  <si>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</si>
  <si>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</si>
  <si>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</si>
  <si>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</si>
  <si>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</si>
  <si>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</si>
  <si>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</si>
  <si>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</si>
  <si>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</si>
  <si>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</si>
  <si>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</si>
  <si>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</si>
  <si>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</si>
  <si>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</si>
  <si>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</si>
  <si>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</si>
  <si>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</si>
  <si>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</si>
  <si>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</si>
  <si>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</si>
  <si>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</si>
  <si>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</si>
  <si>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</si>
  <si>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</si>
  <si>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</si>
  <si>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</si>
  <si>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</si>
  <si>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</si>
  <si>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</si>
  <si>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</si>
  <si>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</si>
  <si>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</si>
  <si>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</si>
  <si>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</si>
  <si>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</si>
  <si>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</si>
  <si>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</si>
  <si>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</si>
  <si>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</si>
  <si>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</si>
  <si>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</si>
  <si>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</si>
  <si>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</si>
  <si>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2020 r. jest podawany przez GUS z miesięcznym opóżnieniem</t>
  </si>
  <si>
    <t>Liczba  bezrobotnych w układzie powiatowych urzędów pracy i gmin woj. lubuskiego zarejestrowanych</t>
  </si>
  <si>
    <t>na koniec kwietnia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</si>
  <si>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</si>
  <si>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</si>
  <si>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</si>
  <si>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</si>
  <si>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</si>
  <si>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</si>
  <si>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</si>
  <si>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</si>
  <si>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</si>
  <si>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</si>
  <si>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</si>
  <si>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</si>
  <si>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</si>
  <si>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</si>
  <si>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</si>
  <si>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</si>
  <si>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</si>
  <si>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</si>
  <si>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</si>
  <si>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</si>
  <si>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</si>
  <si>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</si>
  <si>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</si>
  <si>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</si>
  <si>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</si>
  <si>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</si>
  <si>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</si>
  <si>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</si>
  <si>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</si>
  <si>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</si>
  <si>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</si>
  <si>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</si>
  <si>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</si>
  <si>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</si>
  <si>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</si>
  <si>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</si>
  <si>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</si>
  <si>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</si>
  <si>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</si>
  <si>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</si>
  <si>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</si>
  <si>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</si>
  <si>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</si>
  <si>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</si>
  <si>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</si>
  <si>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</si>
  <si>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</si>
  <si>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</si>
  <si>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</si>
  <si>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</si>
  <si>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</si>
  <si>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</si>
  <si>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</si>
  <si>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</si>
  <si>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</si>
  <si>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</si>
  <si>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</si>
  <si>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</si>
  <si>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</si>
  <si>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</si>
  <si>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</si>
  <si>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</si>
  <si>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</si>
  <si>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</si>
  <si>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</si>
  <si>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</si>
  <si>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</si>
  <si>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</si>
  <si>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</si>
  <si>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</si>
  <si>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</si>
  <si>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</si>
  <si>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</si>
  <si>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</si>
  <si>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</si>
  <si>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</si>
  <si>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</si>
  <si>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</si>
  <si>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</si>
  <si>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</si>
  <si>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</si>
  <si>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</si>
  <si>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</si>
  <si>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</si>
  <si>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</si>
  <si>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</si>
  <si>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</si>
  <si>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</si>
  <si>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</si>
  <si>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</si>
  <si>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</si>
  <si>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</si>
  <si>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</si>
  <si>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</si>
  <si>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</si>
  <si>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</si>
  <si>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</si>
  <si>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</si>
  <si>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</si>
  <si>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</si>
  <si>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</si>
  <si>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</si>
  <si>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</si>
  <si>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</si>
  <si>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</si>
  <si>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</si>
  <si>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</si>
  <si>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</si>
  <si>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IV 2019r.</t>
  </si>
  <si>
    <t>V 2019r.</t>
  </si>
  <si>
    <t>Podjęcia pracy poza miejscem zamieszkania w ramach bonu na zasiedlenie</t>
  </si>
  <si>
    <t>VI 2019r.</t>
  </si>
  <si>
    <t>oferty pracy</t>
  </si>
  <si>
    <t>Podjęcia pracy w ramach bonu zatrudnieniowego</t>
  </si>
  <si>
    <t>VII 2019r.</t>
  </si>
  <si>
    <t>XI 2018r.</t>
  </si>
  <si>
    <t>Podjęcie pracy w ramach refundacji składek na ubezpieczenie społeczne</t>
  </si>
  <si>
    <t>VIII 2019r.</t>
  </si>
  <si>
    <t>XII 2018r.</t>
  </si>
  <si>
    <t>Podjęcia pracy w ramach dofinansowania wynagrodzenia za zatrudnienie skierowanego 
bezrobotnego powyżej 50 r. życia</t>
  </si>
  <si>
    <t>IX 2019r.</t>
  </si>
  <si>
    <t>I 2019r.</t>
  </si>
  <si>
    <t>Rozpoczęcie szkolenia w ramach bonu szkoleniowego</t>
  </si>
  <si>
    <t>X 2019r.</t>
  </si>
  <si>
    <t>II 2019r.</t>
  </si>
  <si>
    <t>Rozpoczęcie stażu w ramach bonu stażowego</t>
  </si>
  <si>
    <t>XI 2019r.</t>
  </si>
  <si>
    <t>III 2019r.</t>
  </si>
  <si>
    <t>XII 2019r.</t>
  </si>
  <si>
    <t>I 2020r.</t>
  </si>
  <si>
    <t>II 2020r.</t>
  </si>
  <si>
    <t>III 2020r.</t>
  </si>
  <si>
    <t>IV 2020r.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</si>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</sst>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4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2019r. do IV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20'!$B$3:$B$15</c:f>
              <c:strCache>
                <c:ptCount val="13"/>
                <c:pt idx="0">
                  <c:v>IV 2019r.</c:v>
                </c:pt>
                <c:pt idx="1">
                  <c:v>V 2019r.</c:v>
                </c:pt>
                <c:pt idx="2">
                  <c:v>VI 2019r.</c:v>
                </c:pt>
                <c:pt idx="3">
                  <c:v>VII 2019r.</c:v>
                </c:pt>
                <c:pt idx="4">
                  <c:v>VIII 2019r.</c:v>
                </c:pt>
                <c:pt idx="5">
                  <c:v>IX 2019r.</c:v>
                </c:pt>
                <c:pt idx="6">
                  <c:v>X 2019r.</c:v>
                </c:pt>
                <c:pt idx="7">
                  <c:v>XI 2019r.</c:v>
                </c:pt>
                <c:pt idx="8">
                  <c:v>XII 2019r.</c:v>
                </c:pt>
                <c:pt idx="9">
                  <c:v>I 2020r.</c:v>
                </c:pt>
                <c:pt idx="10">
                  <c:v>II 2020r.</c:v>
                </c:pt>
                <c:pt idx="11">
                  <c:v>III 2020r.</c:v>
                </c:pt>
                <c:pt idx="12">
                  <c:v>IV 2020r.</c:v>
                </c:pt>
              </c:strCache>
            </c:strRef>
          </c:cat>
          <c:val>
            <c:numRef>
              <c:f>'Wykresy IV 20'!$C$3:$C$15</c:f>
              <c:numCache>
                <c:formatCode>General</c:formatCode>
                <c:ptCount val="13"/>
                <c:pt idx="0">
                  <c:v>20828</c:v>
                </c:pt>
                <c:pt idx="1">
                  <c:v>20211</c:v>
                </c:pt>
                <c:pt idx="2">
                  <c:v>19507</c:v>
                </c:pt>
                <c:pt idx="3">
                  <c:v>18949</c:v>
                </c:pt>
                <c:pt idx="4">
                  <c:v>18673</c:v>
                </c:pt>
                <c:pt idx="5">
                  <c:v>18300</c:v>
                </c:pt>
                <c:pt idx="6">
                  <c:v>17926</c:v>
                </c:pt>
                <c:pt idx="7">
                  <c:v>17914</c:v>
                </c:pt>
                <c:pt idx="8">
                  <c:v>18498</c:v>
                </c:pt>
                <c:pt idx="9">
                  <c:v>20174</c:v>
                </c:pt>
                <c:pt idx="10">
                  <c:v>20079</c:v>
                </c:pt>
                <c:pt idx="11">
                  <c:v>19838</c:v>
                </c:pt>
                <c:pt idx="12">
                  <c:v>21613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43600104"/>
        <c:axId val="343601280"/>
      </c:barChart>
      <c:catAx>
        <c:axId val="34360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3601280"/>
        <c:crossesAt val="17000"/>
        <c:auto val="1"/>
        <c:lblAlgn val="ctr"/>
        <c:lblOffset val="100"/>
        <c:noMultiLvlLbl val="0"/>
      </c:catAx>
      <c:valAx>
        <c:axId val="343601280"/>
        <c:scaling>
          <c:orientation val="minMax"/>
          <c:max val="22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360010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IV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IV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IV 20'!$I$4:$I$9</c:f>
              <c:numCache>
                <c:formatCode>General</c:formatCode>
                <c:ptCount val="6"/>
                <c:pt idx="0">
                  <c:v>44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3602848"/>
        <c:axId val="343603240"/>
      </c:barChart>
      <c:catAx>
        <c:axId val="34360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3603240"/>
        <c:crosses val="autoZero"/>
        <c:auto val="1"/>
        <c:lblAlgn val="ctr"/>
        <c:lblOffset val="100"/>
        <c:noMultiLvlLbl val="0"/>
      </c:catAx>
      <c:valAx>
        <c:axId val="34360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602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2018r. do IV 2019r. oraz od XI 2019r. do IV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20'!$E$6:$E$18</c:f>
              <c:strCache>
                <c:ptCount val="13"/>
                <c:pt idx="0">
                  <c:v>XI 2018r.</c:v>
                </c:pt>
                <c:pt idx="1">
                  <c:v>XII 2018r.</c:v>
                </c:pt>
                <c:pt idx="2">
                  <c:v>I 2019r.</c:v>
                </c:pt>
                <c:pt idx="3">
                  <c:v>II 2019r.</c:v>
                </c:pt>
                <c:pt idx="4">
                  <c:v>III 2019r.</c:v>
                </c:pt>
                <c:pt idx="5">
                  <c:v>IV 2019r.</c:v>
                </c:pt>
                <c:pt idx="7">
                  <c:v>XI 2019r.</c:v>
                </c:pt>
                <c:pt idx="8">
                  <c:v>XII 2019r.</c:v>
                </c:pt>
                <c:pt idx="9">
                  <c:v>I 2020r.</c:v>
                </c:pt>
                <c:pt idx="10">
                  <c:v>II 2020r.</c:v>
                </c:pt>
                <c:pt idx="11">
                  <c:v>III 2020r.</c:v>
                </c:pt>
                <c:pt idx="12">
                  <c:v>IV 2020r.</c:v>
                </c:pt>
              </c:strCache>
            </c:strRef>
          </c:cat>
          <c:val>
            <c:numRef>
              <c:f>'Wykresy IV 20'!$F$6:$F$18</c:f>
              <c:numCache>
                <c:formatCode>General</c:formatCode>
                <c:ptCount val="13"/>
                <c:pt idx="0">
                  <c:v>4154</c:v>
                </c:pt>
                <c:pt idx="1">
                  <c:v>3176</c:v>
                </c:pt>
                <c:pt idx="2">
                  <c:v>5397</c:v>
                </c:pt>
                <c:pt idx="3">
                  <c:v>4350</c:v>
                </c:pt>
                <c:pt idx="4">
                  <c:v>4415</c:v>
                </c:pt>
                <c:pt idx="5">
                  <c:v>4133</c:v>
                </c:pt>
                <c:pt idx="7">
                  <c:v>3180</c:v>
                </c:pt>
                <c:pt idx="8">
                  <c:v>2211</c:v>
                </c:pt>
                <c:pt idx="9">
                  <c:v>3771</c:v>
                </c:pt>
                <c:pt idx="10">
                  <c:v>3319</c:v>
                </c:pt>
                <c:pt idx="11">
                  <c:v>2028</c:v>
                </c:pt>
                <c:pt idx="12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43604416"/>
        <c:axId val="284712160"/>
        <c:axId val="0"/>
      </c:bar3DChart>
      <c:catAx>
        <c:axId val="3436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4712160"/>
        <c:crosses val="autoZero"/>
        <c:auto val="1"/>
        <c:lblAlgn val="ctr"/>
        <c:lblOffset val="100"/>
        <c:noMultiLvlLbl val="0"/>
      </c:catAx>
      <c:valAx>
        <c:axId val="284712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360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978778293738922"/>
          <c:y val="0.3310354330708660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0705520784260945E-3"/>
                  <c:y val="-0.1680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754570742759719"/>
                  <c:y val="-9.44422572178477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015366668909965"/>
                  <c:y val="4.53136482939632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5.4071718599277653E-2"/>
                  <c:y val="9.69378280839893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4862148641676202E-2"/>
                  <c:y val="0.103897309711286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6.9443210624312982E-2"/>
                  <c:y val="0.129391732283464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7755793346344587E-2"/>
                  <c:y val="0.13204625984251969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6.4090674563115485E-2"/>
                  <c:y val="0.130157480314960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4477768804540458"/>
                  <c:y val="6.5491961942257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2508210512147519"/>
                  <c:y val="-8.65398622047244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5501940462570379E-2"/>
                  <c:y val="-0.188221620734908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1.636023061219909E-2"/>
                  <c:y val="-0.302812664041994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379051977477174"/>
                  <c:y val="-0.1491069553805774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 20'!$K$22:$K$34</c:f>
              <c:numCache>
                <c:formatCode>0.00%</c:formatCode>
                <c:ptCount val="13"/>
                <c:pt idx="0">
                  <c:v>0.49078341013824883</c:v>
                </c:pt>
                <c:pt idx="1">
                  <c:v>1.9201228878648235E-2</c:v>
                </c:pt>
                <c:pt idx="2">
                  <c:v>9.984639016897081E-3</c:v>
                </c:pt>
                <c:pt idx="3">
                  <c:v>2.6113671274961597E-2</c:v>
                </c:pt>
                <c:pt idx="4">
                  <c:v>3.1490015360983101E-2</c:v>
                </c:pt>
                <c:pt idx="5">
                  <c:v>3.8402457757296467E-3</c:v>
                </c:pt>
                <c:pt idx="6">
                  <c:v>7.5268817204301078E-2</c:v>
                </c:pt>
                <c:pt idx="7">
                  <c:v>5.2995391705069124E-2</c:v>
                </c:pt>
                <c:pt idx="8">
                  <c:v>1.8433179723502304E-2</c:v>
                </c:pt>
                <c:pt idx="9">
                  <c:v>6.5284178187403993E-2</c:v>
                </c:pt>
                <c:pt idx="10">
                  <c:v>3.0721966205837174E-2</c:v>
                </c:pt>
                <c:pt idx="11">
                  <c:v>1.3056835637480798E-2</c:v>
                </c:pt>
                <c:pt idx="12">
                  <c:v>0.16282642089093702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0r/Wykresy%20IV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</sheetNames>
    <sheetDataSet>
      <sheetData sheetId="0"/>
      <sheetData sheetId="1"/>
      <sheetData sheetId="2">
        <row r="6">
          <cell r="E6">
            <v>1493</v>
          </cell>
          <cell r="F6">
            <v>1032</v>
          </cell>
          <cell r="G6">
            <v>1465</v>
          </cell>
          <cell r="H6">
            <v>1924</v>
          </cell>
          <cell r="I6">
            <v>1866</v>
          </cell>
          <cell r="J6">
            <v>473</v>
          </cell>
          <cell r="K6">
            <v>1797</v>
          </cell>
          <cell r="L6">
            <v>741</v>
          </cell>
          <cell r="M6">
            <v>1028</v>
          </cell>
          <cell r="N6">
            <v>1055</v>
          </cell>
          <cell r="O6">
            <v>1828</v>
          </cell>
          <cell r="P6">
            <v>1573</v>
          </cell>
          <cell r="Q6">
            <v>1758</v>
          </cell>
          <cell r="R6">
            <v>1805</v>
          </cell>
          <cell r="S6">
            <v>19838</v>
          </cell>
        </row>
        <row r="46">
          <cell r="E46">
            <v>1439</v>
          </cell>
          <cell r="F46">
            <v>516</v>
          </cell>
          <cell r="G46">
            <v>592</v>
          </cell>
          <cell r="H46">
            <v>402</v>
          </cell>
          <cell r="I46">
            <v>911</v>
          </cell>
          <cell r="J46">
            <v>322</v>
          </cell>
          <cell r="K46">
            <v>494</v>
          </cell>
          <cell r="L46">
            <v>349</v>
          </cell>
          <cell r="M46">
            <v>845</v>
          </cell>
          <cell r="N46">
            <v>659</v>
          </cell>
          <cell r="O46">
            <v>963</v>
          </cell>
          <cell r="P46">
            <v>500</v>
          </cell>
          <cell r="Q46">
            <v>434</v>
          </cell>
          <cell r="R46">
            <v>692</v>
          </cell>
          <cell r="S46">
            <v>9118</v>
          </cell>
        </row>
        <row r="49">
          <cell r="E49">
            <v>20</v>
          </cell>
          <cell r="F49">
            <v>15</v>
          </cell>
          <cell r="G49">
            <v>22</v>
          </cell>
          <cell r="H49">
            <v>7</v>
          </cell>
          <cell r="I49">
            <v>20</v>
          </cell>
          <cell r="J49">
            <v>8</v>
          </cell>
          <cell r="K49">
            <v>34</v>
          </cell>
          <cell r="L49">
            <v>17</v>
          </cell>
          <cell r="M49">
            <v>0</v>
          </cell>
          <cell r="N49">
            <v>10</v>
          </cell>
          <cell r="O49">
            <v>11</v>
          </cell>
          <cell r="P49">
            <v>7</v>
          </cell>
          <cell r="Q49">
            <v>64</v>
          </cell>
          <cell r="R49">
            <v>15</v>
          </cell>
          <cell r="S49">
            <v>250</v>
          </cell>
        </row>
        <row r="51">
          <cell r="E51">
            <v>3</v>
          </cell>
          <cell r="F51">
            <v>4</v>
          </cell>
          <cell r="G51">
            <v>16</v>
          </cell>
          <cell r="H51">
            <v>14</v>
          </cell>
          <cell r="I51">
            <v>1</v>
          </cell>
          <cell r="J51">
            <v>2</v>
          </cell>
          <cell r="K51">
            <v>14</v>
          </cell>
          <cell r="L51">
            <v>9</v>
          </cell>
          <cell r="M51">
            <v>6</v>
          </cell>
          <cell r="N51">
            <v>7</v>
          </cell>
          <cell r="O51">
            <v>4</v>
          </cell>
          <cell r="P51">
            <v>23</v>
          </cell>
          <cell r="Q51">
            <v>65</v>
          </cell>
          <cell r="R51">
            <v>2</v>
          </cell>
          <cell r="S51">
            <v>170</v>
          </cell>
        </row>
        <row r="53">
          <cell r="E53">
            <v>18</v>
          </cell>
          <cell r="F53">
            <v>11</v>
          </cell>
          <cell r="G53">
            <v>0</v>
          </cell>
          <cell r="H53">
            <v>13</v>
          </cell>
          <cell r="I53">
            <v>0</v>
          </cell>
          <cell r="J53">
            <v>2</v>
          </cell>
          <cell r="K53">
            <v>1</v>
          </cell>
          <cell r="L53">
            <v>2</v>
          </cell>
          <cell r="M53">
            <v>0</v>
          </cell>
          <cell r="N53">
            <v>24</v>
          </cell>
          <cell r="O53">
            <v>2</v>
          </cell>
          <cell r="P53">
            <v>1</v>
          </cell>
          <cell r="Q53">
            <v>3</v>
          </cell>
          <cell r="R53">
            <v>0</v>
          </cell>
          <cell r="S53">
            <v>77</v>
          </cell>
        </row>
        <row r="55">
          <cell r="E55">
            <v>12</v>
          </cell>
          <cell r="F55">
            <v>6</v>
          </cell>
          <cell r="G55">
            <v>11</v>
          </cell>
          <cell r="H55">
            <v>6</v>
          </cell>
          <cell r="I55">
            <v>5</v>
          </cell>
          <cell r="J55">
            <v>2</v>
          </cell>
          <cell r="K55">
            <v>4</v>
          </cell>
          <cell r="L55">
            <v>2</v>
          </cell>
          <cell r="M55">
            <v>0</v>
          </cell>
          <cell r="N55">
            <v>11</v>
          </cell>
          <cell r="O55">
            <v>6</v>
          </cell>
          <cell r="P55">
            <v>1</v>
          </cell>
          <cell r="Q55">
            <v>5</v>
          </cell>
          <cell r="R55">
            <v>2</v>
          </cell>
          <cell r="S55">
            <v>73</v>
          </cell>
        </row>
        <row r="57">
          <cell r="E57">
            <v>12</v>
          </cell>
          <cell r="F57">
            <v>14</v>
          </cell>
          <cell r="G57">
            <v>3</v>
          </cell>
          <cell r="H57">
            <v>24</v>
          </cell>
          <cell r="I57">
            <v>9</v>
          </cell>
          <cell r="J57">
            <v>1</v>
          </cell>
          <cell r="K57">
            <v>12</v>
          </cell>
          <cell r="L57">
            <v>0</v>
          </cell>
          <cell r="M57">
            <v>10</v>
          </cell>
          <cell r="N57">
            <v>7</v>
          </cell>
          <cell r="O57">
            <v>8</v>
          </cell>
          <cell r="P57">
            <v>5</v>
          </cell>
          <cell r="Q57">
            <v>22</v>
          </cell>
          <cell r="R57">
            <v>3</v>
          </cell>
          <cell r="S57">
            <v>130</v>
          </cell>
        </row>
        <row r="59">
          <cell r="E59">
            <v>4</v>
          </cell>
          <cell r="F59">
            <v>7</v>
          </cell>
          <cell r="G59">
            <v>3</v>
          </cell>
          <cell r="H59">
            <v>13</v>
          </cell>
          <cell r="I59">
            <v>2</v>
          </cell>
          <cell r="J59">
            <v>0</v>
          </cell>
          <cell r="K59">
            <v>3</v>
          </cell>
          <cell r="L59">
            <v>5</v>
          </cell>
          <cell r="M59">
            <v>4</v>
          </cell>
          <cell r="N59">
            <v>17</v>
          </cell>
          <cell r="O59">
            <v>10</v>
          </cell>
          <cell r="P59">
            <v>0</v>
          </cell>
          <cell r="Q59">
            <v>0</v>
          </cell>
          <cell r="R59">
            <v>3</v>
          </cell>
          <cell r="S59">
            <v>71</v>
          </cell>
        </row>
        <row r="61">
          <cell r="E61">
            <v>32</v>
          </cell>
          <cell r="F61">
            <v>30</v>
          </cell>
          <cell r="G61">
            <v>39</v>
          </cell>
          <cell r="H61">
            <v>30</v>
          </cell>
          <cell r="I61">
            <v>18</v>
          </cell>
          <cell r="J61">
            <v>9</v>
          </cell>
          <cell r="K61">
            <v>119</v>
          </cell>
          <cell r="L61">
            <v>34</v>
          </cell>
          <cell r="M61">
            <v>40</v>
          </cell>
          <cell r="N61">
            <v>11</v>
          </cell>
          <cell r="O61">
            <v>63</v>
          </cell>
          <cell r="P61">
            <v>39</v>
          </cell>
          <cell r="Q61">
            <v>27</v>
          </cell>
          <cell r="R61">
            <v>71</v>
          </cell>
          <cell r="S61">
            <v>562</v>
          </cell>
        </row>
        <row r="63">
          <cell r="E63">
            <v>0</v>
          </cell>
          <cell r="F63">
            <v>14</v>
          </cell>
          <cell r="G63">
            <v>0</v>
          </cell>
          <cell r="H63">
            <v>0</v>
          </cell>
          <cell r="I63">
            <v>0</v>
          </cell>
          <cell r="J63">
            <v>17</v>
          </cell>
          <cell r="K63">
            <v>22</v>
          </cell>
          <cell r="L63">
            <v>0</v>
          </cell>
          <cell r="M63">
            <v>24</v>
          </cell>
          <cell r="N63">
            <v>37</v>
          </cell>
          <cell r="O63">
            <v>18</v>
          </cell>
          <cell r="P63">
            <v>6</v>
          </cell>
          <cell r="Q63">
            <v>52</v>
          </cell>
          <cell r="R63">
            <v>110</v>
          </cell>
          <cell r="S63">
            <v>300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V 20"/>
    </sheetNames>
    <sheetDataSet>
      <sheetData sheetId="0">
        <row r="3">
          <cell r="B3" t="str">
            <v>IV 2019r.</v>
          </cell>
          <cell r="C3">
            <v>20828</v>
          </cell>
        </row>
        <row r="4">
          <cell r="B4" t="str">
            <v>V 2019r.</v>
          </cell>
          <cell r="C4">
            <v>20211</v>
          </cell>
          <cell r="H4" t="str">
            <v>Podjęcia pracy poza miejscem zamieszkania w ramach bonu na zasiedlenie</v>
          </cell>
          <cell r="I4">
            <v>44</v>
          </cell>
        </row>
        <row r="5">
          <cell r="B5" t="str">
            <v>VI 2019r.</v>
          </cell>
          <cell r="C5">
            <v>19507</v>
          </cell>
          <cell r="H5" t="str">
            <v>Podjęcia pracy w ramach bonu zatrudnieniowego</v>
          </cell>
          <cell r="I5">
            <v>1</v>
          </cell>
        </row>
        <row r="6">
          <cell r="B6" t="str">
            <v>VII 2019r.</v>
          </cell>
          <cell r="C6">
            <v>18949</v>
          </cell>
          <cell r="E6" t="str">
            <v>XI 2018r.</v>
          </cell>
          <cell r="F6">
            <v>4154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VIII 2019r.</v>
          </cell>
          <cell r="C7">
            <v>18673</v>
          </cell>
          <cell r="E7" t="str">
            <v>XII 2018r.</v>
          </cell>
          <cell r="F7">
            <v>3176</v>
          </cell>
          <cell r="H7" t="str">
            <v>Podjęcia pracy w ramach dofinansowania wynagrodzenia za zatrudnienie skierowanego 
bezrobotnego powyżej 50 r. życia</v>
          </cell>
          <cell r="I7">
            <v>12</v>
          </cell>
        </row>
        <row r="8">
          <cell r="B8" t="str">
            <v>IX 2019r.</v>
          </cell>
          <cell r="C8">
            <v>18300</v>
          </cell>
          <cell r="E8" t="str">
            <v>I 2019r.</v>
          </cell>
          <cell r="F8">
            <v>5397</v>
          </cell>
          <cell r="H8" t="str">
            <v>Rozpoczęcie szkolenia w ramach bonu szkoleniowego</v>
          </cell>
          <cell r="I8">
            <v>14</v>
          </cell>
        </row>
        <row r="9">
          <cell r="B9" t="str">
            <v>X 2019r.</v>
          </cell>
          <cell r="C9">
            <v>17926</v>
          </cell>
          <cell r="E9" t="str">
            <v>II 2019r.</v>
          </cell>
          <cell r="F9">
            <v>4350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XI 2019r.</v>
          </cell>
          <cell r="C10">
            <v>17914</v>
          </cell>
          <cell r="E10" t="str">
            <v>III 2019r.</v>
          </cell>
          <cell r="F10">
            <v>4415</v>
          </cell>
        </row>
        <row r="11">
          <cell r="B11" t="str">
            <v>XII 2019r.</v>
          </cell>
          <cell r="C11">
            <v>18498</v>
          </cell>
          <cell r="E11" t="str">
            <v>IV 2019r.</v>
          </cell>
          <cell r="F11">
            <v>4133</v>
          </cell>
        </row>
        <row r="12">
          <cell r="B12" t="str">
            <v>I 2020r.</v>
          </cell>
          <cell r="C12">
            <v>20174</v>
          </cell>
        </row>
        <row r="13">
          <cell r="B13" t="str">
            <v>II 2020r.</v>
          </cell>
          <cell r="C13">
            <v>20079</v>
          </cell>
          <cell r="E13" t="str">
            <v>XI 2019r.</v>
          </cell>
          <cell r="F13">
            <v>3180</v>
          </cell>
        </row>
        <row r="14">
          <cell r="B14" t="str">
            <v>III 2020r.</v>
          </cell>
          <cell r="C14">
            <v>19838</v>
          </cell>
          <cell r="E14" t="str">
            <v>XII 2019r.</v>
          </cell>
          <cell r="F14">
            <v>2211</v>
          </cell>
        </row>
        <row r="15">
          <cell r="B15" t="str">
            <v>IV 2020r.</v>
          </cell>
          <cell r="C15">
            <v>21613</v>
          </cell>
          <cell r="E15" t="str">
            <v>I 2020r.</v>
          </cell>
          <cell r="F15">
            <v>3771</v>
          </cell>
        </row>
        <row r="16">
          <cell r="E16" t="str">
            <v>II 2020r.</v>
          </cell>
          <cell r="F16">
            <v>3319</v>
          </cell>
        </row>
        <row r="17">
          <cell r="E17" t="str">
            <v>III 2020r.</v>
          </cell>
          <cell r="F17">
            <v>2028</v>
          </cell>
        </row>
        <row r="18">
          <cell r="E18" t="str">
            <v>IV 2020r.</v>
          </cell>
          <cell r="F18">
            <v>2950</v>
          </cell>
        </row>
        <row r="22">
          <cell r="J22" t="str">
            <v>Praca niesubsydiowana</v>
          </cell>
          <cell r="K22">
            <v>0.49078341013824883</v>
          </cell>
        </row>
        <row r="23">
          <cell r="J23" t="str">
            <v>Podjęcie działalności gospodarczej 
i inna praca</v>
          </cell>
          <cell r="K23">
            <v>1.9201228878648235E-2</v>
          </cell>
        </row>
        <row r="24">
          <cell r="J24" t="str">
            <v>Podjęcie pracy w ramach refund. kosztów zatrud. bezrobotnego</v>
          </cell>
          <cell r="K24">
            <v>9.984639016897081E-3</v>
          </cell>
        </row>
        <row r="25">
          <cell r="J25" t="str">
            <v>Prace 
interwencyjne</v>
          </cell>
          <cell r="K25">
            <v>2.6113671274961597E-2</v>
          </cell>
        </row>
        <row r="26">
          <cell r="J26" t="str">
            <v>Roboty 
publiczne</v>
          </cell>
          <cell r="K26">
            <v>3.1490015360983101E-2</v>
          </cell>
        </row>
        <row r="27">
          <cell r="J27" t="str">
            <v>Szkolenia</v>
          </cell>
          <cell r="K27">
            <v>3.8402457757296467E-3</v>
          </cell>
        </row>
        <row r="28">
          <cell r="J28" t="str">
            <v>Staże</v>
          </cell>
          <cell r="K28">
            <v>7.5268817204301078E-2</v>
          </cell>
        </row>
        <row r="29">
          <cell r="J29" t="str">
            <v>Praca 
społecznie 
użyteczna</v>
          </cell>
          <cell r="K29">
            <v>5.2995391705069124E-2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1.8433179723502304E-2</v>
          </cell>
        </row>
        <row r="31">
          <cell r="J31" t="str">
            <v>Niepotwierdzenie gotowości do pracy</v>
          </cell>
          <cell r="K31">
            <v>6.5284178187403993E-2</v>
          </cell>
        </row>
        <row r="32">
          <cell r="J32" t="str">
            <v>Dobrowolna rezygnacja ze statusu bezrobotnego</v>
          </cell>
          <cell r="K32">
            <v>3.0721966205837174E-2</v>
          </cell>
        </row>
        <row r="33">
          <cell r="J33" t="str">
            <v>Nabycie praw emerytalnych lub rentowych</v>
          </cell>
          <cell r="K33">
            <v>1.3056835637480798E-2</v>
          </cell>
        </row>
        <row r="34">
          <cell r="J34" t="str">
            <v>Inne</v>
          </cell>
          <cell r="K34">
            <v>0.16282642089093702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8" t="s">
        <v>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2:27" ht="29.1" customHeight="1" thickTop="1" thickBot="1">
      <c r="B5" s="14" t="s">
        <v>20</v>
      </c>
      <c r="C5" s="171" t="s">
        <v>21</v>
      </c>
      <c r="D5" s="172"/>
      <c r="E5" s="15">
        <v>2.6</v>
      </c>
      <c r="F5" s="15">
        <v>3.9</v>
      </c>
      <c r="G5" s="15">
        <v>8.4</v>
      </c>
      <c r="H5" s="15">
        <v>9.5</v>
      </c>
      <c r="I5" s="15">
        <v>6.8</v>
      </c>
      <c r="J5" s="15">
        <v>2.8</v>
      </c>
      <c r="K5" s="15">
        <v>10.4</v>
      </c>
      <c r="L5" s="15">
        <v>6.3</v>
      </c>
      <c r="M5" s="15">
        <v>4</v>
      </c>
      <c r="N5" s="15">
        <v>7.9</v>
      </c>
      <c r="O5" s="15">
        <v>2.6</v>
      </c>
      <c r="P5" s="15">
        <v>6.1</v>
      </c>
      <c r="Q5" s="15">
        <v>8.4</v>
      </c>
      <c r="R5" s="16">
        <v>5.5</v>
      </c>
      <c r="S5" s="17">
        <v>5.2</v>
      </c>
      <c r="T5" s="1" t="s">
        <v>22</v>
      </c>
    </row>
    <row r="6" spans="2:27" s="4" customFormat="1" ht="28.5" customHeight="1" thickTop="1" thickBot="1">
      <c r="B6" s="18" t="s">
        <v>23</v>
      </c>
      <c r="C6" s="173" t="s">
        <v>24</v>
      </c>
      <c r="D6" s="174"/>
      <c r="E6" s="19">
        <v>1709</v>
      </c>
      <c r="F6" s="20">
        <v>1132</v>
      </c>
      <c r="G6" s="20">
        <v>1647</v>
      </c>
      <c r="H6" s="20">
        <v>2032</v>
      </c>
      <c r="I6" s="20">
        <v>2004</v>
      </c>
      <c r="J6" s="20">
        <v>559</v>
      </c>
      <c r="K6" s="20">
        <v>1908</v>
      </c>
      <c r="L6" s="20">
        <v>801</v>
      </c>
      <c r="M6" s="20">
        <v>1130</v>
      </c>
      <c r="N6" s="20">
        <v>1099</v>
      </c>
      <c r="O6" s="20">
        <v>2028</v>
      </c>
      <c r="P6" s="20">
        <v>1660</v>
      </c>
      <c r="Q6" s="20">
        <v>1938</v>
      </c>
      <c r="R6" s="21">
        <v>1966</v>
      </c>
      <c r="S6" s="22">
        <f>SUM(E6:R6)</f>
        <v>21613</v>
      </c>
    </row>
    <row r="7" spans="2:27" s="4" customFormat="1" ht="29.1" customHeight="1" thickTop="1" thickBot="1">
      <c r="B7" s="23"/>
      <c r="C7" s="175" t="s">
        <v>25</v>
      </c>
      <c r="D7" s="175"/>
      <c r="E7" s="24">
        <f>'[1]Stan i struktura III 20'!E6</f>
        <v>1493</v>
      </c>
      <c r="F7" s="25">
        <f>'[1]Stan i struktura III 20'!F6</f>
        <v>1032</v>
      </c>
      <c r="G7" s="25">
        <f>'[1]Stan i struktura III 20'!G6</f>
        <v>1465</v>
      </c>
      <c r="H7" s="25">
        <f>'[1]Stan i struktura III 20'!H6</f>
        <v>1924</v>
      </c>
      <c r="I7" s="25">
        <f>'[1]Stan i struktura III 20'!I6</f>
        <v>1866</v>
      </c>
      <c r="J7" s="25">
        <f>'[1]Stan i struktura III 20'!J6</f>
        <v>473</v>
      </c>
      <c r="K7" s="25">
        <f>'[1]Stan i struktura III 20'!K6</f>
        <v>1797</v>
      </c>
      <c r="L7" s="25">
        <f>'[1]Stan i struktura III 20'!L6</f>
        <v>741</v>
      </c>
      <c r="M7" s="25">
        <f>'[1]Stan i struktura III 20'!M6</f>
        <v>1028</v>
      </c>
      <c r="N7" s="25">
        <f>'[1]Stan i struktura III 20'!N6</f>
        <v>1055</v>
      </c>
      <c r="O7" s="25">
        <f>'[1]Stan i struktura III 20'!O6</f>
        <v>1828</v>
      </c>
      <c r="P7" s="25">
        <f>'[1]Stan i struktura III 20'!P6</f>
        <v>1573</v>
      </c>
      <c r="Q7" s="25">
        <f>'[1]Stan i struktura III 20'!Q6</f>
        <v>1758</v>
      </c>
      <c r="R7" s="26">
        <f>'[1]Stan i struktura III 20'!R6</f>
        <v>1805</v>
      </c>
      <c r="S7" s="27">
        <f>'[1]Stan i struktura III 20'!S6</f>
        <v>19838</v>
      </c>
      <c r="T7" s="28"/>
      <c r="V7" s="29">
        <f>SUM(E7:R7)</f>
        <v>19838</v>
      </c>
    </row>
    <row r="8" spans="2:27" ht="29.1" customHeight="1" thickTop="1" thickBot="1">
      <c r="B8" s="30"/>
      <c r="C8" s="163" t="s">
        <v>26</v>
      </c>
      <c r="D8" s="164"/>
      <c r="E8" s="31">
        <f t="shared" ref="E8:S8" si="0">E6-E7</f>
        <v>216</v>
      </c>
      <c r="F8" s="31">
        <f t="shared" si="0"/>
        <v>100</v>
      </c>
      <c r="G8" s="31">
        <f t="shared" si="0"/>
        <v>182</v>
      </c>
      <c r="H8" s="31">
        <f t="shared" si="0"/>
        <v>108</v>
      </c>
      <c r="I8" s="31">
        <f t="shared" si="0"/>
        <v>138</v>
      </c>
      <c r="J8" s="31">
        <f t="shared" si="0"/>
        <v>86</v>
      </c>
      <c r="K8" s="31">
        <f t="shared" si="0"/>
        <v>111</v>
      </c>
      <c r="L8" s="31">
        <f t="shared" si="0"/>
        <v>60</v>
      </c>
      <c r="M8" s="31">
        <f t="shared" si="0"/>
        <v>102</v>
      </c>
      <c r="N8" s="31">
        <f t="shared" si="0"/>
        <v>44</v>
      </c>
      <c r="O8" s="31">
        <f t="shared" si="0"/>
        <v>200</v>
      </c>
      <c r="P8" s="31">
        <f t="shared" si="0"/>
        <v>87</v>
      </c>
      <c r="Q8" s="31">
        <f t="shared" si="0"/>
        <v>180</v>
      </c>
      <c r="R8" s="32">
        <f t="shared" si="0"/>
        <v>161</v>
      </c>
      <c r="S8" s="33">
        <f t="shared" si="0"/>
        <v>1775</v>
      </c>
      <c r="T8" s="34"/>
    </row>
    <row r="9" spans="2:27" ht="29.1" customHeight="1" thickTop="1" thickBot="1">
      <c r="B9" s="35"/>
      <c r="C9" s="181" t="s">
        <v>27</v>
      </c>
      <c r="D9" s="182"/>
      <c r="E9" s="36">
        <f t="shared" ref="E9:S9" si="1">E6/E7*100</f>
        <v>114.46751507032819</v>
      </c>
      <c r="F9" s="36">
        <f t="shared" si="1"/>
        <v>109.68992248062015</v>
      </c>
      <c r="G9" s="36">
        <f t="shared" si="1"/>
        <v>112.42320819112628</v>
      </c>
      <c r="H9" s="36">
        <f t="shared" si="1"/>
        <v>105.61330561330561</v>
      </c>
      <c r="I9" s="36">
        <f t="shared" si="1"/>
        <v>107.39549839228295</v>
      </c>
      <c r="J9" s="36">
        <f t="shared" si="1"/>
        <v>118.18181818181819</v>
      </c>
      <c r="K9" s="36">
        <f t="shared" si="1"/>
        <v>106.17696160267111</v>
      </c>
      <c r="L9" s="36">
        <f t="shared" si="1"/>
        <v>108.09716599190284</v>
      </c>
      <c r="M9" s="36">
        <f t="shared" si="1"/>
        <v>109.92217898832686</v>
      </c>
      <c r="N9" s="36">
        <f t="shared" si="1"/>
        <v>104.17061611374407</v>
      </c>
      <c r="O9" s="36">
        <f t="shared" si="1"/>
        <v>110.94091903719911</v>
      </c>
      <c r="P9" s="36">
        <f t="shared" si="1"/>
        <v>105.53083280356009</v>
      </c>
      <c r="Q9" s="36">
        <f t="shared" si="1"/>
        <v>110.23890784982935</v>
      </c>
      <c r="R9" s="37">
        <f t="shared" si="1"/>
        <v>108.91966759002769</v>
      </c>
      <c r="S9" s="38">
        <f t="shared" si="1"/>
        <v>108.94747454380482</v>
      </c>
      <c r="T9" s="34"/>
      <c r="AA9" s="39"/>
    </row>
    <row r="10" spans="2:27" s="4" customFormat="1" ht="29.1" customHeight="1" thickTop="1" thickBot="1">
      <c r="B10" s="40" t="s">
        <v>28</v>
      </c>
      <c r="C10" s="183" t="s">
        <v>29</v>
      </c>
      <c r="D10" s="184"/>
      <c r="E10" s="41">
        <v>299</v>
      </c>
      <c r="F10" s="42">
        <v>156</v>
      </c>
      <c r="G10" s="43">
        <v>252</v>
      </c>
      <c r="H10" s="43">
        <v>223</v>
      </c>
      <c r="I10" s="43">
        <v>250</v>
      </c>
      <c r="J10" s="43">
        <v>112</v>
      </c>
      <c r="K10" s="43">
        <v>255</v>
      </c>
      <c r="L10" s="43">
        <v>105</v>
      </c>
      <c r="M10" s="44">
        <v>196</v>
      </c>
      <c r="N10" s="44">
        <v>90</v>
      </c>
      <c r="O10" s="44">
        <v>297</v>
      </c>
      <c r="P10" s="44">
        <v>176</v>
      </c>
      <c r="Q10" s="44">
        <v>297</v>
      </c>
      <c r="R10" s="44">
        <v>369</v>
      </c>
      <c r="S10" s="45">
        <f>SUM(E10:R10)</f>
        <v>3077</v>
      </c>
      <c r="T10" s="28"/>
    </row>
    <row r="11" spans="2:27" ht="29.1" customHeight="1" thickTop="1" thickBot="1">
      <c r="B11" s="46"/>
      <c r="C11" s="163" t="s">
        <v>30</v>
      </c>
      <c r="D11" s="164"/>
      <c r="E11" s="47">
        <f t="shared" ref="E11:S11" si="2">E76/E10*100</f>
        <v>22.073578595317723</v>
      </c>
      <c r="F11" s="47">
        <f t="shared" si="2"/>
        <v>27.564102564102566</v>
      </c>
      <c r="G11" s="47">
        <f t="shared" si="2"/>
        <v>9.9206349206349209</v>
      </c>
      <c r="H11" s="47">
        <f t="shared" si="2"/>
        <v>11.659192825112108</v>
      </c>
      <c r="I11" s="47">
        <f t="shared" si="2"/>
        <v>13.200000000000001</v>
      </c>
      <c r="J11" s="47">
        <f t="shared" si="2"/>
        <v>20.535714285714285</v>
      </c>
      <c r="K11" s="47">
        <f t="shared" si="2"/>
        <v>8.235294117647058</v>
      </c>
      <c r="L11" s="47">
        <f t="shared" si="2"/>
        <v>17.142857142857142</v>
      </c>
      <c r="M11" s="47">
        <f t="shared" si="2"/>
        <v>18.367346938775512</v>
      </c>
      <c r="N11" s="47">
        <f t="shared" si="2"/>
        <v>8.8888888888888893</v>
      </c>
      <c r="O11" s="47">
        <f t="shared" si="2"/>
        <v>21.548821548821547</v>
      </c>
      <c r="P11" s="47">
        <f t="shared" si="2"/>
        <v>17.045454545454543</v>
      </c>
      <c r="Q11" s="47">
        <f t="shared" si="2"/>
        <v>9.4276094276094273</v>
      </c>
      <c r="R11" s="48">
        <f t="shared" si="2"/>
        <v>15.447154471544716</v>
      </c>
      <c r="S11" s="49">
        <f t="shared" si="2"/>
        <v>15.534611634709133</v>
      </c>
      <c r="T11" s="34"/>
    </row>
    <row r="12" spans="2:27" ht="29.1" customHeight="1" thickTop="1" thickBot="1">
      <c r="B12" s="50" t="s">
        <v>31</v>
      </c>
      <c r="C12" s="185" t="s">
        <v>32</v>
      </c>
      <c r="D12" s="186"/>
      <c r="E12" s="41">
        <v>83</v>
      </c>
      <c r="F12" s="43">
        <v>56</v>
      </c>
      <c r="G12" s="43">
        <v>70</v>
      </c>
      <c r="H12" s="43">
        <v>115</v>
      </c>
      <c r="I12" s="43">
        <v>112</v>
      </c>
      <c r="J12" s="43">
        <v>26</v>
      </c>
      <c r="K12" s="43">
        <v>144</v>
      </c>
      <c r="L12" s="43">
        <v>45</v>
      </c>
      <c r="M12" s="44">
        <v>94</v>
      </c>
      <c r="N12" s="44">
        <v>46</v>
      </c>
      <c r="O12" s="44">
        <v>97</v>
      </c>
      <c r="P12" s="44">
        <v>89</v>
      </c>
      <c r="Q12" s="44">
        <v>117</v>
      </c>
      <c r="R12" s="44">
        <v>208</v>
      </c>
      <c r="S12" s="45">
        <f>SUM(E12:R12)</f>
        <v>1302</v>
      </c>
      <c r="T12" s="34"/>
    </row>
    <row r="13" spans="2:27" ht="29.1" customHeight="1" thickTop="1" thickBot="1">
      <c r="B13" s="46" t="s">
        <v>22</v>
      </c>
      <c r="C13" s="187" t="s">
        <v>33</v>
      </c>
      <c r="D13" s="188"/>
      <c r="E13" s="51">
        <v>43</v>
      </c>
      <c r="F13" s="52">
        <v>23</v>
      </c>
      <c r="G13" s="52">
        <v>49</v>
      </c>
      <c r="H13" s="52">
        <v>78</v>
      </c>
      <c r="I13" s="52">
        <v>80</v>
      </c>
      <c r="J13" s="52">
        <v>16</v>
      </c>
      <c r="K13" s="52">
        <v>74</v>
      </c>
      <c r="L13" s="52">
        <v>27</v>
      </c>
      <c r="M13" s="53">
        <v>37</v>
      </c>
      <c r="N13" s="53">
        <v>39</v>
      </c>
      <c r="O13" s="53">
        <v>63</v>
      </c>
      <c r="P13" s="53">
        <v>48</v>
      </c>
      <c r="Q13" s="53">
        <v>86</v>
      </c>
      <c r="R13" s="53">
        <v>89</v>
      </c>
      <c r="S13" s="54">
        <f t="shared" ref="S13:S15" si="3">SUM(E13:R13)</f>
        <v>752</v>
      </c>
      <c r="T13" s="34"/>
    </row>
    <row r="14" spans="2:27" s="4" customFormat="1" ht="29.1" customHeight="1" thickTop="1" thickBot="1">
      <c r="B14" s="18" t="s">
        <v>22</v>
      </c>
      <c r="C14" s="189" t="s">
        <v>34</v>
      </c>
      <c r="D14" s="190"/>
      <c r="E14" s="51">
        <v>42</v>
      </c>
      <c r="F14" s="52">
        <v>21</v>
      </c>
      <c r="G14" s="52">
        <v>47</v>
      </c>
      <c r="H14" s="52">
        <v>72</v>
      </c>
      <c r="I14" s="52">
        <v>63</v>
      </c>
      <c r="J14" s="52">
        <v>16</v>
      </c>
      <c r="K14" s="52">
        <v>57</v>
      </c>
      <c r="L14" s="52">
        <v>19</v>
      </c>
      <c r="M14" s="53">
        <v>32</v>
      </c>
      <c r="N14" s="53">
        <v>34</v>
      </c>
      <c r="O14" s="53">
        <v>58</v>
      </c>
      <c r="P14" s="53">
        <v>46</v>
      </c>
      <c r="Q14" s="53">
        <v>66</v>
      </c>
      <c r="R14" s="53">
        <v>66</v>
      </c>
      <c r="S14" s="54">
        <f t="shared" si="3"/>
        <v>639</v>
      </c>
      <c r="T14" s="28"/>
    </row>
    <row r="15" spans="2:27" s="4" customFormat="1" ht="29.1" customHeight="1" thickTop="1" thickBot="1">
      <c r="B15" s="55" t="s">
        <v>22</v>
      </c>
      <c r="C15" s="191" t="s">
        <v>35</v>
      </c>
      <c r="D15" s="192"/>
      <c r="E15" s="56">
        <v>1</v>
      </c>
      <c r="F15" s="57">
        <v>0</v>
      </c>
      <c r="G15" s="57">
        <v>1</v>
      </c>
      <c r="H15" s="57">
        <v>10</v>
      </c>
      <c r="I15" s="57">
        <v>0</v>
      </c>
      <c r="J15" s="57">
        <v>0</v>
      </c>
      <c r="K15" s="57">
        <v>0</v>
      </c>
      <c r="L15" s="57">
        <v>0</v>
      </c>
      <c r="M15" s="58">
        <v>10</v>
      </c>
      <c r="N15" s="58">
        <v>0</v>
      </c>
      <c r="O15" s="58">
        <v>10</v>
      </c>
      <c r="P15" s="58">
        <v>25</v>
      </c>
      <c r="Q15" s="58">
        <v>2</v>
      </c>
      <c r="R15" s="58">
        <v>26</v>
      </c>
      <c r="S15" s="54">
        <f t="shared" si="3"/>
        <v>85</v>
      </c>
      <c r="T15" s="28"/>
    </row>
    <row r="16" spans="2:27" ht="29.1" customHeight="1" thickBot="1">
      <c r="B16" s="168" t="s">
        <v>36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3"/>
    </row>
    <row r="17" spans="2:19" ht="29.1" customHeight="1" thickTop="1" thickBot="1">
      <c r="B17" s="194" t="s">
        <v>20</v>
      </c>
      <c r="C17" s="195" t="s">
        <v>37</v>
      </c>
      <c r="D17" s="196"/>
      <c r="E17" s="59">
        <v>979</v>
      </c>
      <c r="F17" s="60">
        <v>709</v>
      </c>
      <c r="G17" s="60">
        <v>936</v>
      </c>
      <c r="H17" s="60">
        <v>1095</v>
      </c>
      <c r="I17" s="60">
        <v>1209</v>
      </c>
      <c r="J17" s="60">
        <v>287</v>
      </c>
      <c r="K17" s="60">
        <v>1122</v>
      </c>
      <c r="L17" s="60">
        <v>417</v>
      </c>
      <c r="M17" s="61">
        <v>592</v>
      </c>
      <c r="N17" s="61">
        <v>675</v>
      </c>
      <c r="O17" s="61">
        <v>1131</v>
      </c>
      <c r="P17" s="61">
        <v>970</v>
      </c>
      <c r="Q17" s="61">
        <v>1127</v>
      </c>
      <c r="R17" s="61">
        <v>1128</v>
      </c>
      <c r="S17" s="54">
        <f>SUM(E17:R17)</f>
        <v>12377</v>
      </c>
    </row>
    <row r="18" spans="2:19" ht="29.1" customHeight="1" thickTop="1" thickBot="1">
      <c r="B18" s="177"/>
      <c r="C18" s="179" t="s">
        <v>38</v>
      </c>
      <c r="D18" s="180"/>
      <c r="E18" s="62">
        <f t="shared" ref="E18:S18" si="4">E17/E6*100</f>
        <v>57.284961966062021</v>
      </c>
      <c r="F18" s="62">
        <f t="shared" si="4"/>
        <v>62.632508833922259</v>
      </c>
      <c r="G18" s="62">
        <f t="shared" si="4"/>
        <v>56.830601092896174</v>
      </c>
      <c r="H18" s="62">
        <f t="shared" si="4"/>
        <v>53.887795275590555</v>
      </c>
      <c r="I18" s="62">
        <f t="shared" si="4"/>
        <v>60.32934131736527</v>
      </c>
      <c r="J18" s="62">
        <f t="shared" si="4"/>
        <v>51.341681574239715</v>
      </c>
      <c r="K18" s="62">
        <f t="shared" si="4"/>
        <v>58.80503144654088</v>
      </c>
      <c r="L18" s="62">
        <f t="shared" si="4"/>
        <v>52.059925093632963</v>
      </c>
      <c r="M18" s="62">
        <f t="shared" si="4"/>
        <v>52.389380530973447</v>
      </c>
      <c r="N18" s="62">
        <f t="shared" si="4"/>
        <v>61.41947224749773</v>
      </c>
      <c r="O18" s="62">
        <f t="shared" si="4"/>
        <v>55.769230769230774</v>
      </c>
      <c r="P18" s="62">
        <f t="shared" si="4"/>
        <v>58.433734939759042</v>
      </c>
      <c r="Q18" s="62">
        <f t="shared" si="4"/>
        <v>58.152734778121776</v>
      </c>
      <c r="R18" s="63">
        <f t="shared" si="4"/>
        <v>57.375381485249235</v>
      </c>
      <c r="S18" s="64">
        <f t="shared" si="4"/>
        <v>57.26646000092537</v>
      </c>
    </row>
    <row r="19" spans="2:19" ht="29.1" customHeight="1" thickTop="1" thickBot="1">
      <c r="B19" s="176" t="s">
        <v>23</v>
      </c>
      <c r="C19" s="178" t="s">
        <v>39</v>
      </c>
      <c r="D19" s="164"/>
      <c r="E19" s="51">
        <v>0</v>
      </c>
      <c r="F19" s="52">
        <v>771</v>
      </c>
      <c r="G19" s="52">
        <v>835</v>
      </c>
      <c r="H19" s="52">
        <v>1106</v>
      </c>
      <c r="I19" s="52">
        <v>826</v>
      </c>
      <c r="J19" s="52">
        <v>251</v>
      </c>
      <c r="K19" s="52">
        <v>1106</v>
      </c>
      <c r="L19" s="52">
        <v>443</v>
      </c>
      <c r="M19" s="53">
        <v>638</v>
      </c>
      <c r="N19" s="53">
        <v>541</v>
      </c>
      <c r="O19" s="53">
        <v>0</v>
      </c>
      <c r="P19" s="53">
        <v>994</v>
      </c>
      <c r="Q19" s="53">
        <v>947</v>
      </c>
      <c r="R19" s="53">
        <v>934</v>
      </c>
      <c r="S19" s="65">
        <f>SUM(E19:R19)</f>
        <v>9392</v>
      </c>
    </row>
    <row r="20" spans="2:19" ht="29.1" customHeight="1" thickTop="1" thickBot="1">
      <c r="B20" s="177"/>
      <c r="C20" s="179" t="s">
        <v>38</v>
      </c>
      <c r="D20" s="180"/>
      <c r="E20" s="62">
        <f t="shared" ref="E20:S20" si="5">E19/E6*100</f>
        <v>0</v>
      </c>
      <c r="F20" s="62">
        <f t="shared" si="5"/>
        <v>68.109540636042396</v>
      </c>
      <c r="G20" s="62">
        <f t="shared" si="5"/>
        <v>50.698239222829386</v>
      </c>
      <c r="H20" s="62">
        <f t="shared" si="5"/>
        <v>54.429133858267718</v>
      </c>
      <c r="I20" s="62">
        <f t="shared" si="5"/>
        <v>41.21756487025948</v>
      </c>
      <c r="J20" s="62">
        <f t="shared" si="5"/>
        <v>44.901610017889091</v>
      </c>
      <c r="K20" s="62">
        <f t="shared" si="5"/>
        <v>57.966457023060791</v>
      </c>
      <c r="L20" s="62">
        <f t="shared" si="5"/>
        <v>55.305867665418226</v>
      </c>
      <c r="M20" s="62">
        <f t="shared" si="5"/>
        <v>56.460176991150448</v>
      </c>
      <c r="N20" s="62">
        <f t="shared" si="5"/>
        <v>49.226569608735218</v>
      </c>
      <c r="O20" s="62">
        <f t="shared" si="5"/>
        <v>0</v>
      </c>
      <c r="P20" s="62">
        <f t="shared" si="5"/>
        <v>59.879518072289159</v>
      </c>
      <c r="Q20" s="62">
        <f t="shared" si="5"/>
        <v>48.864809081527348</v>
      </c>
      <c r="R20" s="63">
        <f t="shared" si="5"/>
        <v>47.507629704984737</v>
      </c>
      <c r="S20" s="64">
        <f t="shared" si="5"/>
        <v>43.45532781196502</v>
      </c>
    </row>
    <row r="21" spans="2:19" s="4" customFormat="1" ht="29.1" customHeight="1" thickTop="1" thickBot="1">
      <c r="B21" s="197" t="s">
        <v>28</v>
      </c>
      <c r="C21" s="198" t="s">
        <v>40</v>
      </c>
      <c r="D21" s="199"/>
      <c r="E21" s="51">
        <v>463</v>
      </c>
      <c r="F21" s="52">
        <v>246</v>
      </c>
      <c r="G21" s="52">
        <v>393</v>
      </c>
      <c r="H21" s="52">
        <v>456</v>
      </c>
      <c r="I21" s="52">
        <v>473</v>
      </c>
      <c r="J21" s="52">
        <v>107</v>
      </c>
      <c r="K21" s="52">
        <v>406</v>
      </c>
      <c r="L21" s="52">
        <v>189</v>
      </c>
      <c r="M21" s="53">
        <v>208</v>
      </c>
      <c r="N21" s="53">
        <v>153</v>
      </c>
      <c r="O21" s="53">
        <v>397</v>
      </c>
      <c r="P21" s="53">
        <v>305</v>
      </c>
      <c r="Q21" s="53">
        <v>452</v>
      </c>
      <c r="R21" s="53">
        <v>328</v>
      </c>
      <c r="S21" s="54">
        <f>SUM(E21:R21)</f>
        <v>4576</v>
      </c>
    </row>
    <row r="22" spans="2:19" ht="29.1" customHeight="1" thickTop="1" thickBot="1">
      <c r="B22" s="177"/>
      <c r="C22" s="179" t="s">
        <v>38</v>
      </c>
      <c r="D22" s="180"/>
      <c r="E22" s="62">
        <f t="shared" ref="E22:S22" si="6">E21/E6*100</f>
        <v>27.091866588648333</v>
      </c>
      <c r="F22" s="62">
        <f t="shared" si="6"/>
        <v>21.731448763250881</v>
      </c>
      <c r="G22" s="62">
        <f t="shared" si="6"/>
        <v>23.861566484517304</v>
      </c>
      <c r="H22" s="62">
        <f t="shared" si="6"/>
        <v>22.440944881889763</v>
      </c>
      <c r="I22" s="62">
        <f t="shared" si="6"/>
        <v>23.602794411177644</v>
      </c>
      <c r="J22" s="62">
        <f t="shared" si="6"/>
        <v>19.141323792486585</v>
      </c>
      <c r="K22" s="62">
        <f t="shared" si="6"/>
        <v>21.278825995807125</v>
      </c>
      <c r="L22" s="62">
        <f t="shared" si="6"/>
        <v>23.595505617977526</v>
      </c>
      <c r="M22" s="62">
        <f t="shared" si="6"/>
        <v>18.407079646017699</v>
      </c>
      <c r="N22" s="62">
        <f t="shared" si="6"/>
        <v>13.92174704276615</v>
      </c>
      <c r="O22" s="62">
        <f t="shared" si="6"/>
        <v>19.57593688362919</v>
      </c>
      <c r="P22" s="62">
        <f t="shared" si="6"/>
        <v>18.373493975903614</v>
      </c>
      <c r="Q22" s="62">
        <f t="shared" si="6"/>
        <v>23.323013415892675</v>
      </c>
      <c r="R22" s="63">
        <f t="shared" si="6"/>
        <v>16.683621566632755</v>
      </c>
      <c r="S22" s="64">
        <f t="shared" si="6"/>
        <v>21.172442511451443</v>
      </c>
    </row>
    <row r="23" spans="2:19" s="4" customFormat="1" ht="29.1" customHeight="1" thickTop="1" thickBot="1">
      <c r="B23" s="197" t="s">
        <v>31</v>
      </c>
      <c r="C23" s="200" t="s">
        <v>41</v>
      </c>
      <c r="D23" s="201"/>
      <c r="E23" s="51">
        <v>98</v>
      </c>
      <c r="F23" s="52">
        <v>76</v>
      </c>
      <c r="G23" s="52">
        <v>105</v>
      </c>
      <c r="H23" s="52">
        <v>116</v>
      </c>
      <c r="I23" s="52">
        <v>123</v>
      </c>
      <c r="J23" s="52">
        <v>21</v>
      </c>
      <c r="K23" s="52">
        <v>104</v>
      </c>
      <c r="L23" s="52">
        <v>36</v>
      </c>
      <c r="M23" s="53">
        <v>89</v>
      </c>
      <c r="N23" s="53">
        <v>42</v>
      </c>
      <c r="O23" s="53">
        <v>111</v>
      </c>
      <c r="P23" s="53">
        <v>63</v>
      </c>
      <c r="Q23" s="53">
        <v>124</v>
      </c>
      <c r="R23" s="53">
        <v>85</v>
      </c>
      <c r="S23" s="54">
        <f>SUM(E23:R23)</f>
        <v>1193</v>
      </c>
    </row>
    <row r="24" spans="2:19" ht="29.1" customHeight="1" thickTop="1" thickBot="1">
      <c r="B24" s="177"/>
      <c r="C24" s="179" t="s">
        <v>38</v>
      </c>
      <c r="D24" s="180"/>
      <c r="E24" s="62">
        <f t="shared" ref="E24:S24" si="7">E23/E6*100</f>
        <v>5.7343475716793453</v>
      </c>
      <c r="F24" s="62">
        <f t="shared" si="7"/>
        <v>6.7137809187279158</v>
      </c>
      <c r="G24" s="62">
        <f t="shared" si="7"/>
        <v>6.3752276867030968</v>
      </c>
      <c r="H24" s="62">
        <f t="shared" si="7"/>
        <v>5.7086614173228352</v>
      </c>
      <c r="I24" s="62">
        <f t="shared" si="7"/>
        <v>6.137724550898203</v>
      </c>
      <c r="J24" s="62">
        <f t="shared" si="7"/>
        <v>3.7567084078711988</v>
      </c>
      <c r="K24" s="62">
        <f t="shared" si="7"/>
        <v>5.450733752620545</v>
      </c>
      <c r="L24" s="62">
        <f t="shared" si="7"/>
        <v>4.4943820224719104</v>
      </c>
      <c r="M24" s="62">
        <f t="shared" si="7"/>
        <v>7.8761061946902657</v>
      </c>
      <c r="N24" s="62">
        <f t="shared" si="7"/>
        <v>3.8216560509554141</v>
      </c>
      <c r="O24" s="62">
        <f t="shared" si="7"/>
        <v>5.4733727810650894</v>
      </c>
      <c r="P24" s="62">
        <f t="shared" si="7"/>
        <v>3.7951807228915659</v>
      </c>
      <c r="Q24" s="62">
        <f t="shared" si="7"/>
        <v>6.3983488132094939</v>
      </c>
      <c r="R24" s="63">
        <f t="shared" si="7"/>
        <v>4.3234994913530009</v>
      </c>
      <c r="S24" s="64">
        <f t="shared" si="7"/>
        <v>5.519826030629714</v>
      </c>
    </row>
    <row r="25" spans="2:19" s="4" customFormat="1" ht="29.1" customHeight="1" thickTop="1" thickBot="1">
      <c r="B25" s="197" t="s">
        <v>42</v>
      </c>
      <c r="C25" s="198" t="s">
        <v>43</v>
      </c>
      <c r="D25" s="199"/>
      <c r="E25" s="66">
        <v>35</v>
      </c>
      <c r="F25" s="53">
        <v>29</v>
      </c>
      <c r="G25" s="53">
        <v>26</v>
      </c>
      <c r="H25" s="53">
        <v>26</v>
      </c>
      <c r="I25" s="53">
        <v>38</v>
      </c>
      <c r="J25" s="53">
        <v>6</v>
      </c>
      <c r="K25" s="53">
        <v>29</v>
      </c>
      <c r="L25" s="53">
        <v>20</v>
      </c>
      <c r="M25" s="53">
        <v>17</v>
      </c>
      <c r="N25" s="53">
        <v>24</v>
      </c>
      <c r="O25" s="53">
        <v>37</v>
      </c>
      <c r="P25" s="53">
        <v>46</v>
      </c>
      <c r="Q25" s="53">
        <v>25</v>
      </c>
      <c r="R25" s="53">
        <v>35</v>
      </c>
      <c r="S25" s="54">
        <f>SUM(E25:R25)</f>
        <v>393</v>
      </c>
    </row>
    <row r="26" spans="2:19" ht="29.1" customHeight="1" thickTop="1" thickBot="1">
      <c r="B26" s="177"/>
      <c r="C26" s="179" t="s">
        <v>38</v>
      </c>
      <c r="D26" s="180"/>
      <c r="E26" s="62">
        <f t="shared" ref="E26:S26" si="8">E25/E6*100</f>
        <v>2.0479812755997662</v>
      </c>
      <c r="F26" s="62">
        <f t="shared" si="8"/>
        <v>2.5618374558303887</v>
      </c>
      <c r="G26" s="62">
        <f t="shared" si="8"/>
        <v>1.5786278081360048</v>
      </c>
      <c r="H26" s="62">
        <f t="shared" si="8"/>
        <v>1.2795275590551181</v>
      </c>
      <c r="I26" s="62">
        <f t="shared" si="8"/>
        <v>1.8962075848303395</v>
      </c>
      <c r="J26" s="62">
        <f t="shared" si="8"/>
        <v>1.0733452593917709</v>
      </c>
      <c r="K26" s="62">
        <f t="shared" si="8"/>
        <v>1.519916142557652</v>
      </c>
      <c r="L26" s="62">
        <f t="shared" si="8"/>
        <v>2.4968789013732833</v>
      </c>
      <c r="M26" s="62">
        <f t="shared" si="8"/>
        <v>1.5044247787610618</v>
      </c>
      <c r="N26" s="62">
        <f t="shared" si="8"/>
        <v>2.1838034576888083</v>
      </c>
      <c r="O26" s="62">
        <f t="shared" si="8"/>
        <v>1.8244575936883629</v>
      </c>
      <c r="P26" s="62">
        <f t="shared" si="8"/>
        <v>2.7710843373493974</v>
      </c>
      <c r="Q26" s="62">
        <f t="shared" si="8"/>
        <v>1.2899896800825592</v>
      </c>
      <c r="R26" s="63">
        <f t="shared" si="8"/>
        <v>1.7802644964394709</v>
      </c>
      <c r="S26" s="64">
        <f t="shared" si="8"/>
        <v>1.8183500670892516</v>
      </c>
    </row>
    <row r="27" spans="2:19" ht="29.1" customHeight="1" thickTop="1" thickBot="1">
      <c r="B27" s="197" t="s">
        <v>44</v>
      </c>
      <c r="C27" s="203" t="s">
        <v>45</v>
      </c>
      <c r="D27" s="204"/>
      <c r="E27" s="66">
        <v>234</v>
      </c>
      <c r="F27" s="53">
        <v>180</v>
      </c>
      <c r="G27" s="53">
        <v>248</v>
      </c>
      <c r="H27" s="53">
        <v>306</v>
      </c>
      <c r="I27" s="53">
        <v>355</v>
      </c>
      <c r="J27" s="53">
        <v>75</v>
      </c>
      <c r="K27" s="53">
        <v>366</v>
      </c>
      <c r="L27" s="53">
        <v>89</v>
      </c>
      <c r="M27" s="53">
        <v>250</v>
      </c>
      <c r="N27" s="53">
        <v>142</v>
      </c>
      <c r="O27" s="53">
        <v>294</v>
      </c>
      <c r="P27" s="53">
        <v>342</v>
      </c>
      <c r="Q27" s="53">
        <v>257</v>
      </c>
      <c r="R27" s="53">
        <v>296</v>
      </c>
      <c r="S27" s="54">
        <f>SUM(E27:R27)</f>
        <v>3434</v>
      </c>
    </row>
    <row r="28" spans="2:19" ht="29.1" customHeight="1" thickTop="1" thickBot="1">
      <c r="B28" s="202"/>
      <c r="C28" s="179" t="s">
        <v>38</v>
      </c>
      <c r="D28" s="180"/>
      <c r="E28" s="62">
        <f>E27/E6*100</f>
        <v>13.69221767115272</v>
      </c>
      <c r="F28" s="62">
        <f t="shared" ref="F28:S28" si="9">F27/F6*100</f>
        <v>15.901060070671377</v>
      </c>
      <c r="G28" s="62">
        <f t="shared" si="9"/>
        <v>15.057680631451124</v>
      </c>
      <c r="H28" s="62">
        <f t="shared" si="9"/>
        <v>15.059055118110237</v>
      </c>
      <c r="I28" s="62">
        <f t="shared" si="9"/>
        <v>17.714570858283434</v>
      </c>
      <c r="J28" s="62">
        <f t="shared" si="9"/>
        <v>13.416815742397137</v>
      </c>
      <c r="K28" s="62">
        <f t="shared" si="9"/>
        <v>19.182389937106919</v>
      </c>
      <c r="L28" s="62">
        <f t="shared" si="9"/>
        <v>11.111111111111111</v>
      </c>
      <c r="M28" s="62">
        <f t="shared" si="9"/>
        <v>22.123893805309734</v>
      </c>
      <c r="N28" s="62">
        <f t="shared" si="9"/>
        <v>12.92083712465878</v>
      </c>
      <c r="O28" s="62">
        <f t="shared" si="9"/>
        <v>14.497041420118343</v>
      </c>
      <c r="P28" s="62">
        <f t="shared" si="9"/>
        <v>20.602409638554217</v>
      </c>
      <c r="Q28" s="62">
        <f t="shared" si="9"/>
        <v>13.261093911248711</v>
      </c>
      <c r="R28" s="62">
        <f t="shared" si="9"/>
        <v>15.055951169888099</v>
      </c>
      <c r="S28" s="62">
        <f t="shared" si="9"/>
        <v>15.888585573497432</v>
      </c>
    </row>
    <row r="29" spans="2:19" ht="29.1" customHeight="1" thickBot="1">
      <c r="B29" s="168" t="s">
        <v>46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205"/>
    </row>
    <row r="30" spans="2:19" ht="29.1" customHeight="1" thickTop="1" thickBot="1">
      <c r="B30" s="176" t="s">
        <v>20</v>
      </c>
      <c r="C30" s="178" t="s">
        <v>47</v>
      </c>
      <c r="D30" s="164"/>
      <c r="E30" s="51">
        <v>374</v>
      </c>
      <c r="F30" s="52">
        <v>346</v>
      </c>
      <c r="G30" s="52">
        <v>457</v>
      </c>
      <c r="H30" s="52">
        <v>533</v>
      </c>
      <c r="I30" s="52">
        <v>517</v>
      </c>
      <c r="J30" s="52">
        <v>128</v>
      </c>
      <c r="K30" s="52">
        <v>557</v>
      </c>
      <c r="L30" s="52">
        <v>230</v>
      </c>
      <c r="M30" s="53">
        <v>308</v>
      </c>
      <c r="N30" s="53">
        <v>315</v>
      </c>
      <c r="O30" s="53">
        <v>421</v>
      </c>
      <c r="P30" s="53">
        <v>488</v>
      </c>
      <c r="Q30" s="53">
        <v>470</v>
      </c>
      <c r="R30" s="53">
        <v>544</v>
      </c>
      <c r="S30" s="54">
        <f>SUM(E30:R30)</f>
        <v>5688</v>
      </c>
    </row>
    <row r="31" spans="2:19" ht="29.1" customHeight="1" thickTop="1" thickBot="1">
      <c r="B31" s="177"/>
      <c r="C31" s="179" t="s">
        <v>38</v>
      </c>
      <c r="D31" s="180"/>
      <c r="E31" s="62">
        <f t="shared" ref="E31:S31" si="10">E30/E6*100</f>
        <v>21.884142773551783</v>
      </c>
      <c r="F31" s="62">
        <f t="shared" si="10"/>
        <v>30.565371024734983</v>
      </c>
      <c r="G31" s="62">
        <f t="shared" si="10"/>
        <v>27.74741955069824</v>
      </c>
      <c r="H31" s="62">
        <f t="shared" si="10"/>
        <v>26.230314960629919</v>
      </c>
      <c r="I31" s="62">
        <f t="shared" si="10"/>
        <v>25.798403193612774</v>
      </c>
      <c r="J31" s="62">
        <f t="shared" si="10"/>
        <v>22.898032200357783</v>
      </c>
      <c r="K31" s="62">
        <f t="shared" si="10"/>
        <v>29.19287211740042</v>
      </c>
      <c r="L31" s="62">
        <f t="shared" si="10"/>
        <v>28.714107365792756</v>
      </c>
      <c r="M31" s="62">
        <f t="shared" si="10"/>
        <v>27.256637168141594</v>
      </c>
      <c r="N31" s="62">
        <f t="shared" si="10"/>
        <v>28.662420382165603</v>
      </c>
      <c r="O31" s="62">
        <f t="shared" si="10"/>
        <v>20.759368836291912</v>
      </c>
      <c r="P31" s="62">
        <f t="shared" si="10"/>
        <v>29.397590361445786</v>
      </c>
      <c r="Q31" s="62">
        <f t="shared" si="10"/>
        <v>24.251805985552117</v>
      </c>
      <c r="R31" s="63">
        <f t="shared" si="10"/>
        <v>27.670396744659207</v>
      </c>
      <c r="S31" s="64">
        <f t="shared" si="10"/>
        <v>26.317494100772681</v>
      </c>
    </row>
    <row r="32" spans="2:19" ht="29.1" customHeight="1" thickTop="1" thickBot="1">
      <c r="B32" s="197" t="s">
        <v>23</v>
      </c>
      <c r="C32" s="198" t="s">
        <v>48</v>
      </c>
      <c r="D32" s="199"/>
      <c r="E32" s="51">
        <v>464</v>
      </c>
      <c r="F32" s="52">
        <v>302</v>
      </c>
      <c r="G32" s="52">
        <v>419</v>
      </c>
      <c r="H32" s="52">
        <v>537</v>
      </c>
      <c r="I32" s="52">
        <v>515</v>
      </c>
      <c r="J32" s="52">
        <v>167</v>
      </c>
      <c r="K32" s="52">
        <v>501</v>
      </c>
      <c r="L32" s="52">
        <v>236</v>
      </c>
      <c r="M32" s="53">
        <v>298</v>
      </c>
      <c r="N32" s="53">
        <v>276</v>
      </c>
      <c r="O32" s="53">
        <v>520</v>
      </c>
      <c r="P32" s="53">
        <v>401</v>
      </c>
      <c r="Q32" s="53">
        <v>489</v>
      </c>
      <c r="R32" s="53">
        <v>494</v>
      </c>
      <c r="S32" s="54">
        <f>SUM(E32:R32)</f>
        <v>5619</v>
      </c>
    </row>
    <row r="33" spans="2:22" ht="29.1" customHeight="1" thickTop="1" thickBot="1">
      <c r="B33" s="177"/>
      <c r="C33" s="179" t="s">
        <v>38</v>
      </c>
      <c r="D33" s="180"/>
      <c r="E33" s="62">
        <f t="shared" ref="E33:S33" si="11">E32/E6*100</f>
        <v>27.150380339379755</v>
      </c>
      <c r="F33" s="62">
        <f t="shared" si="11"/>
        <v>26.67844522968198</v>
      </c>
      <c r="G33" s="62">
        <f t="shared" si="11"/>
        <v>25.440194292653306</v>
      </c>
      <c r="H33" s="62">
        <f t="shared" si="11"/>
        <v>26.427165354330707</v>
      </c>
      <c r="I33" s="62">
        <f t="shared" si="11"/>
        <v>25.69860279441118</v>
      </c>
      <c r="J33" s="62">
        <f t="shared" si="11"/>
        <v>29.874776386404296</v>
      </c>
      <c r="K33" s="62">
        <f t="shared" si="11"/>
        <v>26.257861635220124</v>
      </c>
      <c r="L33" s="62">
        <f t="shared" si="11"/>
        <v>29.463171036204745</v>
      </c>
      <c r="M33" s="62">
        <f t="shared" si="11"/>
        <v>26.371681415929203</v>
      </c>
      <c r="N33" s="62">
        <f t="shared" si="11"/>
        <v>25.113739763421293</v>
      </c>
      <c r="O33" s="62">
        <f t="shared" si="11"/>
        <v>25.641025641025639</v>
      </c>
      <c r="P33" s="62">
        <f t="shared" si="11"/>
        <v>24.156626506024097</v>
      </c>
      <c r="Q33" s="62">
        <f t="shared" si="11"/>
        <v>25.232198142414862</v>
      </c>
      <c r="R33" s="63">
        <f t="shared" si="11"/>
        <v>25.127161749745675</v>
      </c>
      <c r="S33" s="64">
        <f t="shared" si="11"/>
        <v>25.99824179891732</v>
      </c>
    </row>
    <row r="34" spans="2:22" ht="29.1" customHeight="1" thickTop="1" thickBot="1">
      <c r="B34" s="197" t="s">
        <v>28</v>
      </c>
      <c r="C34" s="198" t="s">
        <v>49</v>
      </c>
      <c r="D34" s="199"/>
      <c r="E34" s="51">
        <v>361</v>
      </c>
      <c r="F34" s="52">
        <v>341</v>
      </c>
      <c r="G34" s="52">
        <v>658</v>
      </c>
      <c r="H34" s="52">
        <v>890</v>
      </c>
      <c r="I34" s="52">
        <v>797</v>
      </c>
      <c r="J34" s="52">
        <v>140</v>
      </c>
      <c r="K34" s="52">
        <v>790</v>
      </c>
      <c r="L34" s="52">
        <v>268</v>
      </c>
      <c r="M34" s="53">
        <v>348</v>
      </c>
      <c r="N34" s="53">
        <v>487</v>
      </c>
      <c r="O34" s="53">
        <v>655</v>
      </c>
      <c r="P34" s="53">
        <v>663</v>
      </c>
      <c r="Q34" s="53">
        <v>715</v>
      </c>
      <c r="R34" s="53">
        <v>768</v>
      </c>
      <c r="S34" s="54">
        <f>SUM(E34:R34)</f>
        <v>7881</v>
      </c>
    </row>
    <row r="35" spans="2:22" ht="29.1" customHeight="1" thickTop="1" thickBot="1">
      <c r="B35" s="177"/>
      <c r="C35" s="179" t="s">
        <v>38</v>
      </c>
      <c r="D35" s="180"/>
      <c r="E35" s="62">
        <f t="shared" ref="E35:S35" si="12">E34/E6*100</f>
        <v>21.1234640140433</v>
      </c>
      <c r="F35" s="62">
        <f t="shared" si="12"/>
        <v>30.123674911660775</v>
      </c>
      <c r="G35" s="62">
        <f t="shared" si="12"/>
        <v>39.951426836672738</v>
      </c>
      <c r="H35" s="62">
        <f t="shared" si="12"/>
        <v>43.7992125984252</v>
      </c>
      <c r="I35" s="62">
        <f t="shared" si="12"/>
        <v>39.770459081836329</v>
      </c>
      <c r="J35" s="62">
        <f t="shared" si="12"/>
        <v>25.044722719141323</v>
      </c>
      <c r="K35" s="62">
        <f t="shared" si="12"/>
        <v>41.40461215932914</v>
      </c>
      <c r="L35" s="62">
        <f t="shared" si="12"/>
        <v>33.458177278401998</v>
      </c>
      <c r="M35" s="62">
        <f t="shared" si="12"/>
        <v>30.796460176991154</v>
      </c>
      <c r="N35" s="62">
        <f t="shared" si="12"/>
        <v>44.313011828935394</v>
      </c>
      <c r="O35" s="62">
        <f t="shared" si="12"/>
        <v>32.297830374753453</v>
      </c>
      <c r="P35" s="62">
        <f t="shared" si="12"/>
        <v>39.939759036144579</v>
      </c>
      <c r="Q35" s="62">
        <f t="shared" si="12"/>
        <v>36.893704850361196</v>
      </c>
      <c r="R35" s="63">
        <f t="shared" si="12"/>
        <v>39.064089521871821</v>
      </c>
      <c r="S35" s="64">
        <f t="shared" si="12"/>
        <v>36.464165085827979</v>
      </c>
    </row>
    <row r="36" spans="2:22" ht="29.1" customHeight="1" thickTop="1" thickBot="1">
      <c r="B36" s="197" t="s">
        <v>31</v>
      </c>
      <c r="C36" s="203" t="s">
        <v>50</v>
      </c>
      <c r="D36" s="204"/>
      <c r="E36" s="66">
        <v>248</v>
      </c>
      <c r="F36" s="53">
        <v>244</v>
      </c>
      <c r="G36" s="53">
        <v>413</v>
      </c>
      <c r="H36" s="53">
        <v>265</v>
      </c>
      <c r="I36" s="53">
        <v>500</v>
      </c>
      <c r="J36" s="53">
        <v>84</v>
      </c>
      <c r="K36" s="53">
        <v>399</v>
      </c>
      <c r="L36" s="53">
        <v>154</v>
      </c>
      <c r="M36" s="53">
        <v>162</v>
      </c>
      <c r="N36" s="53">
        <v>157</v>
      </c>
      <c r="O36" s="53">
        <v>290</v>
      </c>
      <c r="P36" s="53">
        <v>360</v>
      </c>
      <c r="Q36" s="53">
        <v>480</v>
      </c>
      <c r="R36" s="53">
        <v>371</v>
      </c>
      <c r="S36" s="54">
        <f>SUM(E36:R36)</f>
        <v>4127</v>
      </c>
    </row>
    <row r="37" spans="2:22" ht="29.1" customHeight="1" thickTop="1" thickBot="1">
      <c r="B37" s="202"/>
      <c r="C37" s="179" t="s">
        <v>38</v>
      </c>
      <c r="D37" s="180"/>
      <c r="E37" s="62">
        <f t="shared" ref="E37:S37" si="13">E36/E6*100</f>
        <v>14.511410181392629</v>
      </c>
      <c r="F37" s="62">
        <f t="shared" si="13"/>
        <v>21.554770318021202</v>
      </c>
      <c r="G37" s="62">
        <f t="shared" si="13"/>
        <v>25.075895567698847</v>
      </c>
      <c r="H37" s="62">
        <f t="shared" si="13"/>
        <v>13.041338582677165</v>
      </c>
      <c r="I37" s="62">
        <f t="shared" si="13"/>
        <v>24.950099800399201</v>
      </c>
      <c r="J37" s="62">
        <f t="shared" si="13"/>
        <v>15.026833631484795</v>
      </c>
      <c r="K37" s="62">
        <f t="shared" si="13"/>
        <v>20.911949685534591</v>
      </c>
      <c r="L37" s="62">
        <f t="shared" si="13"/>
        <v>19.225967540574281</v>
      </c>
      <c r="M37" s="62">
        <f t="shared" si="13"/>
        <v>14.33628318584071</v>
      </c>
      <c r="N37" s="62">
        <f t="shared" si="13"/>
        <v>14.285714285714285</v>
      </c>
      <c r="O37" s="62">
        <f t="shared" si="13"/>
        <v>14.299802761341224</v>
      </c>
      <c r="P37" s="62">
        <f t="shared" si="13"/>
        <v>21.686746987951807</v>
      </c>
      <c r="Q37" s="62">
        <f t="shared" si="13"/>
        <v>24.767801857585141</v>
      </c>
      <c r="R37" s="63">
        <f t="shared" si="13"/>
        <v>18.870803662258393</v>
      </c>
      <c r="S37" s="64">
        <f t="shared" si="13"/>
        <v>19.094989126914356</v>
      </c>
    </row>
    <row r="38" spans="2:22" s="67" customFormat="1" ht="29.1" customHeight="1" thickTop="1" thickBot="1">
      <c r="B38" s="176" t="s">
        <v>42</v>
      </c>
      <c r="C38" s="209" t="s">
        <v>51</v>
      </c>
      <c r="D38" s="210"/>
      <c r="E38" s="66">
        <v>216</v>
      </c>
      <c r="F38" s="53">
        <v>113</v>
      </c>
      <c r="G38" s="53">
        <v>131</v>
      </c>
      <c r="H38" s="53">
        <v>113</v>
      </c>
      <c r="I38" s="53">
        <v>219</v>
      </c>
      <c r="J38" s="53">
        <v>41</v>
      </c>
      <c r="K38" s="53">
        <v>162</v>
      </c>
      <c r="L38" s="53">
        <v>75</v>
      </c>
      <c r="M38" s="53">
        <v>137</v>
      </c>
      <c r="N38" s="53">
        <v>65</v>
      </c>
      <c r="O38" s="53">
        <v>187</v>
      </c>
      <c r="P38" s="53">
        <v>128</v>
      </c>
      <c r="Q38" s="53">
        <v>158</v>
      </c>
      <c r="R38" s="53">
        <v>148</v>
      </c>
      <c r="S38" s="54">
        <f>SUM(E38:R38)</f>
        <v>1893</v>
      </c>
    </row>
    <row r="39" spans="2:22" s="4" customFormat="1" ht="29.1" customHeight="1" thickTop="1" thickBot="1">
      <c r="B39" s="208"/>
      <c r="C39" s="211" t="s">
        <v>38</v>
      </c>
      <c r="D39" s="212"/>
      <c r="E39" s="68">
        <f t="shared" ref="E39:S39" si="14">E38/E6*100</f>
        <v>12.638970157987128</v>
      </c>
      <c r="F39" s="69">
        <f t="shared" si="14"/>
        <v>9.9823321554770317</v>
      </c>
      <c r="G39" s="69">
        <f t="shared" si="14"/>
        <v>7.953855494839102</v>
      </c>
      <c r="H39" s="69">
        <f t="shared" si="14"/>
        <v>5.5610236220472435</v>
      </c>
      <c r="I39" s="69">
        <f t="shared" si="14"/>
        <v>10.928143712574851</v>
      </c>
      <c r="J39" s="69">
        <f t="shared" si="14"/>
        <v>7.3345259391771016</v>
      </c>
      <c r="K39" s="69">
        <f t="shared" si="14"/>
        <v>8.4905660377358494</v>
      </c>
      <c r="L39" s="69">
        <f t="shared" si="14"/>
        <v>9.3632958801498134</v>
      </c>
      <c r="M39" s="69">
        <f t="shared" si="14"/>
        <v>12.123893805309734</v>
      </c>
      <c r="N39" s="69">
        <f t="shared" si="14"/>
        <v>5.9144676979071882</v>
      </c>
      <c r="O39" s="68">
        <f t="shared" si="14"/>
        <v>9.2209072978303741</v>
      </c>
      <c r="P39" s="69">
        <f t="shared" si="14"/>
        <v>7.7108433734939767</v>
      </c>
      <c r="Q39" s="69">
        <f t="shared" si="14"/>
        <v>8.1527347781217756</v>
      </c>
      <c r="R39" s="70">
        <f t="shared" si="14"/>
        <v>7.5279755849440493</v>
      </c>
      <c r="S39" s="64">
        <f t="shared" si="14"/>
        <v>8.7586174987276184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13" t="s">
        <v>52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8" t="s">
        <v>55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2:22" s="4" customFormat="1" ht="42" customHeight="1" thickTop="1" thickBot="1">
      <c r="B44" s="78" t="s">
        <v>20</v>
      </c>
      <c r="C44" s="206" t="s">
        <v>56</v>
      </c>
      <c r="D44" s="207"/>
      <c r="E44" s="59">
        <v>508</v>
      </c>
      <c r="F44" s="59">
        <v>300</v>
      </c>
      <c r="G44" s="59">
        <v>96</v>
      </c>
      <c r="H44" s="59">
        <v>157</v>
      </c>
      <c r="I44" s="59">
        <v>78</v>
      </c>
      <c r="J44" s="59">
        <v>54</v>
      </c>
      <c r="K44" s="59">
        <v>64</v>
      </c>
      <c r="L44" s="59">
        <v>29</v>
      </c>
      <c r="M44" s="59">
        <v>241</v>
      </c>
      <c r="N44" s="59">
        <v>485</v>
      </c>
      <c r="O44" s="59">
        <v>654</v>
      </c>
      <c r="P44" s="59">
        <v>49</v>
      </c>
      <c r="Q44" s="59">
        <v>41</v>
      </c>
      <c r="R44" s="79">
        <v>194</v>
      </c>
      <c r="S44" s="80">
        <f>SUM(E44:R44)</f>
        <v>2950</v>
      </c>
    </row>
    <row r="45" spans="2:22" s="4" customFormat="1" ht="42" customHeight="1" thickTop="1" thickBot="1">
      <c r="B45" s="81"/>
      <c r="C45" s="216" t="s">
        <v>57</v>
      </c>
      <c r="D45" s="217"/>
      <c r="E45" s="82">
        <v>0</v>
      </c>
      <c r="F45" s="52">
        <v>0</v>
      </c>
      <c r="G45" s="52">
        <v>13</v>
      </c>
      <c r="H45" s="52">
        <v>19</v>
      </c>
      <c r="I45" s="52">
        <v>11</v>
      </c>
      <c r="J45" s="52">
        <v>1</v>
      </c>
      <c r="K45" s="52">
        <v>29</v>
      </c>
      <c r="L45" s="52">
        <v>13</v>
      </c>
      <c r="M45" s="53">
        <v>11</v>
      </c>
      <c r="N45" s="53">
        <v>1</v>
      </c>
      <c r="O45" s="53">
        <v>2</v>
      </c>
      <c r="P45" s="53">
        <v>0</v>
      </c>
      <c r="Q45" s="53">
        <v>13</v>
      </c>
      <c r="R45" s="53">
        <v>85</v>
      </c>
      <c r="S45" s="80">
        <f>SUM(E45:R45)</f>
        <v>198</v>
      </c>
    </row>
    <row r="46" spans="2:22" s="4" customFormat="1" ht="42" customHeight="1" thickTop="1" thickBot="1">
      <c r="B46" s="83" t="s">
        <v>23</v>
      </c>
      <c r="C46" s="218" t="s">
        <v>58</v>
      </c>
      <c r="D46" s="219"/>
      <c r="E46" s="84">
        <f>E44+'[1]Stan i struktura III 20'!E46</f>
        <v>1947</v>
      </c>
      <c r="F46" s="84">
        <f>F44+'[1]Stan i struktura III 20'!F46</f>
        <v>816</v>
      </c>
      <c r="G46" s="84">
        <f>G44+'[1]Stan i struktura III 20'!G46</f>
        <v>688</v>
      </c>
      <c r="H46" s="84">
        <f>H44+'[1]Stan i struktura III 20'!H46</f>
        <v>559</v>
      </c>
      <c r="I46" s="84">
        <f>I44+'[1]Stan i struktura III 20'!I46</f>
        <v>989</v>
      </c>
      <c r="J46" s="84">
        <f>J44+'[1]Stan i struktura III 20'!J46</f>
        <v>376</v>
      </c>
      <c r="K46" s="84">
        <f>K44+'[1]Stan i struktura III 20'!K46</f>
        <v>558</v>
      </c>
      <c r="L46" s="84">
        <f>L44+'[1]Stan i struktura III 20'!L46</f>
        <v>378</v>
      </c>
      <c r="M46" s="84">
        <f>M44+'[1]Stan i struktura III 20'!M46</f>
        <v>1086</v>
      </c>
      <c r="N46" s="84">
        <f>N44+'[1]Stan i struktura III 20'!N46</f>
        <v>1144</v>
      </c>
      <c r="O46" s="84">
        <f>O44+'[1]Stan i struktura III 20'!O46</f>
        <v>1617</v>
      </c>
      <c r="P46" s="84">
        <f>P44+'[1]Stan i struktura III 20'!P46</f>
        <v>549</v>
      </c>
      <c r="Q46" s="84">
        <f>Q44+'[1]Stan i struktura III 20'!Q46</f>
        <v>475</v>
      </c>
      <c r="R46" s="85">
        <f>R44+'[1]Stan i struktura III 20'!R46</f>
        <v>886</v>
      </c>
      <c r="S46" s="86">
        <f>S44+'[1]Stan i struktura III 20'!S46</f>
        <v>12068</v>
      </c>
      <c r="U46" s="4">
        <f>SUM(E46:R46)</f>
        <v>12068</v>
      </c>
      <c r="V46" s="4">
        <f>SUM(E46:R46)</f>
        <v>12068</v>
      </c>
    </row>
    <row r="47" spans="2:22" s="4" customFormat="1" ht="42" customHeight="1" thickBot="1">
      <c r="B47" s="220" t="s">
        <v>59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15"/>
    </row>
    <row r="48" spans="2:22" s="4" customFormat="1" ht="42" customHeight="1" thickTop="1" thickBot="1">
      <c r="B48" s="222" t="s">
        <v>20</v>
      </c>
      <c r="C48" s="223" t="s">
        <v>60</v>
      </c>
      <c r="D48" s="224"/>
      <c r="E48" s="60">
        <v>0</v>
      </c>
      <c r="F48" s="60">
        <v>1</v>
      </c>
      <c r="G48" s="60">
        <v>0</v>
      </c>
      <c r="H48" s="60">
        <v>0</v>
      </c>
      <c r="I48" s="60">
        <v>3</v>
      </c>
      <c r="J48" s="60">
        <v>0</v>
      </c>
      <c r="K48" s="60">
        <v>4</v>
      </c>
      <c r="L48" s="60">
        <v>2</v>
      </c>
      <c r="M48" s="60">
        <v>0</v>
      </c>
      <c r="N48" s="60">
        <v>2</v>
      </c>
      <c r="O48" s="60">
        <v>0</v>
      </c>
      <c r="P48" s="60">
        <v>1</v>
      </c>
      <c r="Q48" s="60">
        <v>7</v>
      </c>
      <c r="R48" s="61">
        <v>14</v>
      </c>
      <c r="S48" s="87">
        <f>SUM(E48:R48)</f>
        <v>34</v>
      </c>
    </row>
    <row r="49" spans="2:22" ht="42" customHeight="1" thickTop="1" thickBot="1">
      <c r="B49" s="177"/>
      <c r="C49" s="225" t="s">
        <v>61</v>
      </c>
      <c r="D49" s="226"/>
      <c r="E49" s="88">
        <f>E48+'[1]Stan i struktura III 20'!E49</f>
        <v>20</v>
      </c>
      <c r="F49" s="88">
        <f>F48+'[1]Stan i struktura III 20'!F49</f>
        <v>16</v>
      </c>
      <c r="G49" s="88">
        <f>G48+'[1]Stan i struktura III 20'!G49</f>
        <v>22</v>
      </c>
      <c r="H49" s="88">
        <f>H48+'[1]Stan i struktura III 20'!H49</f>
        <v>7</v>
      </c>
      <c r="I49" s="88">
        <f>I48+'[1]Stan i struktura III 20'!I49</f>
        <v>23</v>
      </c>
      <c r="J49" s="88">
        <f>J48+'[1]Stan i struktura III 20'!J49</f>
        <v>8</v>
      </c>
      <c r="K49" s="88">
        <f>K48+'[1]Stan i struktura III 20'!K49</f>
        <v>38</v>
      </c>
      <c r="L49" s="88">
        <f>L48+'[1]Stan i struktura III 20'!L49</f>
        <v>19</v>
      </c>
      <c r="M49" s="88">
        <f>M48+'[1]Stan i struktura III 20'!M49</f>
        <v>0</v>
      </c>
      <c r="N49" s="88">
        <f>N48+'[1]Stan i struktura III 20'!N49</f>
        <v>12</v>
      </c>
      <c r="O49" s="88">
        <f>O48+'[1]Stan i struktura III 20'!O49</f>
        <v>11</v>
      </c>
      <c r="P49" s="88">
        <f>P48+'[1]Stan i struktura III 20'!P49</f>
        <v>8</v>
      </c>
      <c r="Q49" s="88">
        <f>Q48+'[1]Stan i struktura III 20'!Q49</f>
        <v>71</v>
      </c>
      <c r="R49" s="89">
        <f>R48+'[1]Stan i struktura III 20'!R49</f>
        <v>29</v>
      </c>
      <c r="S49" s="86">
        <f>S48+'[1]Stan i struktura III 20'!S49</f>
        <v>284</v>
      </c>
      <c r="U49" s="1">
        <f>SUM(E49:R49)</f>
        <v>284</v>
      </c>
      <c r="V49" s="4">
        <f>SUM(E49:R49)</f>
        <v>284</v>
      </c>
    </row>
    <row r="50" spans="2:22" s="4" customFormat="1" ht="42" customHeight="1" thickTop="1" thickBot="1">
      <c r="B50" s="227" t="s">
        <v>23</v>
      </c>
      <c r="C50" s="228" t="s">
        <v>62</v>
      </c>
      <c r="D50" s="229"/>
      <c r="E50" s="90">
        <v>0</v>
      </c>
      <c r="F50" s="90">
        <v>1</v>
      </c>
      <c r="G50" s="90">
        <v>0</v>
      </c>
      <c r="H50" s="90">
        <v>0</v>
      </c>
      <c r="I50" s="90">
        <v>12</v>
      </c>
      <c r="J50" s="90">
        <v>0</v>
      </c>
      <c r="K50" s="90">
        <v>9</v>
      </c>
      <c r="L50" s="90">
        <v>5</v>
      </c>
      <c r="M50" s="90">
        <v>2</v>
      </c>
      <c r="N50" s="90">
        <v>2</v>
      </c>
      <c r="O50" s="90">
        <v>0</v>
      </c>
      <c r="P50" s="90">
        <v>0</v>
      </c>
      <c r="Q50" s="90">
        <v>3</v>
      </c>
      <c r="R50" s="91">
        <v>7</v>
      </c>
      <c r="S50" s="87">
        <f>SUM(E50:R50)</f>
        <v>41</v>
      </c>
    </row>
    <row r="51" spans="2:22" ht="42" customHeight="1" thickTop="1" thickBot="1">
      <c r="B51" s="177"/>
      <c r="C51" s="225" t="s">
        <v>63</v>
      </c>
      <c r="D51" s="226"/>
      <c r="E51" s="88">
        <f>E50+'[1]Stan i struktura III 20'!E51</f>
        <v>3</v>
      </c>
      <c r="F51" s="88">
        <f>F50+'[1]Stan i struktura III 20'!F51</f>
        <v>5</v>
      </c>
      <c r="G51" s="88">
        <f>G50+'[1]Stan i struktura III 20'!G51</f>
        <v>16</v>
      </c>
      <c r="H51" s="88">
        <f>H50+'[1]Stan i struktura III 20'!H51</f>
        <v>14</v>
      </c>
      <c r="I51" s="88">
        <f>I50+'[1]Stan i struktura III 20'!I51</f>
        <v>13</v>
      </c>
      <c r="J51" s="88">
        <f>J50+'[1]Stan i struktura III 20'!J51</f>
        <v>2</v>
      </c>
      <c r="K51" s="88">
        <f>K50+'[1]Stan i struktura III 20'!K51</f>
        <v>23</v>
      </c>
      <c r="L51" s="88">
        <f>L50+'[1]Stan i struktura III 20'!L51</f>
        <v>14</v>
      </c>
      <c r="M51" s="88">
        <f>M50+'[1]Stan i struktura III 20'!M51</f>
        <v>8</v>
      </c>
      <c r="N51" s="88">
        <f>N50+'[1]Stan i struktura III 20'!N51</f>
        <v>9</v>
      </c>
      <c r="O51" s="88">
        <f>O50+'[1]Stan i struktura III 20'!O51</f>
        <v>4</v>
      </c>
      <c r="P51" s="88">
        <f>P50+'[1]Stan i struktura III 20'!P51</f>
        <v>23</v>
      </c>
      <c r="Q51" s="88">
        <f>Q50+'[1]Stan i struktura III 20'!Q51</f>
        <v>68</v>
      </c>
      <c r="R51" s="89">
        <f>R50+'[1]Stan i struktura III 20'!R51</f>
        <v>9</v>
      </c>
      <c r="S51" s="86">
        <f>S50+'[1]Stan i struktura III 20'!S51</f>
        <v>211</v>
      </c>
      <c r="U51" s="1">
        <f>SUM(E51:R51)</f>
        <v>211</v>
      </c>
      <c r="V51" s="4">
        <f>SUM(E51:R51)</f>
        <v>211</v>
      </c>
    </row>
    <row r="52" spans="2:22" s="4" customFormat="1" ht="42" customHeight="1" thickTop="1" thickBot="1">
      <c r="B52" s="230" t="s">
        <v>28</v>
      </c>
      <c r="C52" s="231" t="s">
        <v>64</v>
      </c>
      <c r="D52" s="232"/>
      <c r="E52" s="51">
        <v>0</v>
      </c>
      <c r="F52" s="52">
        <v>0</v>
      </c>
      <c r="G52" s="52">
        <v>0</v>
      </c>
      <c r="H52" s="52">
        <v>1</v>
      </c>
      <c r="I52" s="53">
        <v>0</v>
      </c>
      <c r="J52" s="52">
        <v>0</v>
      </c>
      <c r="K52" s="53">
        <v>1</v>
      </c>
      <c r="L52" s="52">
        <v>0</v>
      </c>
      <c r="M52" s="53">
        <v>0</v>
      </c>
      <c r="N52" s="53">
        <v>0</v>
      </c>
      <c r="O52" s="53">
        <v>2</v>
      </c>
      <c r="P52" s="52">
        <v>0</v>
      </c>
      <c r="Q52" s="92">
        <v>4</v>
      </c>
      <c r="R52" s="53">
        <v>0</v>
      </c>
      <c r="S52" s="87">
        <f>SUM(E52:R52)</f>
        <v>8</v>
      </c>
    </row>
    <row r="53" spans="2:22" ht="42" customHeight="1" thickTop="1" thickBot="1">
      <c r="B53" s="177"/>
      <c r="C53" s="225" t="s">
        <v>65</v>
      </c>
      <c r="D53" s="226"/>
      <c r="E53" s="88">
        <f>E52+'[1]Stan i struktura III 20'!E53</f>
        <v>18</v>
      </c>
      <c r="F53" s="88">
        <f>F52+'[1]Stan i struktura III 20'!F53</f>
        <v>11</v>
      </c>
      <c r="G53" s="88">
        <f>G52+'[1]Stan i struktura III 20'!G53</f>
        <v>0</v>
      </c>
      <c r="H53" s="88">
        <f>H52+'[1]Stan i struktura III 20'!H53</f>
        <v>14</v>
      </c>
      <c r="I53" s="88">
        <f>I52+'[1]Stan i struktura III 20'!I53</f>
        <v>0</v>
      </c>
      <c r="J53" s="88">
        <f>J52+'[1]Stan i struktura III 20'!J53</f>
        <v>2</v>
      </c>
      <c r="K53" s="88">
        <f>K52+'[1]Stan i struktura III 20'!K53</f>
        <v>2</v>
      </c>
      <c r="L53" s="88">
        <f>L52+'[1]Stan i struktura III 20'!L53</f>
        <v>2</v>
      </c>
      <c r="M53" s="88">
        <f>M52+'[1]Stan i struktura III 20'!M53</f>
        <v>0</v>
      </c>
      <c r="N53" s="88">
        <f>N52+'[1]Stan i struktura III 20'!N53</f>
        <v>24</v>
      </c>
      <c r="O53" s="88">
        <f>O52+'[1]Stan i struktura III 20'!O53</f>
        <v>4</v>
      </c>
      <c r="P53" s="88">
        <f>P52+'[1]Stan i struktura III 20'!P53</f>
        <v>1</v>
      </c>
      <c r="Q53" s="88">
        <f>Q52+'[1]Stan i struktura III 20'!Q53</f>
        <v>7</v>
      </c>
      <c r="R53" s="89">
        <f>R52+'[1]Stan i struktura III 20'!R53</f>
        <v>0</v>
      </c>
      <c r="S53" s="86">
        <f>S52+'[1]Stan i struktura III 20'!S53</f>
        <v>85</v>
      </c>
      <c r="U53" s="1">
        <f>SUM(E53:R53)</f>
        <v>85</v>
      </c>
      <c r="V53" s="4">
        <f>SUM(E53:R53)</f>
        <v>85</v>
      </c>
    </row>
    <row r="54" spans="2:22" s="4" customFormat="1" ht="42" customHeight="1" thickTop="1" thickBot="1">
      <c r="B54" s="230" t="s">
        <v>31</v>
      </c>
      <c r="C54" s="231" t="s">
        <v>66</v>
      </c>
      <c r="D54" s="232"/>
      <c r="E54" s="51">
        <v>1</v>
      </c>
      <c r="F54" s="52">
        <v>0</v>
      </c>
      <c r="G54" s="52">
        <v>0</v>
      </c>
      <c r="H54" s="52">
        <v>4</v>
      </c>
      <c r="I54" s="53">
        <v>0</v>
      </c>
      <c r="J54" s="52">
        <v>0</v>
      </c>
      <c r="K54" s="53">
        <v>0</v>
      </c>
      <c r="L54" s="52">
        <v>1</v>
      </c>
      <c r="M54" s="53">
        <v>0</v>
      </c>
      <c r="N54" s="53">
        <v>0</v>
      </c>
      <c r="O54" s="53">
        <v>2</v>
      </c>
      <c r="P54" s="52">
        <v>1</v>
      </c>
      <c r="Q54" s="92">
        <v>4</v>
      </c>
      <c r="R54" s="53">
        <v>0</v>
      </c>
      <c r="S54" s="87">
        <f>SUM(E54:R54)</f>
        <v>13</v>
      </c>
    </row>
    <row r="55" spans="2:22" s="4" customFormat="1" ht="42" customHeight="1" thickTop="1" thickBot="1">
      <c r="B55" s="177"/>
      <c r="C55" s="233" t="s">
        <v>67</v>
      </c>
      <c r="D55" s="234"/>
      <c r="E55" s="88">
        <f>E54+'[1]Stan i struktura III 20'!E55</f>
        <v>13</v>
      </c>
      <c r="F55" s="88">
        <f>F54+'[1]Stan i struktura III 20'!F55</f>
        <v>6</v>
      </c>
      <c r="G55" s="88">
        <f>G54+'[1]Stan i struktura III 20'!G55</f>
        <v>11</v>
      </c>
      <c r="H55" s="88">
        <f>H54+'[1]Stan i struktura III 20'!H55</f>
        <v>10</v>
      </c>
      <c r="I55" s="88">
        <f>I54+'[1]Stan i struktura III 20'!I55</f>
        <v>5</v>
      </c>
      <c r="J55" s="88">
        <f>J54+'[1]Stan i struktura III 20'!J55</f>
        <v>2</v>
      </c>
      <c r="K55" s="88">
        <f>K54+'[1]Stan i struktura III 20'!K55</f>
        <v>4</v>
      </c>
      <c r="L55" s="88">
        <f>L54+'[1]Stan i struktura III 20'!L55</f>
        <v>3</v>
      </c>
      <c r="M55" s="88">
        <f>M54+'[1]Stan i struktura III 20'!M55</f>
        <v>0</v>
      </c>
      <c r="N55" s="88">
        <f>N54+'[1]Stan i struktura III 20'!N55</f>
        <v>11</v>
      </c>
      <c r="O55" s="88">
        <f>O54+'[1]Stan i struktura III 20'!O55</f>
        <v>8</v>
      </c>
      <c r="P55" s="88">
        <f>P54+'[1]Stan i struktura III 20'!P55</f>
        <v>2</v>
      </c>
      <c r="Q55" s="88">
        <f>Q54+'[1]Stan i struktura III 20'!Q55</f>
        <v>9</v>
      </c>
      <c r="R55" s="89">
        <f>R54+'[1]Stan i struktura III 20'!R55</f>
        <v>2</v>
      </c>
      <c r="S55" s="86">
        <f>S54+'[1]Stan i struktura III 20'!S55</f>
        <v>86</v>
      </c>
      <c r="U55" s="4">
        <f>SUM(E55:R55)</f>
        <v>86</v>
      </c>
      <c r="V55" s="4">
        <f>SUM(E55:R55)</f>
        <v>86</v>
      </c>
    </row>
    <row r="56" spans="2:22" s="4" customFormat="1" ht="42" customHeight="1" thickTop="1" thickBot="1">
      <c r="B56" s="230" t="s">
        <v>42</v>
      </c>
      <c r="C56" s="236" t="s">
        <v>68</v>
      </c>
      <c r="D56" s="237"/>
      <c r="E56" s="93">
        <v>0</v>
      </c>
      <c r="F56" s="93">
        <v>0</v>
      </c>
      <c r="G56" s="93">
        <v>2</v>
      </c>
      <c r="H56" s="93">
        <v>1</v>
      </c>
      <c r="I56" s="93">
        <v>2</v>
      </c>
      <c r="J56" s="93">
        <v>0</v>
      </c>
      <c r="K56" s="93">
        <v>3</v>
      </c>
      <c r="L56" s="93">
        <v>0</v>
      </c>
      <c r="M56" s="93">
        <v>3</v>
      </c>
      <c r="N56" s="93">
        <v>1</v>
      </c>
      <c r="O56" s="93">
        <v>1</v>
      </c>
      <c r="P56" s="93">
        <v>0</v>
      </c>
      <c r="Q56" s="93">
        <v>2</v>
      </c>
      <c r="R56" s="94">
        <v>2</v>
      </c>
      <c r="S56" s="87">
        <f>SUM(E56:R56)</f>
        <v>17</v>
      </c>
    </row>
    <row r="57" spans="2:22" s="4" customFormat="1" ht="42" customHeight="1" thickTop="1" thickBot="1">
      <c r="B57" s="235"/>
      <c r="C57" s="238" t="s">
        <v>69</v>
      </c>
      <c r="D57" s="239"/>
      <c r="E57" s="88">
        <f>E56+'[1]Stan i struktura III 20'!E57</f>
        <v>12</v>
      </c>
      <c r="F57" s="88">
        <f>F56+'[1]Stan i struktura III 20'!F57</f>
        <v>14</v>
      </c>
      <c r="G57" s="88">
        <f>G56+'[1]Stan i struktura III 20'!G57</f>
        <v>5</v>
      </c>
      <c r="H57" s="88">
        <f>H56+'[1]Stan i struktura III 20'!H57</f>
        <v>25</v>
      </c>
      <c r="I57" s="88">
        <f>I56+'[1]Stan i struktura III 20'!I57</f>
        <v>11</v>
      </c>
      <c r="J57" s="88">
        <f>J56+'[1]Stan i struktura III 20'!J57</f>
        <v>1</v>
      </c>
      <c r="K57" s="88">
        <f>K56+'[1]Stan i struktura III 20'!K57</f>
        <v>15</v>
      </c>
      <c r="L57" s="88">
        <f>L56+'[1]Stan i struktura III 20'!L57</f>
        <v>0</v>
      </c>
      <c r="M57" s="88">
        <f>M56+'[1]Stan i struktura III 20'!M57</f>
        <v>13</v>
      </c>
      <c r="N57" s="88">
        <f>N56+'[1]Stan i struktura III 20'!N57</f>
        <v>8</v>
      </c>
      <c r="O57" s="88">
        <f>O56+'[1]Stan i struktura III 20'!O57</f>
        <v>9</v>
      </c>
      <c r="P57" s="88">
        <f>P56+'[1]Stan i struktura III 20'!P57</f>
        <v>5</v>
      </c>
      <c r="Q57" s="88">
        <f>Q56+'[1]Stan i struktura III 20'!Q57</f>
        <v>24</v>
      </c>
      <c r="R57" s="89">
        <f>R56+'[1]Stan i struktura III 20'!R57</f>
        <v>5</v>
      </c>
      <c r="S57" s="86">
        <f>S56+'[1]Stan i struktura III 20'!S57</f>
        <v>147</v>
      </c>
      <c r="U57" s="4">
        <f>SUM(E57:R57)</f>
        <v>147</v>
      </c>
      <c r="V57" s="4">
        <f>SUM(E57:R57)</f>
        <v>147</v>
      </c>
    </row>
    <row r="58" spans="2:22" s="4" customFormat="1" ht="42" customHeight="1" thickTop="1" thickBot="1">
      <c r="B58" s="230" t="s">
        <v>44</v>
      </c>
      <c r="C58" s="236" t="s">
        <v>70</v>
      </c>
      <c r="D58" s="237"/>
      <c r="E58" s="93">
        <v>1</v>
      </c>
      <c r="F58" s="93">
        <v>0</v>
      </c>
      <c r="G58" s="93">
        <v>0</v>
      </c>
      <c r="H58" s="93">
        <v>0</v>
      </c>
      <c r="I58" s="93">
        <v>2</v>
      </c>
      <c r="J58" s="93">
        <v>0</v>
      </c>
      <c r="K58" s="93">
        <v>0</v>
      </c>
      <c r="L58" s="93">
        <v>2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4">
        <v>0</v>
      </c>
      <c r="S58" s="87">
        <f>SUM(E58:R58)</f>
        <v>5</v>
      </c>
    </row>
    <row r="59" spans="2:22" s="4" customFormat="1" ht="42" customHeight="1" thickTop="1" thickBot="1">
      <c r="B59" s="227"/>
      <c r="C59" s="240" t="s">
        <v>71</v>
      </c>
      <c r="D59" s="241"/>
      <c r="E59" s="88">
        <f>E58+'[1]Stan i struktura III 20'!E59</f>
        <v>5</v>
      </c>
      <c r="F59" s="88">
        <f>F58+'[1]Stan i struktura III 20'!F59</f>
        <v>7</v>
      </c>
      <c r="G59" s="88">
        <f>G58+'[1]Stan i struktura III 20'!G59</f>
        <v>3</v>
      </c>
      <c r="H59" s="88">
        <f>H58+'[1]Stan i struktura III 20'!H59</f>
        <v>13</v>
      </c>
      <c r="I59" s="88">
        <f>I58+'[1]Stan i struktura III 20'!I59</f>
        <v>4</v>
      </c>
      <c r="J59" s="88">
        <f>J58+'[1]Stan i struktura III 20'!J59</f>
        <v>0</v>
      </c>
      <c r="K59" s="88">
        <f>K58+'[1]Stan i struktura III 20'!K59</f>
        <v>3</v>
      </c>
      <c r="L59" s="88">
        <f>L58+'[1]Stan i struktura III 20'!L59</f>
        <v>7</v>
      </c>
      <c r="M59" s="88">
        <f>M58+'[1]Stan i struktura III 20'!M59</f>
        <v>4</v>
      </c>
      <c r="N59" s="88">
        <f>N58+'[1]Stan i struktura III 20'!N59</f>
        <v>17</v>
      </c>
      <c r="O59" s="88">
        <f>O58+'[1]Stan i struktura III 20'!O59</f>
        <v>10</v>
      </c>
      <c r="P59" s="88">
        <f>P58+'[1]Stan i struktura III 20'!P59</f>
        <v>0</v>
      </c>
      <c r="Q59" s="88">
        <f>Q58+'[1]Stan i struktura III 20'!Q59</f>
        <v>0</v>
      </c>
      <c r="R59" s="89">
        <f>R58+'[1]Stan i struktura III 20'!R59</f>
        <v>3</v>
      </c>
      <c r="S59" s="86">
        <f>S58+'[1]Stan i struktura III 20'!S59</f>
        <v>76</v>
      </c>
      <c r="U59" s="4">
        <f>SUM(E59:R59)</f>
        <v>76</v>
      </c>
      <c r="V59" s="4">
        <f>SUM(E59:R59)</f>
        <v>76</v>
      </c>
    </row>
    <row r="60" spans="2:22" s="4" customFormat="1" ht="42" customHeight="1" thickTop="1" thickBot="1">
      <c r="B60" s="242" t="s">
        <v>72</v>
      </c>
      <c r="C60" s="236" t="s">
        <v>73</v>
      </c>
      <c r="D60" s="237"/>
      <c r="E60" s="93">
        <v>4</v>
      </c>
      <c r="F60" s="93">
        <v>1</v>
      </c>
      <c r="G60" s="93">
        <v>3</v>
      </c>
      <c r="H60" s="93">
        <v>5</v>
      </c>
      <c r="I60" s="93">
        <v>1</v>
      </c>
      <c r="J60" s="93">
        <v>3</v>
      </c>
      <c r="K60" s="93">
        <v>35</v>
      </c>
      <c r="L60" s="93">
        <v>2</v>
      </c>
      <c r="M60" s="93">
        <v>24</v>
      </c>
      <c r="N60" s="93">
        <v>0</v>
      </c>
      <c r="O60" s="93">
        <v>2</v>
      </c>
      <c r="P60" s="93">
        <v>1</v>
      </c>
      <c r="Q60" s="93">
        <v>3</v>
      </c>
      <c r="R60" s="94">
        <v>14</v>
      </c>
      <c r="S60" s="87">
        <f>SUM(E60:R60)</f>
        <v>98</v>
      </c>
    </row>
    <row r="61" spans="2:22" s="4" customFormat="1" ht="42" customHeight="1" thickTop="1" thickBot="1">
      <c r="B61" s="242"/>
      <c r="C61" s="243" t="s">
        <v>74</v>
      </c>
      <c r="D61" s="244"/>
      <c r="E61" s="95">
        <f>E60+'[1]Stan i struktura III 20'!E61</f>
        <v>36</v>
      </c>
      <c r="F61" s="95">
        <f>F60+'[1]Stan i struktura III 20'!F61</f>
        <v>31</v>
      </c>
      <c r="G61" s="95">
        <f>G60+'[1]Stan i struktura III 20'!G61</f>
        <v>42</v>
      </c>
      <c r="H61" s="95">
        <f>H60+'[1]Stan i struktura III 20'!H61</f>
        <v>35</v>
      </c>
      <c r="I61" s="95">
        <f>I60+'[1]Stan i struktura III 20'!I61</f>
        <v>19</v>
      </c>
      <c r="J61" s="95">
        <f>J60+'[1]Stan i struktura III 20'!J61</f>
        <v>12</v>
      </c>
      <c r="K61" s="95">
        <f>K60+'[1]Stan i struktura III 20'!K61</f>
        <v>154</v>
      </c>
      <c r="L61" s="95">
        <f>L60+'[1]Stan i struktura III 20'!L61</f>
        <v>36</v>
      </c>
      <c r="M61" s="95">
        <f>M60+'[1]Stan i struktura III 20'!M61</f>
        <v>64</v>
      </c>
      <c r="N61" s="95">
        <f>N60+'[1]Stan i struktura III 20'!N61</f>
        <v>11</v>
      </c>
      <c r="O61" s="95">
        <f>O60+'[1]Stan i struktura III 20'!O61</f>
        <v>65</v>
      </c>
      <c r="P61" s="95">
        <f>P60+'[1]Stan i struktura III 20'!P61</f>
        <v>40</v>
      </c>
      <c r="Q61" s="95">
        <f>Q60+'[1]Stan i struktura III 20'!Q61</f>
        <v>30</v>
      </c>
      <c r="R61" s="96">
        <f>R60+'[1]Stan i struktura III 20'!R61</f>
        <v>85</v>
      </c>
      <c r="S61" s="86">
        <f>S60+'[1]Stan i struktura III 20'!S61</f>
        <v>660</v>
      </c>
      <c r="U61" s="4">
        <f>SUM(E61:R61)</f>
        <v>660</v>
      </c>
      <c r="V61" s="4">
        <f>SUM(E61:R61)</f>
        <v>660</v>
      </c>
    </row>
    <row r="62" spans="2:22" s="4" customFormat="1" ht="42" customHeight="1" thickTop="1" thickBot="1">
      <c r="B62" s="242" t="s">
        <v>75</v>
      </c>
      <c r="C62" s="236" t="s">
        <v>76</v>
      </c>
      <c r="D62" s="237"/>
      <c r="E62" s="93">
        <v>0</v>
      </c>
      <c r="F62" s="93">
        <v>6</v>
      </c>
      <c r="G62" s="93">
        <v>0</v>
      </c>
      <c r="H62" s="93">
        <v>0</v>
      </c>
      <c r="I62" s="93">
        <v>0</v>
      </c>
      <c r="J62" s="93">
        <v>0</v>
      </c>
      <c r="K62" s="93">
        <v>3</v>
      </c>
      <c r="L62" s="93">
        <v>8</v>
      </c>
      <c r="M62" s="93">
        <v>1</v>
      </c>
      <c r="N62" s="93">
        <v>0</v>
      </c>
      <c r="O62" s="93">
        <v>0</v>
      </c>
      <c r="P62" s="93">
        <v>0</v>
      </c>
      <c r="Q62" s="93">
        <v>0</v>
      </c>
      <c r="R62" s="94">
        <v>51</v>
      </c>
      <c r="S62" s="87">
        <f>SUM(E62:R62)</f>
        <v>69</v>
      </c>
    </row>
    <row r="63" spans="2:22" s="4" customFormat="1" ht="42" customHeight="1" thickTop="1" thickBot="1">
      <c r="B63" s="230"/>
      <c r="C63" s="245" t="s">
        <v>77</v>
      </c>
      <c r="D63" s="246"/>
      <c r="E63" s="88">
        <f>E62+'[1]Stan i struktura III 20'!E63</f>
        <v>0</v>
      </c>
      <c r="F63" s="88">
        <f>F62+'[1]Stan i struktura III 20'!F63</f>
        <v>20</v>
      </c>
      <c r="G63" s="88">
        <f>G62+'[1]Stan i struktura III 20'!G63</f>
        <v>0</v>
      </c>
      <c r="H63" s="88">
        <f>H62+'[1]Stan i struktura III 20'!H63</f>
        <v>0</v>
      </c>
      <c r="I63" s="88">
        <f>I62+'[1]Stan i struktura III 20'!I63</f>
        <v>0</v>
      </c>
      <c r="J63" s="88">
        <f>J62+'[1]Stan i struktura III 20'!J63</f>
        <v>17</v>
      </c>
      <c r="K63" s="88">
        <f>K62+'[1]Stan i struktura III 20'!K63</f>
        <v>25</v>
      </c>
      <c r="L63" s="88">
        <f>L62+'[1]Stan i struktura III 20'!L63</f>
        <v>8</v>
      </c>
      <c r="M63" s="88">
        <f>M62+'[1]Stan i struktura III 20'!M63</f>
        <v>25</v>
      </c>
      <c r="N63" s="88">
        <f>N62+'[1]Stan i struktura III 20'!N63</f>
        <v>37</v>
      </c>
      <c r="O63" s="88">
        <f>O62+'[1]Stan i struktura III 20'!O63</f>
        <v>18</v>
      </c>
      <c r="P63" s="88">
        <f>P62+'[1]Stan i struktura III 20'!P63</f>
        <v>6</v>
      </c>
      <c r="Q63" s="88">
        <f>Q62+'[1]Stan i struktura III 20'!Q63</f>
        <v>52</v>
      </c>
      <c r="R63" s="89">
        <f>R62+'[1]Stan i struktura III 20'!R63</f>
        <v>161</v>
      </c>
      <c r="S63" s="86">
        <f>S62+'[1]Stan i struktura III 20'!S63</f>
        <v>369</v>
      </c>
      <c r="U63" s="4">
        <f>SUM(E63:R63)</f>
        <v>369</v>
      </c>
      <c r="V63" s="4">
        <f>SUM(E63:R63)</f>
        <v>369</v>
      </c>
    </row>
    <row r="64" spans="2:22" s="4" customFormat="1" ht="42" customHeight="1" thickTop="1" thickBot="1">
      <c r="B64" s="242" t="s">
        <v>78</v>
      </c>
      <c r="C64" s="236" t="s">
        <v>79</v>
      </c>
      <c r="D64" s="23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47"/>
      <c r="C65" s="248" t="s">
        <v>80</v>
      </c>
      <c r="D65" s="249"/>
      <c r="E65" s="88">
        <f>E64+'[1]Stan i struktura III 20'!E65</f>
        <v>0</v>
      </c>
      <c r="F65" s="88">
        <f>F64+'[1]Stan i struktura III 20'!F65</f>
        <v>0</v>
      </c>
      <c r="G65" s="88">
        <f>G64+'[1]Stan i struktura III 20'!G65</f>
        <v>0</v>
      </c>
      <c r="H65" s="88">
        <f>H64+'[1]Stan i struktura III 20'!H65</f>
        <v>0</v>
      </c>
      <c r="I65" s="88">
        <f>I64+'[1]Stan i struktura III 20'!I65</f>
        <v>0</v>
      </c>
      <c r="J65" s="88">
        <f>J64+'[1]Stan i struktura III 20'!J65</f>
        <v>0</v>
      </c>
      <c r="K65" s="88">
        <f>K64+'[1]Stan i struktura III 20'!K65</f>
        <v>0</v>
      </c>
      <c r="L65" s="88">
        <f>L64+'[1]Stan i struktura III 20'!L65</f>
        <v>0</v>
      </c>
      <c r="M65" s="88">
        <f>M64+'[1]Stan i struktura III 20'!M65</f>
        <v>0</v>
      </c>
      <c r="N65" s="88">
        <f>N64+'[1]Stan i struktura III 20'!N65</f>
        <v>0</v>
      </c>
      <c r="O65" s="88">
        <f>O64+'[1]Stan i struktura III 20'!O65</f>
        <v>0</v>
      </c>
      <c r="P65" s="88">
        <f>P64+'[1]Stan i struktura III 20'!P65</f>
        <v>0</v>
      </c>
      <c r="Q65" s="88">
        <f>Q64+'[1]Stan i struktura III 20'!Q65</f>
        <v>0</v>
      </c>
      <c r="R65" s="89">
        <f>R64+'[1]Stan i struktura III 20'!R65</f>
        <v>0</v>
      </c>
      <c r="S65" s="86">
        <f>S64+'[1]Stan i struktura III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0" t="s">
        <v>81</v>
      </c>
      <c r="C66" s="252" t="s">
        <v>82</v>
      </c>
      <c r="D66" s="253"/>
      <c r="E66" s="97">
        <f t="shared" ref="E66:R67" si="15">E48+E50+E52+E54+E56+E58+E60+E62+E64</f>
        <v>6</v>
      </c>
      <c r="F66" s="97">
        <f t="shared" si="15"/>
        <v>9</v>
      </c>
      <c r="G66" s="97">
        <f t="shared" si="15"/>
        <v>5</v>
      </c>
      <c r="H66" s="97">
        <f t="shared" si="15"/>
        <v>11</v>
      </c>
      <c r="I66" s="97">
        <f t="shared" si="15"/>
        <v>20</v>
      </c>
      <c r="J66" s="97">
        <f t="shared" si="15"/>
        <v>3</v>
      </c>
      <c r="K66" s="97">
        <f t="shared" si="15"/>
        <v>55</v>
      </c>
      <c r="L66" s="97">
        <f t="shared" si="15"/>
        <v>20</v>
      </c>
      <c r="M66" s="97">
        <f t="shared" si="15"/>
        <v>30</v>
      </c>
      <c r="N66" s="97">
        <f t="shared" si="15"/>
        <v>5</v>
      </c>
      <c r="O66" s="97">
        <f t="shared" si="15"/>
        <v>7</v>
      </c>
      <c r="P66" s="97">
        <f t="shared" si="15"/>
        <v>3</v>
      </c>
      <c r="Q66" s="97">
        <f t="shared" si="15"/>
        <v>23</v>
      </c>
      <c r="R66" s="98">
        <f t="shared" si="15"/>
        <v>88</v>
      </c>
      <c r="S66" s="99">
        <f>SUM(E66:R66)</f>
        <v>285</v>
      </c>
      <c r="V66" s="4"/>
    </row>
    <row r="67" spans="2:22" ht="45" customHeight="1" thickTop="1" thickBot="1">
      <c r="B67" s="251"/>
      <c r="C67" s="252" t="s">
        <v>83</v>
      </c>
      <c r="D67" s="253"/>
      <c r="E67" s="100">
        <f t="shared" si="15"/>
        <v>107</v>
      </c>
      <c r="F67" s="100">
        <f>F49+F51+F53+F55+F57+F59+F61+F63+F65</f>
        <v>110</v>
      </c>
      <c r="G67" s="100">
        <f t="shared" si="15"/>
        <v>99</v>
      </c>
      <c r="H67" s="100">
        <f t="shared" si="15"/>
        <v>118</v>
      </c>
      <c r="I67" s="100">
        <f t="shared" si="15"/>
        <v>75</v>
      </c>
      <c r="J67" s="100">
        <f t="shared" si="15"/>
        <v>44</v>
      </c>
      <c r="K67" s="100">
        <f t="shared" si="15"/>
        <v>264</v>
      </c>
      <c r="L67" s="100">
        <f t="shared" si="15"/>
        <v>89</v>
      </c>
      <c r="M67" s="100">
        <f t="shared" si="15"/>
        <v>114</v>
      </c>
      <c r="N67" s="100">
        <f t="shared" si="15"/>
        <v>129</v>
      </c>
      <c r="O67" s="100">
        <f t="shared" si="15"/>
        <v>129</v>
      </c>
      <c r="P67" s="100">
        <f t="shared" si="15"/>
        <v>85</v>
      </c>
      <c r="Q67" s="100">
        <f t="shared" si="15"/>
        <v>261</v>
      </c>
      <c r="R67" s="101">
        <f t="shared" si="15"/>
        <v>294</v>
      </c>
      <c r="S67" s="99">
        <f>SUM(E67:R67)</f>
        <v>1918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2">
        <v>66</v>
      </c>
      <c r="F76" s="102">
        <v>43</v>
      </c>
      <c r="G76" s="102">
        <v>25</v>
      </c>
      <c r="H76" s="102">
        <v>26</v>
      </c>
      <c r="I76" s="102">
        <v>33</v>
      </c>
      <c r="J76" s="102">
        <v>23</v>
      </c>
      <c r="K76" s="102">
        <v>21</v>
      </c>
      <c r="L76" s="102">
        <v>18</v>
      </c>
      <c r="M76" s="102">
        <v>36</v>
      </c>
      <c r="N76" s="102">
        <v>8</v>
      </c>
      <c r="O76" s="102">
        <v>64</v>
      </c>
      <c r="P76" s="102">
        <v>30</v>
      </c>
      <c r="Q76" s="102">
        <v>28</v>
      </c>
      <c r="R76" s="102">
        <v>57</v>
      </c>
      <c r="S76" s="80">
        <f>SUM(E76:R76)</f>
        <v>478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425781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9" t="s">
        <v>85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4.75" customHeight="1">
      <c r="B2" s="289" t="s">
        <v>86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5" t="s">
        <v>87</v>
      </c>
      <c r="C4" s="292" t="s">
        <v>88</v>
      </c>
      <c r="D4" s="269" t="s">
        <v>89</v>
      </c>
      <c r="E4" s="271" t="s">
        <v>90</v>
      </c>
      <c r="F4" s="103"/>
      <c r="G4" s="265" t="s">
        <v>87</v>
      </c>
      <c r="H4" s="267" t="s">
        <v>91</v>
      </c>
      <c r="I4" s="269" t="s">
        <v>89</v>
      </c>
      <c r="J4" s="271" t="s">
        <v>90</v>
      </c>
      <c r="K4" s="34"/>
      <c r="L4" s="265" t="s">
        <v>87</v>
      </c>
      <c r="M4" s="280" t="s">
        <v>88</v>
      </c>
      <c r="N4" s="269" t="s">
        <v>89</v>
      </c>
      <c r="O4" s="283" t="s">
        <v>90</v>
      </c>
    </row>
    <row r="5" spans="2:15" ht="18.75" customHeight="1" thickTop="1" thickBot="1">
      <c r="B5" s="279"/>
      <c r="C5" s="293"/>
      <c r="D5" s="282"/>
      <c r="E5" s="294"/>
      <c r="F5" s="103"/>
      <c r="G5" s="279"/>
      <c r="H5" s="295"/>
      <c r="I5" s="282"/>
      <c r="J5" s="294"/>
      <c r="K5" s="34"/>
      <c r="L5" s="279"/>
      <c r="M5" s="281"/>
      <c r="N5" s="282"/>
      <c r="O5" s="284"/>
    </row>
    <row r="6" spans="2:15" ht="17.100000000000001" customHeight="1" thickTop="1">
      <c r="B6" s="285" t="s">
        <v>92</v>
      </c>
      <c r="C6" s="286"/>
      <c r="D6" s="286"/>
      <c r="E6" s="287">
        <f>SUM(E8+E19+E27+E34+E41)</f>
        <v>8141</v>
      </c>
      <c r="F6" s="103"/>
      <c r="G6" s="104">
        <v>4</v>
      </c>
      <c r="H6" s="105" t="s">
        <v>93</v>
      </c>
      <c r="I6" s="106" t="s">
        <v>94</v>
      </c>
      <c r="J6" s="107">
        <v>342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3688</v>
      </c>
    </row>
    <row r="7" spans="2:15" ht="17.100000000000001" customHeight="1" thickBot="1">
      <c r="B7" s="275"/>
      <c r="C7" s="276"/>
      <c r="D7" s="276"/>
      <c r="E7" s="288"/>
      <c r="F7" s="1"/>
      <c r="G7" s="111">
        <v>5</v>
      </c>
      <c r="H7" s="112" t="s">
        <v>98</v>
      </c>
      <c r="I7" s="107" t="s">
        <v>94</v>
      </c>
      <c r="J7" s="107">
        <v>191</v>
      </c>
      <c r="K7" s="1"/>
      <c r="L7" s="111">
        <v>1</v>
      </c>
      <c r="M7" s="112" t="s">
        <v>99</v>
      </c>
      <c r="N7" s="107" t="s">
        <v>94</v>
      </c>
      <c r="O7" s="113">
        <v>93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2841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93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92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192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142</v>
      </c>
      <c r="F10" s="1"/>
      <c r="G10" s="265" t="s">
        <v>87</v>
      </c>
      <c r="H10" s="267" t="s">
        <v>91</v>
      </c>
      <c r="I10" s="269" t="s">
        <v>89</v>
      </c>
      <c r="J10" s="271" t="s">
        <v>90</v>
      </c>
      <c r="K10" s="1"/>
      <c r="L10" s="111">
        <v>4</v>
      </c>
      <c r="M10" s="112" t="s">
        <v>107</v>
      </c>
      <c r="N10" s="107" t="s">
        <v>94</v>
      </c>
      <c r="O10" s="107">
        <v>136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91</v>
      </c>
      <c r="F11" s="1"/>
      <c r="G11" s="266"/>
      <c r="H11" s="268"/>
      <c r="I11" s="270"/>
      <c r="J11" s="272"/>
      <c r="K11" s="1"/>
      <c r="L11" s="111">
        <v>5</v>
      </c>
      <c r="M11" s="112" t="s">
        <v>109</v>
      </c>
      <c r="N11" s="107" t="s">
        <v>94</v>
      </c>
      <c r="O11" s="107">
        <v>219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176</v>
      </c>
      <c r="F12" s="1"/>
      <c r="G12" s="273" t="s">
        <v>112</v>
      </c>
      <c r="H12" s="274"/>
      <c r="I12" s="274"/>
      <c r="J12" s="277">
        <f>SUM(J14+J23+J33+J41+O6+O19+O30)</f>
        <v>13472</v>
      </c>
      <c r="K12" s="1"/>
      <c r="L12" s="111" t="s">
        <v>44</v>
      </c>
      <c r="M12" s="112" t="s">
        <v>113</v>
      </c>
      <c r="N12" s="107" t="s">
        <v>94</v>
      </c>
      <c r="O12" s="107">
        <v>650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130</v>
      </c>
      <c r="F13" s="123"/>
      <c r="G13" s="275"/>
      <c r="H13" s="276"/>
      <c r="I13" s="276"/>
      <c r="J13" s="278"/>
      <c r="K13" s="123"/>
      <c r="L13" s="111">
        <v>7</v>
      </c>
      <c r="M13" s="112" t="s">
        <v>115</v>
      </c>
      <c r="N13" s="107" t="s">
        <v>103</v>
      </c>
      <c r="O13" s="107">
        <v>90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177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1647</v>
      </c>
      <c r="K14" s="1"/>
      <c r="L14" s="111">
        <v>8</v>
      </c>
      <c r="M14" s="112" t="s">
        <v>118</v>
      </c>
      <c r="N14" s="107" t="s">
        <v>103</v>
      </c>
      <c r="O14" s="107">
        <v>105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324</v>
      </c>
      <c r="F15" s="124"/>
      <c r="G15" s="111">
        <v>1</v>
      </c>
      <c r="H15" s="112" t="s">
        <v>120</v>
      </c>
      <c r="I15" s="107" t="s">
        <v>103</v>
      </c>
      <c r="J15" s="119">
        <v>79</v>
      </c>
      <c r="K15" s="1"/>
      <c r="L15" s="111">
        <v>9</v>
      </c>
      <c r="M15" s="112" t="s">
        <v>121</v>
      </c>
      <c r="N15" s="107" t="s">
        <v>103</v>
      </c>
      <c r="O15" s="107">
        <v>82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67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1709</v>
      </c>
      <c r="F17" s="124"/>
      <c r="G17" s="111">
        <v>3</v>
      </c>
      <c r="H17" s="112" t="s">
        <v>125</v>
      </c>
      <c r="I17" s="107" t="s">
        <v>103</v>
      </c>
      <c r="J17" s="119">
        <v>143</v>
      </c>
      <c r="K17" s="1"/>
      <c r="L17" s="131">
        <v>10</v>
      </c>
      <c r="M17" s="132" t="s">
        <v>126</v>
      </c>
      <c r="N17" s="133" t="s">
        <v>124</v>
      </c>
      <c r="O17" s="135">
        <v>2028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591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2032</v>
      </c>
      <c r="F19" s="124"/>
      <c r="G19" s="111">
        <v>5</v>
      </c>
      <c r="H19" s="112" t="s">
        <v>127</v>
      </c>
      <c r="I19" s="107" t="s">
        <v>111</v>
      </c>
      <c r="J19" s="119">
        <v>294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1938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185</v>
      </c>
      <c r="F20" s="124"/>
      <c r="G20" s="111">
        <v>6</v>
      </c>
      <c r="H20" s="112" t="s">
        <v>131</v>
      </c>
      <c r="I20" s="107" t="s">
        <v>94</v>
      </c>
      <c r="J20" s="119">
        <v>386</v>
      </c>
      <c r="K20" s="1"/>
      <c r="L20" s="111">
        <v>1</v>
      </c>
      <c r="M20" s="112" t="s">
        <v>132</v>
      </c>
      <c r="N20" s="107" t="s">
        <v>103</v>
      </c>
      <c r="O20" s="107">
        <v>90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763</v>
      </c>
      <c r="F21" s="124"/>
      <c r="G21" s="111">
        <v>7</v>
      </c>
      <c r="H21" s="112" t="s">
        <v>134</v>
      </c>
      <c r="I21" s="107" t="s">
        <v>103</v>
      </c>
      <c r="J21" s="119">
        <v>87</v>
      </c>
      <c r="K21" s="1"/>
      <c r="L21" s="111">
        <v>2</v>
      </c>
      <c r="M21" s="112" t="s">
        <v>135</v>
      </c>
      <c r="N21" s="107" t="s">
        <v>111</v>
      </c>
      <c r="O21" s="107">
        <v>44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223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155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146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2004</v>
      </c>
      <c r="K23" s="1"/>
      <c r="L23" s="111">
        <v>4</v>
      </c>
      <c r="M23" s="112" t="s">
        <v>141</v>
      </c>
      <c r="N23" s="107" t="s">
        <v>94</v>
      </c>
      <c r="O23" s="107">
        <v>162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530</v>
      </c>
      <c r="F24" s="124"/>
      <c r="G24" s="111">
        <v>1</v>
      </c>
      <c r="H24" s="112" t="s">
        <v>143</v>
      </c>
      <c r="I24" s="107" t="s">
        <v>94</v>
      </c>
      <c r="J24" s="119">
        <v>107</v>
      </c>
      <c r="K24" s="1"/>
      <c r="L24" s="111">
        <v>5</v>
      </c>
      <c r="M24" s="112" t="s">
        <v>144</v>
      </c>
      <c r="N24" s="107" t="s">
        <v>103</v>
      </c>
      <c r="O24" s="107">
        <v>175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185</v>
      </c>
      <c r="F25" s="124"/>
      <c r="G25" s="111">
        <v>2</v>
      </c>
      <c r="H25" s="112" t="s">
        <v>146</v>
      </c>
      <c r="I25" s="107" t="s">
        <v>103</v>
      </c>
      <c r="J25" s="119">
        <v>98</v>
      </c>
      <c r="K25" s="1"/>
      <c r="L25" s="111">
        <v>6</v>
      </c>
      <c r="M25" s="112" t="s">
        <v>147</v>
      </c>
      <c r="N25" s="107" t="s">
        <v>94</v>
      </c>
      <c r="O25" s="107">
        <v>656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425</v>
      </c>
      <c r="K26" s="1"/>
      <c r="L26" s="111">
        <v>7</v>
      </c>
      <c r="M26" s="112" t="s">
        <v>149</v>
      </c>
      <c r="N26" s="107" t="s">
        <v>103</v>
      </c>
      <c r="O26" s="107">
        <v>59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559</v>
      </c>
      <c r="F27" s="124"/>
      <c r="G27" s="111">
        <v>4</v>
      </c>
      <c r="H27" s="112" t="s">
        <v>151</v>
      </c>
      <c r="I27" s="107" t="s">
        <v>103</v>
      </c>
      <c r="J27" s="119">
        <v>165</v>
      </c>
      <c r="K27" s="1"/>
      <c r="L27" s="111">
        <v>8</v>
      </c>
      <c r="M27" s="112" t="s">
        <v>152</v>
      </c>
      <c r="N27" s="107" t="s">
        <v>103</v>
      </c>
      <c r="O27" s="107">
        <v>164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122</v>
      </c>
      <c r="F28" s="124"/>
      <c r="G28" s="111">
        <v>5</v>
      </c>
      <c r="H28" s="112" t="s">
        <v>151</v>
      </c>
      <c r="I28" s="107" t="s">
        <v>111</v>
      </c>
      <c r="J28" s="119">
        <v>792</v>
      </c>
      <c r="K28" s="1"/>
      <c r="L28" s="111">
        <v>9</v>
      </c>
      <c r="M28" s="112" t="s">
        <v>152</v>
      </c>
      <c r="N28" s="107" t="s">
        <v>111</v>
      </c>
      <c r="O28" s="107">
        <v>433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52</v>
      </c>
      <c r="F29" s="124"/>
      <c r="G29" s="111">
        <v>6</v>
      </c>
      <c r="H29" s="112" t="s">
        <v>155</v>
      </c>
      <c r="I29" s="107" t="s">
        <v>94</v>
      </c>
      <c r="J29" s="119">
        <v>148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75</v>
      </c>
      <c r="F30" s="124"/>
      <c r="G30" s="111">
        <v>7</v>
      </c>
      <c r="H30" s="112" t="s">
        <v>157</v>
      </c>
      <c r="I30" s="107" t="s">
        <v>94</v>
      </c>
      <c r="J30" s="119">
        <v>167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1966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110</v>
      </c>
      <c r="F31" s="124"/>
      <c r="G31" s="111">
        <v>8</v>
      </c>
      <c r="H31" s="112" t="s">
        <v>160</v>
      </c>
      <c r="I31" s="107" t="s">
        <v>103</v>
      </c>
      <c r="J31" s="119">
        <v>102</v>
      </c>
      <c r="K31" s="1"/>
      <c r="L31" s="111">
        <v>1</v>
      </c>
      <c r="M31" s="112" t="s">
        <v>161</v>
      </c>
      <c r="N31" s="107" t="s">
        <v>103</v>
      </c>
      <c r="O31" s="107">
        <v>119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200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231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1130</v>
      </c>
      <c r="K33" s="1"/>
      <c r="L33" s="111">
        <v>3</v>
      </c>
      <c r="M33" s="112" t="s">
        <v>164</v>
      </c>
      <c r="N33" s="107" t="s">
        <v>103</v>
      </c>
      <c r="O33" s="107">
        <v>69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1908</v>
      </c>
      <c r="F34" s="124"/>
      <c r="G34" s="111">
        <v>1</v>
      </c>
      <c r="H34" s="112" t="s">
        <v>167</v>
      </c>
      <c r="I34" s="107" t="s">
        <v>103</v>
      </c>
      <c r="J34" s="119">
        <v>80</v>
      </c>
      <c r="K34" s="1"/>
      <c r="L34" s="111">
        <v>4</v>
      </c>
      <c r="M34" s="112" t="s">
        <v>168</v>
      </c>
      <c r="N34" s="107" t="s">
        <v>94</v>
      </c>
      <c r="O34" s="107">
        <v>602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403</v>
      </c>
      <c r="F35" s="124"/>
      <c r="G35" s="111">
        <v>2</v>
      </c>
      <c r="H35" s="112" t="s">
        <v>170</v>
      </c>
      <c r="I35" s="107" t="s">
        <v>103</v>
      </c>
      <c r="J35" s="119">
        <v>124</v>
      </c>
      <c r="K35" s="1"/>
      <c r="L35" s="111">
        <v>5</v>
      </c>
      <c r="M35" s="112" t="s">
        <v>171</v>
      </c>
      <c r="N35" s="107" t="s">
        <v>111</v>
      </c>
      <c r="O35" s="107">
        <v>33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635</v>
      </c>
      <c r="F36" s="124"/>
      <c r="G36" s="111">
        <v>3</v>
      </c>
      <c r="H36" s="112" t="s">
        <v>173</v>
      </c>
      <c r="I36" s="107" t="s">
        <v>103</v>
      </c>
      <c r="J36" s="119">
        <v>104</v>
      </c>
      <c r="K36" s="1"/>
      <c r="L36" s="111">
        <v>6</v>
      </c>
      <c r="M36" s="112" t="s">
        <v>174</v>
      </c>
      <c r="N36" s="107" t="s">
        <v>103</v>
      </c>
      <c r="O36" s="107">
        <v>70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140</v>
      </c>
      <c r="F37" s="124"/>
      <c r="G37" s="111">
        <v>4</v>
      </c>
      <c r="H37" s="112" t="s">
        <v>176</v>
      </c>
      <c r="I37" s="107" t="s">
        <v>103</v>
      </c>
      <c r="J37" s="119">
        <v>96</v>
      </c>
      <c r="K37" s="1"/>
      <c r="L37" s="111">
        <v>7</v>
      </c>
      <c r="M37" s="112" t="s">
        <v>177</v>
      </c>
      <c r="N37" s="107" t="s">
        <v>103</v>
      </c>
      <c r="O37" s="107">
        <v>90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598</v>
      </c>
      <c r="F38" s="124"/>
      <c r="G38" s="111">
        <v>5</v>
      </c>
      <c r="H38" s="112" t="s">
        <v>179</v>
      </c>
      <c r="I38" s="107" t="s">
        <v>94</v>
      </c>
      <c r="J38" s="119">
        <v>620</v>
      </c>
      <c r="K38" s="1"/>
      <c r="L38" s="111">
        <v>8</v>
      </c>
      <c r="M38" s="112" t="s">
        <v>180</v>
      </c>
      <c r="N38" s="107" t="s">
        <v>103</v>
      </c>
      <c r="O38" s="107">
        <v>100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132</v>
      </c>
      <c r="F39" s="124"/>
      <c r="G39" s="111">
        <v>6</v>
      </c>
      <c r="H39" s="112" t="s">
        <v>182</v>
      </c>
      <c r="I39" s="107" t="s">
        <v>94</v>
      </c>
      <c r="J39" s="119">
        <v>106</v>
      </c>
      <c r="K39" s="1"/>
      <c r="L39" s="111">
        <v>9</v>
      </c>
      <c r="M39" s="112" t="s">
        <v>183</v>
      </c>
      <c r="N39" s="107" t="s">
        <v>103</v>
      </c>
      <c r="O39" s="107">
        <v>182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470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801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1099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102</v>
      </c>
      <c r="F42" s="124"/>
      <c r="G42" s="111">
        <v>1</v>
      </c>
      <c r="H42" s="112" t="s">
        <v>185</v>
      </c>
      <c r="I42" s="107" t="s">
        <v>94</v>
      </c>
      <c r="J42" s="119">
        <v>295</v>
      </c>
      <c r="K42" s="1"/>
      <c r="L42" s="257" t="s">
        <v>186</v>
      </c>
      <c r="M42" s="258"/>
      <c r="N42" s="261" t="s">
        <v>187</v>
      </c>
      <c r="O42" s="263">
        <f>SUM(E8+E19+E27+E34+E41+J14+J23+J33+J41+O6+O19+O30)</f>
        <v>21613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102</v>
      </c>
      <c r="F43" s="124"/>
      <c r="G43" s="111">
        <v>2</v>
      </c>
      <c r="H43" s="112" t="s">
        <v>189</v>
      </c>
      <c r="I43" s="107" t="s">
        <v>94</v>
      </c>
      <c r="J43" s="119">
        <v>158</v>
      </c>
      <c r="K43" s="1"/>
      <c r="L43" s="259"/>
      <c r="M43" s="260"/>
      <c r="N43" s="262"/>
      <c r="O43" s="26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64</v>
      </c>
      <c r="F44" s="124"/>
      <c r="G44" s="150">
        <v>3</v>
      </c>
      <c r="H44" s="151" t="s">
        <v>191</v>
      </c>
      <c r="I44" s="152" t="s">
        <v>94</v>
      </c>
      <c r="J44" s="118">
        <v>646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J1" zoomScaleNormal="100" workbookViewId="0">
      <selection activeCell="M1" sqref="M1"/>
    </sheetView>
  </sheetViews>
  <sheetFormatPr defaultRowHeight="14.25"/>
  <cols>
    <col min="1" max="1" width="3.85546875" style="296" customWidth="1"/>
    <col min="2" max="3" width="9.140625" style="296" customWidth="1"/>
    <col min="4" max="4" width="4.85546875" style="296" customWidth="1"/>
    <col min="5" max="6" width="9.140625" style="296" customWidth="1"/>
    <col min="7" max="7" width="7.140625" style="296" customWidth="1"/>
    <col min="8" max="8" width="28.85546875" style="296" customWidth="1"/>
    <col min="9" max="9" width="7.5703125" style="296" customWidth="1"/>
    <col min="10" max="10" width="6.5703125" style="296" customWidth="1"/>
    <col min="11" max="11" width="8.7109375" style="296" customWidth="1"/>
    <col min="12" max="12" width="11.5703125" style="296" customWidth="1"/>
    <col min="13" max="28" width="9.140625" style="296" customWidth="1"/>
    <col min="29" max="16384" width="9.140625" style="312"/>
  </cols>
  <sheetData>
    <row r="1" spans="1:32" s="298" customFormat="1" ht="12.7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7"/>
    </row>
    <row r="2" spans="1:32" s="298" customFormat="1" ht="12.75">
      <c r="A2" s="296"/>
      <c r="B2" s="296" t="s">
        <v>193</v>
      </c>
      <c r="C2" s="296" t="s">
        <v>194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32" s="298" customFormat="1" ht="12.75">
      <c r="A3" s="296"/>
      <c r="B3" s="296" t="s">
        <v>195</v>
      </c>
      <c r="C3" s="296">
        <v>20828</v>
      </c>
      <c r="D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32" s="298" customFormat="1" ht="12.75">
      <c r="A4" s="296"/>
      <c r="B4" s="296" t="s">
        <v>196</v>
      </c>
      <c r="C4" s="296">
        <v>20211</v>
      </c>
      <c r="D4" s="296"/>
      <c r="H4" s="296" t="s">
        <v>197</v>
      </c>
      <c r="I4" s="298">
        <v>44</v>
      </c>
      <c r="J4" s="298">
        <f t="shared" ref="J4:J9" si="0">K4+K10</f>
        <v>44</v>
      </c>
      <c r="K4" s="296">
        <v>8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</row>
    <row r="5" spans="1:32" s="298" customFormat="1" ht="12.75">
      <c r="A5" s="296"/>
      <c r="B5" s="296" t="s">
        <v>198</v>
      </c>
      <c r="C5" s="296">
        <v>19507</v>
      </c>
      <c r="D5" s="296"/>
      <c r="E5" s="296"/>
      <c r="F5" s="296" t="s">
        <v>199</v>
      </c>
      <c r="H5" s="296" t="s">
        <v>200</v>
      </c>
      <c r="I5" s="298">
        <v>1</v>
      </c>
      <c r="J5" s="298">
        <f t="shared" si="0"/>
        <v>1</v>
      </c>
      <c r="K5" s="296">
        <v>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</row>
    <row r="6" spans="1:32" s="298" customFormat="1" ht="12.75">
      <c r="A6" s="296"/>
      <c r="B6" s="296" t="s">
        <v>201</v>
      </c>
      <c r="C6" s="296">
        <v>18949</v>
      </c>
      <c r="D6" s="296"/>
      <c r="E6" s="296" t="s">
        <v>202</v>
      </c>
      <c r="F6" s="296">
        <v>4154</v>
      </c>
      <c r="H6" s="298" t="s">
        <v>203</v>
      </c>
      <c r="I6" s="298">
        <v>0</v>
      </c>
      <c r="J6" s="298">
        <f t="shared" si="0"/>
        <v>0</v>
      </c>
      <c r="K6" s="298">
        <v>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</row>
    <row r="7" spans="1:32" s="298" customFormat="1" ht="12.75">
      <c r="A7" s="296"/>
      <c r="B7" s="296" t="s">
        <v>204</v>
      </c>
      <c r="C7" s="296">
        <v>18673</v>
      </c>
      <c r="D7" s="296"/>
      <c r="E7" s="296" t="s">
        <v>205</v>
      </c>
      <c r="F7" s="296">
        <v>3176</v>
      </c>
      <c r="H7" s="299" t="s">
        <v>206</v>
      </c>
      <c r="I7" s="298">
        <v>12</v>
      </c>
      <c r="J7" s="298">
        <f t="shared" si="0"/>
        <v>12</v>
      </c>
      <c r="K7" s="296">
        <v>0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</row>
    <row r="8" spans="1:32" s="298" customFormat="1" ht="12.75">
      <c r="A8" s="296"/>
      <c r="B8" s="296" t="s">
        <v>207</v>
      </c>
      <c r="C8" s="296">
        <v>18300</v>
      </c>
      <c r="D8" s="296"/>
      <c r="E8" s="296" t="s">
        <v>208</v>
      </c>
      <c r="F8" s="296">
        <v>5397</v>
      </c>
      <c r="H8" s="298" t="s">
        <v>209</v>
      </c>
      <c r="I8" s="298">
        <v>14</v>
      </c>
      <c r="J8" s="298">
        <f t="shared" si="0"/>
        <v>14</v>
      </c>
      <c r="K8" s="296">
        <v>1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</row>
    <row r="9" spans="1:32" s="298" customFormat="1" ht="12.75">
      <c r="A9" s="296"/>
      <c r="B9" s="296" t="s">
        <v>210</v>
      </c>
      <c r="C9" s="296">
        <v>17926</v>
      </c>
      <c r="D9" s="296"/>
      <c r="E9" s="296" t="s">
        <v>211</v>
      </c>
      <c r="F9" s="296">
        <v>4350</v>
      </c>
      <c r="H9" s="298" t="s">
        <v>212</v>
      </c>
      <c r="I9" s="298">
        <v>0</v>
      </c>
      <c r="J9" s="298">
        <f t="shared" si="0"/>
        <v>0</v>
      </c>
      <c r="K9" s="296">
        <v>0</v>
      </c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</row>
    <row r="10" spans="1:32" s="298" customFormat="1" ht="12.75">
      <c r="A10" s="296"/>
      <c r="B10" s="296" t="s">
        <v>213</v>
      </c>
      <c r="C10" s="296">
        <v>17914</v>
      </c>
      <c r="D10" s="296"/>
      <c r="E10" s="296" t="s">
        <v>214</v>
      </c>
      <c r="F10" s="296">
        <v>4415</v>
      </c>
      <c r="K10" s="298">
        <v>36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</row>
    <row r="11" spans="1:32" s="298" customFormat="1" ht="12.75">
      <c r="A11" s="296"/>
      <c r="B11" s="296" t="s">
        <v>215</v>
      </c>
      <c r="C11" s="296">
        <v>18498</v>
      </c>
      <c r="D11" s="296"/>
      <c r="E11" s="296" t="s">
        <v>195</v>
      </c>
      <c r="F11" s="296">
        <v>4133</v>
      </c>
      <c r="K11" s="298">
        <v>1</v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</row>
    <row r="12" spans="1:32" s="298" customFormat="1" ht="12.75">
      <c r="A12" s="296"/>
      <c r="B12" s="296" t="s">
        <v>216</v>
      </c>
      <c r="C12" s="296">
        <v>20174</v>
      </c>
      <c r="D12" s="296"/>
      <c r="E12" s="296"/>
      <c r="F12" s="296"/>
      <c r="K12" s="298">
        <v>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32" s="298" customFormat="1" ht="12.75">
      <c r="A13" s="296"/>
      <c r="B13" s="296" t="s">
        <v>217</v>
      </c>
      <c r="C13" s="296">
        <v>20079</v>
      </c>
      <c r="D13" s="296"/>
      <c r="E13" s="296" t="s">
        <v>213</v>
      </c>
      <c r="F13" s="296">
        <v>3180</v>
      </c>
      <c r="K13" s="298">
        <v>12</v>
      </c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32" s="298" customFormat="1" ht="12.75">
      <c r="A14" s="296"/>
      <c r="B14" s="296" t="s">
        <v>218</v>
      </c>
      <c r="C14" s="296">
        <v>19838</v>
      </c>
      <c r="D14" s="296"/>
      <c r="E14" s="296" t="s">
        <v>215</v>
      </c>
      <c r="F14" s="296">
        <v>2211</v>
      </c>
      <c r="K14" s="298">
        <v>13</v>
      </c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</row>
    <row r="15" spans="1:32" s="298" customFormat="1" ht="12.75">
      <c r="A15" s="296"/>
      <c r="B15" s="296" t="s">
        <v>219</v>
      </c>
      <c r="C15" s="296">
        <v>21613</v>
      </c>
      <c r="D15" s="296"/>
      <c r="E15" s="296" t="s">
        <v>216</v>
      </c>
      <c r="F15" s="296">
        <v>3771</v>
      </c>
      <c r="J15" s="296"/>
      <c r="K15" s="298">
        <v>0</v>
      </c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</row>
    <row r="16" spans="1:32" s="298" customFormat="1" ht="12.75">
      <c r="A16" s="296"/>
      <c r="B16" s="296"/>
      <c r="E16" s="296" t="s">
        <v>217</v>
      </c>
      <c r="F16" s="296">
        <v>3319</v>
      </c>
      <c r="H16" s="296"/>
      <c r="I16" s="296"/>
      <c r="J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F16" s="300"/>
    </row>
    <row r="17" spans="1:32" s="298" customFormat="1" ht="12.75">
      <c r="A17" s="296"/>
      <c r="B17" s="296"/>
      <c r="C17" s="296"/>
      <c r="D17" s="296"/>
      <c r="E17" s="296" t="s">
        <v>218</v>
      </c>
      <c r="F17" s="296">
        <v>2028</v>
      </c>
      <c r="H17" s="296"/>
      <c r="I17" s="296"/>
      <c r="J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F17" s="300"/>
    </row>
    <row r="18" spans="1:32" s="298" customFormat="1" ht="12.75">
      <c r="A18" s="296"/>
      <c r="B18" s="296"/>
      <c r="C18" s="296"/>
      <c r="D18" s="296"/>
      <c r="E18" s="296" t="s">
        <v>219</v>
      </c>
      <c r="F18" s="296">
        <v>2950</v>
      </c>
      <c r="H18" s="296"/>
      <c r="I18" s="301"/>
      <c r="J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F18" s="300"/>
    </row>
    <row r="19" spans="1:32" s="298" customFormat="1" ht="12.75">
      <c r="A19" s="296"/>
      <c r="B19" s="296"/>
      <c r="C19" s="296"/>
      <c r="D19" s="296"/>
      <c r="G19" s="296"/>
      <c r="H19" s="296"/>
      <c r="I19" s="296"/>
      <c r="J19" s="296"/>
      <c r="K19" s="302">
        <f>K22+K23+K24+K25+K26+K27+K28+K29+K30+K31+K32+K33+K34</f>
        <v>1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300"/>
    </row>
    <row r="20" spans="1:32" s="298" customFormat="1" ht="12.75">
      <c r="A20" s="296"/>
      <c r="B20" s="296"/>
      <c r="C20" s="296"/>
      <c r="D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F20" s="300"/>
    </row>
    <row r="21" spans="1:32" s="298" customFormat="1" ht="12.75">
      <c r="A21" s="296"/>
      <c r="B21" s="296"/>
      <c r="C21" s="296"/>
      <c r="D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F21" s="300"/>
    </row>
    <row r="22" spans="1:32" s="298" customFormat="1" ht="12.75">
      <c r="A22" s="296"/>
      <c r="B22" s="296">
        <v>639</v>
      </c>
      <c r="C22" s="296"/>
      <c r="D22" s="296"/>
      <c r="E22" s="296"/>
      <c r="F22" s="296"/>
      <c r="G22" s="296"/>
      <c r="H22" s="296"/>
      <c r="I22" s="296"/>
      <c r="J22" s="303" t="s">
        <v>220</v>
      </c>
      <c r="K22" s="300">
        <f t="shared" ref="K22:K34" si="1">B22/B$36</f>
        <v>0.49078341013824883</v>
      </c>
      <c r="L22" s="304">
        <f t="shared" ref="L22:L34" si="2">B22/B$36</f>
        <v>0.49078341013824883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F22" s="300"/>
    </row>
    <row r="23" spans="1:32" s="298" customFormat="1" ht="12.75">
      <c r="A23" s="296"/>
      <c r="B23" s="296">
        <v>25</v>
      </c>
      <c r="C23" s="296"/>
      <c r="D23" s="296"/>
      <c r="E23" s="296"/>
      <c r="F23" s="296"/>
      <c r="G23" s="296"/>
      <c r="H23" s="296"/>
      <c r="I23" s="296"/>
      <c r="J23" s="303" t="s">
        <v>221</v>
      </c>
      <c r="K23" s="300">
        <f t="shared" si="1"/>
        <v>1.9201228878648235E-2</v>
      </c>
      <c r="L23" s="305">
        <f t="shared" si="2"/>
        <v>1.9201228878648235E-2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F23" s="300"/>
    </row>
    <row r="24" spans="1:32" s="298" customFormat="1" ht="12.75">
      <c r="A24" s="296"/>
      <c r="B24" s="296">
        <v>13</v>
      </c>
      <c r="C24" s="296"/>
      <c r="D24" s="296"/>
      <c r="E24" s="296"/>
      <c r="F24" s="296"/>
      <c r="G24" s="296"/>
      <c r="H24" s="296"/>
      <c r="I24" s="296"/>
      <c r="J24" s="303" t="s">
        <v>222</v>
      </c>
      <c r="K24" s="300">
        <f t="shared" si="1"/>
        <v>9.984639016897081E-3</v>
      </c>
      <c r="L24" s="305">
        <f t="shared" si="2"/>
        <v>9.984639016897081E-3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F24" s="300"/>
    </row>
    <row r="25" spans="1:32" s="298" customFormat="1" ht="12.75" customHeight="1">
      <c r="A25" s="296"/>
      <c r="B25" s="296">
        <v>34</v>
      </c>
      <c r="C25" s="296"/>
      <c r="D25" s="296"/>
      <c r="E25" s="296"/>
      <c r="F25" s="296"/>
      <c r="G25" s="296"/>
      <c r="H25" s="296"/>
      <c r="J25" s="306" t="s">
        <v>223</v>
      </c>
      <c r="K25" s="300">
        <f t="shared" si="1"/>
        <v>2.6113671274961597E-2</v>
      </c>
      <c r="L25" s="305">
        <f t="shared" si="2"/>
        <v>2.6113671274961597E-2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F25" s="300"/>
    </row>
    <row r="26" spans="1:32" s="298" customFormat="1" ht="12.75" customHeight="1">
      <c r="A26" s="296"/>
      <c r="B26" s="296">
        <v>41</v>
      </c>
      <c r="C26" s="296"/>
      <c r="D26" s="296"/>
      <c r="E26" s="296"/>
      <c r="F26" s="296"/>
      <c r="G26" s="296"/>
      <c r="H26" s="296"/>
      <c r="I26" s="296"/>
      <c r="J26" s="303" t="s">
        <v>224</v>
      </c>
      <c r="K26" s="300">
        <f t="shared" si="1"/>
        <v>3.1490015360983101E-2</v>
      </c>
      <c r="L26" s="304">
        <f t="shared" si="2"/>
        <v>3.1490015360983101E-2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F26" s="300"/>
    </row>
    <row r="27" spans="1:32" s="298" customFormat="1" ht="12.75">
      <c r="A27" s="296"/>
      <c r="B27" s="296">
        <v>5</v>
      </c>
      <c r="C27" s="296"/>
      <c r="D27" s="296"/>
      <c r="E27" s="296"/>
      <c r="F27" s="296"/>
      <c r="G27" s="296"/>
      <c r="H27" s="296"/>
      <c r="I27" s="296"/>
      <c r="J27" s="306" t="s">
        <v>225</v>
      </c>
      <c r="K27" s="300">
        <f t="shared" si="1"/>
        <v>3.8402457757296467E-3</v>
      </c>
      <c r="L27" s="304">
        <f t="shared" si="2"/>
        <v>3.8402457757296467E-3</v>
      </c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F27" s="300"/>
    </row>
    <row r="28" spans="1:32" s="298" customFormat="1" ht="12.75">
      <c r="A28" s="296"/>
      <c r="B28" s="296">
        <v>98</v>
      </c>
      <c r="C28" s="296"/>
      <c r="D28" s="296"/>
      <c r="E28" s="296"/>
      <c r="F28" s="296"/>
      <c r="G28" s="296"/>
      <c r="H28" s="296"/>
      <c r="I28" s="296"/>
      <c r="J28" s="306" t="s">
        <v>226</v>
      </c>
      <c r="K28" s="300">
        <f t="shared" si="1"/>
        <v>7.5268817204301078E-2</v>
      </c>
      <c r="L28" s="305">
        <f t="shared" si="2"/>
        <v>7.5268817204301078E-2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F28" s="300"/>
    </row>
    <row r="29" spans="1:32" s="298" customFormat="1" ht="12.75">
      <c r="A29" s="296"/>
      <c r="B29" s="296">
        <v>69</v>
      </c>
      <c r="C29" s="296"/>
      <c r="D29" s="296"/>
      <c r="E29" s="296"/>
      <c r="F29" s="296"/>
      <c r="G29" s="296"/>
      <c r="H29" s="296"/>
      <c r="I29" s="296"/>
      <c r="J29" s="306" t="s">
        <v>227</v>
      </c>
      <c r="K29" s="300">
        <f t="shared" si="1"/>
        <v>5.2995391705069124E-2</v>
      </c>
      <c r="L29" s="305">
        <f t="shared" si="2"/>
        <v>5.2995391705069124E-2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F29" s="307"/>
    </row>
    <row r="30" spans="1:32" s="298" customFormat="1" ht="12.75">
      <c r="A30" s="296"/>
      <c r="B30" s="296">
        <v>24</v>
      </c>
      <c r="C30" s="296"/>
      <c r="D30" s="296"/>
      <c r="E30" s="296"/>
      <c r="F30" s="296"/>
      <c r="G30" s="296"/>
      <c r="H30" s="296"/>
      <c r="I30" s="296"/>
      <c r="J30" s="306" t="s">
        <v>228</v>
      </c>
      <c r="K30" s="300">
        <f t="shared" si="1"/>
        <v>1.8433179723502304E-2</v>
      </c>
      <c r="L30" s="305">
        <f t="shared" si="2"/>
        <v>1.8433179723502304E-2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</row>
    <row r="31" spans="1:32" s="298" customFormat="1" ht="12.75">
      <c r="A31" s="296"/>
      <c r="B31" s="296">
        <v>85</v>
      </c>
      <c r="C31" s="296"/>
      <c r="D31" s="296"/>
      <c r="E31" s="296"/>
      <c r="F31" s="296"/>
      <c r="G31" s="296"/>
      <c r="H31" s="296"/>
      <c r="I31" s="296"/>
      <c r="J31" s="306" t="s">
        <v>229</v>
      </c>
      <c r="K31" s="300">
        <f t="shared" si="1"/>
        <v>6.5284178187403993E-2</v>
      </c>
      <c r="L31" s="305">
        <f t="shared" si="2"/>
        <v>6.5284178187403993E-2</v>
      </c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</row>
    <row r="32" spans="1:32" s="298" customFormat="1" ht="12.75">
      <c r="A32" s="296"/>
      <c r="B32" s="296">
        <v>40</v>
      </c>
      <c r="C32" s="296"/>
      <c r="D32" s="296"/>
      <c r="E32" s="296"/>
      <c r="F32" s="296"/>
      <c r="G32" s="296"/>
      <c r="H32" s="296"/>
      <c r="I32" s="296"/>
      <c r="J32" s="306" t="s">
        <v>230</v>
      </c>
      <c r="K32" s="300">
        <f t="shared" si="1"/>
        <v>3.0721966205837174E-2</v>
      </c>
      <c r="L32" s="305">
        <f t="shared" si="2"/>
        <v>3.0721966205837174E-2</v>
      </c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</row>
    <row r="33" spans="1:28" s="298" customFormat="1" ht="12.75">
      <c r="A33" s="296"/>
      <c r="B33" s="296">
        <v>17</v>
      </c>
      <c r="C33" s="296"/>
      <c r="D33" s="296"/>
      <c r="E33" s="296"/>
      <c r="F33" s="296"/>
      <c r="G33" s="296"/>
      <c r="H33" s="296"/>
      <c r="I33" s="296"/>
      <c r="J33" s="306" t="s">
        <v>231</v>
      </c>
      <c r="K33" s="300">
        <f t="shared" si="1"/>
        <v>1.3056835637480798E-2</v>
      </c>
      <c r="L33" s="304">
        <f t="shared" si="2"/>
        <v>1.3056835637480798E-2</v>
      </c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</row>
    <row r="34" spans="1:28" s="298" customFormat="1" ht="12.75">
      <c r="A34" s="296"/>
      <c r="B34" s="296">
        <v>212</v>
      </c>
      <c r="C34" s="296"/>
      <c r="D34" s="296"/>
      <c r="E34" s="296"/>
      <c r="F34" s="296"/>
      <c r="G34" s="296"/>
      <c r="H34" s="296"/>
      <c r="I34" s="296"/>
      <c r="J34" s="306" t="s">
        <v>232</v>
      </c>
      <c r="K34" s="300">
        <f t="shared" si="1"/>
        <v>0.16282642089093702</v>
      </c>
      <c r="L34" s="304">
        <f t="shared" si="2"/>
        <v>0.16282642089093702</v>
      </c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</row>
    <row r="35" spans="1:28" s="298" customFormat="1" ht="12.75">
      <c r="A35" s="296"/>
      <c r="C35" s="296"/>
      <c r="D35" s="296"/>
      <c r="E35" s="296"/>
      <c r="F35" s="296"/>
      <c r="G35" s="296"/>
      <c r="H35" s="296"/>
      <c r="I35" s="296"/>
      <c r="J35" s="30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</row>
    <row r="36" spans="1:28" s="298" customFormat="1" ht="12.75">
      <c r="A36" s="296"/>
      <c r="B36" s="296">
        <v>1302</v>
      </c>
      <c r="C36" s="296"/>
      <c r="D36" s="296"/>
      <c r="E36" s="296"/>
      <c r="F36" s="296"/>
      <c r="G36" s="296"/>
      <c r="H36" s="296"/>
      <c r="I36" s="296"/>
      <c r="J36" s="306"/>
      <c r="K36" s="300">
        <v>1</v>
      </c>
      <c r="L36" s="305">
        <f>B36/B$36</f>
        <v>1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28" s="298" customFormat="1" ht="12.75">
      <c r="A37" s="296"/>
      <c r="C37" s="296"/>
      <c r="D37" s="296"/>
      <c r="E37" s="296"/>
      <c r="F37" s="296"/>
      <c r="G37" s="296"/>
      <c r="H37" s="296"/>
      <c r="I37" s="296"/>
      <c r="J37" s="296"/>
      <c r="K37" s="308"/>
      <c r="L37" s="308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</row>
    <row r="38" spans="1:28" s="298" customFormat="1" ht="12.75">
      <c r="A38" s="296"/>
      <c r="B38" s="296">
        <f>SUM(B22:B34)</f>
        <v>1302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30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</row>
    <row r="39" spans="1:28" s="298" customFormat="1" ht="12.75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300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</row>
    <row r="40" spans="1:28" s="298" customFormat="1" ht="12.75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300"/>
      <c r="N40" s="309" t="s">
        <v>233</v>
      </c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</row>
    <row r="41" spans="1:28" s="298" customFormat="1" ht="12.75" customHeight="1">
      <c r="M41" s="30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</row>
    <row r="42" spans="1:28" s="298" customFormat="1" ht="12.75">
      <c r="M42" s="300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s="298" customFormat="1" ht="12.75">
      <c r="M43" s="300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298" customFormat="1" ht="12.75">
      <c r="M44" s="300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s="298" customFormat="1" ht="12.75">
      <c r="M45" s="300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</row>
    <row r="46" spans="1:28" s="298" customFormat="1" ht="12.75">
      <c r="M46" s="300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298" customFormat="1" ht="12.75">
      <c r="M47" s="300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</row>
    <row r="48" spans="1:28" s="298" customFormat="1" ht="12.75">
      <c r="M48" s="300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</row>
    <row r="49" spans="1:28" s="298" customFormat="1" ht="12.75">
      <c r="M49" s="300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</row>
    <row r="50" spans="1:28" s="298" customFormat="1" ht="12.75">
      <c r="M50" s="300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</row>
    <row r="51" spans="1:28" s="298" customFormat="1" ht="12.75">
      <c r="M51" s="300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</row>
    <row r="52" spans="1:28" s="298" customFormat="1" ht="12.75">
      <c r="M52" s="300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s="298" customFormat="1" ht="12.75">
      <c r="M53" s="308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s="298" customFormat="1" ht="12.7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</row>
    <row r="55" spans="1:28" s="298" customFormat="1" ht="12.75">
      <c r="M55" s="296"/>
      <c r="N55" s="296"/>
      <c r="O55" s="296"/>
      <c r="P55" s="30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</row>
    <row r="56" spans="1:28" s="298" customFormat="1" ht="12.75">
      <c r="M56" s="296"/>
      <c r="N56" s="296"/>
      <c r="O56" s="296"/>
      <c r="P56" s="311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</row>
    <row r="57" spans="1:28" s="298" customFormat="1" ht="12.75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305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</row>
    <row r="58" spans="1:28" s="298" customFormat="1" ht="12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305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</row>
    <row r="59" spans="1:28" s="298" customFormat="1" ht="12.75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311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</row>
    <row r="60" spans="1:28" s="298" customFormat="1" ht="12.75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304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</row>
    <row r="61" spans="1:28" s="298" customFormat="1" ht="12.75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30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</row>
    <row r="62" spans="1:28">
      <c r="P62" s="305"/>
    </row>
    <row r="63" spans="1:28">
      <c r="P63" s="305"/>
    </row>
    <row r="64" spans="1:28">
      <c r="P64" s="305"/>
    </row>
    <row r="65" spans="16:16">
      <c r="P65" s="305"/>
    </row>
    <row r="66" spans="16:16">
      <c r="P66" s="311"/>
    </row>
    <row r="67" spans="16:16">
      <c r="P67" s="30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IV 20</vt:lpstr>
      <vt:lpstr>Gminy IV.20</vt:lpstr>
      <vt:lpstr>Wykresy IV 20</vt:lpstr>
      <vt:lpstr>'Gminy IV.20'!Obszar_wydruku</vt:lpstr>
      <vt:lpstr>'Stan i struktura IV 20'!Obszar_wydruku</vt:lpstr>
      <vt:lpstr>'Wykresy IV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2020-05-12T06:27:55Z</dcterms:created>
  <dcterms:modified xsi:type="dcterms:W3CDTF">2020-05-12T07:04:03Z</dcterms:modified>
</cp:coreProperties>
</file>