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20r\"/>
    </mc:Choice>
  </mc:AlternateContent>
  <bookViews>
    <workbookView xWindow="0" yWindow="0" windowWidth="25155" windowHeight="11880"/>
  </bookViews>
  <sheets>
    <sheet name="Stan i struktura XII 20" sheetId="1" r:id="rId1"/>
    <sheet name="Gminy XII.20" sheetId="2" r:id="rId2"/>
    <sheet name="Wykresy XII 20" sheetId="3" r:id="rId3"/>
    <sheet name="Zał. IV kw. 20" sheetId="4" r:id="rId4"/>
  </sheets>
  <externalReferences>
    <externalReference r:id="rId5"/>
  </externalReferences>
  <definedNames>
    <definedName name="_xlnm.Print_Area" localSheetId="1">'Gminy XII.20'!$B$1:$O$46</definedName>
    <definedName name="_xlnm.Print_Area" localSheetId="0">'Stan i struktura XII 20'!$B$2:$S$68</definedName>
    <definedName name="_xlnm.Print_Area" localSheetId="2">'Wykresy XII 20'!$N$1:$AB$41</definedName>
    <definedName name="_xlnm.Print_Area" localSheetId="3">'Zał. IV kw. 20'!$B$2:$S$39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S43" i="4" s="1"/>
  <c r="F43" i="4"/>
  <c r="E43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S42" i="4" s="1"/>
  <c r="E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S40" i="4" s="1"/>
  <c r="S38" i="4"/>
  <c r="S36" i="4"/>
  <c r="S35" i="4"/>
  <c r="S34" i="4"/>
  <c r="S33" i="4"/>
  <c r="S48" i="4" s="1"/>
  <c r="S32" i="4"/>
  <c r="S31" i="4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8" i="3" l="1"/>
  <c r="L36" i="3"/>
  <c r="L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K19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S8" i="1"/>
  <c r="H9" i="1"/>
  <c r="L9" i="1"/>
  <c r="P9" i="1"/>
  <c r="V49" i="1"/>
  <c r="V53" i="1"/>
  <c r="V57" i="1"/>
  <c r="V61" i="1"/>
  <c r="V65" i="1"/>
  <c r="E67" i="1"/>
  <c r="S67" i="1" s="1"/>
  <c r="V7" i="1"/>
  <c r="E9" i="1"/>
  <c r="I9" i="1"/>
  <c r="M9" i="1"/>
  <c r="Q9" i="1"/>
  <c r="U46" i="1"/>
  <c r="U51" i="1"/>
  <c r="U55" i="1"/>
  <c r="U59" i="1"/>
  <c r="U63" i="1"/>
  <c r="F9" i="1"/>
  <c r="J9" i="1"/>
  <c r="N9" i="1"/>
  <c r="R9" i="1"/>
</calcChain>
</file>

<file path=xl/sharedStrings.xml><?xml version="1.0" encoding="utf-8"?>
<sst xmlns="http://schemas.openxmlformats.org/spreadsheetml/2006/main" count="466" uniqueCount="274">
  <si>
    <t xml:space="preserve">INFORMACJA O STANIE I STRUKTURZE BEZROBOCIA W WOJ. LUBUSKIM W GRUDNIU 2020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</si>
  <si>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</si>
  <si>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</si>
  <si>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</si>
  <si>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</si>
  <si>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</si>
  <si>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</si>
  <si>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</si>
  <si>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</si>
  <si>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</si>
  <si>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</si>
  <si>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</si>
  <si>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</si>
  <si>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</si>
  <si>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</si>
  <si>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</si>
  <si>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</si>
  <si>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</si>
  <si>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</si>
  <si>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</si>
  <si>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</si>
  <si>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listopad 2020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</si>
  <si>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</si>
  <si>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</si>
  <si>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</si>
  <si>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</si>
  <si>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</si>
  <si>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</si>
  <si>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</si>
  <si>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</si>
  <si>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</si>
  <si>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</si>
  <si>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</si>
  <si>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</si>
  <si>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</si>
  <si>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</si>
  <si>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</si>
  <si>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</si>
  <si>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</si>
  <si>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</si>
  <si>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</si>
  <si>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</si>
  <si>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</si>
  <si>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</si>
  <si>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</si>
  <si>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</si>
  <si>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</si>
  <si>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</si>
  <si>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</si>
  <si>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</si>
  <si>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</si>
  <si>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</si>
  <si>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</si>
  <si>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</si>
  <si>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</si>
  <si>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</si>
  <si>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</si>
  <si>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</si>
  <si>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</si>
  <si>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</si>
  <si>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</si>
  <si>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</si>
  <si>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</si>
  <si>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</si>
  <si>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</si>
  <si>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</si>
  <si>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</si>
  <si>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</si>
  <si>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</si>
  <si>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</si>
  <si>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</si>
  <si>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</si>
  <si>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</si>
  <si>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</si>
  <si>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</si>
  <si>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</si>
  <si>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</si>
  <si>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</si>
  <si>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</si>
  <si>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</si>
  <si>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</si>
  <si>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</si>
  <si>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</si>
  <si>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</si>
  <si>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grudzień 2020 r. jest podawany przez GUS z miesięcznym opóżnieniem</t>
  </si>
  <si>
    <t>Liczba  bezrobotnych w układzie powiatowych urzędów pracy i gmin woj. lubuskiego zarejestrowanych</t>
  </si>
  <si>
    <t>na koniec grudnia 2020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</si>
  <si>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</si>
  <si>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</si>
  <si>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</si>
  <si>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</si>
  <si>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</si>
  <si>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</si>
  <si>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</si>
  <si>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</si>
  <si>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</si>
  <si>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</si>
  <si>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</si>
  <si>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</si>
  <si>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</si>
  <si>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</si>
  <si>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</si>
  <si>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</si>
  <si>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</si>
  <si>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</si>
  <si>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</si>
  <si>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</si>
  <si>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</si>
  <si>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</si>
  <si>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</si>
  <si>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</si>
  <si>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</si>
  <si>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</si>
  <si>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</si>
  <si>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</si>
  <si>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</si>
  <si>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</si>
  <si>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</si>
  <si>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</si>
  <si>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</si>
  <si>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</si>
  <si>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</si>
  <si>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</si>
  <si>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</si>
  <si>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</si>
  <si>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</si>
  <si>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</si>
  <si>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</si>
  <si>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</si>
  <si>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</si>
  <si>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</si>
  <si>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</si>
  <si>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</si>
  <si>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</si>
  <si>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</si>
  <si>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</si>
  <si>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</si>
  <si>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</si>
  <si>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</si>
  <si>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</si>
  <si>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</si>
  <si>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</si>
  <si>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</si>
  <si>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</si>
  <si>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</si>
  <si>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</si>
  <si>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</si>
  <si>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</si>
  <si>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</si>
  <si>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</si>
  <si>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</si>
  <si>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</si>
  <si>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</si>
  <si>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</si>
  <si>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</si>
  <si>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</si>
  <si>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</si>
  <si>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</si>
  <si>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</si>
  <si>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</si>
  <si>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</si>
  <si>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</si>
  <si>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</si>
  <si>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</si>
  <si>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</si>
  <si>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</si>
  <si>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</si>
  <si>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</si>
  <si>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</si>
  <si>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</si>
  <si>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</si>
  <si>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</si>
  <si>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</si>
  <si>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</si>
  <si>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</si>
  <si>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</si>
  <si>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</si>
  <si>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</si>
  <si>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</si>
  <si>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</si>
  <si>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</si>
  <si>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</si>
  <si>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</si>
  <si>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</si>
  <si>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</si>
  <si>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</si>
  <si>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</si>
  <si>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</si>
  <si>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</si>
  <si>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</si>
  <si>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</si>
  <si>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</si>
  <si>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</si>
  <si>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</si>
  <si>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</si>
  <si>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XII 2019r.</t>
  </si>
  <si>
    <t>I 2020r.</t>
  </si>
  <si>
    <t>Podjęcia pracy poza miejscem zamieszkania w ramach bonu na zasiedlenie</t>
  </si>
  <si>
    <t>II 2020r.</t>
  </si>
  <si>
    <t>oferty pracy</t>
  </si>
  <si>
    <t>Podjęcia pracy w ramach bonu zatrudnieniowego</t>
  </si>
  <si>
    <t>III 2020r.</t>
  </si>
  <si>
    <t>VII 2019r.</t>
  </si>
  <si>
    <t>Podjęcie pracy w ramach refundacji składek na ubezpieczenie społeczne</t>
  </si>
  <si>
    <t>IV 2020r.</t>
  </si>
  <si>
    <t>VIII 2019r.</t>
  </si>
  <si>
    <t>Podjęcia pracy w ramach dofinansowania wynagrodzenia za zatrudnienie skierowanego 
bezrobotnego powyżej 50 r. życia</t>
  </si>
  <si>
    <t>V 2020r.</t>
  </si>
  <si>
    <t>IX 2019r.</t>
  </si>
  <si>
    <t>Rozpoczęcie szkolenia w ramach bonu szkoleniowego</t>
  </si>
  <si>
    <t>VI 2020r.</t>
  </si>
  <si>
    <t>X 2019r.</t>
  </si>
  <si>
    <t>Rozpoczęcie stażu w ramach bonu stażowego</t>
  </si>
  <si>
    <t>VII 2020r.</t>
  </si>
  <si>
    <t>XI 2019r.</t>
  </si>
  <si>
    <t>VIII 2020r.</t>
  </si>
  <si>
    <t>IX 2020r.</t>
  </si>
  <si>
    <t>X 2020r.</t>
  </si>
  <si>
    <t>XI 2020r.</t>
  </si>
  <si>
    <t>XII 2020r.</t>
  </si>
  <si>
    <t>I</t>
  </si>
  <si>
    <t>Praca niesubsydiowana</t>
  </si>
  <si>
    <t>Podjęcie działalności gospodarczej 
i inna praca</t>
  </si>
  <si>
    <t>Podjęcie pracy w ramach refund. kosztów zatrud. bezrobotnego</t>
  </si>
  <si>
    <t>Prace 
interwencyjne</t>
  </si>
  <si>
    <t>Roboty 
publiczne</t>
  </si>
  <si>
    <t>Szkolenia</t>
  </si>
  <si>
    <t>Staże</t>
  </si>
  <si>
    <t>Praca 
społecznie 
użyteczna</t>
  </si>
  <si>
    <t>Odmowa bez uzasadnionej przyczyny przyjęcia propozycji odpowiedniej pracy lub innej formy pomocy, w tym w ramach PAI</t>
  </si>
  <si>
    <t>Niepotwierdzenie gotowości do pracy</t>
  </si>
  <si>
    <t>Dobrowolna 
rezygnacja ze statusu bezrobotnego</t>
  </si>
  <si>
    <t>Nabycie praw emerytalnych lub rentowych</t>
  </si>
  <si>
    <t>Inne</t>
  </si>
  <si>
    <r>
      <t xml:space="preserve">   </t>
    </r>
    <r>
      <rPr>
        <sz val="10"/>
        <color rgb="FF00B050"/>
        <rFont val="Arial"/>
        <family val="2"/>
        <charset val="238"/>
      </rPr>
      <t xml:space="preserve"> </t>
    </r>
    <r>
      <rPr>
        <b/>
        <sz val="10"/>
        <color rgb="FF00B050"/>
        <rFont val="Arial"/>
        <family val="2"/>
        <charset val="238"/>
      </rPr>
      <t xml:space="preserve"> Wydział Rynku Pracy - tel: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</si>
  <si>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</si>
  <si>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</si>
  <si>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31.12.2020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</si>
  <si>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</si>
  <si>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</si>
  <si>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</si>
  <si>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</si>
  <si>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</si>
  <si>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</si>
  <si>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</si>
  <si>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</si>
  <si>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</si>
  <si>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</si>
  <si>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</si>
  <si>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</si>
  <si>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</si>
  <si>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</si>
  <si>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</si>
  <si>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</si>
  <si>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</si>
  <si>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gimnazjalne/podstawowe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</si>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</sst>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7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4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4" xfId="0" applyFont="1" applyBorder="1"/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5" xfId="0" applyFont="1" applyFill="1" applyBorder="1" applyAlignment="1">
      <alignment horizontal="center"/>
    </xf>
    <xf numFmtId="0" fontId="21" fillId="0" borderId="21" xfId="0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38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9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4" xfId="0" applyFont="1" applyBorder="1" applyAlignment="1">
      <alignment horizontal="center"/>
    </xf>
    <xf numFmtId="0" fontId="4" fillId="0" borderId="43" xfId="0" applyFont="1" applyBorder="1" applyAlignment="1" applyProtection="1">
      <alignment horizontal="left"/>
    </xf>
    <xf numFmtId="165" fontId="4" fillId="0" borderId="43" xfId="0" applyNumberFormat="1" applyFont="1" applyBorder="1" applyProtection="1"/>
    <xf numFmtId="165" fontId="4" fillId="0" borderId="26" xfId="0" applyNumberFormat="1" applyFont="1" applyBorder="1" applyProtection="1"/>
    <xf numFmtId="0" fontId="3" fillId="6" borderId="24" xfId="0" applyFont="1" applyFill="1" applyBorder="1" applyAlignment="1">
      <alignment horizontal="center"/>
    </xf>
    <xf numFmtId="0" fontId="3" fillId="6" borderId="43" xfId="0" applyFont="1" applyFill="1" applyBorder="1" applyAlignment="1" applyProtection="1">
      <alignment horizontal="left"/>
    </xf>
    <xf numFmtId="165" fontId="3" fillId="6" borderId="61" xfId="0" applyNumberFormat="1" applyFont="1" applyFill="1" applyBorder="1" applyAlignment="1" applyProtection="1">
      <alignment horizontal="right"/>
    </xf>
    <xf numFmtId="0" fontId="4" fillId="0" borderId="44" xfId="0" applyFont="1" applyBorder="1" applyAlignment="1">
      <alignment horizontal="center"/>
    </xf>
    <xf numFmtId="0" fontId="4" fillId="0" borderId="26" xfId="0" applyFont="1" applyBorder="1" applyAlignment="1" applyProtection="1">
      <alignment horizontal="left"/>
    </xf>
    <xf numFmtId="165" fontId="4" fillId="0" borderId="26" xfId="0" applyNumberFormat="1" applyFont="1" applyBorder="1" applyAlignment="1"/>
    <xf numFmtId="0" fontId="3" fillId="6" borderId="43" xfId="0" applyFont="1" applyFill="1" applyBorder="1" applyAlignment="1" applyProtection="1">
      <alignment horizontal="center"/>
    </xf>
    <xf numFmtId="0" fontId="4" fillId="0" borderId="41" xfId="0" applyFont="1" applyBorder="1" applyAlignment="1">
      <alignment horizontal="center"/>
    </xf>
    <xf numFmtId="0" fontId="4" fillId="0" borderId="31" xfId="0" applyFont="1" applyBorder="1" applyAlignment="1" applyProtection="1">
      <alignment horizontal="left"/>
    </xf>
    <xf numFmtId="165" fontId="4" fillId="0" borderId="31" xfId="0" applyNumberFormat="1" applyFont="1" applyBorder="1" applyProtection="1"/>
    <xf numFmtId="165" fontId="4" fillId="0" borderId="65" xfId="0" applyNumberFormat="1" applyFont="1" applyBorder="1" applyProtection="1"/>
    <xf numFmtId="165" fontId="4" fillId="0" borderId="66" xfId="0" applyNumberFormat="1" applyFont="1" applyBorder="1" applyProtection="1"/>
    <xf numFmtId="0" fontId="4" fillId="0" borderId="33" xfId="0" applyFont="1" applyBorder="1" applyAlignment="1">
      <alignment horizontal="center"/>
    </xf>
    <xf numFmtId="0" fontId="4" fillId="0" borderId="33" xfId="0" applyFont="1" applyBorder="1" applyAlignment="1" applyProtection="1">
      <alignment horizontal="left"/>
    </xf>
    <xf numFmtId="165" fontId="4" fillId="0" borderId="33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3" xfId="0" applyNumberFormat="1" applyFont="1" applyFill="1" applyBorder="1" applyProtection="1"/>
    <xf numFmtId="165" fontId="3" fillId="6" borderId="61" xfId="0" applyNumberFormat="1" applyFont="1" applyFill="1" applyBorder="1" applyProtection="1"/>
    <xf numFmtId="0" fontId="4" fillId="0" borderId="25" xfId="0" applyFont="1" applyBorder="1" applyAlignment="1">
      <alignment horizontal="center"/>
    </xf>
    <xf numFmtId="0" fontId="4" fillId="0" borderId="47" xfId="0" applyFont="1" applyBorder="1" applyAlignment="1" applyProtection="1">
      <alignment horizontal="left"/>
    </xf>
    <xf numFmtId="165" fontId="4" fillId="0" borderId="47" xfId="0" applyNumberFormat="1" applyFont="1" applyBorder="1" applyProtection="1"/>
    <xf numFmtId="165" fontId="4" fillId="0" borderId="72" xfId="0" applyNumberFormat="1" applyFont="1" applyBorder="1" applyProtection="1"/>
    <xf numFmtId="0" fontId="4" fillId="7" borderId="73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6" xfId="0" applyNumberFormat="1" applyFont="1" applyFill="1" applyBorder="1" applyProtection="1"/>
    <xf numFmtId="0" fontId="4" fillId="8" borderId="26" xfId="0" applyNumberFormat="1" applyFont="1" applyFill="1" applyBorder="1" applyAlignment="1">
      <alignment horizontal="right" vertical="center"/>
    </xf>
    <xf numFmtId="165" fontId="4" fillId="0" borderId="61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4" xfId="0" applyFont="1" applyFill="1" applyBorder="1" applyAlignment="1">
      <alignment horizontal="center"/>
    </xf>
    <xf numFmtId="0" fontId="3" fillId="6" borderId="26" xfId="0" applyFont="1" applyFill="1" applyBorder="1" applyAlignment="1" applyProtection="1">
      <alignment horizontal="left"/>
    </xf>
    <xf numFmtId="165" fontId="3" fillId="6" borderId="26" xfId="0" applyNumberFormat="1" applyFont="1" applyFill="1" applyBorder="1" applyProtection="1"/>
    <xf numFmtId="165" fontId="3" fillId="6" borderId="72" xfId="0" applyNumberFormat="1" applyFont="1" applyFill="1" applyBorder="1" applyProtection="1"/>
    <xf numFmtId="165" fontId="3" fillId="6" borderId="66" xfId="0" applyNumberFormat="1" applyFont="1" applyFill="1" applyBorder="1" applyProtection="1"/>
    <xf numFmtId="165" fontId="4" fillId="0" borderId="27" xfId="0" applyNumberFormat="1" applyFont="1" applyBorder="1" applyProtection="1"/>
    <xf numFmtId="165" fontId="4" fillId="0" borderId="74" xfId="0" applyNumberFormat="1" applyFont="1" applyBorder="1" applyAlignment="1" applyProtection="1">
      <alignment horizontal="center"/>
    </xf>
    <xf numFmtId="165" fontId="4" fillId="0" borderId="75" xfId="0" applyNumberFormat="1" applyFont="1" applyBorder="1" applyProtection="1"/>
    <xf numFmtId="0" fontId="4" fillId="0" borderId="76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5" fontId="4" fillId="0" borderId="56" xfId="0" applyNumberFormat="1" applyFont="1" applyBorder="1" applyProtection="1"/>
    <xf numFmtId="165" fontId="4" fillId="0" borderId="57" xfId="0" applyNumberFormat="1" applyFont="1" applyBorder="1" applyProtection="1"/>
    <xf numFmtId="0" fontId="4" fillId="0" borderId="28" xfId="0" applyFont="1" applyBorder="1" applyAlignment="1">
      <alignment horizontal="center"/>
    </xf>
    <xf numFmtId="0" fontId="4" fillId="0" borderId="82" xfId="0" applyFont="1" applyBorder="1" applyAlignment="1" applyProtection="1">
      <alignment horizontal="left"/>
    </xf>
    <xf numFmtId="165" fontId="4" fillId="0" borderId="82" xfId="0" applyNumberFormat="1" applyFont="1" applyBorder="1" applyProtection="1"/>
    <xf numFmtId="0" fontId="2" fillId="0" borderId="3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0" fillId="0" borderId="0" xfId="0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42" fillId="0" borderId="0" xfId="1" applyNumberFormat="1" applyFont="1" applyBorder="1" applyAlignment="1">
      <alignment horizontal="right"/>
    </xf>
    <xf numFmtId="10" fontId="43" fillId="0" borderId="0" xfId="1" applyNumberFormat="1" applyFont="1" applyBorder="1" applyAlignment="1">
      <alignment horizontal="right"/>
    </xf>
    <xf numFmtId="10" fontId="37" fillId="0" borderId="0" xfId="1" applyNumberFormat="1" applyFont="1"/>
    <xf numFmtId="166" fontId="43" fillId="0" borderId="0" xfId="2" applyNumberFormat="1" applyFont="1" applyBorder="1" applyAlignment="1">
      <alignment horizontal="right"/>
    </xf>
    <xf numFmtId="0" fontId="36" fillId="0" borderId="0" xfId="1"/>
    <xf numFmtId="0" fontId="3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8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3" fillId="0" borderId="45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" fillId="0" borderId="41" xfId="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4" fillId="0" borderId="42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16" fillId="0" borderId="27" xfId="0" applyFont="1" applyFill="1" applyBorder="1" applyAlignment="1">
      <alignment horizontal="left" vertical="center" wrapText="1" indent="2"/>
    </xf>
    <xf numFmtId="0" fontId="16" fillId="0" borderId="21" xfId="0" applyFont="1" applyFill="1" applyBorder="1" applyAlignment="1">
      <alignment horizontal="left" vertical="center" wrapText="1" indent="2"/>
    </xf>
    <xf numFmtId="0" fontId="9" fillId="0" borderId="32" xfId="0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0" fontId="10" fillId="3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4" fillId="0" borderId="35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7" xfId="0" applyFont="1" applyBorder="1" applyAlignment="1">
      <alignment horizontal="left" vertical="center"/>
    </xf>
    <xf numFmtId="0" fontId="15" fillId="0" borderId="21" xfId="0" applyFont="1" applyBorder="1" applyAlignment="1">
      <alignment horizontal="left" vertical="center"/>
    </xf>
    <xf numFmtId="0" fontId="24" fillId="0" borderId="25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center" wrapText="1"/>
    </xf>
    <xf numFmtId="0" fontId="20" fillId="0" borderId="32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7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6" fillId="0" borderId="27" xfId="0" applyFont="1" applyFill="1" applyBorder="1" applyAlignment="1">
      <alignment vertical="center" wrapText="1"/>
    </xf>
    <xf numFmtId="0" fontId="16" fillId="0" borderId="21" xfId="0" applyFont="1" applyFill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15" fillId="0" borderId="20" xfId="0" applyFont="1" applyBorder="1" applyAlignment="1">
      <alignment horizontal="left" vertical="center" wrapText="1" indent="1"/>
    </xf>
    <xf numFmtId="0" fontId="15" fillId="0" borderId="21" xfId="0" applyFont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3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4" xfId="0" applyFont="1" applyBorder="1" applyAlignment="1">
      <alignment wrapText="1"/>
    </xf>
    <xf numFmtId="0" fontId="2" fillId="0" borderId="3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165" fontId="28" fillId="0" borderId="60" xfId="0" applyNumberFormat="1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165" fontId="4" fillId="4" borderId="59" xfId="0" applyNumberFormat="1" applyFont="1" applyFill="1" applyBorder="1" applyAlignment="1" applyProtection="1">
      <alignment horizontal="center" vertical="center" wrapText="1"/>
    </xf>
    <xf numFmtId="0" fontId="2" fillId="4" borderId="80" xfId="0" applyFont="1" applyFill="1" applyBorder="1" applyAlignment="1">
      <alignment horizontal="center" vertical="center" wrapText="1"/>
    </xf>
    <xf numFmtId="165" fontId="30" fillId="4" borderId="60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1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67" xfId="0" applyFont="1" applyBorder="1" applyAlignment="1">
      <alignment wrapText="1"/>
    </xf>
    <xf numFmtId="0" fontId="32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3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165" fontId="28" fillId="0" borderId="71" xfId="0" applyNumberFormat="1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  <xf numFmtId="0" fontId="46" fillId="2" borderId="0" xfId="0" applyFont="1" applyFill="1"/>
    <xf numFmtId="0" fontId="47" fillId="2" borderId="0" xfId="0" applyFont="1" applyFill="1"/>
    <xf numFmtId="0" fontId="48" fillId="2" borderId="0" xfId="0" applyFont="1" applyFill="1"/>
    <xf numFmtId="0" fontId="49" fillId="2" borderId="0" xfId="0" applyFont="1" applyFill="1" applyAlignment="1">
      <alignment horizontal="center" wrapText="1"/>
    </xf>
    <xf numFmtId="0" fontId="50" fillId="0" borderId="0" xfId="0" applyFont="1" applyAlignment="1">
      <alignment horizontal="center" wrapText="1"/>
    </xf>
    <xf numFmtId="0" fontId="46" fillId="2" borderId="0" xfId="0" applyFont="1" applyFill="1" applyAlignment="1">
      <alignment horizontal="left" vertical="center"/>
    </xf>
    <xf numFmtId="0" fontId="0" fillId="2" borderId="0" xfId="0" applyFill="1"/>
    <xf numFmtId="0" fontId="51" fillId="2" borderId="0" xfId="0" applyFont="1" applyFill="1" applyAlignment="1">
      <alignment horizontal="center"/>
    </xf>
    <xf numFmtId="0" fontId="5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2" fillId="0" borderId="2" xfId="0" applyFont="1" applyBorder="1" applyAlignment="1">
      <alignment horizontal="center" vertical="center"/>
    </xf>
    <xf numFmtId="0" fontId="53" fillId="0" borderId="3" xfId="0" applyFont="1" applyBorder="1" applyAlignment="1"/>
    <xf numFmtId="0" fontId="53" fillId="0" borderId="4" xfId="0" applyFont="1" applyBorder="1" applyAlignment="1">
      <alignment horizontal="right" vertical="top" wrapText="1"/>
    </xf>
    <xf numFmtId="0" fontId="54" fillId="0" borderId="4" xfId="0" applyFont="1" applyFill="1" applyBorder="1" applyAlignment="1">
      <alignment horizontal="center" vertical="center" wrapText="1"/>
    </xf>
    <xf numFmtId="0" fontId="55" fillId="0" borderId="4" xfId="0" applyFont="1" applyFill="1" applyBorder="1" applyAlignment="1">
      <alignment horizontal="center" vertical="center" wrapText="1"/>
    </xf>
    <xf numFmtId="0" fontId="54" fillId="0" borderId="5" xfId="0" applyFont="1" applyFill="1" applyBorder="1" applyAlignment="1">
      <alignment horizontal="center" vertical="center" wrapText="1"/>
    </xf>
    <xf numFmtId="0" fontId="56" fillId="0" borderId="83" xfId="0" applyFont="1" applyFill="1" applyBorder="1" applyAlignment="1">
      <alignment horizontal="center" vertical="center" wrapText="1"/>
    </xf>
    <xf numFmtId="0" fontId="57" fillId="3" borderId="0" xfId="0" applyFont="1" applyFill="1" applyBorder="1" applyAlignment="1">
      <alignment horizontal="center" vertical="center"/>
    </xf>
    <xf numFmtId="0" fontId="58" fillId="3" borderId="33" xfId="0" applyFont="1" applyFill="1" applyBorder="1" applyAlignment="1">
      <alignment horizontal="center" vertical="center"/>
    </xf>
    <xf numFmtId="0" fontId="58" fillId="0" borderId="34" xfId="0" applyFont="1" applyBorder="1" applyAlignment="1">
      <alignment horizontal="center"/>
    </xf>
    <xf numFmtId="0" fontId="59" fillId="0" borderId="84" xfId="0" applyFont="1" applyBorder="1" applyAlignment="1">
      <alignment horizontal="left" vertical="center" wrapText="1"/>
    </xf>
    <xf numFmtId="0" fontId="59" fillId="0" borderId="33" xfId="0" applyFont="1" applyBorder="1" applyAlignment="1">
      <alignment horizontal="left" vertical="center" wrapText="1"/>
    </xf>
    <xf numFmtId="0" fontId="59" fillId="0" borderId="85" xfId="0" applyFont="1" applyBorder="1" applyAlignment="1">
      <alignment horizontal="left" vertical="center" wrapText="1"/>
    </xf>
    <xf numFmtId="0" fontId="60" fillId="0" borderId="13" xfId="0" applyFont="1" applyBorder="1"/>
    <xf numFmtId="0" fontId="61" fillId="0" borderId="21" xfId="0" applyFont="1" applyBorder="1" applyAlignment="1">
      <alignment vertical="center" wrapText="1"/>
    </xf>
    <xf numFmtId="0" fontId="61" fillId="0" borderId="26" xfId="0" applyFont="1" applyBorder="1" applyAlignment="1">
      <alignment vertical="center" wrapText="1"/>
    </xf>
    <xf numFmtId="0" fontId="62" fillId="0" borderId="26" xfId="0" applyFont="1" applyFill="1" applyBorder="1" applyAlignment="1">
      <alignment horizontal="center" vertical="center" wrapText="1"/>
    </xf>
    <xf numFmtId="1" fontId="62" fillId="0" borderId="26" xfId="0" applyNumberFormat="1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1" fontId="62" fillId="0" borderId="27" xfId="0" applyNumberFormat="1" applyFont="1" applyFill="1" applyBorder="1" applyAlignment="1">
      <alignment horizontal="center" vertical="center"/>
    </xf>
    <xf numFmtId="0" fontId="63" fillId="0" borderId="2" xfId="0" applyFont="1" applyFill="1" applyBorder="1" applyAlignment="1">
      <alignment horizontal="center" vertical="center"/>
    </xf>
    <xf numFmtId="0" fontId="61" fillId="0" borderId="23" xfId="0" applyFont="1" applyBorder="1" applyAlignment="1">
      <alignment vertical="center" wrapText="1"/>
    </xf>
    <xf numFmtId="0" fontId="61" fillId="0" borderId="22" xfId="0" applyFont="1" applyBorder="1" applyAlignment="1">
      <alignment vertical="center" wrapText="1"/>
    </xf>
    <xf numFmtId="0" fontId="64" fillId="0" borderId="43" xfId="0" applyFont="1" applyFill="1" applyBorder="1" applyAlignment="1">
      <alignment horizontal="center"/>
    </xf>
    <xf numFmtId="0" fontId="64" fillId="0" borderId="42" xfId="0" applyFont="1" applyFill="1" applyBorder="1" applyAlignment="1">
      <alignment horizontal="center"/>
    </xf>
    <xf numFmtId="0" fontId="65" fillId="0" borderId="0" xfId="0" applyFont="1"/>
    <xf numFmtId="0" fontId="61" fillId="0" borderId="20" xfId="0" applyFont="1" applyBorder="1" applyAlignment="1">
      <alignment vertical="center" wrapText="1"/>
    </xf>
    <xf numFmtId="0" fontId="62" fillId="0" borderId="21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1" fontId="62" fillId="0" borderId="21" xfId="0" applyNumberFormat="1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/>
    </xf>
    <xf numFmtId="1" fontId="62" fillId="0" borderId="20" xfId="0" applyNumberFormat="1" applyFont="1" applyFill="1" applyBorder="1" applyAlignment="1">
      <alignment horizontal="center" vertical="center" wrapText="1"/>
    </xf>
    <xf numFmtId="0" fontId="60" fillId="0" borderId="13" xfId="0" applyFont="1" applyBorder="1" applyAlignment="1">
      <alignment horizontal="center"/>
    </xf>
    <xf numFmtId="0" fontId="61" fillId="0" borderId="75" xfId="0" applyFont="1" applyBorder="1" applyAlignment="1">
      <alignment vertical="center" wrapText="1"/>
    </xf>
    <xf numFmtId="0" fontId="61" fillId="0" borderId="46" xfId="0" applyFont="1" applyBorder="1" applyAlignment="1">
      <alignment vertical="center" wrapText="1"/>
    </xf>
    <xf numFmtId="0" fontId="62" fillId="0" borderId="46" xfId="0" applyFont="1" applyFill="1" applyBorder="1" applyAlignment="1">
      <alignment horizontal="center" vertical="center" wrapText="1"/>
    </xf>
    <xf numFmtId="0" fontId="62" fillId="0" borderId="31" xfId="0" applyFont="1" applyFill="1" applyBorder="1" applyAlignment="1">
      <alignment horizontal="center" vertical="center"/>
    </xf>
    <xf numFmtId="0" fontId="62" fillId="0" borderId="45" xfId="0" applyFont="1" applyFill="1" applyBorder="1" applyAlignment="1">
      <alignment horizontal="center" vertical="center"/>
    </xf>
    <xf numFmtId="0" fontId="58" fillId="3" borderId="3" xfId="0" applyFont="1" applyFill="1" applyBorder="1" applyAlignment="1">
      <alignment horizontal="center"/>
    </xf>
    <xf numFmtId="0" fontId="58" fillId="3" borderId="1" xfId="0" applyFont="1" applyFill="1" applyBorder="1" applyAlignment="1">
      <alignment horizontal="center"/>
    </xf>
    <xf numFmtId="0" fontId="58" fillId="0" borderId="86" xfId="0" applyFont="1" applyBorder="1" applyAlignment="1">
      <alignment horizontal="center"/>
    </xf>
    <xf numFmtId="0" fontId="59" fillId="0" borderId="86" xfId="0" applyFont="1" applyBorder="1" applyAlignment="1">
      <alignment horizontal="left" vertical="center" wrapText="1"/>
    </xf>
    <xf numFmtId="0" fontId="60" fillId="0" borderId="87" xfId="0" applyFont="1" applyBorder="1" applyAlignment="1">
      <alignment horizontal="center"/>
    </xf>
    <xf numFmtId="0" fontId="61" fillId="0" borderId="88" xfId="0" applyFont="1" applyBorder="1" applyAlignment="1">
      <alignment vertical="center" wrapText="1"/>
    </xf>
    <xf numFmtId="0" fontId="62" fillId="0" borderId="27" xfId="0" applyFont="1" applyFill="1" applyBorder="1" applyAlignment="1">
      <alignment horizontal="center" vertical="center"/>
    </xf>
    <xf numFmtId="0" fontId="60" fillId="0" borderId="87" xfId="0" applyFont="1" applyFill="1" applyBorder="1" applyAlignment="1">
      <alignment horizontal="center"/>
    </xf>
    <xf numFmtId="0" fontId="61" fillId="0" borderId="88" xfId="0" applyFont="1" applyFill="1" applyBorder="1" applyAlignment="1">
      <alignment horizontal="left" vertical="center" wrapText="1"/>
    </xf>
    <xf numFmtId="0" fontId="61" fillId="0" borderId="21" xfId="0" applyFont="1" applyFill="1" applyBorder="1" applyAlignment="1">
      <alignment horizontal="left" vertical="center" wrapText="1"/>
    </xf>
    <xf numFmtId="0" fontId="65" fillId="0" borderId="0" xfId="0" applyFont="1" applyFill="1"/>
    <xf numFmtId="0" fontId="0" fillId="0" borderId="0" xfId="0" applyFill="1"/>
    <xf numFmtId="0" fontId="61" fillId="0" borderId="74" xfId="0" applyFont="1" applyFill="1" applyBorder="1" applyAlignment="1">
      <alignment horizontal="left" vertical="center" wrapText="1"/>
    </xf>
    <xf numFmtId="0" fontId="61" fillId="0" borderId="46" xfId="0" applyFont="1" applyFill="1" applyBorder="1" applyAlignment="1">
      <alignment horizontal="left" vertical="center" wrapText="1"/>
    </xf>
    <xf numFmtId="0" fontId="60" fillId="0" borderId="89" xfId="0" applyFont="1" applyFill="1" applyBorder="1" applyAlignment="1">
      <alignment horizontal="center"/>
    </xf>
    <xf numFmtId="0" fontId="61" fillId="0" borderId="90" xfId="0" applyFont="1" applyFill="1" applyBorder="1" applyAlignment="1">
      <alignment horizontal="left" vertical="center" wrapText="1"/>
    </xf>
    <xf numFmtId="0" fontId="61" fillId="0" borderId="30" xfId="0" applyFont="1" applyFill="1" applyBorder="1" applyAlignment="1">
      <alignment horizontal="left" vertical="center" wrapText="1"/>
    </xf>
    <xf numFmtId="0" fontId="62" fillId="0" borderId="30" xfId="0" applyFont="1" applyFill="1" applyBorder="1" applyAlignment="1">
      <alignment horizontal="center" vertical="center" wrapText="1"/>
    </xf>
    <xf numFmtId="0" fontId="62" fillId="0" borderId="32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center" vertical="center"/>
    </xf>
    <xf numFmtId="0" fontId="58" fillId="0" borderId="84" xfId="0" applyFont="1" applyBorder="1" applyAlignment="1">
      <alignment horizontal="left" vertical="center" wrapText="1"/>
    </xf>
    <xf numFmtId="0" fontId="58" fillId="0" borderId="33" xfId="0" applyFont="1" applyBorder="1" applyAlignment="1">
      <alignment horizontal="left" vertical="center" wrapText="1"/>
    </xf>
    <xf numFmtId="0" fontId="58" fillId="0" borderId="85" xfId="0" applyFont="1" applyBorder="1" applyAlignment="1">
      <alignment horizontal="left" vertical="center" wrapText="1"/>
    </xf>
    <xf numFmtId="0" fontId="66" fillId="0" borderId="13" xfId="0" applyFont="1" applyBorder="1"/>
    <xf numFmtId="1" fontId="63" fillId="0" borderId="2" xfId="0" applyNumberFormat="1" applyFont="1" applyFill="1" applyBorder="1" applyAlignment="1">
      <alignment horizontal="center" vertical="center" wrapText="1"/>
    </xf>
    <xf numFmtId="0" fontId="66" fillId="0" borderId="13" xfId="0" applyFont="1" applyBorder="1" applyAlignment="1">
      <alignment horizontal="center"/>
    </xf>
    <xf numFmtId="0" fontId="66" fillId="0" borderId="13" xfId="0" applyFont="1" applyFill="1" applyBorder="1" applyAlignment="1">
      <alignment horizontal="center"/>
    </xf>
    <xf numFmtId="0" fontId="61" fillId="0" borderId="20" xfId="0" applyFont="1" applyFill="1" applyBorder="1" applyAlignment="1">
      <alignment vertical="center" wrapText="1"/>
    </xf>
    <xf numFmtId="0" fontId="61" fillId="0" borderId="21" xfId="0" applyFont="1" applyFill="1" applyBorder="1" applyAlignment="1">
      <alignment vertical="center" wrapText="1"/>
    </xf>
    <xf numFmtId="0" fontId="66" fillId="0" borderId="28" xfId="0" applyFont="1" applyBorder="1"/>
    <xf numFmtId="0" fontId="61" fillId="0" borderId="29" xfId="0" applyFont="1" applyBorder="1" applyAlignment="1">
      <alignment vertical="center" wrapText="1"/>
    </xf>
    <xf numFmtId="0" fontId="61" fillId="0" borderId="30" xfId="0" applyFont="1" applyBorder="1" applyAlignment="1">
      <alignment vertical="center" wrapText="1"/>
    </xf>
    <xf numFmtId="1" fontId="62" fillId="0" borderId="30" xfId="0" applyNumberFormat="1" applyFont="1" applyFill="1" applyBorder="1" applyAlignment="1">
      <alignment horizontal="center" vertical="center" wrapText="1"/>
    </xf>
    <xf numFmtId="1" fontId="62" fillId="0" borderId="29" xfId="0" applyNumberFormat="1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/>
    </xf>
    <xf numFmtId="0" fontId="58" fillId="0" borderId="84" xfId="0" applyFont="1" applyFill="1" applyBorder="1" applyAlignment="1">
      <alignment horizontal="left"/>
    </xf>
    <xf numFmtId="0" fontId="58" fillId="0" borderId="33" xfId="0" applyFont="1" applyFill="1" applyBorder="1" applyAlignment="1">
      <alignment horizontal="left"/>
    </xf>
    <xf numFmtId="0" fontId="58" fillId="0" borderId="85" xfId="0" applyFont="1" applyFill="1" applyBorder="1" applyAlignment="1">
      <alignment horizontal="left"/>
    </xf>
    <xf numFmtId="1" fontId="67" fillId="0" borderId="26" xfId="0" applyNumberFormat="1" applyFont="1" applyFill="1" applyBorder="1" applyAlignment="1">
      <alignment horizontal="center" vertical="center" wrapText="1"/>
    </xf>
    <xf numFmtId="1" fontId="67" fillId="0" borderId="27" xfId="0" applyNumberFormat="1" applyFont="1" applyFill="1" applyBorder="1" applyAlignment="1">
      <alignment horizontal="center" vertical="center" wrapText="1"/>
    </xf>
    <xf numFmtId="1" fontId="62" fillId="0" borderId="46" xfId="0" applyNumberFormat="1" applyFont="1" applyFill="1" applyBorder="1" applyAlignment="1">
      <alignment horizontal="center" vertical="center" wrapText="1"/>
    </xf>
    <xf numFmtId="1" fontId="62" fillId="0" borderId="75" xfId="0" applyNumberFormat="1" applyFont="1" applyFill="1" applyBorder="1" applyAlignment="1">
      <alignment horizontal="center" vertical="center" wrapText="1"/>
    </xf>
    <xf numFmtId="1" fontId="62" fillId="0" borderId="26" xfId="0" applyNumberFormat="1" applyFont="1" applyFill="1" applyBorder="1" applyAlignment="1">
      <alignment horizontal="center" vertical="center" wrapText="1"/>
    </xf>
    <xf numFmtId="1" fontId="62" fillId="0" borderId="27" xfId="0" applyNumberFormat="1" applyFont="1" applyFill="1" applyBorder="1" applyAlignment="1">
      <alignment horizontal="center" vertical="center" wrapText="1"/>
    </xf>
    <xf numFmtId="0" fontId="61" fillId="0" borderId="27" xfId="0" applyFont="1" applyFill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62" fillId="0" borderId="47" xfId="0" applyFont="1" applyFill="1" applyBorder="1" applyAlignment="1">
      <alignment horizontal="center" vertical="center" wrapText="1"/>
    </xf>
    <xf numFmtId="1" fontId="62" fillId="0" borderId="47" xfId="0" applyNumberFormat="1" applyFont="1" applyFill="1" applyBorder="1" applyAlignment="1">
      <alignment horizontal="center" vertical="center" wrapText="1"/>
    </xf>
    <xf numFmtId="1" fontId="62" fillId="0" borderId="45" xfId="0" applyNumberFormat="1" applyFont="1" applyFill="1" applyBorder="1" applyAlignment="1">
      <alignment horizontal="center" vertical="center" wrapText="1"/>
    </xf>
    <xf numFmtId="0" fontId="66" fillId="0" borderId="28" xfId="0" applyFont="1" applyBorder="1" applyAlignment="1">
      <alignment horizontal="center"/>
    </xf>
    <xf numFmtId="0" fontId="61" fillId="0" borderId="32" xfId="0" applyFont="1" applyFill="1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62" fillId="0" borderId="31" xfId="0" applyFont="1" applyFill="1" applyBorder="1" applyAlignment="1">
      <alignment horizontal="center" vertical="center" wrapText="1"/>
    </xf>
    <xf numFmtId="1" fontId="62" fillId="0" borderId="31" xfId="0" applyNumberFormat="1" applyFont="1" applyFill="1" applyBorder="1" applyAlignment="1">
      <alignment horizontal="center" vertical="center" wrapText="1"/>
    </xf>
    <xf numFmtId="1" fontId="62" fillId="0" borderId="32" xfId="0" applyNumberFormat="1" applyFont="1" applyFill="1" applyBorder="1" applyAlignment="1">
      <alignment horizontal="center" vertical="center" wrapText="1"/>
    </xf>
    <xf numFmtId="0" fontId="66" fillId="3" borderId="0" xfId="0" applyFont="1" applyFill="1" applyBorder="1" applyAlignment="1">
      <alignment horizontal="center"/>
    </xf>
    <xf numFmtId="0" fontId="0" fillId="3" borderId="0" xfId="0" applyFill="1" applyAlignment="1"/>
    <xf numFmtId="0" fontId="58" fillId="0" borderId="39" xfId="0" applyFont="1" applyBorder="1" applyAlignment="1">
      <alignment horizontal="center" vertical="center"/>
    </xf>
    <xf numFmtId="0" fontId="58" fillId="0" borderId="39" xfId="0" applyFont="1" applyBorder="1" applyAlignment="1">
      <alignment horizontal="left" vertical="center"/>
    </xf>
    <xf numFmtId="0" fontId="58" fillId="0" borderId="3" xfId="0" applyFont="1" applyBorder="1" applyAlignment="1">
      <alignment horizontal="left" vertical="center"/>
    </xf>
    <xf numFmtId="0" fontId="58" fillId="0" borderId="5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0" fontId="58" fillId="0" borderId="0" xfId="0" applyFont="1" applyBorder="1" applyAlignment="1">
      <alignment horizontal="left" vertical="center"/>
    </xf>
    <xf numFmtId="0" fontId="68" fillId="0" borderId="0" xfId="0" applyFont="1"/>
    <xf numFmtId="0" fontId="69" fillId="0" borderId="0" xfId="0" applyFont="1" applyFill="1" applyBorder="1" applyAlignment="1">
      <alignment horizontal="right" vertical="center"/>
    </xf>
    <xf numFmtId="0" fontId="46" fillId="0" borderId="0" xfId="0" applyFont="1" applyBorder="1"/>
    <xf numFmtId="0" fontId="48" fillId="0" borderId="0" xfId="0" applyFont="1" applyBorder="1" applyAlignment="1"/>
    <xf numFmtId="0" fontId="69" fillId="0" borderId="0" xfId="0" applyFont="1" applyBorder="1" applyAlignment="1"/>
    <xf numFmtId="1" fontId="69" fillId="0" borderId="0" xfId="0" applyNumberFormat="1" applyFont="1" applyFill="1" applyBorder="1"/>
    <xf numFmtId="0" fontId="48" fillId="0" borderId="0" xfId="0" applyFont="1" applyBorder="1"/>
    <xf numFmtId="0" fontId="69" fillId="0" borderId="0" xfId="0" applyFont="1" applyBorder="1"/>
    <xf numFmtId="1" fontId="69" fillId="0" borderId="0" xfId="0" applyNumberFormat="1" applyFont="1" applyFill="1" applyBorder="1" applyAlignment="1">
      <alignment horizontal="right" vertical="center"/>
    </xf>
    <xf numFmtId="0" fontId="70" fillId="0" borderId="0" xfId="0" applyFont="1"/>
    <xf numFmtId="0" fontId="45" fillId="0" borderId="0" xfId="0" applyFont="1" applyFill="1"/>
    <xf numFmtId="0" fontId="46" fillId="0" borderId="0" xfId="0" applyFont="1" applyFill="1" applyBorder="1" applyAlignment="1">
      <alignment horizontal="right" vertical="center"/>
    </xf>
    <xf numFmtId="1" fontId="46" fillId="0" borderId="0" xfId="0" applyNumberFormat="1" applyFont="1" applyFill="1" applyBorder="1"/>
    <xf numFmtId="1" fontId="46" fillId="0" borderId="0" xfId="0" applyNumberFormat="1" applyFont="1" applyFill="1" applyBorder="1" applyAlignment="1">
      <alignment horizontal="right" vertical="center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XII 2019r. do XII 2020r.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XII 20'!$B$3:$B$15</c:f>
              <c:strCache>
                <c:ptCount val="13"/>
                <c:pt idx="0">
                  <c:v>XII 2019r.</c:v>
                </c:pt>
                <c:pt idx="1">
                  <c:v>I 2020r.</c:v>
                </c:pt>
                <c:pt idx="2">
                  <c:v>II 2020r.</c:v>
                </c:pt>
                <c:pt idx="3">
                  <c:v>III 2020r.</c:v>
                </c:pt>
                <c:pt idx="4">
                  <c:v>IV 2020r.</c:v>
                </c:pt>
                <c:pt idx="5">
                  <c:v>V 2020r.</c:v>
                </c:pt>
                <c:pt idx="6">
                  <c:v>VI 2020r.</c:v>
                </c:pt>
                <c:pt idx="7">
                  <c:v>VII 2020r.</c:v>
                </c:pt>
                <c:pt idx="8">
                  <c:v>VIII 2020r.</c:v>
                </c:pt>
                <c:pt idx="9">
                  <c:v>IX 2020r.</c:v>
                </c:pt>
                <c:pt idx="10">
                  <c:v>X 2020r.</c:v>
                </c:pt>
                <c:pt idx="11">
                  <c:v>XI 2020r.</c:v>
                </c:pt>
                <c:pt idx="12">
                  <c:v>XII 2020r.</c:v>
                </c:pt>
              </c:strCache>
            </c:strRef>
          </c:cat>
          <c:val>
            <c:numRef>
              <c:f>'Wykresy XII 20'!$C$3:$C$15</c:f>
              <c:numCache>
                <c:formatCode>General</c:formatCode>
                <c:ptCount val="13"/>
                <c:pt idx="0">
                  <c:v>18498</c:v>
                </c:pt>
                <c:pt idx="1">
                  <c:v>20174</c:v>
                </c:pt>
                <c:pt idx="2">
                  <c:v>20079</c:v>
                </c:pt>
                <c:pt idx="3">
                  <c:v>19838</c:v>
                </c:pt>
                <c:pt idx="4">
                  <c:v>21613</c:v>
                </c:pt>
                <c:pt idx="5">
                  <c:v>23165</c:v>
                </c:pt>
                <c:pt idx="6">
                  <c:v>23529</c:v>
                </c:pt>
                <c:pt idx="7">
                  <c:v>23520</c:v>
                </c:pt>
                <c:pt idx="8">
                  <c:v>23268</c:v>
                </c:pt>
                <c:pt idx="9">
                  <c:v>23138</c:v>
                </c:pt>
                <c:pt idx="10">
                  <c:v>23168</c:v>
                </c:pt>
                <c:pt idx="11">
                  <c:v>23285</c:v>
                </c:pt>
                <c:pt idx="12">
                  <c:v>23674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53609264"/>
        <c:axId val="253607304"/>
      </c:barChart>
      <c:catAx>
        <c:axId val="25360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3607304"/>
        <c:crossesAt val="17000"/>
        <c:auto val="1"/>
        <c:lblAlgn val="ctr"/>
        <c:lblOffset val="100"/>
        <c:noMultiLvlLbl val="0"/>
      </c:catAx>
      <c:valAx>
        <c:axId val="253607304"/>
        <c:scaling>
          <c:orientation val="minMax"/>
          <c:max val="25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3609264"/>
        <c:crosses val="autoZero"/>
        <c:crossBetween val="between"/>
        <c:majorUnit val="100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XII 20'!$J$3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XII 20'!$H$4:$H$9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XII 20'!$I$4:$I$9</c:f>
              <c:numCache>
                <c:formatCode>General</c:formatCode>
                <c:ptCount val="6"/>
                <c:pt idx="0">
                  <c:v>182</c:v>
                </c:pt>
                <c:pt idx="1">
                  <c:v>1</c:v>
                </c:pt>
                <c:pt idx="2">
                  <c:v>0</c:v>
                </c:pt>
                <c:pt idx="3">
                  <c:v>27</c:v>
                </c:pt>
                <c:pt idx="4">
                  <c:v>44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53610440"/>
        <c:axId val="253614752"/>
      </c:barChart>
      <c:catAx>
        <c:axId val="25361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3614752"/>
        <c:crosses val="autoZero"/>
        <c:auto val="1"/>
        <c:lblAlgn val="ctr"/>
        <c:lblOffset val="100"/>
        <c:noMultiLvlLbl val="0"/>
      </c:catAx>
      <c:valAx>
        <c:axId val="253614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361044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VII 2019r. do XII 2019r. oraz od VII 2020r. do XII 2020r.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'Wykresy XII 20'!$E$6:$E$18</c:f>
              <c:strCache>
                <c:ptCount val="13"/>
                <c:pt idx="0">
                  <c:v>VII 2019r.</c:v>
                </c:pt>
                <c:pt idx="1">
                  <c:v>VIII 2019r.</c:v>
                </c:pt>
                <c:pt idx="2">
                  <c:v>IX 2019r.</c:v>
                </c:pt>
                <c:pt idx="3">
                  <c:v>X 2019r.</c:v>
                </c:pt>
                <c:pt idx="4">
                  <c:v>XI 2019r.</c:v>
                </c:pt>
                <c:pt idx="5">
                  <c:v>XII 2019r.</c:v>
                </c:pt>
                <c:pt idx="7">
                  <c:v>VII 2020r.</c:v>
                </c:pt>
                <c:pt idx="8">
                  <c:v>VIII 2020r.</c:v>
                </c:pt>
                <c:pt idx="9">
                  <c:v>IX 2020r.</c:v>
                </c:pt>
                <c:pt idx="10">
                  <c:v>X 2020r.</c:v>
                </c:pt>
                <c:pt idx="11">
                  <c:v>XI 2020r.</c:v>
                </c:pt>
                <c:pt idx="12">
                  <c:v>XII 2020r.</c:v>
                </c:pt>
              </c:strCache>
            </c:strRef>
          </c:cat>
          <c:val>
            <c:numRef>
              <c:f>'Wykresy XII 20'!$F$6:$F$18</c:f>
              <c:numCache>
                <c:formatCode>General</c:formatCode>
                <c:ptCount val="13"/>
                <c:pt idx="0">
                  <c:v>4729</c:v>
                </c:pt>
                <c:pt idx="1">
                  <c:v>3474</c:v>
                </c:pt>
                <c:pt idx="2">
                  <c:v>3452</c:v>
                </c:pt>
                <c:pt idx="3">
                  <c:v>3763</c:v>
                </c:pt>
                <c:pt idx="4">
                  <c:v>3180</c:v>
                </c:pt>
                <c:pt idx="5">
                  <c:v>2211</c:v>
                </c:pt>
                <c:pt idx="7">
                  <c:v>4509</c:v>
                </c:pt>
                <c:pt idx="8">
                  <c:v>3775</c:v>
                </c:pt>
                <c:pt idx="9">
                  <c:v>3921</c:v>
                </c:pt>
                <c:pt idx="10">
                  <c:v>3694</c:v>
                </c:pt>
                <c:pt idx="11">
                  <c:v>2520</c:v>
                </c:pt>
                <c:pt idx="12">
                  <c:v>4178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53608480"/>
        <c:axId val="253607696"/>
        <c:axId val="0"/>
      </c:bar3DChart>
      <c:catAx>
        <c:axId val="25360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3607696"/>
        <c:crosses val="autoZero"/>
        <c:auto val="1"/>
        <c:lblAlgn val="ctr"/>
        <c:lblOffset val="100"/>
        <c:noMultiLvlLbl val="0"/>
      </c:catAx>
      <c:valAx>
        <c:axId val="2536076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360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grudniu 2020r.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2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839177154137784"/>
          <c:y val="0.30603543307086611"/>
          <c:w val="0.48354465307221201"/>
          <c:h val="0.3875000000000000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5.760751059963648E-2"/>
                  <c:y val="-7.226213910761154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754032348520526"/>
                  <c:y val="-0.1361089238845144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2FCDDEA8-7604-4961-B0C2-0916938FFFE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EEC4D2EF-3E58-44E0-9259-9558030DFF0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074029207887471"/>
                      <c:h val="0.1614248687664042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30520178567422651"/>
                  <c:y val="1.614698162729658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2080220741638"/>
                      <c:h val="0.189878608923884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31333097785853692"/>
                  <c:y val="0.1594378280839893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14826031361461"/>
                      <c:h val="0.12562499999999999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16032303654350899"/>
                  <c:y val="0.1705639763779527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EF88E4A4-BC5E-4215-88EC-3424294E5FB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1730150-6C05-472C-82F6-F613719480C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559548646162819"/>
                      <c:h val="0.1236558398950131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5"/>
              <c:layout>
                <c:manualLayout>
                  <c:x val="3.8818897637795273E-2"/>
                  <c:y val="0.187725065616797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5.920878479933598E-2"/>
                  <c:y val="0.19037959317585287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3816474863718961"/>
                  <c:y val="0.121510170603674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9440967314983"/>
                      <c:h val="0.17490321522309712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1303104740112613"/>
                  <c:y val="-4.16668307086614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0.11083709087646096"/>
                  <c:y val="-0.111539862204724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5.8146577831617204E-2"/>
                  <c:y val="-0.1048881233595800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4BA2C239-4878-4B9B-82A1-349F3350368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F746AFF4-611D-44EE-BA4A-83B891CD7632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35565426116608"/>
                      <c:h val="0.21746259842519686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1"/>
              <c:layout>
                <c:manualLayout>
                  <c:x val="3.9152253404221911E-2"/>
                  <c:y val="-0.194479330708661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50458756757969"/>
                      <c:h val="0.1792903543307086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373353971779169"/>
                  <c:y val="-0.1532736220472441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XII 20'!$J$22:$J$34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
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
społecznie 
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
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XII 20'!$K$22:$K$34</c:f>
              <c:numCache>
                <c:formatCode>0.00%</c:formatCode>
                <c:ptCount val="13"/>
                <c:pt idx="0">
                  <c:v>0.51875957120980087</c:v>
                </c:pt>
                <c:pt idx="1">
                  <c:v>6.4318529862174581E-2</c:v>
                </c:pt>
                <c:pt idx="2">
                  <c:v>3.9433384379785608E-2</c:v>
                </c:pt>
                <c:pt idx="3">
                  <c:v>1.3016845329249618E-2</c:v>
                </c:pt>
                <c:pt idx="4">
                  <c:v>2.6799387442572741E-3</c:v>
                </c:pt>
                <c:pt idx="5">
                  <c:v>4.5941807044410417E-3</c:v>
                </c:pt>
                <c:pt idx="6">
                  <c:v>2.22052067381317E-2</c:v>
                </c:pt>
                <c:pt idx="7">
                  <c:v>1.1868300153139357E-2</c:v>
                </c:pt>
                <c:pt idx="8">
                  <c:v>6.1255742725880554E-3</c:v>
                </c:pt>
                <c:pt idx="9">
                  <c:v>0.17036753445635527</c:v>
                </c:pt>
                <c:pt idx="10">
                  <c:v>3.5987748851454823E-2</c:v>
                </c:pt>
                <c:pt idx="11">
                  <c:v>6.8912710566615618E-3</c:v>
                </c:pt>
                <c:pt idx="12">
                  <c:v>0.1037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400051</xdr:colOff>
      <xdr:row>19</xdr:row>
      <xdr:rowOff>114300</xdr:rowOff>
    </xdr:from>
    <xdr:to>
      <xdr:col>27</xdr:col>
      <xdr:colOff>590551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20r/Arkusz%20robocz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20"/>
      <sheetName val="Stan i struktura II 20"/>
      <sheetName val="Stan i struktura III 20"/>
      <sheetName val="Stan i struktura IV 20"/>
      <sheetName val="Stan i struktura V 20"/>
      <sheetName val="Stan i struktura VI 20"/>
      <sheetName val="Stan i struktura VII 20"/>
      <sheetName val="Stan i struktura VIII 20"/>
      <sheetName val="Stan i struktura IX 20"/>
      <sheetName val="Stan i struktura X 20"/>
      <sheetName val="Stan i struktura XI 20"/>
      <sheetName val="Stan i struktura XII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E6">
            <v>2333</v>
          </cell>
          <cell r="F6">
            <v>1420</v>
          </cell>
          <cell r="G6">
            <v>1668</v>
          </cell>
          <cell r="H6">
            <v>1813</v>
          </cell>
          <cell r="I6">
            <v>1933</v>
          </cell>
          <cell r="J6">
            <v>625</v>
          </cell>
          <cell r="K6">
            <v>1704</v>
          </cell>
          <cell r="L6">
            <v>768</v>
          </cell>
          <cell r="M6">
            <v>1318</v>
          </cell>
          <cell r="N6">
            <v>1150</v>
          </cell>
          <cell r="O6">
            <v>2747</v>
          </cell>
          <cell r="P6">
            <v>2010</v>
          </cell>
          <cell r="Q6">
            <v>1784</v>
          </cell>
          <cell r="R6">
            <v>2012</v>
          </cell>
          <cell r="S6">
            <v>23285</v>
          </cell>
        </row>
        <row r="46">
          <cell r="E46">
            <v>7661</v>
          </cell>
          <cell r="F46">
            <v>2516</v>
          </cell>
          <cell r="G46">
            <v>2065</v>
          </cell>
          <cell r="H46">
            <v>1861</v>
          </cell>
          <cell r="I46">
            <v>2193</v>
          </cell>
          <cell r="J46">
            <v>1167</v>
          </cell>
          <cell r="K46">
            <v>1421</v>
          </cell>
          <cell r="L46">
            <v>994</v>
          </cell>
          <cell r="M46">
            <v>3209</v>
          </cell>
          <cell r="N46">
            <v>2335</v>
          </cell>
          <cell r="O46">
            <v>6260</v>
          </cell>
          <cell r="P46">
            <v>1569</v>
          </cell>
          <cell r="Q46">
            <v>1675</v>
          </cell>
          <cell r="R46">
            <v>2597</v>
          </cell>
          <cell r="S46">
            <v>37523</v>
          </cell>
        </row>
        <row r="49">
          <cell r="E49">
            <v>48</v>
          </cell>
          <cell r="F49">
            <v>39</v>
          </cell>
          <cell r="G49">
            <v>45</v>
          </cell>
          <cell r="H49">
            <v>32</v>
          </cell>
          <cell r="I49">
            <v>64</v>
          </cell>
          <cell r="J49">
            <v>12</v>
          </cell>
          <cell r="K49">
            <v>62</v>
          </cell>
          <cell r="L49">
            <v>37</v>
          </cell>
          <cell r="M49">
            <v>1</v>
          </cell>
          <cell r="N49">
            <v>34</v>
          </cell>
          <cell r="O49">
            <v>63</v>
          </cell>
          <cell r="P49">
            <v>18</v>
          </cell>
          <cell r="Q49">
            <v>171</v>
          </cell>
          <cell r="R49">
            <v>131</v>
          </cell>
          <cell r="S49">
            <v>757</v>
          </cell>
        </row>
        <row r="51">
          <cell r="E51">
            <v>7</v>
          </cell>
          <cell r="F51">
            <v>22</v>
          </cell>
          <cell r="G51">
            <v>24</v>
          </cell>
          <cell r="H51">
            <v>52</v>
          </cell>
          <cell r="I51">
            <v>41</v>
          </cell>
          <cell r="J51">
            <v>3</v>
          </cell>
          <cell r="K51">
            <v>37</v>
          </cell>
          <cell r="L51">
            <v>22</v>
          </cell>
          <cell r="M51">
            <v>12</v>
          </cell>
          <cell r="N51">
            <v>12</v>
          </cell>
          <cell r="O51">
            <v>7</v>
          </cell>
          <cell r="P51">
            <v>32</v>
          </cell>
          <cell r="Q51">
            <v>167</v>
          </cell>
          <cell r="R51">
            <v>20</v>
          </cell>
          <cell r="S51">
            <v>458</v>
          </cell>
        </row>
        <row r="53">
          <cell r="E53">
            <v>67</v>
          </cell>
          <cell r="F53">
            <v>39</v>
          </cell>
          <cell r="G53">
            <v>60</v>
          </cell>
          <cell r="H53">
            <v>75</v>
          </cell>
          <cell r="I53">
            <v>62</v>
          </cell>
          <cell r="J53">
            <v>25</v>
          </cell>
          <cell r="K53">
            <v>30</v>
          </cell>
          <cell r="L53">
            <v>21</v>
          </cell>
          <cell r="M53">
            <v>25</v>
          </cell>
          <cell r="N53">
            <v>50</v>
          </cell>
          <cell r="O53">
            <v>51</v>
          </cell>
          <cell r="P53">
            <v>20</v>
          </cell>
          <cell r="Q53">
            <v>55</v>
          </cell>
          <cell r="R53">
            <v>78</v>
          </cell>
          <cell r="S53">
            <v>658</v>
          </cell>
        </row>
        <row r="55">
          <cell r="E55">
            <v>43</v>
          </cell>
          <cell r="F55">
            <v>24</v>
          </cell>
          <cell r="G55">
            <v>36</v>
          </cell>
          <cell r="H55">
            <v>32</v>
          </cell>
          <cell r="I55">
            <v>16</v>
          </cell>
          <cell r="J55">
            <v>15</v>
          </cell>
          <cell r="K55">
            <v>21</v>
          </cell>
          <cell r="L55">
            <v>26</v>
          </cell>
          <cell r="M55">
            <v>1</v>
          </cell>
          <cell r="N55">
            <v>17</v>
          </cell>
          <cell r="O55">
            <v>24</v>
          </cell>
          <cell r="P55">
            <v>12</v>
          </cell>
          <cell r="Q55">
            <v>45</v>
          </cell>
          <cell r="R55">
            <v>31</v>
          </cell>
          <cell r="S55">
            <v>343</v>
          </cell>
        </row>
        <row r="57">
          <cell r="E57">
            <v>35</v>
          </cell>
          <cell r="F57">
            <v>25</v>
          </cell>
          <cell r="G57">
            <v>15</v>
          </cell>
          <cell r="H57">
            <v>52</v>
          </cell>
          <cell r="I57">
            <v>34</v>
          </cell>
          <cell r="J57">
            <v>3</v>
          </cell>
          <cell r="K57">
            <v>51</v>
          </cell>
          <cell r="L57">
            <v>6</v>
          </cell>
          <cell r="M57">
            <v>28</v>
          </cell>
          <cell r="N57">
            <v>15</v>
          </cell>
          <cell r="O57">
            <v>31</v>
          </cell>
          <cell r="P57">
            <v>13</v>
          </cell>
          <cell r="Q57">
            <v>57</v>
          </cell>
          <cell r="R57">
            <v>22</v>
          </cell>
          <cell r="S57">
            <v>387</v>
          </cell>
        </row>
        <row r="59">
          <cell r="E59">
            <v>23</v>
          </cell>
          <cell r="F59">
            <v>11</v>
          </cell>
          <cell r="G59">
            <v>15</v>
          </cell>
          <cell r="H59">
            <v>45</v>
          </cell>
          <cell r="I59">
            <v>72</v>
          </cell>
          <cell r="J59">
            <v>0</v>
          </cell>
          <cell r="K59">
            <v>10</v>
          </cell>
          <cell r="L59">
            <v>13</v>
          </cell>
          <cell r="M59">
            <v>23</v>
          </cell>
          <cell r="N59">
            <v>42</v>
          </cell>
          <cell r="O59">
            <v>24</v>
          </cell>
          <cell r="P59">
            <v>6</v>
          </cell>
          <cell r="Q59">
            <v>3</v>
          </cell>
          <cell r="R59">
            <v>21</v>
          </cell>
          <cell r="S59">
            <v>308</v>
          </cell>
        </row>
        <row r="61">
          <cell r="E61">
            <v>113</v>
          </cell>
          <cell r="F61">
            <v>69</v>
          </cell>
          <cell r="G61">
            <v>145</v>
          </cell>
          <cell r="H61">
            <v>242</v>
          </cell>
          <cell r="I61">
            <v>211</v>
          </cell>
          <cell r="J61">
            <v>35</v>
          </cell>
          <cell r="K61">
            <v>398</v>
          </cell>
          <cell r="L61">
            <v>92</v>
          </cell>
          <cell r="M61">
            <v>164</v>
          </cell>
          <cell r="N61">
            <v>33</v>
          </cell>
          <cell r="O61">
            <v>148</v>
          </cell>
          <cell r="P61">
            <v>109</v>
          </cell>
          <cell r="Q61">
            <v>77</v>
          </cell>
          <cell r="R61">
            <v>257</v>
          </cell>
          <cell r="S61">
            <v>2093</v>
          </cell>
        </row>
        <row r="63">
          <cell r="E63">
            <v>0</v>
          </cell>
          <cell r="F63">
            <v>27</v>
          </cell>
          <cell r="G63">
            <v>30</v>
          </cell>
          <cell r="H63">
            <v>14</v>
          </cell>
          <cell r="I63">
            <v>25</v>
          </cell>
          <cell r="J63">
            <v>24</v>
          </cell>
          <cell r="K63">
            <v>79</v>
          </cell>
          <cell r="L63">
            <v>9</v>
          </cell>
          <cell r="M63">
            <v>33</v>
          </cell>
          <cell r="N63">
            <v>40</v>
          </cell>
          <cell r="O63">
            <v>55</v>
          </cell>
          <cell r="P63">
            <v>18</v>
          </cell>
          <cell r="Q63">
            <v>82</v>
          </cell>
          <cell r="R63">
            <v>465</v>
          </cell>
          <cell r="S63">
            <v>901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3" t="s">
        <v>0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5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38" t="s">
        <v>19</v>
      </c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266"/>
    </row>
    <row r="5" spans="2:27" ht="29.1" customHeight="1" thickTop="1" thickBot="1">
      <c r="B5" s="14" t="s">
        <v>20</v>
      </c>
      <c r="C5" s="267" t="s">
        <v>21</v>
      </c>
      <c r="D5" s="268"/>
      <c r="E5" s="15">
        <v>4</v>
      </c>
      <c r="F5" s="15">
        <v>5.2</v>
      </c>
      <c r="G5" s="15">
        <v>9.1999999999999993</v>
      </c>
      <c r="H5" s="15">
        <v>9.1</v>
      </c>
      <c r="I5" s="15">
        <v>7.1</v>
      </c>
      <c r="J5" s="15">
        <v>3.6</v>
      </c>
      <c r="K5" s="15">
        <v>9.9</v>
      </c>
      <c r="L5" s="15">
        <v>6.5</v>
      </c>
      <c r="M5" s="15">
        <v>5.0999999999999996</v>
      </c>
      <c r="N5" s="15">
        <v>8.6999999999999993</v>
      </c>
      <c r="O5" s="15">
        <v>4</v>
      </c>
      <c r="P5" s="15">
        <v>7.9</v>
      </c>
      <c r="Q5" s="15">
        <v>8.8000000000000007</v>
      </c>
      <c r="R5" s="16">
        <v>6.3</v>
      </c>
      <c r="S5" s="17">
        <v>6.1</v>
      </c>
      <c r="T5" s="1" t="s">
        <v>22</v>
      </c>
    </row>
    <row r="6" spans="2:27" s="4" customFormat="1" ht="28.5" customHeight="1" thickTop="1" thickBot="1">
      <c r="B6" s="18" t="s">
        <v>23</v>
      </c>
      <c r="C6" s="269" t="s">
        <v>24</v>
      </c>
      <c r="D6" s="270"/>
      <c r="E6" s="19">
        <v>2210</v>
      </c>
      <c r="F6" s="20">
        <v>1404</v>
      </c>
      <c r="G6" s="20">
        <v>1660</v>
      </c>
      <c r="H6" s="20">
        <v>1928</v>
      </c>
      <c r="I6" s="20">
        <v>1936</v>
      </c>
      <c r="J6" s="20">
        <v>643</v>
      </c>
      <c r="K6" s="20">
        <v>1756</v>
      </c>
      <c r="L6" s="20">
        <v>776</v>
      </c>
      <c r="M6" s="20">
        <v>1385</v>
      </c>
      <c r="N6" s="20">
        <v>1200</v>
      </c>
      <c r="O6" s="20">
        <v>2741</v>
      </c>
      <c r="P6" s="20">
        <v>2070</v>
      </c>
      <c r="Q6" s="20">
        <v>1828</v>
      </c>
      <c r="R6" s="21">
        <v>2137</v>
      </c>
      <c r="S6" s="22">
        <f>SUM(E6:R6)</f>
        <v>23674</v>
      </c>
    </row>
    <row r="7" spans="2:27" s="4" customFormat="1" ht="29.1" customHeight="1" thickTop="1" thickBot="1">
      <c r="B7" s="23"/>
      <c r="C7" s="271" t="s">
        <v>25</v>
      </c>
      <c r="D7" s="271"/>
      <c r="E7" s="24">
        <f>'[1]Stan i struktura XI 20'!E6</f>
        <v>2333</v>
      </c>
      <c r="F7" s="25">
        <f>'[1]Stan i struktura XI 20'!F6</f>
        <v>1420</v>
      </c>
      <c r="G7" s="25">
        <f>'[1]Stan i struktura XI 20'!G6</f>
        <v>1668</v>
      </c>
      <c r="H7" s="25">
        <f>'[1]Stan i struktura XI 20'!H6</f>
        <v>1813</v>
      </c>
      <c r="I7" s="25">
        <f>'[1]Stan i struktura XI 20'!I6</f>
        <v>1933</v>
      </c>
      <c r="J7" s="25">
        <f>'[1]Stan i struktura XI 20'!J6</f>
        <v>625</v>
      </c>
      <c r="K7" s="25">
        <f>'[1]Stan i struktura XI 20'!K6</f>
        <v>1704</v>
      </c>
      <c r="L7" s="25">
        <f>'[1]Stan i struktura XI 20'!L6</f>
        <v>768</v>
      </c>
      <c r="M7" s="25">
        <f>'[1]Stan i struktura XI 20'!M6</f>
        <v>1318</v>
      </c>
      <c r="N7" s="25">
        <f>'[1]Stan i struktura XI 20'!N6</f>
        <v>1150</v>
      </c>
      <c r="O7" s="25">
        <f>'[1]Stan i struktura XI 20'!O6</f>
        <v>2747</v>
      </c>
      <c r="P7" s="25">
        <f>'[1]Stan i struktura XI 20'!P6</f>
        <v>2010</v>
      </c>
      <c r="Q7" s="25">
        <f>'[1]Stan i struktura XI 20'!Q6</f>
        <v>1784</v>
      </c>
      <c r="R7" s="25">
        <f>'[1]Stan i struktura XI 20'!R6</f>
        <v>2012</v>
      </c>
      <c r="S7" s="25">
        <f>'[1]Stan i struktura XI 20'!S6</f>
        <v>23285</v>
      </c>
      <c r="T7" s="26"/>
      <c r="V7" s="27">
        <f>SUM(E7:R7)</f>
        <v>23285</v>
      </c>
    </row>
    <row r="8" spans="2:27" ht="29.1" customHeight="1" thickTop="1" thickBot="1">
      <c r="B8" s="28"/>
      <c r="C8" s="249" t="s">
        <v>26</v>
      </c>
      <c r="D8" s="242"/>
      <c r="E8" s="29">
        <f t="shared" ref="E8:S8" si="0">E6-E7</f>
        <v>-123</v>
      </c>
      <c r="F8" s="29">
        <f t="shared" si="0"/>
        <v>-16</v>
      </c>
      <c r="G8" s="29">
        <f t="shared" si="0"/>
        <v>-8</v>
      </c>
      <c r="H8" s="29">
        <f t="shared" si="0"/>
        <v>115</v>
      </c>
      <c r="I8" s="29">
        <f t="shared" si="0"/>
        <v>3</v>
      </c>
      <c r="J8" s="29">
        <f t="shared" si="0"/>
        <v>18</v>
      </c>
      <c r="K8" s="29">
        <f t="shared" si="0"/>
        <v>52</v>
      </c>
      <c r="L8" s="29">
        <f t="shared" si="0"/>
        <v>8</v>
      </c>
      <c r="M8" s="29">
        <f t="shared" si="0"/>
        <v>67</v>
      </c>
      <c r="N8" s="29">
        <f t="shared" si="0"/>
        <v>50</v>
      </c>
      <c r="O8" s="29">
        <f t="shared" si="0"/>
        <v>-6</v>
      </c>
      <c r="P8" s="29">
        <f t="shared" si="0"/>
        <v>60</v>
      </c>
      <c r="Q8" s="29">
        <f t="shared" si="0"/>
        <v>44</v>
      </c>
      <c r="R8" s="30">
        <f t="shared" si="0"/>
        <v>125</v>
      </c>
      <c r="S8" s="31">
        <f t="shared" si="0"/>
        <v>389</v>
      </c>
      <c r="T8" s="32"/>
    </row>
    <row r="9" spans="2:27" ht="29.1" customHeight="1" thickTop="1" thickBot="1">
      <c r="B9" s="33"/>
      <c r="C9" s="245" t="s">
        <v>27</v>
      </c>
      <c r="D9" s="246"/>
      <c r="E9" s="34">
        <f t="shared" ref="E9:S9" si="1">E6/E7*100</f>
        <v>94.727818259751402</v>
      </c>
      <c r="F9" s="34">
        <f t="shared" si="1"/>
        <v>98.873239436619713</v>
      </c>
      <c r="G9" s="34">
        <f t="shared" si="1"/>
        <v>99.520383693045574</v>
      </c>
      <c r="H9" s="34">
        <f t="shared" si="1"/>
        <v>106.34307777164919</v>
      </c>
      <c r="I9" s="34">
        <f t="shared" si="1"/>
        <v>100.1551991722711</v>
      </c>
      <c r="J9" s="34">
        <f t="shared" si="1"/>
        <v>102.88</v>
      </c>
      <c r="K9" s="34">
        <f t="shared" si="1"/>
        <v>103.05164319248827</v>
      </c>
      <c r="L9" s="34">
        <f t="shared" si="1"/>
        <v>101.04166666666667</v>
      </c>
      <c r="M9" s="34">
        <f t="shared" si="1"/>
        <v>105.0834597875569</v>
      </c>
      <c r="N9" s="34">
        <f t="shared" si="1"/>
        <v>104.34782608695652</v>
      </c>
      <c r="O9" s="34">
        <f t="shared" si="1"/>
        <v>99.781579905351293</v>
      </c>
      <c r="P9" s="34">
        <f t="shared" si="1"/>
        <v>102.98507462686568</v>
      </c>
      <c r="Q9" s="34">
        <f t="shared" si="1"/>
        <v>102.46636771300447</v>
      </c>
      <c r="R9" s="35">
        <f t="shared" si="1"/>
        <v>106.2127236580517</v>
      </c>
      <c r="S9" s="36">
        <f t="shared" si="1"/>
        <v>101.67060339274209</v>
      </c>
      <c r="T9" s="32"/>
      <c r="AA9" s="37"/>
    </row>
    <row r="10" spans="2:27" s="4" customFormat="1" ht="29.1" customHeight="1" thickTop="1" thickBot="1">
      <c r="B10" s="38" t="s">
        <v>28</v>
      </c>
      <c r="C10" s="247" t="s">
        <v>29</v>
      </c>
      <c r="D10" s="248"/>
      <c r="E10" s="39">
        <v>195</v>
      </c>
      <c r="F10" s="40">
        <v>117</v>
      </c>
      <c r="G10" s="41">
        <v>155</v>
      </c>
      <c r="H10" s="41">
        <v>326</v>
      </c>
      <c r="I10" s="41">
        <v>360</v>
      </c>
      <c r="J10" s="41">
        <v>78</v>
      </c>
      <c r="K10" s="41">
        <v>303</v>
      </c>
      <c r="L10" s="41">
        <v>87</v>
      </c>
      <c r="M10" s="42">
        <v>211</v>
      </c>
      <c r="N10" s="42">
        <v>127</v>
      </c>
      <c r="O10" s="42">
        <v>275</v>
      </c>
      <c r="P10" s="42">
        <v>197</v>
      </c>
      <c r="Q10" s="42">
        <v>223</v>
      </c>
      <c r="R10" s="42">
        <v>347</v>
      </c>
      <c r="S10" s="43">
        <f>SUM(E10:R10)</f>
        <v>3001</v>
      </c>
      <c r="T10" s="26"/>
    </row>
    <row r="11" spans="2:27" ht="29.1" customHeight="1" thickTop="1" thickBot="1">
      <c r="B11" s="44"/>
      <c r="C11" s="249" t="s">
        <v>30</v>
      </c>
      <c r="D11" s="242"/>
      <c r="E11" s="45">
        <f t="shared" ref="E11:S11" si="2">E76/E10*100</f>
        <v>22.564102564102566</v>
      </c>
      <c r="F11" s="45">
        <f t="shared" si="2"/>
        <v>23.076923076923077</v>
      </c>
      <c r="G11" s="45">
        <f t="shared" si="2"/>
        <v>10.32258064516129</v>
      </c>
      <c r="H11" s="45">
        <f t="shared" si="2"/>
        <v>9.5092024539877311</v>
      </c>
      <c r="I11" s="45">
        <f t="shared" si="2"/>
        <v>9.7222222222222232</v>
      </c>
      <c r="J11" s="45">
        <f t="shared" si="2"/>
        <v>19.230769230769234</v>
      </c>
      <c r="K11" s="45">
        <f t="shared" si="2"/>
        <v>8.9108910891089099</v>
      </c>
      <c r="L11" s="45">
        <f t="shared" si="2"/>
        <v>14.942528735632186</v>
      </c>
      <c r="M11" s="45">
        <f t="shared" si="2"/>
        <v>8.5308056872037916</v>
      </c>
      <c r="N11" s="45">
        <f t="shared" si="2"/>
        <v>14.173228346456693</v>
      </c>
      <c r="O11" s="45">
        <f t="shared" si="2"/>
        <v>20</v>
      </c>
      <c r="P11" s="45">
        <f t="shared" si="2"/>
        <v>14.213197969543149</v>
      </c>
      <c r="Q11" s="45">
        <f t="shared" si="2"/>
        <v>11.659192825112108</v>
      </c>
      <c r="R11" s="46">
        <f t="shared" si="2"/>
        <v>13.544668587896252</v>
      </c>
      <c r="S11" s="47">
        <f t="shared" si="2"/>
        <v>13.328890369876708</v>
      </c>
      <c r="T11" s="32"/>
    </row>
    <row r="12" spans="2:27" ht="29.1" customHeight="1" thickTop="1" thickBot="1">
      <c r="B12" s="48" t="s">
        <v>31</v>
      </c>
      <c r="C12" s="250" t="s">
        <v>32</v>
      </c>
      <c r="D12" s="251"/>
      <c r="E12" s="39">
        <v>318</v>
      </c>
      <c r="F12" s="41">
        <v>133</v>
      </c>
      <c r="G12" s="41">
        <v>163</v>
      </c>
      <c r="H12" s="41">
        <v>211</v>
      </c>
      <c r="I12" s="41">
        <v>357</v>
      </c>
      <c r="J12" s="41">
        <v>60</v>
      </c>
      <c r="K12" s="41">
        <v>251</v>
      </c>
      <c r="L12" s="41">
        <v>79</v>
      </c>
      <c r="M12" s="42">
        <v>144</v>
      </c>
      <c r="N12" s="42">
        <v>77</v>
      </c>
      <c r="O12" s="42">
        <v>281</v>
      </c>
      <c r="P12" s="42">
        <v>137</v>
      </c>
      <c r="Q12" s="42">
        <v>179</v>
      </c>
      <c r="R12" s="42">
        <v>222</v>
      </c>
      <c r="S12" s="43">
        <f>SUM(E12:R12)</f>
        <v>2612</v>
      </c>
      <c r="T12" s="32"/>
    </row>
    <row r="13" spans="2:27" ht="29.1" customHeight="1" thickTop="1" thickBot="1">
      <c r="B13" s="44" t="s">
        <v>22</v>
      </c>
      <c r="C13" s="252" t="s">
        <v>33</v>
      </c>
      <c r="D13" s="253"/>
      <c r="E13" s="49">
        <v>165</v>
      </c>
      <c r="F13" s="50">
        <v>86</v>
      </c>
      <c r="G13" s="50">
        <v>92</v>
      </c>
      <c r="H13" s="50">
        <v>156</v>
      </c>
      <c r="I13" s="50">
        <v>181</v>
      </c>
      <c r="J13" s="50">
        <v>47</v>
      </c>
      <c r="K13" s="50">
        <v>178</v>
      </c>
      <c r="L13" s="50">
        <v>48</v>
      </c>
      <c r="M13" s="51">
        <v>103</v>
      </c>
      <c r="N13" s="51">
        <v>58</v>
      </c>
      <c r="O13" s="51">
        <v>217</v>
      </c>
      <c r="P13" s="51">
        <v>89</v>
      </c>
      <c r="Q13" s="51">
        <v>112</v>
      </c>
      <c r="R13" s="51">
        <v>135</v>
      </c>
      <c r="S13" s="52">
        <f t="shared" ref="S13:S15" si="3">SUM(E13:R13)</f>
        <v>1667</v>
      </c>
      <c r="T13" s="32"/>
    </row>
    <row r="14" spans="2:27" s="4" customFormat="1" ht="29.1" customHeight="1" thickTop="1" thickBot="1">
      <c r="B14" s="18" t="s">
        <v>22</v>
      </c>
      <c r="C14" s="254" t="s">
        <v>34</v>
      </c>
      <c r="D14" s="255"/>
      <c r="E14" s="49">
        <v>126</v>
      </c>
      <c r="F14" s="50">
        <v>65</v>
      </c>
      <c r="G14" s="50">
        <v>81</v>
      </c>
      <c r="H14" s="50">
        <v>136</v>
      </c>
      <c r="I14" s="50">
        <v>155</v>
      </c>
      <c r="J14" s="50">
        <v>37</v>
      </c>
      <c r="K14" s="50">
        <v>123</v>
      </c>
      <c r="L14" s="50">
        <v>40</v>
      </c>
      <c r="M14" s="51">
        <v>95</v>
      </c>
      <c r="N14" s="51">
        <v>48</v>
      </c>
      <c r="O14" s="51">
        <v>180</v>
      </c>
      <c r="P14" s="51">
        <v>79</v>
      </c>
      <c r="Q14" s="51">
        <v>77</v>
      </c>
      <c r="R14" s="51">
        <v>113</v>
      </c>
      <c r="S14" s="52">
        <f t="shared" si="3"/>
        <v>1355</v>
      </c>
      <c r="T14" s="26"/>
    </row>
    <row r="15" spans="2:27" s="4" customFormat="1" ht="29.1" customHeight="1" thickTop="1" thickBot="1">
      <c r="B15" s="53" t="s">
        <v>22</v>
      </c>
      <c r="C15" s="256" t="s">
        <v>35</v>
      </c>
      <c r="D15" s="257"/>
      <c r="E15" s="54">
        <v>82</v>
      </c>
      <c r="F15" s="55">
        <v>13</v>
      </c>
      <c r="G15" s="55">
        <v>37</v>
      </c>
      <c r="H15" s="55">
        <v>12</v>
      </c>
      <c r="I15" s="55">
        <v>139</v>
      </c>
      <c r="J15" s="55">
        <v>3</v>
      </c>
      <c r="K15" s="55">
        <v>27</v>
      </c>
      <c r="L15" s="55">
        <v>15</v>
      </c>
      <c r="M15" s="56">
        <v>14</v>
      </c>
      <c r="N15" s="56">
        <v>5</v>
      </c>
      <c r="O15" s="56">
        <v>21</v>
      </c>
      <c r="P15" s="56">
        <v>23</v>
      </c>
      <c r="Q15" s="56">
        <v>28</v>
      </c>
      <c r="R15" s="56">
        <v>26</v>
      </c>
      <c r="S15" s="52">
        <f t="shared" si="3"/>
        <v>445</v>
      </c>
      <c r="T15" s="26"/>
    </row>
    <row r="16" spans="2:27" ht="29.1" customHeight="1" thickBot="1">
      <c r="B16" s="238" t="s">
        <v>36</v>
      </c>
      <c r="C16" s="258"/>
      <c r="D16" s="258"/>
      <c r="E16" s="258"/>
      <c r="F16" s="258"/>
      <c r="G16" s="258"/>
      <c r="H16" s="258"/>
      <c r="I16" s="258"/>
      <c r="J16" s="258"/>
      <c r="K16" s="258"/>
      <c r="L16" s="258"/>
      <c r="M16" s="258"/>
      <c r="N16" s="258"/>
      <c r="O16" s="258"/>
      <c r="P16" s="258"/>
      <c r="Q16" s="258"/>
      <c r="R16" s="258"/>
      <c r="S16" s="259"/>
    </row>
    <row r="17" spans="2:19" ht="29.1" customHeight="1" thickTop="1" thickBot="1">
      <c r="B17" s="260" t="s">
        <v>20</v>
      </c>
      <c r="C17" s="261" t="s">
        <v>37</v>
      </c>
      <c r="D17" s="262"/>
      <c r="E17" s="57">
        <v>1224</v>
      </c>
      <c r="F17" s="58">
        <v>835</v>
      </c>
      <c r="G17" s="58">
        <v>949</v>
      </c>
      <c r="H17" s="58">
        <v>1061</v>
      </c>
      <c r="I17" s="58">
        <v>1128</v>
      </c>
      <c r="J17" s="58">
        <v>310</v>
      </c>
      <c r="K17" s="58">
        <v>1057</v>
      </c>
      <c r="L17" s="58">
        <v>412</v>
      </c>
      <c r="M17" s="59">
        <v>703</v>
      </c>
      <c r="N17" s="59">
        <v>739</v>
      </c>
      <c r="O17" s="59">
        <v>1479</v>
      </c>
      <c r="P17" s="59">
        <v>1175</v>
      </c>
      <c r="Q17" s="59">
        <v>1121</v>
      </c>
      <c r="R17" s="59">
        <v>1207</v>
      </c>
      <c r="S17" s="52">
        <f>SUM(E17:R17)</f>
        <v>13400</v>
      </c>
    </row>
    <row r="18" spans="2:19" ht="29.1" customHeight="1" thickTop="1" thickBot="1">
      <c r="B18" s="199"/>
      <c r="C18" s="226" t="s">
        <v>38</v>
      </c>
      <c r="D18" s="227"/>
      <c r="E18" s="60">
        <f t="shared" ref="E18:S18" si="4">E17/E6*100</f>
        <v>55.384615384615387</v>
      </c>
      <c r="F18" s="60">
        <f t="shared" si="4"/>
        <v>59.472934472934469</v>
      </c>
      <c r="G18" s="60">
        <f t="shared" si="4"/>
        <v>57.168674698795186</v>
      </c>
      <c r="H18" s="60">
        <f t="shared" si="4"/>
        <v>55.031120331950213</v>
      </c>
      <c r="I18" s="60">
        <f t="shared" si="4"/>
        <v>58.264462809917347</v>
      </c>
      <c r="J18" s="60">
        <f t="shared" si="4"/>
        <v>48.211508553654738</v>
      </c>
      <c r="K18" s="60">
        <f t="shared" si="4"/>
        <v>60.193621867881554</v>
      </c>
      <c r="L18" s="60">
        <f t="shared" si="4"/>
        <v>53.092783505154642</v>
      </c>
      <c r="M18" s="60">
        <f t="shared" si="4"/>
        <v>50.758122743682307</v>
      </c>
      <c r="N18" s="60">
        <f t="shared" si="4"/>
        <v>61.583333333333336</v>
      </c>
      <c r="O18" s="60">
        <f t="shared" si="4"/>
        <v>53.958409339657052</v>
      </c>
      <c r="P18" s="60">
        <f t="shared" si="4"/>
        <v>56.763285024154584</v>
      </c>
      <c r="Q18" s="60">
        <f t="shared" si="4"/>
        <v>61.323851203501093</v>
      </c>
      <c r="R18" s="61">
        <f t="shared" si="4"/>
        <v>56.481048198408992</v>
      </c>
      <c r="S18" s="62">
        <f t="shared" si="4"/>
        <v>56.602179606319169</v>
      </c>
    </row>
    <row r="19" spans="2:19" ht="29.1" customHeight="1" thickTop="1" thickBot="1">
      <c r="B19" s="231" t="s">
        <v>23</v>
      </c>
      <c r="C19" s="241" t="s">
        <v>39</v>
      </c>
      <c r="D19" s="242"/>
      <c r="E19" s="49">
        <v>0</v>
      </c>
      <c r="F19" s="50">
        <v>959</v>
      </c>
      <c r="G19" s="50">
        <v>869</v>
      </c>
      <c r="H19" s="50">
        <v>1089</v>
      </c>
      <c r="I19" s="50">
        <v>800</v>
      </c>
      <c r="J19" s="50">
        <v>294</v>
      </c>
      <c r="K19" s="50">
        <v>1013</v>
      </c>
      <c r="L19" s="50">
        <v>435</v>
      </c>
      <c r="M19" s="51">
        <v>798</v>
      </c>
      <c r="N19" s="51">
        <v>585</v>
      </c>
      <c r="O19" s="51">
        <v>0</v>
      </c>
      <c r="P19" s="51">
        <v>1242</v>
      </c>
      <c r="Q19" s="51">
        <v>915</v>
      </c>
      <c r="R19" s="51">
        <v>991</v>
      </c>
      <c r="S19" s="63">
        <f>SUM(E19:R19)</f>
        <v>9990</v>
      </c>
    </row>
    <row r="20" spans="2:19" ht="29.1" customHeight="1" thickTop="1" thickBot="1">
      <c r="B20" s="199"/>
      <c r="C20" s="226" t="s">
        <v>38</v>
      </c>
      <c r="D20" s="227"/>
      <c r="E20" s="60">
        <f t="shared" ref="E20:S20" si="5">E19/E6*100</f>
        <v>0</v>
      </c>
      <c r="F20" s="60">
        <f t="shared" si="5"/>
        <v>68.304843304843317</v>
      </c>
      <c r="G20" s="60">
        <f t="shared" si="5"/>
        <v>52.349397590361448</v>
      </c>
      <c r="H20" s="60">
        <f t="shared" si="5"/>
        <v>56.483402489626556</v>
      </c>
      <c r="I20" s="60">
        <f t="shared" si="5"/>
        <v>41.32231404958678</v>
      </c>
      <c r="J20" s="60">
        <f t="shared" si="5"/>
        <v>45.723172628304823</v>
      </c>
      <c r="K20" s="60">
        <f t="shared" si="5"/>
        <v>57.687927107061498</v>
      </c>
      <c r="L20" s="60">
        <f t="shared" si="5"/>
        <v>56.056701030927833</v>
      </c>
      <c r="M20" s="60">
        <f t="shared" si="5"/>
        <v>57.61732851985559</v>
      </c>
      <c r="N20" s="60">
        <f t="shared" si="5"/>
        <v>48.75</v>
      </c>
      <c r="O20" s="60">
        <f t="shared" si="5"/>
        <v>0</v>
      </c>
      <c r="P20" s="60">
        <f t="shared" si="5"/>
        <v>60</v>
      </c>
      <c r="Q20" s="60">
        <f t="shared" si="5"/>
        <v>50.054704595185996</v>
      </c>
      <c r="R20" s="61">
        <f t="shared" si="5"/>
        <v>46.373420683200749</v>
      </c>
      <c r="S20" s="62">
        <f t="shared" si="5"/>
        <v>42.198192109487202</v>
      </c>
    </row>
    <row r="21" spans="2:19" s="4" customFormat="1" ht="29.1" customHeight="1" thickTop="1" thickBot="1">
      <c r="B21" s="223" t="s">
        <v>28</v>
      </c>
      <c r="C21" s="224" t="s">
        <v>40</v>
      </c>
      <c r="D21" s="225"/>
      <c r="E21" s="49">
        <v>459</v>
      </c>
      <c r="F21" s="50">
        <v>302</v>
      </c>
      <c r="G21" s="50">
        <v>376</v>
      </c>
      <c r="H21" s="50">
        <v>406</v>
      </c>
      <c r="I21" s="50">
        <v>340</v>
      </c>
      <c r="J21" s="50">
        <v>110</v>
      </c>
      <c r="K21" s="50">
        <v>410</v>
      </c>
      <c r="L21" s="50">
        <v>152</v>
      </c>
      <c r="M21" s="51">
        <v>237</v>
      </c>
      <c r="N21" s="51">
        <v>145</v>
      </c>
      <c r="O21" s="51">
        <v>475</v>
      </c>
      <c r="P21" s="51">
        <v>333</v>
      </c>
      <c r="Q21" s="51">
        <v>409</v>
      </c>
      <c r="R21" s="51">
        <v>302</v>
      </c>
      <c r="S21" s="52">
        <f>SUM(E21:R21)</f>
        <v>4456</v>
      </c>
    </row>
    <row r="22" spans="2:19" ht="29.1" customHeight="1" thickTop="1" thickBot="1">
      <c r="B22" s="199"/>
      <c r="C22" s="226" t="s">
        <v>38</v>
      </c>
      <c r="D22" s="227"/>
      <c r="E22" s="60">
        <f t="shared" ref="E22:S22" si="6">E21/E6*100</f>
        <v>20.76923076923077</v>
      </c>
      <c r="F22" s="60">
        <f t="shared" si="6"/>
        <v>21.509971509971511</v>
      </c>
      <c r="G22" s="60">
        <f t="shared" si="6"/>
        <v>22.650602409638555</v>
      </c>
      <c r="H22" s="60">
        <f t="shared" si="6"/>
        <v>21.058091286307054</v>
      </c>
      <c r="I22" s="60">
        <f t="shared" si="6"/>
        <v>17.561983471074381</v>
      </c>
      <c r="J22" s="60">
        <f t="shared" si="6"/>
        <v>17.107309486780714</v>
      </c>
      <c r="K22" s="60">
        <f t="shared" si="6"/>
        <v>23.348519362186789</v>
      </c>
      <c r="L22" s="60">
        <f t="shared" si="6"/>
        <v>19.587628865979383</v>
      </c>
      <c r="M22" s="60">
        <f t="shared" si="6"/>
        <v>17.11191335740072</v>
      </c>
      <c r="N22" s="60">
        <f t="shared" si="6"/>
        <v>12.083333333333334</v>
      </c>
      <c r="O22" s="60">
        <f t="shared" si="6"/>
        <v>17.329441809558553</v>
      </c>
      <c r="P22" s="60">
        <f t="shared" si="6"/>
        <v>16.086956521739129</v>
      </c>
      <c r="Q22" s="60">
        <f t="shared" si="6"/>
        <v>22.374179431072211</v>
      </c>
      <c r="R22" s="61">
        <f t="shared" si="6"/>
        <v>14.131960692559664</v>
      </c>
      <c r="S22" s="62">
        <f t="shared" si="6"/>
        <v>18.822336740728225</v>
      </c>
    </row>
    <row r="23" spans="2:19" s="4" customFormat="1" ht="29.1" customHeight="1" thickTop="1" thickBot="1">
      <c r="B23" s="223" t="s">
        <v>31</v>
      </c>
      <c r="C23" s="243" t="s">
        <v>41</v>
      </c>
      <c r="D23" s="244"/>
      <c r="E23" s="49">
        <v>139</v>
      </c>
      <c r="F23" s="50">
        <v>112</v>
      </c>
      <c r="G23" s="50">
        <v>102</v>
      </c>
      <c r="H23" s="50">
        <v>90</v>
      </c>
      <c r="I23" s="50">
        <v>109</v>
      </c>
      <c r="J23" s="50">
        <v>14</v>
      </c>
      <c r="K23" s="50">
        <v>109</v>
      </c>
      <c r="L23" s="50">
        <v>31</v>
      </c>
      <c r="M23" s="51">
        <v>119</v>
      </c>
      <c r="N23" s="51">
        <v>42</v>
      </c>
      <c r="O23" s="51">
        <v>145</v>
      </c>
      <c r="P23" s="51">
        <v>129</v>
      </c>
      <c r="Q23" s="51">
        <v>103</v>
      </c>
      <c r="R23" s="51">
        <v>93</v>
      </c>
      <c r="S23" s="52">
        <f>SUM(E23:R23)</f>
        <v>1337</v>
      </c>
    </row>
    <row r="24" spans="2:19" ht="29.1" customHeight="1" thickTop="1" thickBot="1">
      <c r="B24" s="199"/>
      <c r="C24" s="226" t="s">
        <v>38</v>
      </c>
      <c r="D24" s="227"/>
      <c r="E24" s="60">
        <f t="shared" ref="E24:S24" si="7">E23/E6*100</f>
        <v>6.2895927601809953</v>
      </c>
      <c r="F24" s="60">
        <f t="shared" si="7"/>
        <v>7.9772079772079767</v>
      </c>
      <c r="G24" s="60">
        <f t="shared" si="7"/>
        <v>6.1445783132530121</v>
      </c>
      <c r="H24" s="60">
        <f t="shared" si="7"/>
        <v>4.6680497925311206</v>
      </c>
      <c r="I24" s="60">
        <f t="shared" si="7"/>
        <v>5.6301652892561984</v>
      </c>
      <c r="J24" s="60">
        <f t="shared" si="7"/>
        <v>2.1772939346811819</v>
      </c>
      <c r="K24" s="60">
        <f t="shared" si="7"/>
        <v>6.2072892938496587</v>
      </c>
      <c r="L24" s="60">
        <f t="shared" si="7"/>
        <v>3.9948453608247418</v>
      </c>
      <c r="M24" s="60">
        <f t="shared" si="7"/>
        <v>8.5920577617328515</v>
      </c>
      <c r="N24" s="60">
        <f t="shared" si="7"/>
        <v>3.5000000000000004</v>
      </c>
      <c r="O24" s="60">
        <f t="shared" si="7"/>
        <v>5.2900401313389276</v>
      </c>
      <c r="P24" s="60">
        <f t="shared" si="7"/>
        <v>6.2318840579710146</v>
      </c>
      <c r="Q24" s="60">
        <f t="shared" si="7"/>
        <v>5.6345733041575494</v>
      </c>
      <c r="R24" s="61">
        <f t="shared" si="7"/>
        <v>4.3518951801591017</v>
      </c>
      <c r="S24" s="62">
        <f t="shared" si="7"/>
        <v>5.6475458308693085</v>
      </c>
    </row>
    <row r="25" spans="2:19" s="4" customFormat="1" ht="29.1" customHeight="1" thickTop="1" thickBot="1">
      <c r="B25" s="223" t="s">
        <v>42</v>
      </c>
      <c r="C25" s="224" t="s">
        <v>43</v>
      </c>
      <c r="D25" s="225"/>
      <c r="E25" s="64">
        <v>61</v>
      </c>
      <c r="F25" s="51">
        <v>61</v>
      </c>
      <c r="G25" s="51">
        <v>54</v>
      </c>
      <c r="H25" s="51">
        <v>49</v>
      </c>
      <c r="I25" s="51">
        <v>50</v>
      </c>
      <c r="J25" s="51">
        <v>13</v>
      </c>
      <c r="K25" s="51">
        <v>62</v>
      </c>
      <c r="L25" s="51">
        <v>25</v>
      </c>
      <c r="M25" s="51">
        <v>37</v>
      </c>
      <c r="N25" s="51">
        <v>52</v>
      </c>
      <c r="O25" s="51">
        <v>85</v>
      </c>
      <c r="P25" s="51">
        <v>56</v>
      </c>
      <c r="Q25" s="51">
        <v>60</v>
      </c>
      <c r="R25" s="51">
        <v>64</v>
      </c>
      <c r="S25" s="52">
        <f>SUM(E25:R25)</f>
        <v>729</v>
      </c>
    </row>
    <row r="26" spans="2:19" ht="29.1" customHeight="1" thickTop="1" thickBot="1">
      <c r="B26" s="199"/>
      <c r="C26" s="226" t="s">
        <v>38</v>
      </c>
      <c r="D26" s="227"/>
      <c r="E26" s="60">
        <f t="shared" ref="E26:S26" si="8">E25/E6*100</f>
        <v>2.7601809954751131</v>
      </c>
      <c r="F26" s="60">
        <f t="shared" si="8"/>
        <v>4.3447293447293447</v>
      </c>
      <c r="G26" s="60">
        <f t="shared" si="8"/>
        <v>3.2530120481927707</v>
      </c>
      <c r="H26" s="60">
        <f t="shared" si="8"/>
        <v>2.5414937759336098</v>
      </c>
      <c r="I26" s="60">
        <f t="shared" si="8"/>
        <v>2.5826446280991737</v>
      </c>
      <c r="J26" s="60">
        <f t="shared" si="8"/>
        <v>2.0217729393468118</v>
      </c>
      <c r="K26" s="60">
        <f t="shared" si="8"/>
        <v>3.5307517084282458</v>
      </c>
      <c r="L26" s="60">
        <f t="shared" si="8"/>
        <v>3.2216494845360821</v>
      </c>
      <c r="M26" s="60">
        <f t="shared" si="8"/>
        <v>2.6714801444043323</v>
      </c>
      <c r="N26" s="60">
        <f t="shared" si="8"/>
        <v>4.3333333333333339</v>
      </c>
      <c r="O26" s="60">
        <f t="shared" si="8"/>
        <v>3.1010580080262677</v>
      </c>
      <c r="P26" s="60">
        <f t="shared" si="8"/>
        <v>2.7053140096618358</v>
      </c>
      <c r="Q26" s="60">
        <f t="shared" si="8"/>
        <v>3.2822757111597372</v>
      </c>
      <c r="R26" s="61">
        <f t="shared" si="8"/>
        <v>2.9948525970987365</v>
      </c>
      <c r="S26" s="62">
        <f t="shared" si="8"/>
        <v>3.0793275323139309</v>
      </c>
    </row>
    <row r="27" spans="2:19" ht="29.1" customHeight="1" thickTop="1" thickBot="1">
      <c r="B27" s="223" t="s">
        <v>44</v>
      </c>
      <c r="C27" s="229" t="s">
        <v>45</v>
      </c>
      <c r="D27" s="230"/>
      <c r="E27" s="64">
        <v>362</v>
      </c>
      <c r="F27" s="51">
        <v>248</v>
      </c>
      <c r="G27" s="51">
        <v>266</v>
      </c>
      <c r="H27" s="51">
        <v>308</v>
      </c>
      <c r="I27" s="51">
        <v>328</v>
      </c>
      <c r="J27" s="51">
        <v>89</v>
      </c>
      <c r="K27" s="51">
        <v>316</v>
      </c>
      <c r="L27" s="51">
        <v>88</v>
      </c>
      <c r="M27" s="51">
        <v>314</v>
      </c>
      <c r="N27" s="51">
        <v>180</v>
      </c>
      <c r="O27" s="51">
        <v>472</v>
      </c>
      <c r="P27" s="51">
        <v>410</v>
      </c>
      <c r="Q27" s="51">
        <v>257</v>
      </c>
      <c r="R27" s="51">
        <v>338</v>
      </c>
      <c r="S27" s="52">
        <f>SUM(E27:R27)</f>
        <v>3976</v>
      </c>
    </row>
    <row r="28" spans="2:19" ht="29.1" customHeight="1" thickTop="1" thickBot="1">
      <c r="B28" s="228"/>
      <c r="C28" s="226" t="s">
        <v>38</v>
      </c>
      <c r="D28" s="227"/>
      <c r="E28" s="60">
        <f>E27/E6*100</f>
        <v>16.380090497737555</v>
      </c>
      <c r="F28" s="60">
        <f t="shared" ref="F28:S28" si="9">F27/F6*100</f>
        <v>17.663817663817664</v>
      </c>
      <c r="G28" s="60">
        <f t="shared" si="9"/>
        <v>16.024096385542169</v>
      </c>
      <c r="H28" s="60">
        <f t="shared" si="9"/>
        <v>15.975103734439832</v>
      </c>
      <c r="I28" s="60">
        <f t="shared" si="9"/>
        <v>16.942148760330578</v>
      </c>
      <c r="J28" s="60">
        <f t="shared" si="9"/>
        <v>13.841368584758943</v>
      </c>
      <c r="K28" s="60">
        <f t="shared" si="9"/>
        <v>17.995444191343964</v>
      </c>
      <c r="L28" s="60">
        <f t="shared" si="9"/>
        <v>11.340206185567011</v>
      </c>
      <c r="M28" s="60">
        <f t="shared" si="9"/>
        <v>22.671480144404331</v>
      </c>
      <c r="N28" s="60">
        <f t="shared" si="9"/>
        <v>15</v>
      </c>
      <c r="O28" s="60">
        <f t="shared" si="9"/>
        <v>17.219992703392922</v>
      </c>
      <c r="P28" s="60">
        <f t="shared" si="9"/>
        <v>19.806763285024154</v>
      </c>
      <c r="Q28" s="60">
        <f t="shared" si="9"/>
        <v>14.059080962800873</v>
      </c>
      <c r="R28" s="60">
        <f t="shared" si="9"/>
        <v>15.816565278427703</v>
      </c>
      <c r="S28" s="60">
        <f t="shared" si="9"/>
        <v>16.794795978710823</v>
      </c>
    </row>
    <row r="29" spans="2:19" ht="29.1" customHeight="1" thickBot="1">
      <c r="B29" s="238" t="s">
        <v>46</v>
      </c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40"/>
    </row>
    <row r="30" spans="2:19" ht="29.1" customHeight="1" thickTop="1" thickBot="1">
      <c r="B30" s="231" t="s">
        <v>20</v>
      </c>
      <c r="C30" s="241" t="s">
        <v>47</v>
      </c>
      <c r="D30" s="242"/>
      <c r="E30" s="49">
        <v>471</v>
      </c>
      <c r="F30" s="50">
        <v>399</v>
      </c>
      <c r="G30" s="50">
        <v>455</v>
      </c>
      <c r="H30" s="50">
        <v>478</v>
      </c>
      <c r="I30" s="50">
        <v>414</v>
      </c>
      <c r="J30" s="50">
        <v>126</v>
      </c>
      <c r="K30" s="50">
        <v>471</v>
      </c>
      <c r="L30" s="50">
        <v>210</v>
      </c>
      <c r="M30" s="51">
        <v>368</v>
      </c>
      <c r="N30" s="51">
        <v>344</v>
      </c>
      <c r="O30" s="51">
        <v>603</v>
      </c>
      <c r="P30" s="51">
        <v>559</v>
      </c>
      <c r="Q30" s="51">
        <v>448</v>
      </c>
      <c r="R30" s="51">
        <v>543</v>
      </c>
      <c r="S30" s="52">
        <f>SUM(E30:R30)</f>
        <v>5889</v>
      </c>
    </row>
    <row r="31" spans="2:19" ht="29.1" customHeight="1" thickTop="1" thickBot="1">
      <c r="B31" s="199"/>
      <c r="C31" s="226" t="s">
        <v>38</v>
      </c>
      <c r="D31" s="227"/>
      <c r="E31" s="60">
        <f t="shared" ref="E31:S31" si="10">E30/E6*100</f>
        <v>21.312217194570135</v>
      </c>
      <c r="F31" s="60">
        <f t="shared" si="10"/>
        <v>28.418803418803417</v>
      </c>
      <c r="G31" s="60">
        <f t="shared" si="10"/>
        <v>27.409638554216869</v>
      </c>
      <c r="H31" s="60">
        <f t="shared" si="10"/>
        <v>24.792531120331951</v>
      </c>
      <c r="I31" s="60">
        <f t="shared" si="10"/>
        <v>21.384297520661157</v>
      </c>
      <c r="J31" s="60">
        <f t="shared" si="10"/>
        <v>19.59564541213064</v>
      </c>
      <c r="K31" s="60">
        <f t="shared" si="10"/>
        <v>26.822323462414577</v>
      </c>
      <c r="L31" s="60">
        <f t="shared" si="10"/>
        <v>27.061855670103093</v>
      </c>
      <c r="M31" s="60">
        <f t="shared" si="10"/>
        <v>26.570397111913358</v>
      </c>
      <c r="N31" s="60">
        <f t="shared" si="10"/>
        <v>28.666666666666668</v>
      </c>
      <c r="O31" s="60">
        <f t="shared" si="10"/>
        <v>21.999270339292227</v>
      </c>
      <c r="P31" s="60">
        <f t="shared" si="10"/>
        <v>27.004830917874393</v>
      </c>
      <c r="Q31" s="60">
        <f t="shared" si="10"/>
        <v>24.507658643326039</v>
      </c>
      <c r="R31" s="61">
        <f t="shared" si="10"/>
        <v>25.409452503509595</v>
      </c>
      <c r="S31" s="62">
        <f t="shared" si="10"/>
        <v>24.875390724001015</v>
      </c>
    </row>
    <row r="32" spans="2:19" ht="29.1" customHeight="1" thickTop="1" thickBot="1">
      <c r="B32" s="223" t="s">
        <v>23</v>
      </c>
      <c r="C32" s="224" t="s">
        <v>48</v>
      </c>
      <c r="D32" s="225"/>
      <c r="E32" s="49">
        <v>593</v>
      </c>
      <c r="F32" s="50">
        <v>369</v>
      </c>
      <c r="G32" s="50">
        <v>412</v>
      </c>
      <c r="H32" s="50">
        <v>508</v>
      </c>
      <c r="I32" s="50">
        <v>559</v>
      </c>
      <c r="J32" s="50">
        <v>225</v>
      </c>
      <c r="K32" s="50">
        <v>493</v>
      </c>
      <c r="L32" s="50">
        <v>239</v>
      </c>
      <c r="M32" s="51">
        <v>355</v>
      </c>
      <c r="N32" s="51">
        <v>284</v>
      </c>
      <c r="O32" s="51">
        <v>661</v>
      </c>
      <c r="P32" s="51">
        <v>510</v>
      </c>
      <c r="Q32" s="51">
        <v>458</v>
      </c>
      <c r="R32" s="51">
        <v>559</v>
      </c>
      <c r="S32" s="52">
        <f>SUM(E32:R32)</f>
        <v>6225</v>
      </c>
    </row>
    <row r="33" spans="2:22" ht="29.1" customHeight="1" thickTop="1" thickBot="1">
      <c r="B33" s="199"/>
      <c r="C33" s="226" t="s">
        <v>38</v>
      </c>
      <c r="D33" s="227"/>
      <c r="E33" s="60">
        <f t="shared" ref="E33:S33" si="11">E32/E6*100</f>
        <v>26.832579185520363</v>
      </c>
      <c r="F33" s="60">
        <f t="shared" si="11"/>
        <v>26.282051282051285</v>
      </c>
      <c r="G33" s="60">
        <f t="shared" si="11"/>
        <v>24.819277108433734</v>
      </c>
      <c r="H33" s="60">
        <f t="shared" si="11"/>
        <v>26.348547717842326</v>
      </c>
      <c r="I33" s="60">
        <f t="shared" si="11"/>
        <v>28.873966942148758</v>
      </c>
      <c r="J33" s="60">
        <f t="shared" si="11"/>
        <v>34.992223950233281</v>
      </c>
      <c r="K33" s="60">
        <f t="shared" si="11"/>
        <v>28.075170842824605</v>
      </c>
      <c r="L33" s="60">
        <f t="shared" si="11"/>
        <v>30.798969072164951</v>
      </c>
      <c r="M33" s="60">
        <f t="shared" si="11"/>
        <v>25.63176895306859</v>
      </c>
      <c r="N33" s="60">
        <f t="shared" si="11"/>
        <v>23.666666666666668</v>
      </c>
      <c r="O33" s="60">
        <f t="shared" si="11"/>
        <v>24.115286391827802</v>
      </c>
      <c r="P33" s="60">
        <f t="shared" si="11"/>
        <v>24.637681159420293</v>
      </c>
      <c r="Q33" s="60">
        <f t="shared" si="11"/>
        <v>25.054704595185996</v>
      </c>
      <c r="R33" s="61">
        <f t="shared" si="11"/>
        <v>26.158165652784277</v>
      </c>
      <c r="S33" s="62">
        <f t="shared" si="11"/>
        <v>26.294669257413194</v>
      </c>
    </row>
    <row r="34" spans="2:22" ht="29.1" customHeight="1" thickTop="1" thickBot="1">
      <c r="B34" s="223" t="s">
        <v>28</v>
      </c>
      <c r="C34" s="224" t="s">
        <v>49</v>
      </c>
      <c r="D34" s="225"/>
      <c r="E34" s="49">
        <v>561</v>
      </c>
      <c r="F34" s="50">
        <v>498</v>
      </c>
      <c r="G34" s="50">
        <v>757</v>
      </c>
      <c r="H34" s="50">
        <v>932</v>
      </c>
      <c r="I34" s="50">
        <v>806</v>
      </c>
      <c r="J34" s="50">
        <v>212</v>
      </c>
      <c r="K34" s="50">
        <v>804</v>
      </c>
      <c r="L34" s="50">
        <v>306</v>
      </c>
      <c r="M34" s="51">
        <v>514</v>
      </c>
      <c r="N34" s="51">
        <v>607</v>
      </c>
      <c r="O34" s="51">
        <v>945</v>
      </c>
      <c r="P34" s="51">
        <v>864</v>
      </c>
      <c r="Q34" s="51">
        <v>765</v>
      </c>
      <c r="R34" s="51">
        <v>932</v>
      </c>
      <c r="S34" s="52">
        <f>SUM(E34:R34)</f>
        <v>9503</v>
      </c>
    </row>
    <row r="35" spans="2:22" ht="29.1" customHeight="1" thickTop="1" thickBot="1">
      <c r="B35" s="199"/>
      <c r="C35" s="226" t="s">
        <v>38</v>
      </c>
      <c r="D35" s="227"/>
      <c r="E35" s="60">
        <f t="shared" ref="E35:S35" si="12">E34/E6*100</f>
        <v>25.384615384615383</v>
      </c>
      <c r="F35" s="60">
        <f t="shared" si="12"/>
        <v>35.470085470085472</v>
      </c>
      <c r="G35" s="60">
        <f t="shared" si="12"/>
        <v>45.602409638554214</v>
      </c>
      <c r="H35" s="60">
        <f t="shared" si="12"/>
        <v>48.3402489626556</v>
      </c>
      <c r="I35" s="60">
        <f t="shared" si="12"/>
        <v>41.632231404958674</v>
      </c>
      <c r="J35" s="60">
        <f t="shared" si="12"/>
        <v>32.970451010886471</v>
      </c>
      <c r="K35" s="60">
        <f t="shared" si="12"/>
        <v>45.785876993166283</v>
      </c>
      <c r="L35" s="60">
        <f t="shared" si="12"/>
        <v>39.432989690721648</v>
      </c>
      <c r="M35" s="60">
        <f t="shared" si="12"/>
        <v>37.111913357400724</v>
      </c>
      <c r="N35" s="60">
        <f t="shared" si="12"/>
        <v>50.583333333333336</v>
      </c>
      <c r="O35" s="60">
        <f t="shared" si="12"/>
        <v>34.476468442174394</v>
      </c>
      <c r="P35" s="60">
        <f t="shared" si="12"/>
        <v>41.739130434782609</v>
      </c>
      <c r="Q35" s="60">
        <f t="shared" si="12"/>
        <v>41.84901531728665</v>
      </c>
      <c r="R35" s="61">
        <f t="shared" si="12"/>
        <v>43.612540945250352</v>
      </c>
      <c r="S35" s="62">
        <f t="shared" si="12"/>
        <v>40.141083044690376</v>
      </c>
    </row>
    <row r="36" spans="2:22" ht="29.1" customHeight="1" thickTop="1" thickBot="1">
      <c r="B36" s="223" t="s">
        <v>31</v>
      </c>
      <c r="C36" s="229" t="s">
        <v>50</v>
      </c>
      <c r="D36" s="230"/>
      <c r="E36" s="64">
        <v>314</v>
      </c>
      <c r="F36" s="51">
        <v>268</v>
      </c>
      <c r="G36" s="51">
        <v>384</v>
      </c>
      <c r="H36" s="51">
        <v>288</v>
      </c>
      <c r="I36" s="51">
        <v>426</v>
      </c>
      <c r="J36" s="51">
        <v>99</v>
      </c>
      <c r="K36" s="51">
        <v>403</v>
      </c>
      <c r="L36" s="51">
        <v>155</v>
      </c>
      <c r="M36" s="51">
        <v>180</v>
      </c>
      <c r="N36" s="51">
        <v>166</v>
      </c>
      <c r="O36" s="51">
        <v>383</v>
      </c>
      <c r="P36" s="51">
        <v>394</v>
      </c>
      <c r="Q36" s="51">
        <v>445</v>
      </c>
      <c r="R36" s="51">
        <v>385</v>
      </c>
      <c r="S36" s="52">
        <f>SUM(E36:R36)</f>
        <v>4290</v>
      </c>
    </row>
    <row r="37" spans="2:22" ht="29.1" customHeight="1" thickTop="1" thickBot="1">
      <c r="B37" s="228"/>
      <c r="C37" s="226" t="s">
        <v>38</v>
      </c>
      <c r="D37" s="227"/>
      <c r="E37" s="60">
        <f t="shared" ref="E37:S37" si="13">E36/E6*100</f>
        <v>14.20814479638009</v>
      </c>
      <c r="F37" s="60">
        <f t="shared" si="13"/>
        <v>19.088319088319089</v>
      </c>
      <c r="G37" s="60">
        <f t="shared" si="13"/>
        <v>23.132530120481928</v>
      </c>
      <c r="H37" s="60">
        <f t="shared" si="13"/>
        <v>14.937759336099585</v>
      </c>
      <c r="I37" s="60">
        <f t="shared" si="13"/>
        <v>22.004132231404956</v>
      </c>
      <c r="J37" s="60">
        <f t="shared" si="13"/>
        <v>15.396578538102643</v>
      </c>
      <c r="K37" s="60">
        <f t="shared" si="13"/>
        <v>22.949886104783598</v>
      </c>
      <c r="L37" s="60">
        <f t="shared" si="13"/>
        <v>19.974226804123713</v>
      </c>
      <c r="M37" s="60">
        <f t="shared" si="13"/>
        <v>12.996389891696749</v>
      </c>
      <c r="N37" s="60">
        <f t="shared" si="13"/>
        <v>13.833333333333334</v>
      </c>
      <c r="O37" s="60">
        <f t="shared" si="13"/>
        <v>13.973002553812478</v>
      </c>
      <c r="P37" s="60">
        <f t="shared" si="13"/>
        <v>19.033816425120772</v>
      </c>
      <c r="Q37" s="60">
        <f t="shared" si="13"/>
        <v>24.343544857768052</v>
      </c>
      <c r="R37" s="61">
        <f t="shared" si="13"/>
        <v>18.015910154422087</v>
      </c>
      <c r="S37" s="62">
        <f t="shared" si="13"/>
        <v>18.12114556053054</v>
      </c>
    </row>
    <row r="38" spans="2:22" s="65" customFormat="1" ht="29.1" customHeight="1" thickTop="1" thickBot="1">
      <c r="B38" s="231" t="s">
        <v>42</v>
      </c>
      <c r="C38" s="233" t="s">
        <v>51</v>
      </c>
      <c r="D38" s="234"/>
      <c r="E38" s="64">
        <v>214</v>
      </c>
      <c r="F38" s="51">
        <v>113</v>
      </c>
      <c r="G38" s="51">
        <v>126</v>
      </c>
      <c r="H38" s="51">
        <v>111</v>
      </c>
      <c r="I38" s="51">
        <v>198</v>
      </c>
      <c r="J38" s="51">
        <v>47</v>
      </c>
      <c r="K38" s="51">
        <v>163</v>
      </c>
      <c r="L38" s="51">
        <v>71</v>
      </c>
      <c r="M38" s="51">
        <v>114</v>
      </c>
      <c r="N38" s="51">
        <v>70</v>
      </c>
      <c r="O38" s="51">
        <v>186</v>
      </c>
      <c r="P38" s="51">
        <v>128</v>
      </c>
      <c r="Q38" s="51">
        <v>153</v>
      </c>
      <c r="R38" s="51">
        <v>143</v>
      </c>
      <c r="S38" s="52">
        <f>SUM(E38:R38)</f>
        <v>1837</v>
      </c>
    </row>
    <row r="39" spans="2:22" s="4" customFormat="1" ht="29.1" customHeight="1" thickTop="1" thickBot="1">
      <c r="B39" s="232"/>
      <c r="C39" s="235" t="s">
        <v>38</v>
      </c>
      <c r="D39" s="236"/>
      <c r="E39" s="66">
        <f t="shared" ref="E39:S39" si="14">E38/E6*100</f>
        <v>9.6832579185520373</v>
      </c>
      <c r="F39" s="67">
        <f t="shared" si="14"/>
        <v>8.0484330484330489</v>
      </c>
      <c r="G39" s="67">
        <f t="shared" si="14"/>
        <v>7.5903614457831319</v>
      </c>
      <c r="H39" s="67">
        <f t="shared" si="14"/>
        <v>5.7572614107883817</v>
      </c>
      <c r="I39" s="67">
        <f t="shared" si="14"/>
        <v>10.227272727272728</v>
      </c>
      <c r="J39" s="67">
        <f t="shared" si="14"/>
        <v>7.309486780715396</v>
      </c>
      <c r="K39" s="67">
        <f t="shared" si="14"/>
        <v>9.2824601366742598</v>
      </c>
      <c r="L39" s="67">
        <f t="shared" si="14"/>
        <v>9.1494845360824737</v>
      </c>
      <c r="M39" s="67">
        <f t="shared" si="14"/>
        <v>8.231046931407942</v>
      </c>
      <c r="N39" s="67">
        <f t="shared" si="14"/>
        <v>5.833333333333333</v>
      </c>
      <c r="O39" s="66">
        <f t="shared" si="14"/>
        <v>6.7858445822692444</v>
      </c>
      <c r="P39" s="67">
        <f t="shared" si="14"/>
        <v>6.1835748792270531</v>
      </c>
      <c r="Q39" s="67">
        <f t="shared" si="14"/>
        <v>8.369803063457331</v>
      </c>
      <c r="R39" s="68">
        <f t="shared" si="14"/>
        <v>6.6916237716424893</v>
      </c>
      <c r="S39" s="62">
        <f t="shared" si="14"/>
        <v>7.7595674579707703</v>
      </c>
    </row>
    <row r="40" spans="2:22" s="4" customFormat="1" ht="24" customHeight="1">
      <c r="B40" s="69"/>
      <c r="C40" s="70"/>
      <c r="D40" s="70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2"/>
    </row>
    <row r="41" spans="2:22" s="4" customFormat="1" ht="48.75" customHeight="1" thickBot="1">
      <c r="B41" s="237" t="s">
        <v>52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  <c r="S41" s="237"/>
    </row>
    <row r="42" spans="2:22" s="4" customFormat="1" ht="42" customHeight="1" thickTop="1" thickBot="1">
      <c r="B42" s="6" t="s">
        <v>1</v>
      </c>
      <c r="C42" s="73" t="s">
        <v>2</v>
      </c>
      <c r="D42" s="74" t="s">
        <v>3</v>
      </c>
      <c r="E42" s="75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38" t="s">
        <v>55</v>
      </c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17"/>
    </row>
    <row r="44" spans="2:22" s="4" customFormat="1" ht="42" customHeight="1" thickTop="1" thickBot="1">
      <c r="B44" s="76" t="s">
        <v>20</v>
      </c>
      <c r="C44" s="221" t="s">
        <v>56</v>
      </c>
      <c r="D44" s="222"/>
      <c r="E44" s="57">
        <v>568</v>
      </c>
      <c r="F44" s="57">
        <v>232</v>
      </c>
      <c r="G44" s="57">
        <v>149</v>
      </c>
      <c r="H44" s="57">
        <v>179</v>
      </c>
      <c r="I44" s="57">
        <v>106</v>
      </c>
      <c r="J44" s="57">
        <v>223</v>
      </c>
      <c r="K44" s="57">
        <v>62</v>
      </c>
      <c r="L44" s="57">
        <v>26</v>
      </c>
      <c r="M44" s="57">
        <v>462</v>
      </c>
      <c r="N44" s="57">
        <v>185</v>
      </c>
      <c r="O44" s="57">
        <v>1569</v>
      </c>
      <c r="P44" s="57">
        <v>167</v>
      </c>
      <c r="Q44" s="57">
        <v>100</v>
      </c>
      <c r="R44" s="77">
        <v>150</v>
      </c>
      <c r="S44" s="78">
        <f>SUM(E44:R44)</f>
        <v>4178</v>
      </c>
    </row>
    <row r="45" spans="2:22" s="4" customFormat="1" ht="42" customHeight="1" thickTop="1" thickBot="1">
      <c r="B45" s="79"/>
      <c r="C45" s="211" t="s">
        <v>57</v>
      </c>
      <c r="D45" s="212"/>
      <c r="E45" s="80">
        <v>19</v>
      </c>
      <c r="F45" s="50">
        <v>11</v>
      </c>
      <c r="G45" s="50">
        <v>1</v>
      </c>
      <c r="H45" s="50">
        <v>16</v>
      </c>
      <c r="I45" s="50">
        <v>4</v>
      </c>
      <c r="J45" s="50">
        <v>3</v>
      </c>
      <c r="K45" s="50">
        <v>31</v>
      </c>
      <c r="L45" s="50">
        <v>1</v>
      </c>
      <c r="M45" s="51">
        <v>2</v>
      </c>
      <c r="N45" s="51">
        <v>2</v>
      </c>
      <c r="O45" s="51">
        <v>13</v>
      </c>
      <c r="P45" s="51">
        <v>2</v>
      </c>
      <c r="Q45" s="51">
        <v>17</v>
      </c>
      <c r="R45" s="51">
        <v>35</v>
      </c>
      <c r="S45" s="78">
        <f>SUM(E45:R45)</f>
        <v>157</v>
      </c>
    </row>
    <row r="46" spans="2:22" s="4" customFormat="1" ht="42" customHeight="1" thickTop="1" thickBot="1">
      <c r="B46" s="81" t="s">
        <v>23</v>
      </c>
      <c r="C46" s="213" t="s">
        <v>58</v>
      </c>
      <c r="D46" s="214"/>
      <c r="E46" s="82">
        <f>E44+'[1]Stan i struktura XI 20'!E46</f>
        <v>8229</v>
      </c>
      <c r="F46" s="82">
        <f>F44+'[1]Stan i struktura XI 20'!F46</f>
        <v>2748</v>
      </c>
      <c r="G46" s="82">
        <f>G44+'[1]Stan i struktura XI 20'!G46</f>
        <v>2214</v>
      </c>
      <c r="H46" s="82">
        <f>H44+'[1]Stan i struktura XI 20'!H46</f>
        <v>2040</v>
      </c>
      <c r="I46" s="82">
        <f>I44+'[1]Stan i struktura XI 20'!I46</f>
        <v>2299</v>
      </c>
      <c r="J46" s="82">
        <f>J44+'[1]Stan i struktura XI 20'!J46</f>
        <v>1390</v>
      </c>
      <c r="K46" s="82">
        <f>K44+'[1]Stan i struktura XI 20'!K46</f>
        <v>1483</v>
      </c>
      <c r="L46" s="82">
        <f>L44+'[1]Stan i struktura XI 20'!L46</f>
        <v>1020</v>
      </c>
      <c r="M46" s="82">
        <f>M44+'[1]Stan i struktura XI 20'!M46</f>
        <v>3671</v>
      </c>
      <c r="N46" s="82">
        <f>N44+'[1]Stan i struktura XI 20'!N46</f>
        <v>2520</v>
      </c>
      <c r="O46" s="82">
        <f>O44+'[1]Stan i struktura XI 20'!O46</f>
        <v>7829</v>
      </c>
      <c r="P46" s="82">
        <f>P44+'[1]Stan i struktura XI 20'!P46</f>
        <v>1736</v>
      </c>
      <c r="Q46" s="82">
        <f>Q44+'[1]Stan i struktura XI 20'!Q46</f>
        <v>1775</v>
      </c>
      <c r="R46" s="83">
        <f>R44+'[1]Stan i struktura XI 20'!R46</f>
        <v>2747</v>
      </c>
      <c r="S46" s="84">
        <f>S44+'[1]Stan i struktura XI 20'!S46</f>
        <v>41701</v>
      </c>
      <c r="U46" s="4">
        <f>SUM(E46:R46)</f>
        <v>41701</v>
      </c>
      <c r="V46" s="4">
        <f>SUM(E46:R46)</f>
        <v>41701</v>
      </c>
    </row>
    <row r="47" spans="2:22" s="4" customFormat="1" ht="42" customHeight="1" thickBot="1">
      <c r="B47" s="215" t="s">
        <v>59</v>
      </c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7"/>
    </row>
    <row r="48" spans="2:22" s="4" customFormat="1" ht="42" customHeight="1" thickTop="1" thickBot="1">
      <c r="B48" s="218" t="s">
        <v>20</v>
      </c>
      <c r="C48" s="219" t="s">
        <v>60</v>
      </c>
      <c r="D48" s="220"/>
      <c r="E48" s="58">
        <v>0</v>
      </c>
      <c r="F48" s="58">
        <v>0</v>
      </c>
      <c r="G48" s="58">
        <v>4</v>
      </c>
      <c r="H48" s="58">
        <v>0</v>
      </c>
      <c r="I48" s="58">
        <v>7</v>
      </c>
      <c r="J48" s="58">
        <v>1</v>
      </c>
      <c r="K48" s="58">
        <v>1</v>
      </c>
      <c r="L48" s="58">
        <v>1</v>
      </c>
      <c r="M48" s="58">
        <v>0</v>
      </c>
      <c r="N48" s="58">
        <v>1</v>
      </c>
      <c r="O48" s="58">
        <v>2</v>
      </c>
      <c r="P48" s="58">
        <v>2</v>
      </c>
      <c r="Q48" s="58">
        <v>9</v>
      </c>
      <c r="R48" s="59">
        <v>6</v>
      </c>
      <c r="S48" s="85">
        <f>SUM(E48:R48)</f>
        <v>34</v>
      </c>
    </row>
    <row r="49" spans="2:22" ht="42" customHeight="1" thickTop="1" thickBot="1">
      <c r="B49" s="199"/>
      <c r="C49" s="209" t="s">
        <v>61</v>
      </c>
      <c r="D49" s="210"/>
      <c r="E49" s="86">
        <f>E48+'[1]Stan i struktura XI 20'!E49</f>
        <v>48</v>
      </c>
      <c r="F49" s="86">
        <f>F48+'[1]Stan i struktura XI 20'!F49</f>
        <v>39</v>
      </c>
      <c r="G49" s="86">
        <f>G48+'[1]Stan i struktura XI 20'!G49</f>
        <v>49</v>
      </c>
      <c r="H49" s="86">
        <f>H48+'[1]Stan i struktura XI 20'!H49</f>
        <v>32</v>
      </c>
      <c r="I49" s="86">
        <f>I48+'[1]Stan i struktura XI 20'!I49</f>
        <v>71</v>
      </c>
      <c r="J49" s="86">
        <f>J48+'[1]Stan i struktura XI 20'!J49</f>
        <v>13</v>
      </c>
      <c r="K49" s="86">
        <f>K48+'[1]Stan i struktura XI 20'!K49</f>
        <v>63</v>
      </c>
      <c r="L49" s="86">
        <f>L48+'[1]Stan i struktura XI 20'!L49</f>
        <v>38</v>
      </c>
      <c r="M49" s="86">
        <f>M48+'[1]Stan i struktura XI 20'!M49</f>
        <v>1</v>
      </c>
      <c r="N49" s="86">
        <f>N48+'[1]Stan i struktura XI 20'!N49</f>
        <v>35</v>
      </c>
      <c r="O49" s="86">
        <f>O48+'[1]Stan i struktura XI 20'!O49</f>
        <v>65</v>
      </c>
      <c r="P49" s="86">
        <f>P48+'[1]Stan i struktura XI 20'!P49</f>
        <v>20</v>
      </c>
      <c r="Q49" s="86">
        <f>Q48+'[1]Stan i struktura XI 20'!Q49</f>
        <v>180</v>
      </c>
      <c r="R49" s="87">
        <f>R48+'[1]Stan i struktura XI 20'!R49</f>
        <v>137</v>
      </c>
      <c r="S49" s="84">
        <f>S48+'[1]Stan i struktura XI 20'!S49</f>
        <v>791</v>
      </c>
      <c r="U49" s="1">
        <f>SUM(E49:R49)</f>
        <v>791</v>
      </c>
      <c r="V49" s="4">
        <f>SUM(E49:R49)</f>
        <v>791</v>
      </c>
    </row>
    <row r="50" spans="2:22" s="4" customFormat="1" ht="42" customHeight="1" thickTop="1" thickBot="1">
      <c r="B50" s="194" t="s">
        <v>23</v>
      </c>
      <c r="C50" s="207" t="s">
        <v>62</v>
      </c>
      <c r="D50" s="208"/>
      <c r="E50" s="88">
        <v>0</v>
      </c>
      <c r="F50" s="88">
        <v>1</v>
      </c>
      <c r="G50" s="88">
        <v>0</v>
      </c>
      <c r="H50" s="88">
        <v>2</v>
      </c>
      <c r="I50" s="88">
        <v>0</v>
      </c>
      <c r="J50" s="88">
        <v>0</v>
      </c>
      <c r="K50" s="88">
        <v>0</v>
      </c>
      <c r="L50" s="88">
        <v>0</v>
      </c>
      <c r="M50" s="88">
        <v>2</v>
      </c>
      <c r="N50" s="88">
        <v>0</v>
      </c>
      <c r="O50" s="88">
        <v>0</v>
      </c>
      <c r="P50" s="88">
        <v>0</v>
      </c>
      <c r="Q50" s="88">
        <v>2</v>
      </c>
      <c r="R50" s="89">
        <v>0</v>
      </c>
      <c r="S50" s="85">
        <f>SUM(E50:R50)</f>
        <v>7</v>
      </c>
    </row>
    <row r="51" spans="2:22" ht="42" customHeight="1" thickTop="1" thickBot="1">
      <c r="B51" s="199"/>
      <c r="C51" s="209" t="s">
        <v>63</v>
      </c>
      <c r="D51" s="210"/>
      <c r="E51" s="86">
        <f>E50+'[1]Stan i struktura XI 20'!E51</f>
        <v>7</v>
      </c>
      <c r="F51" s="86">
        <f>F50+'[1]Stan i struktura XI 20'!F51</f>
        <v>23</v>
      </c>
      <c r="G51" s="86">
        <f>G50+'[1]Stan i struktura XI 20'!G51</f>
        <v>24</v>
      </c>
      <c r="H51" s="86">
        <f>H50+'[1]Stan i struktura XI 20'!H51</f>
        <v>54</v>
      </c>
      <c r="I51" s="86">
        <f>I50+'[1]Stan i struktura XI 20'!I51</f>
        <v>41</v>
      </c>
      <c r="J51" s="86">
        <f>J50+'[1]Stan i struktura XI 20'!J51</f>
        <v>3</v>
      </c>
      <c r="K51" s="86">
        <f>K50+'[1]Stan i struktura XI 20'!K51</f>
        <v>37</v>
      </c>
      <c r="L51" s="86">
        <f>L50+'[1]Stan i struktura XI 20'!L51</f>
        <v>22</v>
      </c>
      <c r="M51" s="86">
        <f>M50+'[1]Stan i struktura XI 20'!M51</f>
        <v>14</v>
      </c>
      <c r="N51" s="86">
        <f>N50+'[1]Stan i struktura XI 20'!N51</f>
        <v>12</v>
      </c>
      <c r="O51" s="86">
        <f>O50+'[1]Stan i struktura XI 20'!O51</f>
        <v>7</v>
      </c>
      <c r="P51" s="86">
        <f>P50+'[1]Stan i struktura XI 20'!P51</f>
        <v>32</v>
      </c>
      <c r="Q51" s="86">
        <f>Q50+'[1]Stan i struktura XI 20'!Q51</f>
        <v>169</v>
      </c>
      <c r="R51" s="87">
        <f>R50+'[1]Stan i struktura XI 20'!R51</f>
        <v>20</v>
      </c>
      <c r="S51" s="84">
        <f>S50+'[1]Stan i struktura XI 20'!S51</f>
        <v>465</v>
      </c>
      <c r="U51" s="1">
        <f>SUM(E51:R51)</f>
        <v>465</v>
      </c>
      <c r="V51" s="4">
        <f>SUM(E51:R51)</f>
        <v>465</v>
      </c>
    </row>
    <row r="52" spans="2:22" s="4" customFormat="1" ht="42" customHeight="1" thickTop="1" thickBot="1">
      <c r="B52" s="186" t="s">
        <v>28</v>
      </c>
      <c r="C52" s="200" t="s">
        <v>64</v>
      </c>
      <c r="D52" s="201"/>
      <c r="E52" s="49">
        <v>13</v>
      </c>
      <c r="F52" s="50">
        <v>7</v>
      </c>
      <c r="G52" s="50">
        <v>6</v>
      </c>
      <c r="H52" s="50">
        <v>10</v>
      </c>
      <c r="I52" s="51">
        <v>15</v>
      </c>
      <c r="J52" s="50">
        <v>6</v>
      </c>
      <c r="K52" s="51">
        <v>24</v>
      </c>
      <c r="L52" s="50">
        <v>3</v>
      </c>
      <c r="M52" s="51">
        <v>4</v>
      </c>
      <c r="N52" s="51">
        <v>2</v>
      </c>
      <c r="O52" s="51">
        <v>19</v>
      </c>
      <c r="P52" s="50">
        <v>3</v>
      </c>
      <c r="Q52" s="90">
        <v>13</v>
      </c>
      <c r="R52" s="51">
        <v>5</v>
      </c>
      <c r="S52" s="85">
        <f>SUM(E52:R52)</f>
        <v>130</v>
      </c>
    </row>
    <row r="53" spans="2:22" ht="42" customHeight="1" thickTop="1" thickBot="1">
      <c r="B53" s="199"/>
      <c r="C53" s="209" t="s">
        <v>65</v>
      </c>
      <c r="D53" s="210"/>
      <c r="E53" s="86">
        <f>E52+'[1]Stan i struktura XI 20'!E53</f>
        <v>80</v>
      </c>
      <c r="F53" s="86">
        <f>F52+'[1]Stan i struktura XI 20'!F53</f>
        <v>46</v>
      </c>
      <c r="G53" s="86">
        <f>G52+'[1]Stan i struktura XI 20'!G53</f>
        <v>66</v>
      </c>
      <c r="H53" s="86">
        <f>H52+'[1]Stan i struktura XI 20'!H53</f>
        <v>85</v>
      </c>
      <c r="I53" s="86">
        <f>I52+'[1]Stan i struktura XI 20'!I53</f>
        <v>77</v>
      </c>
      <c r="J53" s="86">
        <f>J52+'[1]Stan i struktura XI 20'!J53</f>
        <v>31</v>
      </c>
      <c r="K53" s="86">
        <f>K52+'[1]Stan i struktura XI 20'!K53</f>
        <v>54</v>
      </c>
      <c r="L53" s="86">
        <f>L52+'[1]Stan i struktura XI 20'!L53</f>
        <v>24</v>
      </c>
      <c r="M53" s="86">
        <f>M52+'[1]Stan i struktura XI 20'!M53</f>
        <v>29</v>
      </c>
      <c r="N53" s="86">
        <f>N52+'[1]Stan i struktura XI 20'!N53</f>
        <v>52</v>
      </c>
      <c r="O53" s="86">
        <f>O52+'[1]Stan i struktura XI 20'!O53</f>
        <v>70</v>
      </c>
      <c r="P53" s="86">
        <f>P52+'[1]Stan i struktura XI 20'!P53</f>
        <v>23</v>
      </c>
      <c r="Q53" s="86">
        <f>Q52+'[1]Stan i struktura XI 20'!Q53</f>
        <v>68</v>
      </c>
      <c r="R53" s="87">
        <f>R52+'[1]Stan i struktura XI 20'!R53</f>
        <v>83</v>
      </c>
      <c r="S53" s="84">
        <f>S52+'[1]Stan i struktura XI 20'!S53</f>
        <v>788</v>
      </c>
      <c r="U53" s="1">
        <f>SUM(E53:R53)</f>
        <v>788</v>
      </c>
      <c r="V53" s="4">
        <f>SUM(E53:R53)</f>
        <v>788</v>
      </c>
    </row>
    <row r="54" spans="2:22" s="4" customFormat="1" ht="42" customHeight="1" thickTop="1" thickBot="1">
      <c r="B54" s="186" t="s">
        <v>31</v>
      </c>
      <c r="C54" s="200" t="s">
        <v>66</v>
      </c>
      <c r="D54" s="201"/>
      <c r="E54" s="49">
        <v>20</v>
      </c>
      <c r="F54" s="50">
        <v>7</v>
      </c>
      <c r="G54" s="50">
        <v>0</v>
      </c>
      <c r="H54" s="50">
        <v>7</v>
      </c>
      <c r="I54" s="51">
        <v>2</v>
      </c>
      <c r="J54" s="50">
        <v>3</v>
      </c>
      <c r="K54" s="51">
        <v>22</v>
      </c>
      <c r="L54" s="50">
        <v>4</v>
      </c>
      <c r="M54" s="51">
        <v>0</v>
      </c>
      <c r="N54" s="51">
        <v>3</v>
      </c>
      <c r="O54" s="51">
        <v>13</v>
      </c>
      <c r="P54" s="50">
        <v>5</v>
      </c>
      <c r="Q54" s="90">
        <v>8</v>
      </c>
      <c r="R54" s="51">
        <v>9</v>
      </c>
      <c r="S54" s="85">
        <f>SUM(E54:R54)</f>
        <v>103</v>
      </c>
    </row>
    <row r="55" spans="2:22" s="4" customFormat="1" ht="42" customHeight="1" thickTop="1" thickBot="1">
      <c r="B55" s="199"/>
      <c r="C55" s="202" t="s">
        <v>67</v>
      </c>
      <c r="D55" s="203"/>
      <c r="E55" s="86">
        <f>E54+'[1]Stan i struktura XI 20'!E55</f>
        <v>63</v>
      </c>
      <c r="F55" s="86">
        <f>F54+'[1]Stan i struktura XI 20'!F55</f>
        <v>31</v>
      </c>
      <c r="G55" s="86">
        <f>G54+'[1]Stan i struktura XI 20'!G55</f>
        <v>36</v>
      </c>
      <c r="H55" s="86">
        <f>H54+'[1]Stan i struktura XI 20'!H55</f>
        <v>39</v>
      </c>
      <c r="I55" s="86">
        <f>I54+'[1]Stan i struktura XI 20'!I55</f>
        <v>18</v>
      </c>
      <c r="J55" s="86">
        <f>J54+'[1]Stan i struktura XI 20'!J55</f>
        <v>18</v>
      </c>
      <c r="K55" s="86">
        <f>K54+'[1]Stan i struktura XI 20'!K55</f>
        <v>43</v>
      </c>
      <c r="L55" s="86">
        <f>L54+'[1]Stan i struktura XI 20'!L55</f>
        <v>30</v>
      </c>
      <c r="M55" s="86">
        <f>M54+'[1]Stan i struktura XI 20'!M55</f>
        <v>1</v>
      </c>
      <c r="N55" s="86">
        <f>N54+'[1]Stan i struktura XI 20'!N55</f>
        <v>20</v>
      </c>
      <c r="O55" s="86">
        <f>O54+'[1]Stan i struktura XI 20'!O55</f>
        <v>37</v>
      </c>
      <c r="P55" s="86">
        <f>P54+'[1]Stan i struktura XI 20'!P55</f>
        <v>17</v>
      </c>
      <c r="Q55" s="86">
        <f>Q54+'[1]Stan i struktura XI 20'!Q55</f>
        <v>53</v>
      </c>
      <c r="R55" s="87">
        <f>R54+'[1]Stan i struktura XI 20'!R55</f>
        <v>40</v>
      </c>
      <c r="S55" s="84">
        <f>S54+'[1]Stan i struktura XI 20'!S55</f>
        <v>446</v>
      </c>
      <c r="U55" s="4">
        <f>SUM(E55:R55)</f>
        <v>446</v>
      </c>
      <c r="V55" s="4">
        <f>SUM(E55:R55)</f>
        <v>446</v>
      </c>
    </row>
    <row r="56" spans="2:22" s="4" customFormat="1" ht="42" customHeight="1" thickTop="1" thickBot="1">
      <c r="B56" s="186" t="s">
        <v>42</v>
      </c>
      <c r="C56" s="187" t="s">
        <v>68</v>
      </c>
      <c r="D56" s="188"/>
      <c r="E56" s="91">
        <v>6</v>
      </c>
      <c r="F56" s="91">
        <v>6</v>
      </c>
      <c r="G56" s="91">
        <v>1</v>
      </c>
      <c r="H56" s="91">
        <v>1</v>
      </c>
      <c r="I56" s="91">
        <v>2</v>
      </c>
      <c r="J56" s="91">
        <v>0</v>
      </c>
      <c r="K56" s="91">
        <v>8</v>
      </c>
      <c r="L56" s="91">
        <v>0</v>
      </c>
      <c r="M56" s="91">
        <v>2</v>
      </c>
      <c r="N56" s="91">
        <v>4</v>
      </c>
      <c r="O56" s="91">
        <v>3</v>
      </c>
      <c r="P56" s="91">
        <v>0</v>
      </c>
      <c r="Q56" s="91">
        <v>3</v>
      </c>
      <c r="R56" s="92">
        <v>2</v>
      </c>
      <c r="S56" s="85">
        <f>SUM(E56:R56)</f>
        <v>38</v>
      </c>
    </row>
    <row r="57" spans="2:22" s="4" customFormat="1" ht="42" customHeight="1" thickTop="1" thickBot="1">
      <c r="B57" s="204"/>
      <c r="C57" s="205" t="s">
        <v>69</v>
      </c>
      <c r="D57" s="206"/>
      <c r="E57" s="86">
        <f>E56+'[1]Stan i struktura XI 20'!E57</f>
        <v>41</v>
      </c>
      <c r="F57" s="86">
        <f>F56+'[1]Stan i struktura XI 20'!F57</f>
        <v>31</v>
      </c>
      <c r="G57" s="86">
        <f>G56+'[1]Stan i struktura XI 20'!G57</f>
        <v>16</v>
      </c>
      <c r="H57" s="86">
        <f>H56+'[1]Stan i struktura XI 20'!H57</f>
        <v>53</v>
      </c>
      <c r="I57" s="86">
        <f>I56+'[1]Stan i struktura XI 20'!I57</f>
        <v>36</v>
      </c>
      <c r="J57" s="86">
        <f>J56+'[1]Stan i struktura XI 20'!J57</f>
        <v>3</v>
      </c>
      <c r="K57" s="86">
        <f>K56+'[1]Stan i struktura XI 20'!K57</f>
        <v>59</v>
      </c>
      <c r="L57" s="86">
        <f>L56+'[1]Stan i struktura XI 20'!L57</f>
        <v>6</v>
      </c>
      <c r="M57" s="86">
        <f>M56+'[1]Stan i struktura XI 20'!M57</f>
        <v>30</v>
      </c>
      <c r="N57" s="86">
        <f>N56+'[1]Stan i struktura XI 20'!N57</f>
        <v>19</v>
      </c>
      <c r="O57" s="86">
        <f>O56+'[1]Stan i struktura XI 20'!O57</f>
        <v>34</v>
      </c>
      <c r="P57" s="86">
        <f>P56+'[1]Stan i struktura XI 20'!P57</f>
        <v>13</v>
      </c>
      <c r="Q57" s="86">
        <f>Q56+'[1]Stan i struktura XI 20'!Q57</f>
        <v>60</v>
      </c>
      <c r="R57" s="87">
        <f>R56+'[1]Stan i struktura XI 20'!R57</f>
        <v>24</v>
      </c>
      <c r="S57" s="84">
        <f>S56+'[1]Stan i struktura XI 20'!S57</f>
        <v>425</v>
      </c>
      <c r="U57" s="4">
        <f>SUM(E57:R57)</f>
        <v>425</v>
      </c>
      <c r="V57" s="4">
        <f>SUM(E57:R57)</f>
        <v>425</v>
      </c>
    </row>
    <row r="58" spans="2:22" s="4" customFormat="1" ht="42" customHeight="1" thickTop="1" thickBot="1">
      <c r="B58" s="186" t="s">
        <v>44</v>
      </c>
      <c r="C58" s="187" t="s">
        <v>70</v>
      </c>
      <c r="D58" s="188"/>
      <c r="E58" s="91">
        <v>1</v>
      </c>
      <c r="F58" s="91">
        <v>0</v>
      </c>
      <c r="G58" s="91">
        <v>4</v>
      </c>
      <c r="H58" s="91">
        <v>0</v>
      </c>
      <c r="I58" s="91">
        <v>0</v>
      </c>
      <c r="J58" s="91">
        <v>1</v>
      </c>
      <c r="K58" s="91">
        <v>2</v>
      </c>
      <c r="L58" s="91">
        <v>0</v>
      </c>
      <c r="M58" s="91">
        <v>0</v>
      </c>
      <c r="N58" s="91">
        <v>0</v>
      </c>
      <c r="O58" s="91">
        <v>0</v>
      </c>
      <c r="P58" s="91">
        <v>0</v>
      </c>
      <c r="Q58" s="91">
        <v>2</v>
      </c>
      <c r="R58" s="92">
        <v>2</v>
      </c>
      <c r="S58" s="85">
        <f>SUM(E58:R58)</f>
        <v>12</v>
      </c>
    </row>
    <row r="59" spans="2:22" s="4" customFormat="1" ht="42" customHeight="1" thickTop="1" thickBot="1">
      <c r="B59" s="194"/>
      <c r="C59" s="195" t="s">
        <v>71</v>
      </c>
      <c r="D59" s="196"/>
      <c r="E59" s="86">
        <f>E58+'[1]Stan i struktura XI 20'!E59</f>
        <v>24</v>
      </c>
      <c r="F59" s="86">
        <f>F58+'[1]Stan i struktura XI 20'!F59</f>
        <v>11</v>
      </c>
      <c r="G59" s="86">
        <f>G58+'[1]Stan i struktura XI 20'!G59</f>
        <v>19</v>
      </c>
      <c r="H59" s="86">
        <f>H58+'[1]Stan i struktura XI 20'!H59</f>
        <v>45</v>
      </c>
      <c r="I59" s="86">
        <f>I58+'[1]Stan i struktura XI 20'!I59</f>
        <v>72</v>
      </c>
      <c r="J59" s="86">
        <f>J58+'[1]Stan i struktura XI 20'!J59</f>
        <v>1</v>
      </c>
      <c r="K59" s="86">
        <f>K58+'[1]Stan i struktura XI 20'!K59</f>
        <v>12</v>
      </c>
      <c r="L59" s="86">
        <f>L58+'[1]Stan i struktura XI 20'!L59</f>
        <v>13</v>
      </c>
      <c r="M59" s="86">
        <f>M58+'[1]Stan i struktura XI 20'!M59</f>
        <v>23</v>
      </c>
      <c r="N59" s="86">
        <f>N58+'[1]Stan i struktura XI 20'!N59</f>
        <v>42</v>
      </c>
      <c r="O59" s="86">
        <f>O58+'[1]Stan i struktura XI 20'!O59</f>
        <v>24</v>
      </c>
      <c r="P59" s="86">
        <f>P58+'[1]Stan i struktura XI 20'!P59</f>
        <v>6</v>
      </c>
      <c r="Q59" s="86">
        <f>Q58+'[1]Stan i struktura XI 20'!Q59</f>
        <v>5</v>
      </c>
      <c r="R59" s="87">
        <f>R58+'[1]Stan i struktura XI 20'!R59</f>
        <v>23</v>
      </c>
      <c r="S59" s="84">
        <f>S58+'[1]Stan i struktura XI 20'!S59</f>
        <v>320</v>
      </c>
      <c r="U59" s="4">
        <f>SUM(E59:R59)</f>
        <v>320</v>
      </c>
      <c r="V59" s="4">
        <f>SUM(E59:R59)</f>
        <v>320</v>
      </c>
    </row>
    <row r="60" spans="2:22" s="4" customFormat="1" ht="42" customHeight="1" thickTop="1" thickBot="1">
      <c r="B60" s="185" t="s">
        <v>72</v>
      </c>
      <c r="C60" s="187" t="s">
        <v>73</v>
      </c>
      <c r="D60" s="188"/>
      <c r="E60" s="91">
        <v>4</v>
      </c>
      <c r="F60" s="91">
        <v>4</v>
      </c>
      <c r="G60" s="91">
        <v>5</v>
      </c>
      <c r="H60" s="91">
        <v>15</v>
      </c>
      <c r="I60" s="91">
        <v>10</v>
      </c>
      <c r="J60" s="91">
        <v>0</v>
      </c>
      <c r="K60" s="91">
        <v>9</v>
      </c>
      <c r="L60" s="91">
        <v>3</v>
      </c>
      <c r="M60" s="91">
        <v>0</v>
      </c>
      <c r="N60" s="91">
        <v>0</v>
      </c>
      <c r="O60" s="91">
        <v>1</v>
      </c>
      <c r="P60" s="91">
        <v>1</v>
      </c>
      <c r="Q60" s="91">
        <v>1</v>
      </c>
      <c r="R60" s="92">
        <v>5</v>
      </c>
      <c r="S60" s="85">
        <f>SUM(E60:R60)</f>
        <v>58</v>
      </c>
    </row>
    <row r="61" spans="2:22" s="4" customFormat="1" ht="42" customHeight="1" thickTop="1" thickBot="1">
      <c r="B61" s="185"/>
      <c r="C61" s="197" t="s">
        <v>74</v>
      </c>
      <c r="D61" s="198"/>
      <c r="E61" s="93">
        <f>E60+'[1]Stan i struktura XI 20'!E61</f>
        <v>117</v>
      </c>
      <c r="F61" s="93">
        <f>F60+'[1]Stan i struktura XI 20'!F61</f>
        <v>73</v>
      </c>
      <c r="G61" s="93">
        <f>G60+'[1]Stan i struktura XI 20'!G61</f>
        <v>150</v>
      </c>
      <c r="H61" s="93">
        <f>H60+'[1]Stan i struktura XI 20'!H61</f>
        <v>257</v>
      </c>
      <c r="I61" s="93">
        <f>I60+'[1]Stan i struktura XI 20'!I61</f>
        <v>221</v>
      </c>
      <c r="J61" s="93">
        <f>J60+'[1]Stan i struktura XI 20'!J61</f>
        <v>35</v>
      </c>
      <c r="K61" s="93">
        <f>K60+'[1]Stan i struktura XI 20'!K61</f>
        <v>407</v>
      </c>
      <c r="L61" s="93">
        <f>L60+'[1]Stan i struktura XI 20'!L61</f>
        <v>95</v>
      </c>
      <c r="M61" s="93">
        <f>M60+'[1]Stan i struktura XI 20'!M61</f>
        <v>164</v>
      </c>
      <c r="N61" s="93">
        <f>N60+'[1]Stan i struktura XI 20'!N61</f>
        <v>33</v>
      </c>
      <c r="O61" s="93">
        <f>O60+'[1]Stan i struktura XI 20'!O61</f>
        <v>149</v>
      </c>
      <c r="P61" s="93">
        <f>P60+'[1]Stan i struktura XI 20'!P61</f>
        <v>110</v>
      </c>
      <c r="Q61" s="93">
        <f>Q60+'[1]Stan i struktura XI 20'!Q61</f>
        <v>78</v>
      </c>
      <c r="R61" s="94">
        <f>R60+'[1]Stan i struktura XI 20'!R61</f>
        <v>262</v>
      </c>
      <c r="S61" s="84">
        <f>S60+'[1]Stan i struktura XI 20'!S61</f>
        <v>2151</v>
      </c>
      <c r="U61" s="4">
        <f>SUM(E61:R61)</f>
        <v>2151</v>
      </c>
      <c r="V61" s="4">
        <f>SUM(E61:R61)</f>
        <v>2151</v>
      </c>
    </row>
    <row r="62" spans="2:22" s="4" customFormat="1" ht="42" customHeight="1" thickTop="1" thickBot="1">
      <c r="B62" s="185" t="s">
        <v>75</v>
      </c>
      <c r="C62" s="187" t="s">
        <v>76</v>
      </c>
      <c r="D62" s="188"/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2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2">
        <v>29</v>
      </c>
      <c r="S62" s="85">
        <f>SUM(E62:R62)</f>
        <v>31</v>
      </c>
    </row>
    <row r="63" spans="2:22" s="4" customFormat="1" ht="42" customHeight="1" thickTop="1" thickBot="1">
      <c r="B63" s="186"/>
      <c r="C63" s="189" t="s">
        <v>77</v>
      </c>
      <c r="D63" s="190"/>
      <c r="E63" s="86">
        <f>E62+'[1]Stan i struktura XI 20'!E63</f>
        <v>0</v>
      </c>
      <c r="F63" s="86">
        <f>F62+'[1]Stan i struktura XI 20'!F63</f>
        <v>27</v>
      </c>
      <c r="G63" s="86">
        <f>G62+'[1]Stan i struktura XI 20'!G63</f>
        <v>30</v>
      </c>
      <c r="H63" s="86">
        <f>H62+'[1]Stan i struktura XI 20'!H63</f>
        <v>14</v>
      </c>
      <c r="I63" s="86">
        <f>I62+'[1]Stan i struktura XI 20'!I63</f>
        <v>25</v>
      </c>
      <c r="J63" s="86">
        <f>J62+'[1]Stan i struktura XI 20'!J63</f>
        <v>24</v>
      </c>
      <c r="K63" s="86">
        <f>K62+'[1]Stan i struktura XI 20'!K63</f>
        <v>81</v>
      </c>
      <c r="L63" s="86">
        <f>L62+'[1]Stan i struktura XI 20'!L63</f>
        <v>9</v>
      </c>
      <c r="M63" s="86">
        <f>M62+'[1]Stan i struktura XI 20'!M63</f>
        <v>33</v>
      </c>
      <c r="N63" s="86">
        <f>N62+'[1]Stan i struktura XI 20'!N63</f>
        <v>40</v>
      </c>
      <c r="O63" s="86">
        <f>O62+'[1]Stan i struktura XI 20'!O63</f>
        <v>55</v>
      </c>
      <c r="P63" s="86">
        <f>P62+'[1]Stan i struktura XI 20'!P63</f>
        <v>18</v>
      </c>
      <c r="Q63" s="86">
        <f>Q62+'[1]Stan i struktura XI 20'!Q63</f>
        <v>82</v>
      </c>
      <c r="R63" s="87">
        <f>R62+'[1]Stan i struktura XI 20'!R63</f>
        <v>494</v>
      </c>
      <c r="S63" s="84">
        <f>S62+'[1]Stan i struktura XI 20'!S63</f>
        <v>932</v>
      </c>
      <c r="U63" s="4">
        <f>SUM(E63:R63)</f>
        <v>932</v>
      </c>
      <c r="V63" s="4">
        <f>SUM(E63:R63)</f>
        <v>932</v>
      </c>
    </row>
    <row r="64" spans="2:22" s="4" customFormat="1" ht="42" customHeight="1" thickTop="1" thickBot="1">
      <c r="B64" s="185" t="s">
        <v>78</v>
      </c>
      <c r="C64" s="187" t="s">
        <v>79</v>
      </c>
      <c r="D64" s="188"/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92">
        <v>0</v>
      </c>
      <c r="S64" s="85">
        <f>SUM(E64:R64)</f>
        <v>0</v>
      </c>
    </row>
    <row r="65" spans="2:22" ht="42" customHeight="1" thickTop="1" thickBot="1">
      <c r="B65" s="191"/>
      <c r="C65" s="192" t="s">
        <v>80</v>
      </c>
      <c r="D65" s="193"/>
      <c r="E65" s="86">
        <f>E64+'[1]Stan i struktura XI 20'!E65</f>
        <v>0</v>
      </c>
      <c r="F65" s="86">
        <f>F64+'[1]Stan i struktura XI 20'!F65</f>
        <v>0</v>
      </c>
      <c r="G65" s="86">
        <f>G64+'[1]Stan i struktura XI 20'!G65</f>
        <v>0</v>
      </c>
      <c r="H65" s="86">
        <f>H64+'[1]Stan i struktura XI 20'!H65</f>
        <v>0</v>
      </c>
      <c r="I65" s="86">
        <f>I64+'[1]Stan i struktura XI 20'!I65</f>
        <v>0</v>
      </c>
      <c r="J65" s="86">
        <f>J64+'[1]Stan i struktura XI 20'!J65</f>
        <v>0</v>
      </c>
      <c r="K65" s="86">
        <f>K64+'[1]Stan i struktura XI 20'!K65</f>
        <v>0</v>
      </c>
      <c r="L65" s="86">
        <f>L64+'[1]Stan i struktura XI 20'!L65</f>
        <v>0</v>
      </c>
      <c r="M65" s="86">
        <f>M64+'[1]Stan i struktura XI 20'!M65</f>
        <v>0</v>
      </c>
      <c r="N65" s="86">
        <f>N64+'[1]Stan i struktura XI 20'!N65</f>
        <v>0</v>
      </c>
      <c r="O65" s="86">
        <f>O64+'[1]Stan i struktura XI 20'!O65</f>
        <v>0</v>
      </c>
      <c r="P65" s="86">
        <f>P64+'[1]Stan i struktura XI 20'!P65</f>
        <v>0</v>
      </c>
      <c r="Q65" s="86">
        <f>Q64+'[1]Stan i struktura XI 20'!Q65</f>
        <v>0</v>
      </c>
      <c r="R65" s="87">
        <f>R64+'[1]Stan i struktura XI 20'!R65</f>
        <v>0</v>
      </c>
      <c r="S65" s="84">
        <f>S64+'[1]Stan i struktura XI 20'!S65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78" t="s">
        <v>81</v>
      </c>
      <c r="C66" s="180" t="s">
        <v>82</v>
      </c>
      <c r="D66" s="181"/>
      <c r="E66" s="95">
        <f t="shared" ref="E66:R67" si="15">E48+E50+E52+E54+E56+E58+E60+E62+E64</f>
        <v>44</v>
      </c>
      <c r="F66" s="95">
        <f t="shared" si="15"/>
        <v>25</v>
      </c>
      <c r="G66" s="95">
        <f t="shared" si="15"/>
        <v>20</v>
      </c>
      <c r="H66" s="95">
        <f t="shared" si="15"/>
        <v>35</v>
      </c>
      <c r="I66" s="95">
        <f t="shared" si="15"/>
        <v>36</v>
      </c>
      <c r="J66" s="95">
        <f t="shared" si="15"/>
        <v>11</v>
      </c>
      <c r="K66" s="95">
        <f t="shared" si="15"/>
        <v>68</v>
      </c>
      <c r="L66" s="95">
        <f t="shared" si="15"/>
        <v>11</v>
      </c>
      <c r="M66" s="95">
        <f t="shared" si="15"/>
        <v>8</v>
      </c>
      <c r="N66" s="95">
        <f t="shared" si="15"/>
        <v>10</v>
      </c>
      <c r="O66" s="95">
        <f t="shared" si="15"/>
        <v>38</v>
      </c>
      <c r="P66" s="95">
        <f t="shared" si="15"/>
        <v>11</v>
      </c>
      <c r="Q66" s="95">
        <f t="shared" si="15"/>
        <v>38</v>
      </c>
      <c r="R66" s="96">
        <f t="shared" si="15"/>
        <v>58</v>
      </c>
      <c r="S66" s="97">
        <f>SUM(E66:R66)</f>
        <v>413</v>
      </c>
      <c r="V66" s="4"/>
    </row>
    <row r="67" spans="2:22" ht="45" customHeight="1" thickTop="1" thickBot="1">
      <c r="B67" s="179"/>
      <c r="C67" s="180" t="s">
        <v>83</v>
      </c>
      <c r="D67" s="181"/>
      <c r="E67" s="98">
        <f t="shared" si="15"/>
        <v>380</v>
      </c>
      <c r="F67" s="98">
        <f>F49+F51+F53+F55+F57+F59+F61+F63+F65</f>
        <v>281</v>
      </c>
      <c r="G67" s="98">
        <f t="shared" si="15"/>
        <v>390</v>
      </c>
      <c r="H67" s="98">
        <f t="shared" si="15"/>
        <v>579</v>
      </c>
      <c r="I67" s="98">
        <f t="shared" si="15"/>
        <v>561</v>
      </c>
      <c r="J67" s="98">
        <f t="shared" si="15"/>
        <v>128</v>
      </c>
      <c r="K67" s="98">
        <f t="shared" si="15"/>
        <v>756</v>
      </c>
      <c r="L67" s="98">
        <f t="shared" si="15"/>
        <v>237</v>
      </c>
      <c r="M67" s="98">
        <f t="shared" si="15"/>
        <v>295</v>
      </c>
      <c r="N67" s="98">
        <f t="shared" si="15"/>
        <v>253</v>
      </c>
      <c r="O67" s="98">
        <f t="shared" si="15"/>
        <v>441</v>
      </c>
      <c r="P67" s="98">
        <f t="shared" si="15"/>
        <v>239</v>
      </c>
      <c r="Q67" s="98">
        <f t="shared" si="15"/>
        <v>695</v>
      </c>
      <c r="R67" s="99">
        <f t="shared" si="15"/>
        <v>1083</v>
      </c>
      <c r="S67" s="97">
        <f>SUM(E67:R67)</f>
        <v>6318</v>
      </c>
      <c r="V67" s="4"/>
    </row>
    <row r="68" spans="2:22" ht="14.25" customHeight="1">
      <c r="B68" s="182" t="s">
        <v>84</v>
      </c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</row>
    <row r="69" spans="2:22" ht="14.25" customHeight="1">
      <c r="B69" s="183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</row>
    <row r="75" spans="2:22" ht="13.5" thickBot="1"/>
    <row r="76" spans="2:22" ht="26.25" customHeight="1" thickTop="1" thickBot="1">
      <c r="E76" s="100">
        <v>44</v>
      </c>
      <c r="F76" s="100">
        <v>27</v>
      </c>
      <c r="G76" s="100">
        <v>16</v>
      </c>
      <c r="H76" s="100">
        <v>31</v>
      </c>
      <c r="I76" s="100">
        <v>35</v>
      </c>
      <c r="J76" s="100">
        <v>15</v>
      </c>
      <c r="K76" s="100">
        <v>27</v>
      </c>
      <c r="L76" s="100">
        <v>13</v>
      </c>
      <c r="M76" s="100">
        <v>18</v>
      </c>
      <c r="N76" s="100">
        <v>18</v>
      </c>
      <c r="O76" s="100">
        <v>55</v>
      </c>
      <c r="P76" s="100">
        <v>28</v>
      </c>
      <c r="Q76" s="100">
        <v>26</v>
      </c>
      <c r="R76" s="100">
        <v>47</v>
      </c>
      <c r="S76" s="78">
        <f>SUM(E76:R76)</f>
        <v>400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6.71093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72" t="s">
        <v>85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2:15" ht="24.75" customHeight="1">
      <c r="B2" s="272" t="s">
        <v>86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2:15" ht="18.75" thickBot="1">
      <c r="B3" s="1"/>
      <c r="C3" s="101"/>
      <c r="D3" s="101"/>
      <c r="E3" s="101"/>
      <c r="F3" s="101"/>
      <c r="G3" s="101"/>
      <c r="H3" s="32"/>
      <c r="I3" s="32"/>
      <c r="J3" s="32"/>
      <c r="K3" s="32"/>
      <c r="L3" s="32"/>
      <c r="M3" s="32"/>
      <c r="N3" s="1"/>
      <c r="O3" s="1"/>
    </row>
    <row r="4" spans="2:15" ht="18.75" customHeight="1" thickBot="1">
      <c r="B4" s="275" t="s">
        <v>87</v>
      </c>
      <c r="C4" s="277" t="s">
        <v>88</v>
      </c>
      <c r="D4" s="279" t="s">
        <v>89</v>
      </c>
      <c r="E4" s="281" t="s">
        <v>90</v>
      </c>
      <c r="F4" s="101"/>
      <c r="G4" s="275" t="s">
        <v>87</v>
      </c>
      <c r="H4" s="283" t="s">
        <v>91</v>
      </c>
      <c r="I4" s="279" t="s">
        <v>89</v>
      </c>
      <c r="J4" s="281" t="s">
        <v>90</v>
      </c>
      <c r="K4" s="32"/>
      <c r="L4" s="275" t="s">
        <v>87</v>
      </c>
      <c r="M4" s="285" t="s">
        <v>88</v>
      </c>
      <c r="N4" s="279" t="s">
        <v>89</v>
      </c>
      <c r="O4" s="287" t="s">
        <v>90</v>
      </c>
    </row>
    <row r="5" spans="2:15" ht="18.75" customHeight="1" thickTop="1" thickBot="1">
      <c r="B5" s="276"/>
      <c r="C5" s="278"/>
      <c r="D5" s="280"/>
      <c r="E5" s="282"/>
      <c r="F5" s="101"/>
      <c r="G5" s="276"/>
      <c r="H5" s="284"/>
      <c r="I5" s="280"/>
      <c r="J5" s="282"/>
      <c r="K5" s="32"/>
      <c r="L5" s="276"/>
      <c r="M5" s="286"/>
      <c r="N5" s="280"/>
      <c r="O5" s="288"/>
    </row>
    <row r="6" spans="2:15" ht="17.100000000000001" customHeight="1" thickTop="1">
      <c r="B6" s="289" t="s">
        <v>92</v>
      </c>
      <c r="C6" s="290"/>
      <c r="D6" s="290"/>
      <c r="E6" s="293">
        <f>SUM(E8+E19+E27+E34+E41)</f>
        <v>8717</v>
      </c>
      <c r="F6" s="101"/>
      <c r="G6" s="102">
        <v>4</v>
      </c>
      <c r="H6" s="103" t="s">
        <v>93</v>
      </c>
      <c r="I6" s="104" t="s">
        <v>94</v>
      </c>
      <c r="J6" s="105">
        <v>338</v>
      </c>
      <c r="K6" s="32"/>
      <c r="L6" s="106" t="s">
        <v>95</v>
      </c>
      <c r="M6" s="107" t="s">
        <v>96</v>
      </c>
      <c r="N6" s="107" t="s">
        <v>97</v>
      </c>
      <c r="O6" s="108">
        <f>SUM(O7:O17)</f>
        <v>4811</v>
      </c>
    </row>
    <row r="7" spans="2:15" ht="17.100000000000001" customHeight="1" thickBot="1">
      <c r="B7" s="291"/>
      <c r="C7" s="292"/>
      <c r="D7" s="292"/>
      <c r="E7" s="294"/>
      <c r="F7" s="1"/>
      <c r="G7" s="109">
        <v>5</v>
      </c>
      <c r="H7" s="110" t="s">
        <v>98</v>
      </c>
      <c r="I7" s="105" t="s">
        <v>94</v>
      </c>
      <c r="J7" s="105">
        <v>183</v>
      </c>
      <c r="K7" s="1"/>
      <c r="L7" s="109">
        <v>1</v>
      </c>
      <c r="M7" s="110" t="s">
        <v>99</v>
      </c>
      <c r="N7" s="105" t="s">
        <v>94</v>
      </c>
      <c r="O7" s="111">
        <v>112</v>
      </c>
    </row>
    <row r="8" spans="2:15" ht="17.100000000000001" customHeight="1" thickTop="1" thickBot="1">
      <c r="B8" s="106" t="s">
        <v>100</v>
      </c>
      <c r="C8" s="107" t="s">
        <v>101</v>
      </c>
      <c r="D8" s="112" t="s">
        <v>97</v>
      </c>
      <c r="E8" s="108">
        <f>SUM(E9:E17)</f>
        <v>3614</v>
      </c>
      <c r="F8" s="1"/>
      <c r="G8" s="113"/>
      <c r="H8" s="114"/>
      <c r="I8" s="115"/>
      <c r="J8" s="116"/>
      <c r="K8" s="1"/>
      <c r="L8" s="109">
        <v>2</v>
      </c>
      <c r="M8" s="110" t="s">
        <v>102</v>
      </c>
      <c r="N8" s="105" t="s">
        <v>103</v>
      </c>
      <c r="O8" s="105">
        <v>98</v>
      </c>
    </row>
    <row r="9" spans="2:15" ht="17.100000000000001" customHeight="1" thickBot="1">
      <c r="B9" s="109">
        <v>1</v>
      </c>
      <c r="C9" s="110" t="s">
        <v>104</v>
      </c>
      <c r="D9" s="105" t="s">
        <v>103</v>
      </c>
      <c r="E9" s="117">
        <v>103</v>
      </c>
      <c r="F9" s="1"/>
      <c r="G9" s="118"/>
      <c r="H9" s="119"/>
      <c r="I9" s="120"/>
      <c r="J9" s="120"/>
      <c r="K9" s="1"/>
      <c r="L9" s="109">
        <v>3</v>
      </c>
      <c r="M9" s="110" t="s">
        <v>105</v>
      </c>
      <c r="N9" s="105" t="s">
        <v>94</v>
      </c>
      <c r="O9" s="105">
        <v>263</v>
      </c>
    </row>
    <row r="10" spans="2:15" ht="17.100000000000001" customHeight="1">
      <c r="B10" s="109">
        <v>2</v>
      </c>
      <c r="C10" s="110" t="s">
        <v>106</v>
      </c>
      <c r="D10" s="105" t="s">
        <v>103</v>
      </c>
      <c r="E10" s="117">
        <v>202</v>
      </c>
      <c r="F10" s="1"/>
      <c r="G10" s="275" t="s">
        <v>87</v>
      </c>
      <c r="H10" s="283" t="s">
        <v>91</v>
      </c>
      <c r="I10" s="279" t="s">
        <v>89</v>
      </c>
      <c r="J10" s="281" t="s">
        <v>90</v>
      </c>
      <c r="K10" s="1"/>
      <c r="L10" s="109">
        <v>4</v>
      </c>
      <c r="M10" s="110" t="s">
        <v>107</v>
      </c>
      <c r="N10" s="105" t="s">
        <v>94</v>
      </c>
      <c r="O10" s="105">
        <v>159</v>
      </c>
    </row>
    <row r="11" spans="2:15" ht="17.100000000000001" customHeight="1" thickBot="1">
      <c r="B11" s="109">
        <v>3</v>
      </c>
      <c r="C11" s="110" t="s">
        <v>108</v>
      </c>
      <c r="D11" s="105" t="s">
        <v>103</v>
      </c>
      <c r="E11" s="117">
        <v>134</v>
      </c>
      <c r="F11" s="1"/>
      <c r="G11" s="303"/>
      <c r="H11" s="304"/>
      <c r="I11" s="305"/>
      <c r="J11" s="306"/>
      <c r="K11" s="1"/>
      <c r="L11" s="109">
        <v>5</v>
      </c>
      <c r="M11" s="110" t="s">
        <v>109</v>
      </c>
      <c r="N11" s="105" t="s">
        <v>94</v>
      </c>
      <c r="O11" s="105">
        <v>258</v>
      </c>
    </row>
    <row r="12" spans="2:15" ht="17.100000000000001" customHeight="1">
      <c r="B12" s="109">
        <v>4</v>
      </c>
      <c r="C12" s="110" t="s">
        <v>110</v>
      </c>
      <c r="D12" s="105" t="s">
        <v>111</v>
      </c>
      <c r="E12" s="117">
        <v>228</v>
      </c>
      <c r="F12" s="1"/>
      <c r="G12" s="307" t="s">
        <v>112</v>
      </c>
      <c r="H12" s="308"/>
      <c r="I12" s="308"/>
      <c r="J12" s="309">
        <f>SUM(J14+J23+J33+J41+O6+O19+O30)</f>
        <v>14957</v>
      </c>
      <c r="K12" s="1"/>
      <c r="L12" s="109" t="s">
        <v>44</v>
      </c>
      <c r="M12" s="110" t="s">
        <v>113</v>
      </c>
      <c r="N12" s="105" t="s">
        <v>94</v>
      </c>
      <c r="O12" s="105">
        <v>842</v>
      </c>
    </row>
    <row r="13" spans="2:15" ht="17.100000000000001" customHeight="1" thickBot="1">
      <c r="B13" s="109">
        <v>5</v>
      </c>
      <c r="C13" s="110" t="s">
        <v>114</v>
      </c>
      <c r="D13" s="105" t="s">
        <v>103</v>
      </c>
      <c r="E13" s="117">
        <v>153</v>
      </c>
      <c r="F13" s="121"/>
      <c r="G13" s="291"/>
      <c r="H13" s="292"/>
      <c r="I13" s="292"/>
      <c r="J13" s="310"/>
      <c r="K13" s="121"/>
      <c r="L13" s="109">
        <v>7</v>
      </c>
      <c r="M13" s="110" t="s">
        <v>115</v>
      </c>
      <c r="N13" s="105" t="s">
        <v>103</v>
      </c>
      <c r="O13" s="105">
        <v>106</v>
      </c>
    </row>
    <row r="14" spans="2:15" ht="17.100000000000001" customHeight="1" thickTop="1">
      <c r="B14" s="109">
        <v>6</v>
      </c>
      <c r="C14" s="110" t="s">
        <v>116</v>
      </c>
      <c r="D14" s="105" t="s">
        <v>103</v>
      </c>
      <c r="E14" s="117">
        <v>206</v>
      </c>
      <c r="F14" s="122"/>
      <c r="G14" s="106" t="s">
        <v>100</v>
      </c>
      <c r="H14" s="107" t="s">
        <v>117</v>
      </c>
      <c r="I14" s="123" t="s">
        <v>97</v>
      </c>
      <c r="J14" s="124">
        <f>SUM(J15:J21)</f>
        <v>1660</v>
      </c>
      <c r="K14" s="1"/>
      <c r="L14" s="109">
        <v>8</v>
      </c>
      <c r="M14" s="110" t="s">
        <v>118</v>
      </c>
      <c r="N14" s="105" t="s">
        <v>103</v>
      </c>
      <c r="O14" s="105">
        <v>132</v>
      </c>
    </row>
    <row r="15" spans="2:15" ht="17.100000000000001" customHeight="1">
      <c r="B15" s="109">
        <v>7</v>
      </c>
      <c r="C15" s="110" t="s">
        <v>119</v>
      </c>
      <c r="D15" s="105" t="s">
        <v>94</v>
      </c>
      <c r="E15" s="117">
        <v>378</v>
      </c>
      <c r="F15" s="122"/>
      <c r="G15" s="109">
        <v>1</v>
      </c>
      <c r="H15" s="110" t="s">
        <v>120</v>
      </c>
      <c r="I15" s="105" t="s">
        <v>103</v>
      </c>
      <c r="J15" s="117">
        <v>79</v>
      </c>
      <c r="K15" s="1"/>
      <c r="L15" s="109">
        <v>9</v>
      </c>
      <c r="M15" s="110" t="s">
        <v>121</v>
      </c>
      <c r="N15" s="105" t="s">
        <v>103</v>
      </c>
      <c r="O15" s="105">
        <v>100</v>
      </c>
    </row>
    <row r="16" spans="2:15" ht="17.100000000000001" customHeight="1" thickBot="1">
      <c r="B16" s="125"/>
      <c r="C16" s="126"/>
      <c r="D16" s="127"/>
      <c r="E16" s="128"/>
      <c r="F16" s="122"/>
      <c r="G16" s="109">
        <v>2</v>
      </c>
      <c r="H16" s="110" t="s">
        <v>122</v>
      </c>
      <c r="I16" s="105" t="s">
        <v>103</v>
      </c>
      <c r="J16" s="117">
        <v>55</v>
      </c>
      <c r="K16" s="1"/>
      <c r="L16" s="125"/>
      <c r="M16" s="126"/>
      <c r="N16" s="127"/>
      <c r="O16" s="128"/>
    </row>
    <row r="17" spans="2:15" ht="17.100000000000001" customHeight="1" thickTop="1" thickBot="1">
      <c r="B17" s="129">
        <v>8</v>
      </c>
      <c r="C17" s="130" t="s">
        <v>123</v>
      </c>
      <c r="D17" s="131" t="s">
        <v>124</v>
      </c>
      <c r="E17" s="132">
        <v>2210</v>
      </c>
      <c r="F17" s="122"/>
      <c r="G17" s="109">
        <v>3</v>
      </c>
      <c r="H17" s="110" t="s">
        <v>125</v>
      </c>
      <c r="I17" s="105" t="s">
        <v>103</v>
      </c>
      <c r="J17" s="117">
        <v>163</v>
      </c>
      <c r="K17" s="1"/>
      <c r="L17" s="129">
        <v>10</v>
      </c>
      <c r="M17" s="130" t="s">
        <v>126</v>
      </c>
      <c r="N17" s="131" t="s">
        <v>124</v>
      </c>
      <c r="O17" s="133">
        <v>2741</v>
      </c>
    </row>
    <row r="18" spans="2:15" ht="17.100000000000001" customHeight="1" thickTop="1">
      <c r="B18" s="102"/>
      <c r="C18" s="103"/>
      <c r="D18" s="104"/>
      <c r="E18" s="134" t="s">
        <v>22</v>
      </c>
      <c r="F18" s="135"/>
      <c r="G18" s="109">
        <v>4</v>
      </c>
      <c r="H18" s="110" t="s">
        <v>127</v>
      </c>
      <c r="I18" s="105" t="s">
        <v>103</v>
      </c>
      <c r="J18" s="117">
        <v>305</v>
      </c>
      <c r="K18" s="1"/>
      <c r="L18" s="102"/>
      <c r="M18" s="103"/>
      <c r="N18" s="104"/>
      <c r="O18" s="134" t="s">
        <v>22</v>
      </c>
    </row>
    <row r="19" spans="2:15" ht="17.100000000000001" customHeight="1">
      <c r="B19" s="136" t="s">
        <v>128</v>
      </c>
      <c r="C19" s="137" t="s">
        <v>7</v>
      </c>
      <c r="D19" s="138" t="s">
        <v>97</v>
      </c>
      <c r="E19" s="139">
        <f>SUM(E20:E25)</f>
        <v>1928</v>
      </c>
      <c r="F19" s="122"/>
      <c r="G19" s="109">
        <v>5</v>
      </c>
      <c r="H19" s="110" t="s">
        <v>127</v>
      </c>
      <c r="I19" s="105" t="s">
        <v>111</v>
      </c>
      <c r="J19" s="117">
        <v>558</v>
      </c>
      <c r="K19" s="1"/>
      <c r="L19" s="136" t="s">
        <v>129</v>
      </c>
      <c r="M19" s="137" t="s">
        <v>16</v>
      </c>
      <c r="N19" s="138" t="s">
        <v>97</v>
      </c>
      <c r="O19" s="140">
        <f>SUM(O20:O28)</f>
        <v>1828</v>
      </c>
    </row>
    <row r="20" spans="2:15" ht="17.100000000000001" customHeight="1">
      <c r="B20" s="109">
        <v>1</v>
      </c>
      <c r="C20" s="110" t="s">
        <v>130</v>
      </c>
      <c r="D20" s="141" t="s">
        <v>103</v>
      </c>
      <c r="E20" s="117">
        <v>190</v>
      </c>
      <c r="F20" s="122"/>
      <c r="G20" s="109">
        <v>6</v>
      </c>
      <c r="H20" s="110" t="s">
        <v>131</v>
      </c>
      <c r="I20" s="105" t="s">
        <v>94</v>
      </c>
      <c r="J20" s="117">
        <v>412</v>
      </c>
      <c r="K20" s="1"/>
      <c r="L20" s="109">
        <v>1</v>
      </c>
      <c r="M20" s="110" t="s">
        <v>132</v>
      </c>
      <c r="N20" s="105" t="s">
        <v>103</v>
      </c>
      <c r="O20" s="105">
        <v>96</v>
      </c>
    </row>
    <row r="21" spans="2:15" ht="17.100000000000001" customHeight="1">
      <c r="B21" s="109">
        <v>2</v>
      </c>
      <c r="C21" s="110" t="s">
        <v>133</v>
      </c>
      <c r="D21" s="141" t="s">
        <v>94</v>
      </c>
      <c r="E21" s="117">
        <v>689</v>
      </c>
      <c r="F21" s="122"/>
      <c r="G21" s="109">
        <v>7</v>
      </c>
      <c r="H21" s="110" t="s">
        <v>134</v>
      </c>
      <c r="I21" s="105" t="s">
        <v>103</v>
      </c>
      <c r="J21" s="117">
        <v>88</v>
      </c>
      <c r="K21" s="1"/>
      <c r="L21" s="109">
        <v>2</v>
      </c>
      <c r="M21" s="110" t="s">
        <v>135</v>
      </c>
      <c r="N21" s="105" t="s">
        <v>111</v>
      </c>
      <c r="O21" s="105">
        <v>40</v>
      </c>
    </row>
    <row r="22" spans="2:15" ht="17.100000000000001" customHeight="1">
      <c r="B22" s="109">
        <v>3</v>
      </c>
      <c r="C22" s="110" t="s">
        <v>136</v>
      </c>
      <c r="D22" s="141" t="s">
        <v>103</v>
      </c>
      <c r="E22" s="117">
        <v>219</v>
      </c>
      <c r="F22" s="122"/>
      <c r="G22" s="109"/>
      <c r="H22" s="110"/>
      <c r="I22" s="105"/>
      <c r="J22" s="117" t="s">
        <v>137</v>
      </c>
      <c r="K22" s="1"/>
      <c r="L22" s="109">
        <v>3</v>
      </c>
      <c r="M22" s="110" t="s">
        <v>138</v>
      </c>
      <c r="N22" s="105" t="s">
        <v>94</v>
      </c>
      <c r="O22" s="105">
        <v>128</v>
      </c>
    </row>
    <row r="23" spans="2:15" ht="17.100000000000001" customHeight="1">
      <c r="B23" s="109">
        <v>4</v>
      </c>
      <c r="C23" s="110" t="s">
        <v>139</v>
      </c>
      <c r="D23" s="141" t="s">
        <v>103</v>
      </c>
      <c r="E23" s="117">
        <v>141</v>
      </c>
      <c r="F23" s="122"/>
      <c r="G23" s="136" t="s">
        <v>128</v>
      </c>
      <c r="H23" s="137" t="s">
        <v>140</v>
      </c>
      <c r="I23" s="138" t="s">
        <v>97</v>
      </c>
      <c r="J23" s="140">
        <f>SUM(J24:J31)</f>
        <v>1936</v>
      </c>
      <c r="K23" s="1"/>
      <c r="L23" s="109">
        <v>4</v>
      </c>
      <c r="M23" s="110" t="s">
        <v>141</v>
      </c>
      <c r="N23" s="105" t="s">
        <v>94</v>
      </c>
      <c r="O23" s="105">
        <v>150</v>
      </c>
    </row>
    <row r="24" spans="2:15" ht="17.100000000000001" customHeight="1">
      <c r="B24" s="109">
        <v>5</v>
      </c>
      <c r="C24" s="110" t="s">
        <v>142</v>
      </c>
      <c r="D24" s="141" t="s">
        <v>94</v>
      </c>
      <c r="E24" s="117">
        <v>531</v>
      </c>
      <c r="F24" s="122"/>
      <c r="G24" s="109">
        <v>1</v>
      </c>
      <c r="H24" s="110" t="s">
        <v>143</v>
      </c>
      <c r="I24" s="105" t="s">
        <v>94</v>
      </c>
      <c r="J24" s="117">
        <v>104</v>
      </c>
      <c r="K24" s="1"/>
      <c r="L24" s="109">
        <v>5</v>
      </c>
      <c r="M24" s="110" t="s">
        <v>144</v>
      </c>
      <c r="N24" s="105" t="s">
        <v>103</v>
      </c>
      <c r="O24" s="105">
        <v>185</v>
      </c>
    </row>
    <row r="25" spans="2:15" ht="17.100000000000001" customHeight="1">
      <c r="B25" s="109">
        <v>6</v>
      </c>
      <c r="C25" s="110" t="s">
        <v>145</v>
      </c>
      <c r="D25" s="141" t="s">
        <v>94</v>
      </c>
      <c r="E25" s="117">
        <v>158</v>
      </c>
      <c r="F25" s="122"/>
      <c r="G25" s="109">
        <v>2</v>
      </c>
      <c r="H25" s="110" t="s">
        <v>146</v>
      </c>
      <c r="I25" s="105" t="s">
        <v>103</v>
      </c>
      <c r="J25" s="117">
        <v>76</v>
      </c>
      <c r="K25" s="1"/>
      <c r="L25" s="109">
        <v>6</v>
      </c>
      <c r="M25" s="110" t="s">
        <v>147</v>
      </c>
      <c r="N25" s="105" t="s">
        <v>94</v>
      </c>
      <c r="O25" s="105">
        <v>594</v>
      </c>
    </row>
    <row r="26" spans="2:15" ht="17.100000000000001" customHeight="1">
      <c r="B26" s="109"/>
      <c r="C26" s="110"/>
      <c r="D26" s="105"/>
      <c r="E26" s="134"/>
      <c r="F26" s="135"/>
      <c r="G26" s="109">
        <v>3</v>
      </c>
      <c r="H26" s="110" t="s">
        <v>148</v>
      </c>
      <c r="I26" s="105" t="s">
        <v>94</v>
      </c>
      <c r="J26" s="117">
        <v>452</v>
      </c>
      <c r="K26" s="1"/>
      <c r="L26" s="109">
        <v>7</v>
      </c>
      <c r="M26" s="110" t="s">
        <v>149</v>
      </c>
      <c r="N26" s="105" t="s">
        <v>103</v>
      </c>
      <c r="O26" s="105">
        <v>60</v>
      </c>
    </row>
    <row r="27" spans="2:15" ht="17.100000000000001" customHeight="1">
      <c r="B27" s="136" t="s">
        <v>150</v>
      </c>
      <c r="C27" s="137" t="s">
        <v>9</v>
      </c>
      <c r="D27" s="138" t="s">
        <v>97</v>
      </c>
      <c r="E27" s="140">
        <f>SUM(E28:E32)</f>
        <v>643</v>
      </c>
      <c r="F27" s="122"/>
      <c r="G27" s="109">
        <v>4</v>
      </c>
      <c r="H27" s="110" t="s">
        <v>151</v>
      </c>
      <c r="I27" s="105" t="s">
        <v>103</v>
      </c>
      <c r="J27" s="117">
        <v>178</v>
      </c>
      <c r="K27" s="1"/>
      <c r="L27" s="109">
        <v>8</v>
      </c>
      <c r="M27" s="110" t="s">
        <v>152</v>
      </c>
      <c r="N27" s="105" t="s">
        <v>103</v>
      </c>
      <c r="O27" s="105">
        <v>147</v>
      </c>
    </row>
    <row r="28" spans="2:15" ht="17.100000000000001" customHeight="1">
      <c r="B28" s="109">
        <v>1</v>
      </c>
      <c r="C28" s="110" t="s">
        <v>153</v>
      </c>
      <c r="D28" s="105" t="s">
        <v>94</v>
      </c>
      <c r="E28" s="117">
        <v>129</v>
      </c>
      <c r="F28" s="122"/>
      <c r="G28" s="109">
        <v>5</v>
      </c>
      <c r="H28" s="110" t="s">
        <v>151</v>
      </c>
      <c r="I28" s="105" t="s">
        <v>111</v>
      </c>
      <c r="J28" s="117">
        <v>743</v>
      </c>
      <c r="K28" s="1"/>
      <c r="L28" s="109">
        <v>9</v>
      </c>
      <c r="M28" s="110" t="s">
        <v>152</v>
      </c>
      <c r="N28" s="105" t="s">
        <v>111</v>
      </c>
      <c r="O28" s="105">
        <v>428</v>
      </c>
    </row>
    <row r="29" spans="2:15" ht="17.100000000000001" customHeight="1">
      <c r="B29" s="109">
        <v>2</v>
      </c>
      <c r="C29" s="110" t="s">
        <v>154</v>
      </c>
      <c r="D29" s="105" t="s">
        <v>103</v>
      </c>
      <c r="E29" s="117">
        <v>63</v>
      </c>
      <c r="F29" s="122"/>
      <c r="G29" s="109">
        <v>6</v>
      </c>
      <c r="H29" s="110" t="s">
        <v>155</v>
      </c>
      <c r="I29" s="105" t="s">
        <v>94</v>
      </c>
      <c r="J29" s="117">
        <v>145</v>
      </c>
      <c r="K29" s="1"/>
      <c r="L29" s="109"/>
      <c r="M29" s="110"/>
      <c r="N29" s="105"/>
      <c r="O29" s="117"/>
    </row>
    <row r="30" spans="2:15" ht="17.100000000000001" customHeight="1">
      <c r="B30" s="109">
        <v>3</v>
      </c>
      <c r="C30" s="110" t="s">
        <v>156</v>
      </c>
      <c r="D30" s="105" t="s">
        <v>94</v>
      </c>
      <c r="E30" s="117">
        <v>84</v>
      </c>
      <c r="F30" s="122"/>
      <c r="G30" s="109">
        <v>7</v>
      </c>
      <c r="H30" s="110" t="s">
        <v>157</v>
      </c>
      <c r="I30" s="105" t="s">
        <v>94</v>
      </c>
      <c r="J30" s="117">
        <v>143</v>
      </c>
      <c r="K30" s="1"/>
      <c r="L30" s="136" t="s">
        <v>158</v>
      </c>
      <c r="M30" s="137" t="s">
        <v>17</v>
      </c>
      <c r="N30" s="138" t="s">
        <v>97</v>
      </c>
      <c r="O30" s="140">
        <f>SUM(O31:O40)</f>
        <v>2137</v>
      </c>
    </row>
    <row r="31" spans="2:15" ht="17.100000000000001" customHeight="1">
      <c r="B31" s="109">
        <v>4</v>
      </c>
      <c r="C31" s="110" t="s">
        <v>159</v>
      </c>
      <c r="D31" s="105" t="s">
        <v>94</v>
      </c>
      <c r="E31" s="117">
        <v>149</v>
      </c>
      <c r="F31" s="122"/>
      <c r="G31" s="109">
        <v>8</v>
      </c>
      <c r="H31" s="110" t="s">
        <v>160</v>
      </c>
      <c r="I31" s="105" t="s">
        <v>103</v>
      </c>
      <c r="J31" s="117">
        <v>95</v>
      </c>
      <c r="K31" s="1"/>
      <c r="L31" s="109">
        <v>1</v>
      </c>
      <c r="M31" s="110" t="s">
        <v>161</v>
      </c>
      <c r="N31" s="105" t="s">
        <v>103</v>
      </c>
      <c r="O31" s="105">
        <v>145</v>
      </c>
    </row>
    <row r="32" spans="2:15" ht="17.100000000000001" customHeight="1">
      <c r="B32" s="109">
        <v>5</v>
      </c>
      <c r="C32" s="110" t="s">
        <v>162</v>
      </c>
      <c r="D32" s="105" t="s">
        <v>94</v>
      </c>
      <c r="E32" s="117">
        <v>218</v>
      </c>
      <c r="F32" s="135"/>
      <c r="G32" s="109"/>
      <c r="H32" s="110"/>
      <c r="I32" s="105"/>
      <c r="J32" s="117"/>
      <c r="K32" s="1"/>
      <c r="L32" s="109">
        <v>2</v>
      </c>
      <c r="M32" s="110" t="s">
        <v>163</v>
      </c>
      <c r="N32" s="105" t="s">
        <v>94</v>
      </c>
      <c r="O32" s="105">
        <v>258</v>
      </c>
    </row>
    <row r="33" spans="2:15" ht="17.100000000000001" customHeight="1">
      <c r="B33" s="109"/>
      <c r="C33" s="110"/>
      <c r="D33" s="105"/>
      <c r="E33" s="117"/>
      <c r="F33" s="122"/>
      <c r="G33" s="136" t="s">
        <v>150</v>
      </c>
      <c r="H33" s="137" t="s">
        <v>12</v>
      </c>
      <c r="I33" s="138" t="s">
        <v>97</v>
      </c>
      <c r="J33" s="140">
        <f>SUM(J34:J39)</f>
        <v>1385</v>
      </c>
      <c r="K33" s="1"/>
      <c r="L33" s="109">
        <v>3</v>
      </c>
      <c r="M33" s="110" t="s">
        <v>164</v>
      </c>
      <c r="N33" s="105" t="s">
        <v>103</v>
      </c>
      <c r="O33" s="105">
        <v>64</v>
      </c>
    </row>
    <row r="34" spans="2:15" ht="17.100000000000001" customHeight="1">
      <c r="B34" s="136" t="s">
        <v>165</v>
      </c>
      <c r="C34" s="137" t="s">
        <v>166</v>
      </c>
      <c r="D34" s="138" t="s">
        <v>97</v>
      </c>
      <c r="E34" s="140">
        <f>SUM(E35:E39)</f>
        <v>1756</v>
      </c>
      <c r="F34" s="122"/>
      <c r="G34" s="109">
        <v>1</v>
      </c>
      <c r="H34" s="110" t="s">
        <v>167</v>
      </c>
      <c r="I34" s="105" t="s">
        <v>103</v>
      </c>
      <c r="J34" s="117">
        <v>111</v>
      </c>
      <c r="K34" s="1"/>
      <c r="L34" s="109">
        <v>4</v>
      </c>
      <c r="M34" s="110" t="s">
        <v>168</v>
      </c>
      <c r="N34" s="105" t="s">
        <v>94</v>
      </c>
      <c r="O34" s="105">
        <v>638</v>
      </c>
    </row>
    <row r="35" spans="2:15" ht="17.100000000000001" customHeight="1">
      <c r="B35" s="109">
        <v>1</v>
      </c>
      <c r="C35" s="110" t="s">
        <v>169</v>
      </c>
      <c r="D35" s="105" t="s">
        <v>94</v>
      </c>
      <c r="E35" s="117">
        <v>372</v>
      </c>
      <c r="F35" s="122"/>
      <c r="G35" s="109">
        <v>2</v>
      </c>
      <c r="H35" s="110" t="s">
        <v>170</v>
      </c>
      <c r="I35" s="105" t="s">
        <v>103</v>
      </c>
      <c r="J35" s="117">
        <v>166</v>
      </c>
      <c r="K35" s="1"/>
      <c r="L35" s="109">
        <v>5</v>
      </c>
      <c r="M35" s="110" t="s">
        <v>171</v>
      </c>
      <c r="N35" s="105" t="s">
        <v>111</v>
      </c>
      <c r="O35" s="105">
        <v>30</v>
      </c>
    </row>
    <row r="36" spans="2:15" ht="17.100000000000001" customHeight="1">
      <c r="B36" s="109">
        <v>2</v>
      </c>
      <c r="C36" s="110" t="s">
        <v>172</v>
      </c>
      <c r="D36" s="105" t="s">
        <v>94</v>
      </c>
      <c r="E36" s="117">
        <v>555</v>
      </c>
      <c r="F36" s="122"/>
      <c r="G36" s="109">
        <v>3</v>
      </c>
      <c r="H36" s="110" t="s">
        <v>173</v>
      </c>
      <c r="I36" s="105" t="s">
        <v>103</v>
      </c>
      <c r="J36" s="117">
        <v>140</v>
      </c>
      <c r="K36" s="1"/>
      <c r="L36" s="109">
        <v>6</v>
      </c>
      <c r="M36" s="110" t="s">
        <v>174</v>
      </c>
      <c r="N36" s="105" t="s">
        <v>103</v>
      </c>
      <c r="O36" s="105">
        <v>68</v>
      </c>
    </row>
    <row r="37" spans="2:15" ht="17.100000000000001" customHeight="1">
      <c r="B37" s="109">
        <v>3</v>
      </c>
      <c r="C37" s="110" t="s">
        <v>175</v>
      </c>
      <c r="D37" s="105" t="s">
        <v>103</v>
      </c>
      <c r="E37" s="117">
        <v>135</v>
      </c>
      <c r="F37" s="122"/>
      <c r="G37" s="109">
        <v>4</v>
      </c>
      <c r="H37" s="110" t="s">
        <v>176</v>
      </c>
      <c r="I37" s="105" t="s">
        <v>103</v>
      </c>
      <c r="J37" s="117">
        <v>112</v>
      </c>
      <c r="K37" s="1"/>
      <c r="L37" s="109">
        <v>7</v>
      </c>
      <c r="M37" s="110" t="s">
        <v>177</v>
      </c>
      <c r="N37" s="105" t="s">
        <v>103</v>
      </c>
      <c r="O37" s="105">
        <v>103</v>
      </c>
    </row>
    <row r="38" spans="2:15" ht="17.100000000000001" customHeight="1">
      <c r="B38" s="109">
        <v>4</v>
      </c>
      <c r="C38" s="110" t="s">
        <v>178</v>
      </c>
      <c r="D38" s="105" t="s">
        <v>94</v>
      </c>
      <c r="E38" s="117">
        <v>576</v>
      </c>
      <c r="F38" s="122"/>
      <c r="G38" s="109">
        <v>5</v>
      </c>
      <c r="H38" s="110" t="s">
        <v>179</v>
      </c>
      <c r="I38" s="105" t="s">
        <v>94</v>
      </c>
      <c r="J38" s="117">
        <v>740</v>
      </c>
      <c r="K38" s="1"/>
      <c r="L38" s="109">
        <v>8</v>
      </c>
      <c r="M38" s="110" t="s">
        <v>180</v>
      </c>
      <c r="N38" s="105" t="s">
        <v>103</v>
      </c>
      <c r="O38" s="105">
        <v>107</v>
      </c>
    </row>
    <row r="39" spans="2:15" ht="17.100000000000001" customHeight="1">
      <c r="B39" s="109">
        <v>5</v>
      </c>
      <c r="C39" s="110" t="s">
        <v>181</v>
      </c>
      <c r="D39" s="105" t="s">
        <v>103</v>
      </c>
      <c r="E39" s="117">
        <v>118</v>
      </c>
      <c r="F39" s="122"/>
      <c r="G39" s="109">
        <v>6</v>
      </c>
      <c r="H39" s="110" t="s">
        <v>182</v>
      </c>
      <c r="I39" s="105" t="s">
        <v>94</v>
      </c>
      <c r="J39" s="117">
        <v>116</v>
      </c>
      <c r="K39" s="1"/>
      <c r="L39" s="109">
        <v>9</v>
      </c>
      <c r="M39" s="110" t="s">
        <v>183</v>
      </c>
      <c r="N39" s="105" t="s">
        <v>103</v>
      </c>
      <c r="O39" s="105">
        <v>189</v>
      </c>
    </row>
    <row r="40" spans="2:15" ht="17.100000000000001" customHeight="1">
      <c r="B40" s="109"/>
      <c r="C40" s="110"/>
      <c r="D40" s="105"/>
      <c r="E40" s="117"/>
      <c r="F40" s="122"/>
      <c r="G40" s="109"/>
      <c r="H40" s="110"/>
      <c r="I40" s="105"/>
      <c r="J40" s="117"/>
      <c r="K40" s="1"/>
      <c r="L40" s="142">
        <v>10</v>
      </c>
      <c r="M40" s="127" t="s">
        <v>183</v>
      </c>
      <c r="N40" s="143" t="s">
        <v>111</v>
      </c>
      <c r="O40" s="105">
        <v>535</v>
      </c>
    </row>
    <row r="41" spans="2:15" ht="17.100000000000001" customHeight="1" thickBot="1">
      <c r="B41" s="136" t="s">
        <v>95</v>
      </c>
      <c r="C41" s="137" t="s">
        <v>11</v>
      </c>
      <c r="D41" s="138" t="s">
        <v>97</v>
      </c>
      <c r="E41" s="140">
        <f>SUM(E42+E43+E44+J6+J7)</f>
        <v>776</v>
      </c>
      <c r="F41" s="122"/>
      <c r="G41" s="106" t="s">
        <v>165</v>
      </c>
      <c r="H41" s="107" t="s">
        <v>13</v>
      </c>
      <c r="I41" s="123" t="s">
        <v>97</v>
      </c>
      <c r="J41" s="140">
        <f>SUM(J42:J44)</f>
        <v>1200</v>
      </c>
      <c r="K41" s="1"/>
      <c r="L41" s="144"/>
      <c r="M41" s="145"/>
      <c r="N41" s="146"/>
      <c r="O41" s="147"/>
    </row>
    <row r="42" spans="2:15" ht="17.100000000000001" customHeight="1" thickTop="1" thickBot="1">
      <c r="B42" s="109">
        <v>1</v>
      </c>
      <c r="C42" s="110" t="s">
        <v>184</v>
      </c>
      <c r="D42" s="105" t="s">
        <v>103</v>
      </c>
      <c r="E42" s="117">
        <v>99</v>
      </c>
      <c r="F42" s="122"/>
      <c r="G42" s="109">
        <v>1</v>
      </c>
      <c r="H42" s="110" t="s">
        <v>185</v>
      </c>
      <c r="I42" s="105" t="s">
        <v>94</v>
      </c>
      <c r="J42" s="117">
        <v>323</v>
      </c>
      <c r="K42" s="1"/>
      <c r="L42" s="295" t="s">
        <v>186</v>
      </c>
      <c r="M42" s="296"/>
      <c r="N42" s="299" t="s">
        <v>187</v>
      </c>
      <c r="O42" s="301">
        <f>SUM(E8+E19+E27+E34+E41+J14+J23+J33+J41+O6+O19+O30)</f>
        <v>23674</v>
      </c>
    </row>
    <row r="43" spans="2:15" ht="17.100000000000001" customHeight="1" thickTop="1" thickBot="1">
      <c r="B43" s="109">
        <v>2</v>
      </c>
      <c r="C43" s="110" t="s">
        <v>188</v>
      </c>
      <c r="D43" s="105" t="s">
        <v>94</v>
      </c>
      <c r="E43" s="117">
        <v>82</v>
      </c>
      <c r="F43" s="122"/>
      <c r="G43" s="109">
        <v>2</v>
      </c>
      <c r="H43" s="110" t="s">
        <v>189</v>
      </c>
      <c r="I43" s="105" t="s">
        <v>94</v>
      </c>
      <c r="J43" s="117">
        <v>172</v>
      </c>
      <c r="K43" s="1"/>
      <c r="L43" s="297"/>
      <c r="M43" s="298"/>
      <c r="N43" s="300"/>
      <c r="O43" s="302"/>
    </row>
    <row r="44" spans="2:15" ht="17.100000000000001" customHeight="1" thickBot="1">
      <c r="B44" s="113">
        <v>3</v>
      </c>
      <c r="C44" s="114" t="s">
        <v>190</v>
      </c>
      <c r="D44" s="115" t="s">
        <v>103</v>
      </c>
      <c r="E44" s="116">
        <v>74</v>
      </c>
      <c r="F44" s="122"/>
      <c r="G44" s="148">
        <v>3</v>
      </c>
      <c r="H44" s="149" t="s">
        <v>191</v>
      </c>
      <c r="I44" s="150" t="s">
        <v>94</v>
      </c>
      <c r="J44" s="116">
        <v>705</v>
      </c>
      <c r="K44" s="1"/>
      <c r="L44" s="151"/>
      <c r="M44" s="151"/>
      <c r="N44" s="151"/>
      <c r="O44" s="151"/>
    </row>
    <row r="45" spans="2:15" ht="15" customHeight="1">
      <c r="B45" s="122"/>
      <c r="C45" s="152"/>
      <c r="D45" s="153"/>
      <c r="E45" s="154"/>
      <c r="F45" s="155"/>
      <c r="G45" s="152"/>
      <c r="H45" s="155"/>
      <c r="I45" s="156"/>
      <c r="J45" s="1"/>
      <c r="K45" s="1"/>
      <c r="L45" s="1"/>
      <c r="M45" s="1"/>
      <c r="N45" s="1"/>
      <c r="O45" s="1"/>
    </row>
    <row r="46" spans="2:15" ht="15" customHeight="1">
      <c r="B46" s="122"/>
      <c r="C46" s="152" t="s">
        <v>192</v>
      </c>
      <c r="D46" s="153"/>
      <c r="E46" s="154"/>
      <c r="F46" s="155"/>
      <c r="G46" s="152"/>
      <c r="H46" s="155"/>
      <c r="I46" s="3"/>
      <c r="J46" s="3"/>
      <c r="K46" s="1"/>
    </row>
    <row r="47" spans="2:15" ht="15" customHeight="1"/>
    <row r="48" spans="2:15" ht="15" customHeight="1"/>
    <row r="49" spans="2:15" ht="15" customHeight="1">
      <c r="L49" s="157"/>
      <c r="M49" s="158"/>
      <c r="N49" s="159"/>
      <c r="O49" s="159"/>
    </row>
    <row r="50" spans="2:15" ht="15" customHeight="1">
      <c r="B50" s="160"/>
      <c r="C50" s="160"/>
      <c r="D50" s="160"/>
      <c r="E50" s="160"/>
      <c r="F50" s="160"/>
      <c r="G50" s="160"/>
      <c r="H50" s="160"/>
      <c r="I50" s="160"/>
      <c r="J50" s="160"/>
      <c r="K50" s="160"/>
      <c r="L50" s="157"/>
      <c r="M50" s="158"/>
      <c r="N50" s="159"/>
      <c r="O50" s="159"/>
    </row>
    <row r="51" spans="2:15" ht="15" customHeight="1">
      <c r="B51" s="160"/>
      <c r="C51" s="160"/>
      <c r="D51" s="160"/>
      <c r="E51" s="160"/>
      <c r="F51" s="160"/>
      <c r="G51" s="160"/>
      <c r="H51" s="160"/>
      <c r="I51" s="160"/>
      <c r="J51" s="160"/>
      <c r="K51" s="160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162" customWidth="1"/>
    <col min="2" max="3" width="9.140625" style="162" customWidth="1"/>
    <col min="4" max="4" width="4.85546875" style="162" customWidth="1"/>
    <col min="5" max="6" width="9.140625" style="162" customWidth="1"/>
    <col min="7" max="7" width="7.140625" style="162" customWidth="1"/>
    <col min="8" max="8" width="28.85546875" style="162" customWidth="1"/>
    <col min="9" max="9" width="7.5703125" style="162" customWidth="1"/>
    <col min="10" max="10" width="6.5703125" style="162" customWidth="1"/>
    <col min="11" max="11" width="8.7109375" style="162" customWidth="1"/>
    <col min="12" max="12" width="11.5703125" style="162" customWidth="1"/>
    <col min="13" max="28" width="9.140625" style="162" customWidth="1"/>
    <col min="29" max="16384" width="9.140625" style="177"/>
  </cols>
  <sheetData>
    <row r="1" spans="1:32" s="164" customFormat="1" ht="12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3"/>
    </row>
    <row r="2" spans="1:32" s="164" customFormat="1" ht="12.75">
      <c r="A2" s="162"/>
      <c r="B2" s="162" t="s">
        <v>193</v>
      </c>
      <c r="C2" s="162" t="s">
        <v>194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</row>
    <row r="3" spans="1:32" s="164" customFormat="1" ht="12.75">
      <c r="A3" s="162"/>
      <c r="B3" s="162" t="s">
        <v>195</v>
      </c>
      <c r="C3" s="162">
        <v>18498</v>
      </c>
      <c r="D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</row>
    <row r="4" spans="1:32" s="164" customFormat="1" ht="12.75">
      <c r="A4" s="162"/>
      <c r="B4" s="162" t="s">
        <v>196</v>
      </c>
      <c r="C4" s="162">
        <v>20174</v>
      </c>
      <c r="D4" s="162"/>
      <c r="H4" s="162" t="s">
        <v>197</v>
      </c>
      <c r="I4" s="164">
        <v>182</v>
      </c>
      <c r="J4" s="164">
        <f t="shared" ref="J4:J9" si="0">K4+K10</f>
        <v>182</v>
      </c>
      <c r="K4" s="162">
        <v>16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</row>
    <row r="5" spans="1:32" s="164" customFormat="1" ht="12.75">
      <c r="A5" s="162"/>
      <c r="B5" s="162" t="s">
        <v>198</v>
      </c>
      <c r="C5" s="162">
        <v>20079</v>
      </c>
      <c r="D5" s="162"/>
      <c r="E5" s="162"/>
      <c r="F5" s="162" t="s">
        <v>199</v>
      </c>
      <c r="H5" s="162" t="s">
        <v>200</v>
      </c>
      <c r="I5" s="164">
        <v>1</v>
      </c>
      <c r="J5" s="164">
        <f t="shared" si="0"/>
        <v>1</v>
      </c>
      <c r="K5" s="162">
        <v>0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</row>
    <row r="6" spans="1:32" s="164" customFormat="1" ht="12.75">
      <c r="A6" s="162"/>
      <c r="B6" s="162" t="s">
        <v>201</v>
      </c>
      <c r="C6" s="162">
        <v>19838</v>
      </c>
      <c r="D6" s="162"/>
      <c r="E6" s="162" t="s">
        <v>202</v>
      </c>
      <c r="F6" s="162">
        <v>4729</v>
      </c>
      <c r="H6" s="164" t="s">
        <v>203</v>
      </c>
      <c r="I6" s="164">
        <v>0</v>
      </c>
      <c r="J6" s="164">
        <f t="shared" si="0"/>
        <v>0</v>
      </c>
      <c r="K6" s="164">
        <v>0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</row>
    <row r="7" spans="1:32" s="164" customFormat="1" ht="12.75">
      <c r="A7" s="162"/>
      <c r="B7" s="162" t="s">
        <v>204</v>
      </c>
      <c r="C7" s="162">
        <v>21613</v>
      </c>
      <c r="D7" s="162"/>
      <c r="E7" s="162" t="s">
        <v>205</v>
      </c>
      <c r="F7" s="164">
        <v>3474</v>
      </c>
      <c r="H7" s="165" t="s">
        <v>206</v>
      </c>
      <c r="I7" s="164">
        <v>27</v>
      </c>
      <c r="J7" s="164">
        <f t="shared" si="0"/>
        <v>27</v>
      </c>
      <c r="K7" s="162">
        <v>0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</row>
    <row r="8" spans="1:32" s="164" customFormat="1" ht="12.75">
      <c r="A8" s="162"/>
      <c r="B8" s="162" t="s">
        <v>207</v>
      </c>
      <c r="C8" s="162">
        <v>23165</v>
      </c>
      <c r="D8" s="162"/>
      <c r="E8" s="162" t="s">
        <v>208</v>
      </c>
      <c r="F8" s="162">
        <v>3452</v>
      </c>
      <c r="H8" s="164" t="s">
        <v>209</v>
      </c>
      <c r="I8" s="164">
        <v>44</v>
      </c>
      <c r="J8" s="164">
        <f t="shared" si="0"/>
        <v>44</v>
      </c>
      <c r="K8" s="162">
        <v>4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</row>
    <row r="9" spans="1:32" s="164" customFormat="1" ht="12.75">
      <c r="A9" s="162"/>
      <c r="B9" s="162" t="s">
        <v>210</v>
      </c>
      <c r="C9" s="162">
        <v>23529</v>
      </c>
      <c r="D9" s="162"/>
      <c r="E9" s="162" t="s">
        <v>211</v>
      </c>
      <c r="F9" s="162">
        <v>3763</v>
      </c>
      <c r="H9" s="164" t="s">
        <v>212</v>
      </c>
      <c r="I9" s="164">
        <v>8</v>
      </c>
      <c r="J9" s="164">
        <f t="shared" si="0"/>
        <v>8</v>
      </c>
      <c r="K9" s="162">
        <v>0</v>
      </c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</row>
    <row r="10" spans="1:32" s="164" customFormat="1" ht="12.75">
      <c r="A10" s="162"/>
      <c r="B10" s="162" t="s">
        <v>213</v>
      </c>
      <c r="C10" s="162">
        <v>23520</v>
      </c>
      <c r="D10" s="162"/>
      <c r="E10" s="162" t="s">
        <v>214</v>
      </c>
      <c r="F10" s="162">
        <v>3180</v>
      </c>
      <c r="K10" s="164">
        <v>166</v>
      </c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</row>
    <row r="11" spans="1:32" s="164" customFormat="1" ht="12.75">
      <c r="A11" s="162"/>
      <c r="B11" s="162" t="s">
        <v>215</v>
      </c>
      <c r="C11" s="162">
        <v>23268</v>
      </c>
      <c r="D11" s="162"/>
      <c r="E11" s="162" t="s">
        <v>195</v>
      </c>
      <c r="F11" s="162">
        <v>2211</v>
      </c>
      <c r="K11" s="164">
        <v>1</v>
      </c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</row>
    <row r="12" spans="1:32" s="164" customFormat="1" ht="12.75">
      <c r="A12" s="162"/>
      <c r="B12" s="162" t="s">
        <v>216</v>
      </c>
      <c r="C12" s="162">
        <v>23138</v>
      </c>
      <c r="D12" s="162"/>
      <c r="E12" s="162"/>
      <c r="F12" s="162"/>
      <c r="K12" s="164">
        <v>0</v>
      </c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  <c r="AB12" s="162"/>
    </row>
    <row r="13" spans="1:32" s="164" customFormat="1" ht="12.75">
      <c r="A13" s="162"/>
      <c r="B13" s="162" t="s">
        <v>217</v>
      </c>
      <c r="C13" s="162">
        <v>23168</v>
      </c>
      <c r="D13" s="162"/>
      <c r="E13" s="162" t="s">
        <v>213</v>
      </c>
      <c r="F13" s="162">
        <v>4509</v>
      </c>
      <c r="K13" s="164">
        <v>27</v>
      </c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</row>
    <row r="14" spans="1:32" s="164" customFormat="1" ht="12.75">
      <c r="A14" s="162"/>
      <c r="B14" s="162" t="s">
        <v>218</v>
      </c>
      <c r="C14" s="162">
        <v>23285</v>
      </c>
      <c r="D14" s="162"/>
      <c r="E14" s="162" t="s">
        <v>215</v>
      </c>
      <c r="F14" s="164">
        <v>3775</v>
      </c>
      <c r="K14" s="164">
        <v>40</v>
      </c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</row>
    <row r="15" spans="1:32" s="164" customFormat="1" ht="12.75">
      <c r="A15" s="162"/>
      <c r="B15" s="162" t="s">
        <v>219</v>
      </c>
      <c r="C15" s="162">
        <v>23674</v>
      </c>
      <c r="D15" s="162"/>
      <c r="E15" s="162" t="s">
        <v>216</v>
      </c>
      <c r="F15" s="162">
        <v>3921</v>
      </c>
      <c r="J15" s="162"/>
      <c r="K15" s="164">
        <v>8</v>
      </c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</row>
    <row r="16" spans="1:32" s="164" customFormat="1" ht="12.75">
      <c r="A16" s="162"/>
      <c r="B16" s="162"/>
      <c r="E16" s="162" t="s">
        <v>217</v>
      </c>
      <c r="F16" s="162">
        <v>3694</v>
      </c>
      <c r="H16" s="162"/>
      <c r="I16" s="162"/>
      <c r="J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F16" s="166"/>
    </row>
    <row r="17" spans="1:32" s="164" customFormat="1" ht="12.75">
      <c r="A17" s="162"/>
      <c r="B17" s="162"/>
      <c r="C17" s="162"/>
      <c r="D17" s="162"/>
      <c r="E17" s="162" t="s">
        <v>218</v>
      </c>
      <c r="F17" s="162">
        <v>2520</v>
      </c>
      <c r="H17" s="162"/>
      <c r="I17" s="162"/>
      <c r="J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F17" s="166"/>
    </row>
    <row r="18" spans="1:32" s="164" customFormat="1" ht="12.75">
      <c r="A18" s="162"/>
      <c r="B18" s="162"/>
      <c r="C18" s="162"/>
      <c r="D18" s="162"/>
      <c r="E18" s="162" t="s">
        <v>219</v>
      </c>
      <c r="F18" s="162">
        <v>4178</v>
      </c>
      <c r="H18" s="162"/>
      <c r="I18" s="167"/>
      <c r="J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F18" s="166"/>
    </row>
    <row r="19" spans="1:32" s="164" customFormat="1" ht="12.75">
      <c r="A19" s="162"/>
      <c r="B19" s="162"/>
      <c r="C19" s="162"/>
      <c r="D19" s="162"/>
      <c r="G19" s="162"/>
      <c r="H19" s="162"/>
      <c r="I19" s="162"/>
      <c r="J19" s="162"/>
      <c r="K19" s="168">
        <f>K22+K23+K24+K25+K26+K27+K28+K29+K30+K31+K32+K33+K34</f>
        <v>0.99994808575803973</v>
      </c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F19" s="166"/>
    </row>
    <row r="20" spans="1:32" s="164" customFormat="1" ht="12.75">
      <c r="A20" s="162"/>
      <c r="B20" s="162" t="s">
        <v>220</v>
      </c>
      <c r="C20" s="162"/>
      <c r="D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F20" s="166"/>
    </row>
    <row r="21" spans="1:32" s="164" customFormat="1" ht="12.75">
      <c r="A21" s="162"/>
      <c r="B21" s="162"/>
      <c r="C21" s="162"/>
      <c r="D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F21" s="166"/>
    </row>
    <row r="22" spans="1:32" s="164" customFormat="1" ht="12.75">
      <c r="A22" s="162"/>
      <c r="B22" s="162">
        <v>1355</v>
      </c>
      <c r="C22" s="162"/>
      <c r="D22" s="162"/>
      <c r="E22" s="162"/>
      <c r="F22" s="162"/>
      <c r="G22" s="162"/>
      <c r="H22" s="162"/>
      <c r="I22" s="162"/>
      <c r="J22" s="169" t="s">
        <v>221</v>
      </c>
      <c r="K22" s="166">
        <f t="shared" ref="K22:K33" si="1">B22/B$36</f>
        <v>0.51875957120980087</v>
      </c>
      <c r="L22" s="170">
        <f t="shared" ref="L22:L34" si="2">B22/B$36</f>
        <v>0.51875957120980087</v>
      </c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F22" s="166"/>
    </row>
    <row r="23" spans="1:32" s="164" customFormat="1" ht="12.75">
      <c r="A23" s="162"/>
      <c r="B23" s="162">
        <v>168</v>
      </c>
      <c r="C23" s="162"/>
      <c r="D23" s="162"/>
      <c r="E23" s="162"/>
      <c r="F23" s="162"/>
      <c r="G23" s="162"/>
      <c r="H23" s="162"/>
      <c r="I23" s="162"/>
      <c r="J23" s="169" t="s">
        <v>222</v>
      </c>
      <c r="K23" s="166">
        <f t="shared" si="1"/>
        <v>6.4318529862174581E-2</v>
      </c>
      <c r="L23" s="171">
        <f t="shared" si="2"/>
        <v>6.4318529862174581E-2</v>
      </c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F23" s="166"/>
    </row>
    <row r="24" spans="1:32" s="164" customFormat="1" ht="12.75">
      <c r="A24" s="162"/>
      <c r="B24" s="162">
        <v>103</v>
      </c>
      <c r="C24" s="162"/>
      <c r="D24" s="162"/>
      <c r="E24" s="162"/>
      <c r="F24" s="162"/>
      <c r="G24" s="162"/>
      <c r="H24" s="162"/>
      <c r="I24" s="162"/>
      <c r="J24" s="169" t="s">
        <v>223</v>
      </c>
      <c r="K24" s="166">
        <f t="shared" si="1"/>
        <v>3.9433384379785608E-2</v>
      </c>
      <c r="L24" s="171">
        <f t="shared" si="2"/>
        <v>3.9433384379785608E-2</v>
      </c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  <c r="AF24" s="166"/>
    </row>
    <row r="25" spans="1:32" s="164" customFormat="1" ht="12.75" customHeight="1">
      <c r="A25" s="162"/>
      <c r="B25" s="162">
        <v>34</v>
      </c>
      <c r="C25" s="162"/>
      <c r="D25" s="162"/>
      <c r="E25" s="162"/>
      <c r="F25" s="162"/>
      <c r="G25" s="162"/>
      <c r="H25" s="162"/>
      <c r="J25" s="172" t="s">
        <v>224</v>
      </c>
      <c r="K25" s="166">
        <f t="shared" si="1"/>
        <v>1.3016845329249618E-2</v>
      </c>
      <c r="L25" s="171">
        <f t="shared" si="2"/>
        <v>1.3016845329249618E-2</v>
      </c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F25" s="166"/>
    </row>
    <row r="26" spans="1:32" s="164" customFormat="1" ht="12.75" customHeight="1">
      <c r="A26" s="162"/>
      <c r="B26" s="162">
        <v>7</v>
      </c>
      <c r="C26" s="162"/>
      <c r="D26" s="162"/>
      <c r="E26" s="162"/>
      <c r="F26" s="162"/>
      <c r="G26" s="162"/>
      <c r="H26" s="162"/>
      <c r="I26" s="162"/>
      <c r="J26" s="169" t="s">
        <v>225</v>
      </c>
      <c r="K26" s="166">
        <f t="shared" si="1"/>
        <v>2.6799387442572741E-3</v>
      </c>
      <c r="L26" s="170">
        <f t="shared" si="2"/>
        <v>2.6799387442572741E-3</v>
      </c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F26" s="166"/>
    </row>
    <row r="27" spans="1:32" s="164" customFormat="1" ht="12.75">
      <c r="A27" s="162"/>
      <c r="B27" s="162">
        <v>12</v>
      </c>
      <c r="C27" s="162"/>
      <c r="D27" s="162"/>
      <c r="E27" s="162"/>
      <c r="F27" s="162"/>
      <c r="G27" s="162"/>
      <c r="H27" s="162"/>
      <c r="I27" s="162"/>
      <c r="J27" s="172" t="s">
        <v>226</v>
      </c>
      <c r="K27" s="166">
        <f t="shared" si="1"/>
        <v>4.5941807044410417E-3</v>
      </c>
      <c r="L27" s="170">
        <f t="shared" si="2"/>
        <v>4.5941807044410417E-3</v>
      </c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F27" s="166"/>
    </row>
    <row r="28" spans="1:32" s="164" customFormat="1" ht="12.75">
      <c r="A28" s="162"/>
      <c r="B28" s="162">
        <v>58</v>
      </c>
      <c r="C28" s="162"/>
      <c r="D28" s="162"/>
      <c r="E28" s="162"/>
      <c r="F28" s="162"/>
      <c r="G28" s="162"/>
      <c r="H28" s="162"/>
      <c r="I28" s="162"/>
      <c r="J28" s="172" t="s">
        <v>227</v>
      </c>
      <c r="K28" s="166">
        <f t="shared" si="1"/>
        <v>2.22052067381317E-2</v>
      </c>
      <c r="L28" s="171">
        <f t="shared" si="2"/>
        <v>2.22052067381317E-2</v>
      </c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F28" s="166"/>
    </row>
    <row r="29" spans="1:32" s="164" customFormat="1" ht="12.75">
      <c r="A29" s="162"/>
      <c r="B29" s="162">
        <v>31</v>
      </c>
      <c r="C29" s="162"/>
      <c r="D29" s="162"/>
      <c r="E29" s="162"/>
      <c r="F29" s="162"/>
      <c r="G29" s="162"/>
      <c r="H29" s="162"/>
      <c r="I29" s="162"/>
      <c r="J29" s="172" t="s">
        <v>228</v>
      </c>
      <c r="K29" s="166">
        <f t="shared" si="1"/>
        <v>1.1868300153139357E-2</v>
      </c>
      <c r="L29" s="171">
        <f t="shared" si="2"/>
        <v>1.1868300153139357E-2</v>
      </c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F29" s="173"/>
    </row>
    <row r="30" spans="1:32" s="164" customFormat="1" ht="12.75">
      <c r="A30" s="162"/>
      <c r="B30" s="162">
        <v>16</v>
      </c>
      <c r="C30" s="162"/>
      <c r="D30" s="162"/>
      <c r="E30" s="162"/>
      <c r="F30" s="162"/>
      <c r="G30" s="162"/>
      <c r="H30" s="162"/>
      <c r="I30" s="162"/>
      <c r="J30" s="172" t="s">
        <v>229</v>
      </c>
      <c r="K30" s="166">
        <f t="shared" si="1"/>
        <v>6.1255742725880554E-3</v>
      </c>
      <c r="L30" s="171">
        <f t="shared" si="2"/>
        <v>6.1255742725880554E-3</v>
      </c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</row>
    <row r="31" spans="1:32" s="164" customFormat="1" ht="12.75">
      <c r="A31" s="162"/>
      <c r="B31" s="162">
        <v>445</v>
      </c>
      <c r="C31" s="162"/>
      <c r="D31" s="162"/>
      <c r="E31" s="162"/>
      <c r="F31" s="162"/>
      <c r="G31" s="162"/>
      <c r="H31" s="162"/>
      <c r="I31" s="162"/>
      <c r="J31" s="172" t="s">
        <v>230</v>
      </c>
      <c r="K31" s="166">
        <f t="shared" si="1"/>
        <v>0.17036753445635527</v>
      </c>
      <c r="L31" s="171">
        <f t="shared" si="2"/>
        <v>0.17036753445635527</v>
      </c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</row>
    <row r="32" spans="1:32" s="164" customFormat="1" ht="12.75">
      <c r="A32" s="162"/>
      <c r="B32" s="162">
        <v>94</v>
      </c>
      <c r="C32" s="162"/>
      <c r="D32" s="162"/>
      <c r="E32" s="162"/>
      <c r="F32" s="162"/>
      <c r="G32" s="162"/>
      <c r="H32" s="162"/>
      <c r="I32" s="162"/>
      <c r="J32" s="172" t="s">
        <v>231</v>
      </c>
      <c r="K32" s="166">
        <f t="shared" si="1"/>
        <v>3.5987748851454823E-2</v>
      </c>
      <c r="L32" s="171">
        <f t="shared" si="2"/>
        <v>3.5987748851454823E-2</v>
      </c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</row>
    <row r="33" spans="1:28" s="164" customFormat="1" ht="12.75">
      <c r="A33" s="162"/>
      <c r="B33" s="162">
        <v>18</v>
      </c>
      <c r="C33" s="162"/>
      <c r="D33" s="162"/>
      <c r="E33" s="162"/>
      <c r="F33" s="162"/>
      <c r="G33" s="162"/>
      <c r="H33" s="162"/>
      <c r="I33" s="162"/>
      <c r="J33" s="172" t="s">
        <v>232</v>
      </c>
      <c r="K33" s="166">
        <f t="shared" si="1"/>
        <v>6.8912710566615618E-3</v>
      </c>
      <c r="L33" s="170">
        <f t="shared" si="2"/>
        <v>6.8912710566615618E-3</v>
      </c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</row>
    <row r="34" spans="1:28" s="164" customFormat="1" ht="12.75">
      <c r="A34" s="162"/>
      <c r="B34" s="162">
        <v>271</v>
      </c>
      <c r="C34" s="162"/>
      <c r="D34" s="162"/>
      <c r="E34" s="162"/>
      <c r="F34" s="162"/>
      <c r="G34" s="162"/>
      <c r="H34" s="162"/>
      <c r="I34" s="162"/>
      <c r="J34" s="172" t="s">
        <v>233</v>
      </c>
      <c r="K34" s="174">
        <v>0.1037</v>
      </c>
      <c r="L34" s="170">
        <f t="shared" si="2"/>
        <v>0.10375191424196019</v>
      </c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</row>
    <row r="35" spans="1:28" s="164" customFormat="1" ht="12.75">
      <c r="A35" s="162"/>
      <c r="C35" s="162"/>
      <c r="D35" s="162"/>
      <c r="E35" s="162"/>
      <c r="F35" s="162"/>
      <c r="G35" s="162"/>
      <c r="H35" s="162"/>
      <c r="I35" s="162"/>
      <c r="J35" s="17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</row>
    <row r="36" spans="1:28" s="164" customFormat="1" ht="12.75">
      <c r="A36" s="162"/>
      <c r="B36" s="162">
        <v>2612</v>
      </c>
      <c r="C36" s="162"/>
      <c r="D36" s="162"/>
      <c r="E36" s="162"/>
      <c r="F36" s="162"/>
      <c r="G36" s="162"/>
      <c r="H36" s="162"/>
      <c r="I36" s="162"/>
      <c r="J36" s="172"/>
      <c r="K36" s="166">
        <v>1</v>
      </c>
      <c r="L36" s="171">
        <f>B36/B$36</f>
        <v>1</v>
      </c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</row>
    <row r="37" spans="1:28" s="164" customFormat="1" ht="12.75">
      <c r="A37" s="162"/>
      <c r="C37" s="162"/>
      <c r="D37" s="162"/>
      <c r="E37" s="162"/>
      <c r="F37" s="162"/>
      <c r="G37" s="162"/>
      <c r="H37" s="162"/>
      <c r="I37" s="162"/>
      <c r="J37" s="162"/>
      <c r="K37" s="175"/>
      <c r="L37" s="175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</row>
    <row r="38" spans="1:28" s="164" customFormat="1" ht="12.75">
      <c r="A38" s="162"/>
      <c r="B38" s="162">
        <f>SUM(B22:B34)</f>
        <v>2612</v>
      </c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6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</row>
    <row r="39" spans="1:28" s="164" customFormat="1" ht="12.7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6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</row>
    <row r="40" spans="1:28" s="164" customFormat="1" ht="12.75" customHeigh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6"/>
      <c r="N40" s="311" t="s">
        <v>234</v>
      </c>
      <c r="O40" s="312"/>
      <c r="P40" s="312"/>
      <c r="Q40" s="312"/>
      <c r="R40" s="312"/>
      <c r="S40" s="312"/>
      <c r="T40" s="312"/>
      <c r="U40" s="312"/>
      <c r="V40" s="312"/>
      <c r="W40" s="312"/>
      <c r="X40" s="312"/>
      <c r="Y40" s="312"/>
      <c r="Z40" s="312"/>
      <c r="AA40" s="312"/>
      <c r="AB40" s="312"/>
    </row>
    <row r="41" spans="1:28" s="164" customFormat="1" ht="12.75" customHeight="1">
      <c r="M41" s="166"/>
      <c r="N41" s="312"/>
      <c r="O41" s="312"/>
      <c r="P41" s="312"/>
      <c r="Q41" s="312"/>
      <c r="R41" s="312"/>
      <c r="S41" s="312"/>
      <c r="T41" s="312"/>
      <c r="U41" s="312"/>
      <c r="V41" s="312"/>
      <c r="W41" s="312"/>
      <c r="X41" s="312"/>
      <c r="Y41" s="312"/>
      <c r="Z41" s="312"/>
      <c r="AA41" s="312"/>
      <c r="AB41" s="312"/>
    </row>
    <row r="42" spans="1:28" s="164" customFormat="1" ht="12.75">
      <c r="M42" s="166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</row>
    <row r="43" spans="1:28" s="164" customFormat="1" ht="12.75">
      <c r="M43" s="166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</row>
    <row r="44" spans="1:28" s="164" customFormat="1" ht="12.75">
      <c r="M44" s="166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</row>
    <row r="45" spans="1:28" s="164" customFormat="1" ht="12.75">
      <c r="M45" s="166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</row>
    <row r="46" spans="1:28" s="164" customFormat="1" ht="12.75">
      <c r="M46" s="166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</row>
    <row r="47" spans="1:28" s="164" customFormat="1" ht="12.75">
      <c r="M47" s="166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</row>
    <row r="48" spans="1:28" s="164" customFormat="1" ht="12.75">
      <c r="M48" s="166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</row>
    <row r="49" spans="1:28" s="164" customFormat="1" ht="12.75">
      <c r="M49" s="166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</row>
    <row r="50" spans="1:28" s="164" customFormat="1" ht="12.75">
      <c r="M50" s="166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  <c r="AB50" s="162"/>
    </row>
    <row r="51" spans="1:28" s="164" customFormat="1" ht="12.75">
      <c r="M51" s="166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</row>
    <row r="52" spans="1:28" s="164" customFormat="1" ht="12.75">
      <c r="M52" s="166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</row>
    <row r="53" spans="1:28" s="164" customFormat="1" ht="12.75">
      <c r="M53" s="175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</row>
    <row r="54" spans="1:28" s="164" customFormat="1" ht="12.75"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</row>
    <row r="55" spans="1:28" s="164" customFormat="1" ht="12.75">
      <c r="M55" s="162"/>
      <c r="N55" s="162"/>
      <c r="O55" s="162"/>
      <c r="P55" s="171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</row>
    <row r="56" spans="1:28" s="164" customFormat="1" ht="12.75">
      <c r="M56" s="162"/>
      <c r="N56" s="162"/>
      <c r="O56" s="162"/>
      <c r="P56" s="176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</row>
    <row r="57" spans="1:28" s="164" customFormat="1" ht="12.7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71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</row>
    <row r="58" spans="1:28" s="164" customFormat="1" ht="12.75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71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</row>
    <row r="59" spans="1:28" s="164" customFormat="1" ht="12.75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76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  <c r="AB59" s="162"/>
    </row>
    <row r="60" spans="1:28" s="164" customFormat="1" ht="12.75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70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  <c r="AB60" s="162"/>
    </row>
    <row r="61" spans="1:28" s="164" customFormat="1" ht="12.75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71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  <c r="AB61" s="162"/>
    </row>
    <row r="62" spans="1:28">
      <c r="P62" s="171"/>
    </row>
    <row r="63" spans="1:28">
      <c r="P63" s="171"/>
    </row>
    <row r="64" spans="1:28">
      <c r="P64" s="171"/>
    </row>
    <row r="65" spans="16:16">
      <c r="P65" s="171"/>
    </row>
    <row r="66" spans="16:16">
      <c r="P66" s="176"/>
    </row>
    <row r="67" spans="16:16">
      <c r="P67" s="171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style="161" customWidth="1"/>
    <col min="2" max="2" width="4.7109375" style="161" customWidth="1"/>
    <col min="3" max="3" width="25" style="161" customWidth="1"/>
    <col min="4" max="4" width="26.28515625" style="161" customWidth="1"/>
    <col min="5" max="5" width="13.28515625" style="372" customWidth="1"/>
    <col min="6" max="8" width="12.28515625" style="372" customWidth="1"/>
    <col min="9" max="9" width="13" style="372" customWidth="1"/>
    <col min="10" max="10" width="12.42578125" style="372" customWidth="1"/>
    <col min="11" max="11" width="12.5703125" style="437" customWidth="1"/>
    <col min="12" max="12" width="12.28515625" style="372" customWidth="1"/>
    <col min="13" max="13" width="12.140625" style="437" customWidth="1"/>
    <col min="14" max="15" width="12.28515625" style="372" customWidth="1"/>
    <col min="16" max="16" width="12.28515625" style="437" customWidth="1"/>
    <col min="17" max="17" width="12.85546875" style="372" customWidth="1"/>
    <col min="18" max="18" width="13.42578125" style="372" customWidth="1"/>
    <col min="19" max="19" width="15.85546875" style="372" customWidth="1"/>
    <col min="20" max="20" width="10.7109375" style="161" bestFit="1" customWidth="1"/>
    <col min="21" max="16384" width="9.140625" style="161"/>
  </cols>
  <sheetData>
    <row r="2" spans="2:20" ht="42" customHeight="1">
      <c r="B2" s="313"/>
      <c r="C2" s="314"/>
      <c r="D2" s="315"/>
      <c r="E2" s="316" t="s">
        <v>235</v>
      </c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3"/>
      <c r="Q2" s="313"/>
      <c r="R2" s="318"/>
      <c r="S2" s="319"/>
    </row>
    <row r="3" spans="2:20" ht="48.75" customHeight="1">
      <c r="B3" s="320" t="s">
        <v>236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</row>
    <row r="4" spans="2:20" ht="42" customHeight="1" thickBot="1">
      <c r="B4" s="321" t="s">
        <v>237</v>
      </c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</row>
    <row r="5" spans="2:20" ht="40.5" customHeight="1" thickBot="1">
      <c r="B5" s="323" t="s">
        <v>1</v>
      </c>
      <c r="C5" s="324" t="s">
        <v>2</v>
      </c>
      <c r="D5" s="325" t="s">
        <v>3</v>
      </c>
      <c r="E5" s="326" t="s">
        <v>238</v>
      </c>
      <c r="F5" s="327" t="s">
        <v>239</v>
      </c>
      <c r="G5" s="328" t="s">
        <v>6</v>
      </c>
      <c r="H5" s="328" t="s">
        <v>7</v>
      </c>
      <c r="I5" s="328" t="s">
        <v>8</v>
      </c>
      <c r="J5" s="328" t="s">
        <v>9</v>
      </c>
      <c r="K5" s="328" t="s">
        <v>10</v>
      </c>
      <c r="L5" s="328" t="s">
        <v>11</v>
      </c>
      <c r="M5" s="328" t="s">
        <v>12</v>
      </c>
      <c r="N5" s="328" t="s">
        <v>13</v>
      </c>
      <c r="O5" s="328" t="s">
        <v>240</v>
      </c>
      <c r="P5" s="328" t="s">
        <v>241</v>
      </c>
      <c r="Q5" s="328" t="s">
        <v>16</v>
      </c>
      <c r="R5" s="328" t="s">
        <v>17</v>
      </c>
      <c r="S5" s="329" t="s">
        <v>18</v>
      </c>
    </row>
    <row r="6" spans="2:20" ht="24" customHeight="1" thickBot="1">
      <c r="B6" s="330"/>
      <c r="C6" s="331" t="s">
        <v>242</v>
      </c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</row>
    <row r="7" spans="2:20" ht="24" customHeight="1" thickBot="1">
      <c r="B7" s="332" t="s">
        <v>20</v>
      </c>
      <c r="C7" s="333" t="s">
        <v>243</v>
      </c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5"/>
    </row>
    <row r="8" spans="2:20" ht="24" customHeight="1" thickBot="1">
      <c r="B8" s="336"/>
      <c r="C8" s="337" t="s">
        <v>244</v>
      </c>
      <c r="D8" s="338"/>
      <c r="E8" s="339">
        <v>211</v>
      </c>
      <c r="F8" s="339">
        <v>201</v>
      </c>
      <c r="G8" s="340">
        <v>230</v>
      </c>
      <c r="H8" s="340">
        <v>216</v>
      </c>
      <c r="I8" s="340">
        <v>186</v>
      </c>
      <c r="J8" s="341">
        <v>63</v>
      </c>
      <c r="K8" s="340">
        <v>233</v>
      </c>
      <c r="L8" s="340">
        <v>89</v>
      </c>
      <c r="M8" s="340">
        <v>188</v>
      </c>
      <c r="N8" s="340">
        <v>179</v>
      </c>
      <c r="O8" s="340">
        <v>251</v>
      </c>
      <c r="P8" s="340">
        <v>248</v>
      </c>
      <c r="Q8" s="340">
        <v>215</v>
      </c>
      <c r="R8" s="342">
        <v>268</v>
      </c>
      <c r="S8" s="343">
        <f>SUM(E8:R8)</f>
        <v>2778</v>
      </c>
    </row>
    <row r="9" spans="2:20" ht="24" customHeight="1" thickBot="1">
      <c r="B9" s="336"/>
      <c r="C9" s="344" t="s">
        <v>245</v>
      </c>
      <c r="D9" s="345"/>
      <c r="E9" s="346">
        <v>569</v>
      </c>
      <c r="F9" s="346">
        <v>385</v>
      </c>
      <c r="G9" s="346">
        <v>461</v>
      </c>
      <c r="H9" s="346">
        <v>546</v>
      </c>
      <c r="I9" s="346">
        <v>472</v>
      </c>
      <c r="J9" s="341">
        <v>132</v>
      </c>
      <c r="K9" s="346">
        <v>456</v>
      </c>
      <c r="L9" s="346">
        <v>224</v>
      </c>
      <c r="M9" s="346">
        <v>389</v>
      </c>
      <c r="N9" s="346">
        <v>354</v>
      </c>
      <c r="O9" s="346">
        <v>746</v>
      </c>
      <c r="P9" s="346">
        <v>598</v>
      </c>
      <c r="Q9" s="346">
        <v>516</v>
      </c>
      <c r="R9" s="347">
        <v>545</v>
      </c>
      <c r="S9" s="343">
        <f>SUM(E9:R9)</f>
        <v>6393</v>
      </c>
      <c r="T9" s="348"/>
    </row>
    <row r="10" spans="2:20" ht="24" customHeight="1" thickBot="1">
      <c r="B10" s="336"/>
      <c r="C10" s="349" t="s">
        <v>246</v>
      </c>
      <c r="D10" s="337"/>
      <c r="E10" s="350">
        <v>623</v>
      </c>
      <c r="F10" s="350">
        <v>330</v>
      </c>
      <c r="G10" s="350">
        <v>403</v>
      </c>
      <c r="H10" s="350">
        <v>463</v>
      </c>
      <c r="I10" s="350">
        <v>517</v>
      </c>
      <c r="J10" s="341">
        <v>146</v>
      </c>
      <c r="K10" s="350">
        <v>403</v>
      </c>
      <c r="L10" s="350">
        <v>170</v>
      </c>
      <c r="M10" s="350">
        <v>339</v>
      </c>
      <c r="N10" s="350">
        <v>291</v>
      </c>
      <c r="O10" s="350">
        <v>824</v>
      </c>
      <c r="P10" s="350">
        <v>519</v>
      </c>
      <c r="Q10" s="346">
        <v>446</v>
      </c>
      <c r="R10" s="351">
        <v>538</v>
      </c>
      <c r="S10" s="343">
        <f>SUM(E10:R10)</f>
        <v>6012</v>
      </c>
      <c r="T10" s="348"/>
    </row>
    <row r="11" spans="2:20" ht="24" customHeight="1" thickBot="1">
      <c r="B11" s="336"/>
      <c r="C11" s="349" t="s">
        <v>247</v>
      </c>
      <c r="D11" s="337"/>
      <c r="E11" s="352">
        <v>414</v>
      </c>
      <c r="F11" s="352">
        <v>242</v>
      </c>
      <c r="G11" s="352">
        <v>297</v>
      </c>
      <c r="H11" s="352">
        <v>355</v>
      </c>
      <c r="I11" s="352">
        <v>399</v>
      </c>
      <c r="J11" s="353">
        <v>136</v>
      </c>
      <c r="K11" s="352">
        <v>331</v>
      </c>
      <c r="L11" s="352">
        <v>121</v>
      </c>
      <c r="M11" s="352">
        <v>229</v>
      </c>
      <c r="N11" s="352">
        <v>201</v>
      </c>
      <c r="O11" s="352">
        <v>499</v>
      </c>
      <c r="P11" s="352">
        <v>368</v>
      </c>
      <c r="Q11" s="350">
        <v>361</v>
      </c>
      <c r="R11" s="354">
        <v>410</v>
      </c>
      <c r="S11" s="343">
        <f>SUM(E11:R11)</f>
        <v>4363</v>
      </c>
      <c r="T11" s="348"/>
    </row>
    <row r="12" spans="2:20" ht="24" customHeight="1" thickBot="1">
      <c r="B12" s="355"/>
      <c r="C12" s="356" t="s">
        <v>248</v>
      </c>
      <c r="D12" s="357"/>
      <c r="E12" s="358">
        <v>393</v>
      </c>
      <c r="F12" s="358">
        <v>246</v>
      </c>
      <c r="G12" s="353">
        <v>269</v>
      </c>
      <c r="H12" s="353">
        <v>348</v>
      </c>
      <c r="I12" s="353">
        <v>362</v>
      </c>
      <c r="J12" s="359">
        <v>166</v>
      </c>
      <c r="K12" s="353">
        <v>333</v>
      </c>
      <c r="L12" s="353">
        <v>172</v>
      </c>
      <c r="M12" s="360">
        <v>240</v>
      </c>
      <c r="N12" s="360">
        <v>175</v>
      </c>
      <c r="O12" s="360">
        <v>421</v>
      </c>
      <c r="P12" s="360">
        <v>337</v>
      </c>
      <c r="Q12" s="352">
        <v>290</v>
      </c>
      <c r="R12" s="360">
        <v>376</v>
      </c>
      <c r="S12" s="343">
        <f>SUM(E12:R12)</f>
        <v>4128</v>
      </c>
      <c r="T12" s="348"/>
    </row>
    <row r="13" spans="2:20" ht="24" customHeight="1" thickBot="1">
      <c r="B13" s="361" t="s">
        <v>249</v>
      </c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2"/>
      <c r="T13" s="348"/>
    </row>
    <row r="14" spans="2:20" ht="24" customHeight="1" thickBot="1">
      <c r="B14" s="363">
        <v>2</v>
      </c>
      <c r="C14" s="364" t="s">
        <v>250</v>
      </c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5"/>
      <c r="T14" s="348"/>
    </row>
    <row r="15" spans="2:20" ht="24" customHeight="1" thickBot="1">
      <c r="B15" s="365"/>
      <c r="C15" s="366" t="s">
        <v>251</v>
      </c>
      <c r="D15" s="337"/>
      <c r="E15" s="350">
        <v>400</v>
      </c>
      <c r="F15" s="350">
        <v>152</v>
      </c>
      <c r="G15" s="341">
        <v>136</v>
      </c>
      <c r="H15" s="341">
        <v>169</v>
      </c>
      <c r="I15" s="341">
        <v>186</v>
      </c>
      <c r="J15" s="352">
        <v>47</v>
      </c>
      <c r="K15" s="341">
        <v>142</v>
      </c>
      <c r="L15" s="341">
        <v>69</v>
      </c>
      <c r="M15" s="367">
        <v>131</v>
      </c>
      <c r="N15" s="367">
        <v>112</v>
      </c>
      <c r="O15" s="367">
        <v>627</v>
      </c>
      <c r="P15" s="367">
        <v>234</v>
      </c>
      <c r="Q15" s="367">
        <v>157</v>
      </c>
      <c r="R15" s="367">
        <v>183</v>
      </c>
      <c r="S15" s="343">
        <f>SUM(E15:R15)</f>
        <v>2745</v>
      </c>
      <c r="T15" s="348"/>
    </row>
    <row r="16" spans="2:20" ht="24" customHeight="1" thickBot="1">
      <c r="B16" s="365" t="s">
        <v>22</v>
      </c>
      <c r="C16" s="366" t="s">
        <v>252</v>
      </c>
      <c r="D16" s="337"/>
      <c r="E16" s="350">
        <v>479</v>
      </c>
      <c r="F16" s="350">
        <v>303</v>
      </c>
      <c r="G16" s="341">
        <v>316</v>
      </c>
      <c r="H16" s="341">
        <v>406</v>
      </c>
      <c r="I16" s="341">
        <v>453</v>
      </c>
      <c r="J16" s="341">
        <v>130</v>
      </c>
      <c r="K16" s="341">
        <v>348</v>
      </c>
      <c r="L16" s="341">
        <v>153</v>
      </c>
      <c r="M16" s="367">
        <v>284</v>
      </c>
      <c r="N16" s="367">
        <v>260</v>
      </c>
      <c r="O16" s="367">
        <v>606</v>
      </c>
      <c r="P16" s="367">
        <v>426</v>
      </c>
      <c r="Q16" s="367">
        <v>438</v>
      </c>
      <c r="R16" s="367">
        <v>512</v>
      </c>
      <c r="S16" s="343">
        <f>SUM(E16:R16)</f>
        <v>5114</v>
      </c>
      <c r="T16" s="348"/>
    </row>
    <row r="17" spans="2:20" s="372" customFormat="1" ht="24" customHeight="1" thickBot="1">
      <c r="B17" s="368" t="s">
        <v>22</v>
      </c>
      <c r="C17" s="369" t="s">
        <v>253</v>
      </c>
      <c r="D17" s="370"/>
      <c r="E17" s="350">
        <v>266</v>
      </c>
      <c r="F17" s="350">
        <v>162</v>
      </c>
      <c r="G17" s="341">
        <v>227</v>
      </c>
      <c r="H17" s="341">
        <v>177</v>
      </c>
      <c r="I17" s="341">
        <v>199</v>
      </c>
      <c r="J17" s="352">
        <v>65</v>
      </c>
      <c r="K17" s="341">
        <v>174</v>
      </c>
      <c r="L17" s="341">
        <v>75</v>
      </c>
      <c r="M17" s="367">
        <v>160</v>
      </c>
      <c r="N17" s="367">
        <v>129</v>
      </c>
      <c r="O17" s="367">
        <v>382</v>
      </c>
      <c r="P17" s="367">
        <v>196</v>
      </c>
      <c r="Q17" s="367">
        <v>189</v>
      </c>
      <c r="R17" s="367">
        <v>215</v>
      </c>
      <c r="S17" s="343">
        <f>SUM(E17:R17)</f>
        <v>2616</v>
      </c>
      <c r="T17" s="371"/>
    </row>
    <row r="18" spans="2:20" s="372" customFormat="1" ht="24" customHeight="1" thickBot="1">
      <c r="B18" s="368"/>
      <c r="C18" s="373" t="s">
        <v>254</v>
      </c>
      <c r="D18" s="374"/>
      <c r="E18" s="358">
        <v>494</v>
      </c>
      <c r="F18" s="358">
        <v>359</v>
      </c>
      <c r="G18" s="353">
        <v>505</v>
      </c>
      <c r="H18" s="353">
        <v>582</v>
      </c>
      <c r="I18" s="353">
        <v>529</v>
      </c>
      <c r="J18" s="341">
        <v>212</v>
      </c>
      <c r="K18" s="353">
        <v>574</v>
      </c>
      <c r="L18" s="353">
        <v>260</v>
      </c>
      <c r="M18" s="360">
        <v>429</v>
      </c>
      <c r="N18" s="360">
        <v>405</v>
      </c>
      <c r="O18" s="360">
        <v>523</v>
      </c>
      <c r="P18" s="360">
        <v>594</v>
      </c>
      <c r="Q18" s="360">
        <v>517</v>
      </c>
      <c r="R18" s="367">
        <v>594</v>
      </c>
      <c r="S18" s="343">
        <f>SUM(E18:R18)</f>
        <v>6577</v>
      </c>
      <c r="T18" s="371"/>
    </row>
    <row r="19" spans="2:20" s="372" customFormat="1" ht="24" customHeight="1" thickBot="1">
      <c r="B19" s="375"/>
      <c r="C19" s="376" t="s">
        <v>255</v>
      </c>
      <c r="D19" s="377"/>
      <c r="E19" s="378">
        <v>571</v>
      </c>
      <c r="F19" s="378">
        <v>428</v>
      </c>
      <c r="G19" s="359">
        <v>476</v>
      </c>
      <c r="H19" s="359">
        <v>594</v>
      </c>
      <c r="I19" s="359">
        <v>569</v>
      </c>
      <c r="J19" s="352">
        <v>189</v>
      </c>
      <c r="K19" s="359">
        <v>518</v>
      </c>
      <c r="L19" s="359">
        <v>219</v>
      </c>
      <c r="M19" s="379">
        <v>381</v>
      </c>
      <c r="N19" s="379">
        <v>294</v>
      </c>
      <c r="O19" s="379">
        <v>603</v>
      </c>
      <c r="P19" s="379">
        <v>620</v>
      </c>
      <c r="Q19" s="379">
        <v>527</v>
      </c>
      <c r="R19" s="379">
        <v>633</v>
      </c>
      <c r="S19" s="343">
        <f>SUM(E19:R19)</f>
        <v>6622</v>
      </c>
      <c r="T19" s="371"/>
    </row>
    <row r="20" spans="2:20" ht="24" customHeight="1" thickBot="1">
      <c r="B20" s="380" t="s">
        <v>256</v>
      </c>
      <c r="C20" s="381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1"/>
      <c r="R20" s="381"/>
      <c r="S20" s="381"/>
    </row>
    <row r="21" spans="2:20" ht="24" customHeight="1" thickBot="1">
      <c r="B21" s="332">
        <v>3</v>
      </c>
      <c r="C21" s="382" t="s">
        <v>257</v>
      </c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4"/>
    </row>
    <row r="22" spans="2:20" ht="24" customHeight="1" thickBot="1">
      <c r="B22" s="385"/>
      <c r="C22" s="349" t="s">
        <v>258</v>
      </c>
      <c r="D22" s="337"/>
      <c r="E22" s="352">
        <v>379</v>
      </c>
      <c r="F22" s="352">
        <v>248</v>
      </c>
      <c r="G22" s="352">
        <v>311</v>
      </c>
      <c r="H22" s="352">
        <v>336</v>
      </c>
      <c r="I22" s="352">
        <v>366</v>
      </c>
      <c r="J22" s="352">
        <v>108</v>
      </c>
      <c r="K22" s="352">
        <v>280</v>
      </c>
      <c r="L22" s="352">
        <v>125</v>
      </c>
      <c r="M22" s="352">
        <v>203</v>
      </c>
      <c r="N22" s="352">
        <v>202</v>
      </c>
      <c r="O22" s="352">
        <v>627</v>
      </c>
      <c r="P22" s="352">
        <v>380</v>
      </c>
      <c r="Q22" s="352">
        <v>401</v>
      </c>
      <c r="R22" s="354">
        <v>409</v>
      </c>
      <c r="S22" s="386">
        <f t="shared" ref="S22:S28" si="0">SUM(E22:R22)</f>
        <v>4375</v>
      </c>
    </row>
    <row r="23" spans="2:20" ht="24" customHeight="1" thickBot="1">
      <c r="B23" s="387"/>
      <c r="C23" s="349" t="s">
        <v>259</v>
      </c>
      <c r="D23" s="337"/>
      <c r="E23" s="350">
        <v>494</v>
      </c>
      <c r="F23" s="350">
        <v>322</v>
      </c>
      <c r="G23" s="341">
        <v>454</v>
      </c>
      <c r="H23" s="341">
        <v>484</v>
      </c>
      <c r="I23" s="341">
        <v>480</v>
      </c>
      <c r="J23" s="341">
        <v>159</v>
      </c>
      <c r="K23" s="341">
        <v>448</v>
      </c>
      <c r="L23" s="341">
        <v>209</v>
      </c>
      <c r="M23" s="367">
        <v>344</v>
      </c>
      <c r="N23" s="367">
        <v>352</v>
      </c>
      <c r="O23" s="367">
        <v>641</v>
      </c>
      <c r="P23" s="367">
        <v>513</v>
      </c>
      <c r="Q23" s="367">
        <v>490</v>
      </c>
      <c r="R23" s="367">
        <v>583</v>
      </c>
      <c r="S23" s="386">
        <f t="shared" si="0"/>
        <v>5973</v>
      </c>
    </row>
    <row r="24" spans="2:20" ht="24" customHeight="1" thickBot="1">
      <c r="B24" s="387"/>
      <c r="C24" s="349" t="s">
        <v>260</v>
      </c>
      <c r="D24" s="337"/>
      <c r="E24" s="352">
        <v>368</v>
      </c>
      <c r="F24" s="352">
        <v>227</v>
      </c>
      <c r="G24" s="352">
        <v>303</v>
      </c>
      <c r="H24" s="352">
        <v>327</v>
      </c>
      <c r="I24" s="352">
        <v>314</v>
      </c>
      <c r="J24" s="352">
        <v>99</v>
      </c>
      <c r="K24" s="352">
        <v>293</v>
      </c>
      <c r="L24" s="352">
        <v>139</v>
      </c>
      <c r="M24" s="352">
        <v>221</v>
      </c>
      <c r="N24" s="352">
        <v>192</v>
      </c>
      <c r="O24" s="352">
        <v>409</v>
      </c>
      <c r="P24" s="352">
        <v>298</v>
      </c>
      <c r="Q24" s="352">
        <v>303</v>
      </c>
      <c r="R24" s="354">
        <v>317</v>
      </c>
      <c r="S24" s="386">
        <f t="shared" si="0"/>
        <v>3810</v>
      </c>
    </row>
    <row r="25" spans="2:20" s="372" customFormat="1" ht="24" customHeight="1" thickBot="1">
      <c r="B25" s="388"/>
      <c r="C25" s="389" t="s">
        <v>261</v>
      </c>
      <c r="D25" s="390"/>
      <c r="E25" s="350">
        <v>342</v>
      </c>
      <c r="F25" s="350">
        <v>231</v>
      </c>
      <c r="G25" s="341">
        <v>270</v>
      </c>
      <c r="H25" s="341">
        <v>357</v>
      </c>
      <c r="I25" s="341">
        <v>341</v>
      </c>
      <c r="J25" s="341">
        <v>110</v>
      </c>
      <c r="K25" s="341">
        <v>286</v>
      </c>
      <c r="L25" s="341">
        <v>130</v>
      </c>
      <c r="M25" s="367">
        <v>194</v>
      </c>
      <c r="N25" s="367">
        <v>208</v>
      </c>
      <c r="O25" s="367">
        <v>452</v>
      </c>
      <c r="P25" s="367">
        <v>334</v>
      </c>
      <c r="Q25" s="367">
        <v>300</v>
      </c>
      <c r="R25" s="367">
        <v>367</v>
      </c>
      <c r="S25" s="386">
        <f t="shared" si="0"/>
        <v>3922</v>
      </c>
    </row>
    <row r="26" spans="2:20" ht="24" customHeight="1" thickBot="1">
      <c r="B26" s="387"/>
      <c r="C26" s="349" t="s">
        <v>262</v>
      </c>
      <c r="D26" s="337"/>
      <c r="E26" s="352">
        <v>254</v>
      </c>
      <c r="F26" s="352">
        <v>133</v>
      </c>
      <c r="G26" s="352">
        <v>118</v>
      </c>
      <c r="H26" s="352">
        <v>163</v>
      </c>
      <c r="I26" s="352">
        <v>154</v>
      </c>
      <c r="J26" s="352">
        <v>78</v>
      </c>
      <c r="K26" s="352">
        <v>167</v>
      </c>
      <c r="L26" s="352">
        <v>81</v>
      </c>
      <c r="M26" s="352">
        <v>136</v>
      </c>
      <c r="N26" s="352">
        <v>89</v>
      </c>
      <c r="O26" s="352">
        <v>233</v>
      </c>
      <c r="P26" s="352">
        <v>198</v>
      </c>
      <c r="Q26" s="352">
        <v>142</v>
      </c>
      <c r="R26" s="354">
        <v>172</v>
      </c>
      <c r="S26" s="386">
        <f t="shared" si="0"/>
        <v>2118</v>
      </c>
    </row>
    <row r="27" spans="2:20" s="372" customFormat="1" ht="24" customHeight="1" thickBot="1">
      <c r="B27" s="388"/>
      <c r="C27" s="389" t="s">
        <v>263</v>
      </c>
      <c r="D27" s="390"/>
      <c r="E27" s="350">
        <v>111</v>
      </c>
      <c r="F27" s="350">
        <v>65</v>
      </c>
      <c r="G27" s="341">
        <v>44</v>
      </c>
      <c r="H27" s="341">
        <v>79</v>
      </c>
      <c r="I27" s="341">
        <v>75</v>
      </c>
      <c r="J27" s="341">
        <v>36</v>
      </c>
      <c r="K27" s="341">
        <v>72</v>
      </c>
      <c r="L27" s="341">
        <v>40</v>
      </c>
      <c r="M27" s="367">
        <v>59</v>
      </c>
      <c r="N27" s="367">
        <v>54</v>
      </c>
      <c r="O27" s="367">
        <v>98</v>
      </c>
      <c r="P27" s="367">
        <v>81</v>
      </c>
      <c r="Q27" s="367">
        <v>40</v>
      </c>
      <c r="R27" s="367">
        <v>78</v>
      </c>
      <c r="S27" s="386">
        <f t="shared" si="0"/>
        <v>932</v>
      </c>
    </row>
    <row r="28" spans="2:20" ht="24" customHeight="1" thickBot="1">
      <c r="B28" s="391"/>
      <c r="C28" s="392" t="s">
        <v>264</v>
      </c>
      <c r="D28" s="393"/>
      <c r="E28" s="394">
        <v>262</v>
      </c>
      <c r="F28" s="394">
        <v>178</v>
      </c>
      <c r="G28" s="394">
        <v>160</v>
      </c>
      <c r="H28" s="394">
        <v>182</v>
      </c>
      <c r="I28" s="394">
        <v>206</v>
      </c>
      <c r="J28" s="394">
        <v>53</v>
      </c>
      <c r="K28" s="394">
        <v>210</v>
      </c>
      <c r="L28" s="394">
        <v>52</v>
      </c>
      <c r="M28" s="394">
        <v>228</v>
      </c>
      <c r="N28" s="394">
        <v>103</v>
      </c>
      <c r="O28" s="394">
        <v>281</v>
      </c>
      <c r="P28" s="394">
        <v>266</v>
      </c>
      <c r="Q28" s="394">
        <v>152</v>
      </c>
      <c r="R28" s="395">
        <v>211</v>
      </c>
      <c r="S28" s="386">
        <f t="shared" si="0"/>
        <v>2544</v>
      </c>
    </row>
    <row r="29" spans="2:20" s="372" customFormat="1" ht="24" customHeight="1" thickBot="1">
      <c r="B29" s="361" t="s">
        <v>265</v>
      </c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  <c r="O29" s="361"/>
      <c r="P29" s="361"/>
      <c r="Q29" s="361"/>
      <c r="R29" s="361"/>
      <c r="S29" s="362"/>
    </row>
    <row r="30" spans="2:20" s="372" customFormat="1" ht="24" customHeight="1" thickBot="1">
      <c r="B30" s="396" t="s">
        <v>31</v>
      </c>
      <c r="C30" s="397" t="s">
        <v>266</v>
      </c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9"/>
    </row>
    <row r="31" spans="2:20" ht="24" customHeight="1" thickBot="1">
      <c r="B31" s="387"/>
      <c r="C31" s="349" t="s">
        <v>267</v>
      </c>
      <c r="D31" s="337"/>
      <c r="E31" s="400">
        <v>168</v>
      </c>
      <c r="F31" s="400">
        <v>86</v>
      </c>
      <c r="G31" s="400">
        <v>133</v>
      </c>
      <c r="H31" s="400">
        <v>245</v>
      </c>
      <c r="I31" s="400">
        <v>222</v>
      </c>
      <c r="J31" s="400">
        <v>64</v>
      </c>
      <c r="K31" s="400">
        <v>222</v>
      </c>
      <c r="L31" s="400">
        <v>77</v>
      </c>
      <c r="M31" s="400">
        <v>132</v>
      </c>
      <c r="N31" s="400">
        <v>83</v>
      </c>
      <c r="O31" s="400">
        <v>209</v>
      </c>
      <c r="P31" s="400">
        <v>168</v>
      </c>
      <c r="Q31" s="400">
        <v>173</v>
      </c>
      <c r="R31" s="401">
        <v>222</v>
      </c>
      <c r="S31" s="386">
        <f t="shared" ref="S31:S36" si="1">SUM(E31:R31)</f>
        <v>2204</v>
      </c>
    </row>
    <row r="32" spans="2:20" s="372" customFormat="1" ht="24" customHeight="1" thickBot="1">
      <c r="B32" s="388"/>
      <c r="C32" s="389" t="s">
        <v>268</v>
      </c>
      <c r="D32" s="390"/>
      <c r="E32" s="400">
        <v>464</v>
      </c>
      <c r="F32" s="351">
        <v>250</v>
      </c>
      <c r="G32" s="367">
        <v>311</v>
      </c>
      <c r="H32" s="367">
        <v>355</v>
      </c>
      <c r="I32" s="367">
        <v>444</v>
      </c>
      <c r="J32" s="367">
        <v>124</v>
      </c>
      <c r="K32" s="367">
        <v>359</v>
      </c>
      <c r="L32" s="367">
        <v>153</v>
      </c>
      <c r="M32" s="367">
        <v>240</v>
      </c>
      <c r="N32" s="367">
        <v>227</v>
      </c>
      <c r="O32" s="367">
        <v>584</v>
      </c>
      <c r="P32" s="367">
        <v>349</v>
      </c>
      <c r="Q32" s="367">
        <v>376</v>
      </c>
      <c r="R32" s="367">
        <v>469</v>
      </c>
      <c r="S32" s="386">
        <f t="shared" si="1"/>
        <v>4705</v>
      </c>
    </row>
    <row r="33" spans="1:19" ht="24" customHeight="1" thickBot="1">
      <c r="B33" s="387"/>
      <c r="C33" s="356" t="s">
        <v>269</v>
      </c>
      <c r="D33" s="357"/>
      <c r="E33" s="339">
        <v>493</v>
      </c>
      <c r="F33" s="358">
        <v>305</v>
      </c>
      <c r="G33" s="402">
        <v>256</v>
      </c>
      <c r="H33" s="402">
        <v>267</v>
      </c>
      <c r="I33" s="402">
        <v>312</v>
      </c>
      <c r="J33" s="402">
        <v>108</v>
      </c>
      <c r="K33" s="402">
        <v>276</v>
      </c>
      <c r="L33" s="402">
        <v>146</v>
      </c>
      <c r="M33" s="402">
        <v>260</v>
      </c>
      <c r="N33" s="402">
        <v>176</v>
      </c>
      <c r="O33" s="358">
        <v>561</v>
      </c>
      <c r="P33" s="402">
        <v>349</v>
      </c>
      <c r="Q33" s="402">
        <v>317</v>
      </c>
      <c r="R33" s="403">
        <v>346</v>
      </c>
      <c r="S33" s="386">
        <f t="shared" si="1"/>
        <v>4172</v>
      </c>
    </row>
    <row r="34" spans="1:19" ht="24" customHeight="1" thickBot="1">
      <c r="B34" s="387"/>
      <c r="C34" s="389" t="s">
        <v>270</v>
      </c>
      <c r="D34" s="390"/>
      <c r="E34" s="358">
        <v>672</v>
      </c>
      <c r="F34" s="339">
        <v>361</v>
      </c>
      <c r="G34" s="404">
        <v>378</v>
      </c>
      <c r="H34" s="404">
        <v>349</v>
      </c>
      <c r="I34" s="404">
        <v>366</v>
      </c>
      <c r="J34" s="404">
        <v>188</v>
      </c>
      <c r="K34" s="404">
        <v>341</v>
      </c>
      <c r="L34" s="404">
        <v>164</v>
      </c>
      <c r="M34" s="404">
        <v>400</v>
      </c>
      <c r="N34" s="404">
        <v>217</v>
      </c>
      <c r="O34" s="339">
        <v>749</v>
      </c>
      <c r="P34" s="404">
        <v>528</v>
      </c>
      <c r="Q34" s="404">
        <v>420</v>
      </c>
      <c r="R34" s="405">
        <v>419</v>
      </c>
      <c r="S34" s="386">
        <f t="shared" si="1"/>
        <v>5552</v>
      </c>
    </row>
    <row r="35" spans="1:19" ht="24" customHeight="1" thickBot="1">
      <c r="B35" s="387"/>
      <c r="C35" s="406" t="s">
        <v>271</v>
      </c>
      <c r="D35" s="407"/>
      <c r="E35" s="339">
        <v>298</v>
      </c>
      <c r="F35" s="408">
        <v>252</v>
      </c>
      <c r="G35" s="409">
        <v>258</v>
      </c>
      <c r="H35" s="409">
        <v>357</v>
      </c>
      <c r="I35" s="409">
        <v>295</v>
      </c>
      <c r="J35" s="409">
        <v>96</v>
      </c>
      <c r="K35" s="409">
        <v>293</v>
      </c>
      <c r="L35" s="409">
        <v>120</v>
      </c>
      <c r="M35" s="409">
        <v>206</v>
      </c>
      <c r="N35" s="409">
        <v>216</v>
      </c>
      <c r="O35" s="408">
        <v>368</v>
      </c>
      <c r="P35" s="409">
        <v>373</v>
      </c>
      <c r="Q35" s="409">
        <v>312</v>
      </c>
      <c r="R35" s="410">
        <v>310</v>
      </c>
      <c r="S35" s="386">
        <f t="shared" si="1"/>
        <v>3754</v>
      </c>
    </row>
    <row r="36" spans="1:19" ht="24" customHeight="1" thickBot="1">
      <c r="B36" s="411"/>
      <c r="C36" s="412" t="s">
        <v>272</v>
      </c>
      <c r="D36" s="413"/>
      <c r="E36" s="414">
        <v>115</v>
      </c>
      <c r="F36" s="414">
        <v>150</v>
      </c>
      <c r="G36" s="415">
        <v>324</v>
      </c>
      <c r="H36" s="415">
        <v>355</v>
      </c>
      <c r="I36" s="415">
        <v>297</v>
      </c>
      <c r="J36" s="415">
        <v>63</v>
      </c>
      <c r="K36" s="415">
        <v>265</v>
      </c>
      <c r="L36" s="415">
        <v>116</v>
      </c>
      <c r="M36" s="415">
        <v>147</v>
      </c>
      <c r="N36" s="415">
        <v>281</v>
      </c>
      <c r="O36" s="414">
        <v>270</v>
      </c>
      <c r="P36" s="415">
        <v>303</v>
      </c>
      <c r="Q36" s="415">
        <v>230</v>
      </c>
      <c r="R36" s="416">
        <v>371</v>
      </c>
      <c r="S36" s="386">
        <f t="shared" si="1"/>
        <v>3287</v>
      </c>
    </row>
    <row r="37" spans="1:19" ht="24" customHeight="1" thickBot="1">
      <c r="B37" s="417"/>
      <c r="C37" s="418"/>
      <c r="D37" s="418"/>
      <c r="E37" s="418"/>
      <c r="F37" s="418"/>
      <c r="G37" s="418"/>
      <c r="H37" s="418"/>
      <c r="I37" s="418"/>
      <c r="J37" s="418"/>
      <c r="K37" s="418"/>
      <c r="L37" s="418"/>
      <c r="M37" s="418"/>
      <c r="N37" s="418"/>
      <c r="O37" s="418"/>
      <c r="P37" s="418"/>
      <c r="Q37" s="418"/>
      <c r="R37" s="418"/>
      <c r="S37" s="418"/>
    </row>
    <row r="38" spans="1:19" ht="39" customHeight="1" thickBot="1">
      <c r="B38" s="419" t="s">
        <v>42</v>
      </c>
      <c r="C38" s="420" t="s">
        <v>273</v>
      </c>
      <c r="D38" s="421"/>
      <c r="E38" s="422">
        <v>2210</v>
      </c>
      <c r="F38" s="422">
        <v>1404</v>
      </c>
      <c r="G38" s="422">
        <v>1660</v>
      </c>
      <c r="H38" s="422">
        <v>1928</v>
      </c>
      <c r="I38" s="422">
        <v>1936</v>
      </c>
      <c r="J38" s="422">
        <v>643</v>
      </c>
      <c r="K38" s="422">
        <v>1756</v>
      </c>
      <c r="L38" s="422">
        <v>776</v>
      </c>
      <c r="M38" s="422">
        <v>1385</v>
      </c>
      <c r="N38" s="422">
        <v>1200</v>
      </c>
      <c r="O38" s="422">
        <v>2741</v>
      </c>
      <c r="P38" s="422">
        <v>2070</v>
      </c>
      <c r="Q38" s="422">
        <v>1828</v>
      </c>
      <c r="R38" s="423">
        <v>2137</v>
      </c>
      <c r="S38" s="424">
        <f>SUM(E38:R38)</f>
        <v>23674</v>
      </c>
    </row>
    <row r="39" spans="1:19" ht="15" customHeight="1">
      <c r="B39" s="425"/>
      <c r="C39" s="426"/>
      <c r="D39" s="426"/>
      <c r="E39" s="425"/>
      <c r="F39" s="425"/>
      <c r="G39" s="425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ht="14.25" customHeight="1">
      <c r="B40" s="427"/>
      <c r="E40" s="428">
        <f t="shared" ref="E40:R40" si="2">E8+E9+E10+E11+E12</f>
        <v>2210</v>
      </c>
      <c r="F40" s="428">
        <f t="shared" si="2"/>
        <v>1404</v>
      </c>
      <c r="G40" s="428">
        <f t="shared" si="2"/>
        <v>1660</v>
      </c>
      <c r="H40" s="428">
        <f t="shared" si="2"/>
        <v>1928</v>
      </c>
      <c r="I40" s="428">
        <f t="shared" si="2"/>
        <v>1936</v>
      </c>
      <c r="J40" s="428">
        <f t="shared" si="2"/>
        <v>643</v>
      </c>
      <c r="K40" s="428">
        <f t="shared" si="2"/>
        <v>1756</v>
      </c>
      <c r="L40" s="428">
        <f t="shared" si="2"/>
        <v>776</v>
      </c>
      <c r="M40" s="428">
        <f t="shared" si="2"/>
        <v>1385</v>
      </c>
      <c r="N40" s="428">
        <f t="shared" si="2"/>
        <v>1200</v>
      </c>
      <c r="O40" s="428">
        <f t="shared" si="2"/>
        <v>2741</v>
      </c>
      <c r="P40" s="428">
        <f t="shared" si="2"/>
        <v>2070</v>
      </c>
      <c r="Q40" s="428">
        <f t="shared" si="2"/>
        <v>1828</v>
      </c>
      <c r="R40" s="428">
        <f t="shared" si="2"/>
        <v>2137</v>
      </c>
      <c r="S40" s="428">
        <f>SUM(E40:R40)</f>
        <v>23674</v>
      </c>
    </row>
    <row r="41" spans="1:19" ht="14.25" customHeight="1">
      <c r="B41" s="427"/>
      <c r="E41" s="428">
        <f t="shared" ref="E41:R41" si="3">E15+E16+E17+E18+E19</f>
        <v>2210</v>
      </c>
      <c r="F41" s="428">
        <f t="shared" si="3"/>
        <v>1404</v>
      </c>
      <c r="G41" s="428">
        <f t="shared" si="3"/>
        <v>1660</v>
      </c>
      <c r="H41" s="428">
        <f t="shared" si="3"/>
        <v>1928</v>
      </c>
      <c r="I41" s="428">
        <f t="shared" si="3"/>
        <v>1936</v>
      </c>
      <c r="J41" s="428">
        <f t="shared" si="3"/>
        <v>643</v>
      </c>
      <c r="K41" s="428">
        <f t="shared" si="3"/>
        <v>1756</v>
      </c>
      <c r="L41" s="428">
        <f t="shared" si="3"/>
        <v>776</v>
      </c>
      <c r="M41" s="428">
        <f t="shared" si="3"/>
        <v>1385</v>
      </c>
      <c r="N41" s="428">
        <f t="shared" si="3"/>
        <v>1200</v>
      </c>
      <c r="O41" s="428">
        <f t="shared" si="3"/>
        <v>2741</v>
      </c>
      <c r="P41" s="428">
        <f t="shared" si="3"/>
        <v>2070</v>
      </c>
      <c r="Q41" s="428">
        <f t="shared" si="3"/>
        <v>1828</v>
      </c>
      <c r="R41" s="428">
        <f t="shared" si="3"/>
        <v>2137</v>
      </c>
      <c r="S41" s="428">
        <f>SUM(E41:R41)</f>
        <v>23674</v>
      </c>
    </row>
    <row r="42" spans="1:19" ht="15.75">
      <c r="A42" s="161" t="s">
        <v>22</v>
      </c>
      <c r="B42" s="429"/>
      <c r="C42" s="430"/>
      <c r="D42" s="431"/>
      <c r="E42" s="432">
        <f t="shared" ref="E42:R42" si="4">E22+E23+E24+E25+E26+E27+E28</f>
        <v>2210</v>
      </c>
      <c r="F42" s="432">
        <f t="shared" si="4"/>
        <v>1404</v>
      </c>
      <c r="G42" s="432">
        <f t="shared" si="4"/>
        <v>1660</v>
      </c>
      <c r="H42" s="432">
        <f t="shared" si="4"/>
        <v>1928</v>
      </c>
      <c r="I42" s="432">
        <f t="shared" si="4"/>
        <v>1936</v>
      </c>
      <c r="J42" s="432">
        <f t="shared" si="4"/>
        <v>643</v>
      </c>
      <c r="K42" s="432">
        <f t="shared" si="4"/>
        <v>1756</v>
      </c>
      <c r="L42" s="432">
        <f t="shared" si="4"/>
        <v>776</v>
      </c>
      <c r="M42" s="432">
        <f t="shared" si="4"/>
        <v>1385</v>
      </c>
      <c r="N42" s="432">
        <f t="shared" si="4"/>
        <v>1200</v>
      </c>
      <c r="O42" s="432">
        <f t="shared" si="4"/>
        <v>2741</v>
      </c>
      <c r="P42" s="432">
        <f t="shared" si="4"/>
        <v>2070</v>
      </c>
      <c r="Q42" s="432">
        <f t="shared" si="4"/>
        <v>1828</v>
      </c>
      <c r="R42" s="432">
        <f t="shared" si="4"/>
        <v>2137</v>
      </c>
      <c r="S42" s="428">
        <f>SUM(E42:R42)</f>
        <v>23674</v>
      </c>
    </row>
    <row r="43" spans="1:19" ht="15.75">
      <c r="B43" s="429"/>
      <c r="C43" s="433"/>
      <c r="D43" s="434"/>
      <c r="E43" s="435">
        <f t="shared" ref="E43:R43" si="5">E31+E32+E33+E34+E35+E36</f>
        <v>2210</v>
      </c>
      <c r="F43" s="435">
        <f t="shared" si="5"/>
        <v>1404</v>
      </c>
      <c r="G43" s="435">
        <f t="shared" si="5"/>
        <v>1660</v>
      </c>
      <c r="H43" s="435">
        <f t="shared" si="5"/>
        <v>1928</v>
      </c>
      <c r="I43" s="435">
        <f t="shared" si="5"/>
        <v>1936</v>
      </c>
      <c r="J43" s="435">
        <f t="shared" si="5"/>
        <v>643</v>
      </c>
      <c r="K43" s="435">
        <f t="shared" si="5"/>
        <v>1756</v>
      </c>
      <c r="L43" s="435">
        <f t="shared" si="5"/>
        <v>776</v>
      </c>
      <c r="M43" s="435">
        <f t="shared" si="5"/>
        <v>1385</v>
      </c>
      <c r="N43" s="435">
        <f t="shared" si="5"/>
        <v>1200</v>
      </c>
      <c r="O43" s="435">
        <f t="shared" si="5"/>
        <v>2741</v>
      </c>
      <c r="P43" s="435">
        <f t="shared" si="5"/>
        <v>2070</v>
      </c>
      <c r="Q43" s="435">
        <f t="shared" si="5"/>
        <v>1828</v>
      </c>
      <c r="R43" s="435">
        <f t="shared" si="5"/>
        <v>2137</v>
      </c>
      <c r="S43" s="428">
        <f>SUM(E43:R43)</f>
        <v>23674</v>
      </c>
    </row>
    <row r="44" spans="1:19">
      <c r="B44" s="436"/>
    </row>
    <row r="45" spans="1:19">
      <c r="S45" s="438">
        <f>S8+S9+S10+S11+S12</f>
        <v>23674</v>
      </c>
    </row>
    <row r="46" spans="1:19">
      <c r="S46" s="438">
        <f>S15+S16+S17+S18+S19</f>
        <v>23674</v>
      </c>
    </row>
    <row r="47" spans="1:19">
      <c r="S47" s="439">
        <f>S22+S23+S24+S25+S26+S27+S28</f>
        <v>23674</v>
      </c>
    </row>
    <row r="48" spans="1:19">
      <c r="S48" s="440">
        <f>S31+S32+S33+S34+S35+S36</f>
        <v>23674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XII 20</vt:lpstr>
      <vt:lpstr>Gminy XII.20</vt:lpstr>
      <vt:lpstr>Wykresy XII 20</vt:lpstr>
      <vt:lpstr>Zał. IV kw. 20</vt:lpstr>
      <vt:lpstr>'Gminy XII.20'!Obszar_wydruku</vt:lpstr>
      <vt:lpstr>'Stan i struktura XII 20'!Obszar_wydruku</vt:lpstr>
      <vt:lpstr>'Wykresy XII 20'!Obszar_wydruku</vt:lpstr>
      <vt:lpstr>'Zał. IV kw. 20'!Obszar_wydruku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2021-01-13T07:12:49Z</dcterms:created>
  <dcterms:modified xsi:type="dcterms:W3CDTF">2021-01-15T07:28:49Z</dcterms:modified>
</cp:coreProperties>
</file>