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985"/>
  </bookViews>
  <sheets>
    <sheet name="Stan i struktura XII 14" sheetId="1" r:id="rId1"/>
    <sheet name="Gminy XII.14" sheetId="2" r:id="rId2"/>
    <sheet name="Wykresy XII 14" sheetId="3" r:id="rId3"/>
    <sheet name="Zał. IV kw. 14" sheetId="4" r:id="rId4"/>
  </sheets>
  <externalReferences>
    <externalReference r:id="rId5"/>
  </externalReferences>
  <definedNames>
    <definedName name="_xlnm.Print_Area" localSheetId="1">'Gminy XII.14'!$B$1:$O$46</definedName>
    <definedName name="_xlnm.Print_Area" localSheetId="0">'Stan i struktura XII 14'!$B$2:$S$68</definedName>
    <definedName name="_xlnm.Print_Area" localSheetId="2">'Wykresy XII 14'!$M$1:$AA$41</definedName>
    <definedName name="_xlnm.Print_Area" localSheetId="3">'Zał. IV kw. 14'!$B$2:$S$39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S43" i="4" s="1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S41" i="4" s="1"/>
  <c r="F41" i="4"/>
  <c r="E41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S40" i="4" s="1"/>
  <c r="E40" i="4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7" i="3" l="1"/>
  <c r="K34" i="3"/>
  <c r="K33" i="3"/>
  <c r="A33" i="3"/>
  <c r="K32" i="3"/>
  <c r="K31" i="3"/>
  <c r="K30" i="3"/>
  <c r="K29" i="3"/>
  <c r="K28" i="3"/>
  <c r="K27" i="3"/>
  <c r="K26" i="3"/>
  <c r="K25" i="3"/>
  <c r="K24" i="3"/>
  <c r="K23" i="3"/>
  <c r="K22" i="3"/>
  <c r="K35" i="3" s="1"/>
  <c r="J41" i="2" l="1"/>
  <c r="E41" i="2"/>
  <c r="E34" i="2"/>
  <c r="E6" i="2" s="1"/>
  <c r="J33" i="2"/>
  <c r="O31" i="2"/>
  <c r="E27" i="2"/>
  <c r="J23" i="2"/>
  <c r="O20" i="2"/>
  <c r="E19" i="2"/>
  <c r="J14" i="2"/>
  <c r="J12" i="2"/>
  <c r="E8" i="2"/>
  <c r="O43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S66" i="1" s="1"/>
  <c r="F66" i="1"/>
  <c r="E66" i="1"/>
  <c r="R65" i="1"/>
  <c r="Q65" i="1"/>
  <c r="P65" i="1"/>
  <c r="O65" i="1"/>
  <c r="N65" i="1"/>
  <c r="M65" i="1"/>
  <c r="L65" i="1"/>
  <c r="K65" i="1"/>
  <c r="J65" i="1"/>
  <c r="I65" i="1"/>
  <c r="H65" i="1"/>
  <c r="U65" i="1" s="1"/>
  <c r="G65" i="1"/>
  <c r="F65" i="1"/>
  <c r="E65" i="1"/>
  <c r="V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U61" i="1" s="1"/>
  <c r="G61" i="1"/>
  <c r="F61" i="1"/>
  <c r="E61" i="1"/>
  <c r="V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U57" i="1" s="1"/>
  <c r="G57" i="1"/>
  <c r="F57" i="1"/>
  <c r="E57" i="1"/>
  <c r="V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U53" i="1" s="1"/>
  <c r="G53" i="1"/>
  <c r="F53" i="1"/>
  <c r="E53" i="1"/>
  <c r="V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O9" i="1"/>
  <c r="K9" i="1"/>
  <c r="G9" i="1"/>
  <c r="S7" i="1"/>
  <c r="R7" i="1"/>
  <c r="R9" i="1" s="1"/>
  <c r="Q7" i="1"/>
  <c r="Q8" i="1" s="1"/>
  <c r="P7" i="1"/>
  <c r="P8" i="1" s="1"/>
  <c r="O7" i="1"/>
  <c r="O8" i="1" s="1"/>
  <c r="N7" i="1"/>
  <c r="N9" i="1" s="1"/>
  <c r="M7" i="1"/>
  <c r="M8" i="1" s="1"/>
  <c r="L7" i="1"/>
  <c r="L8" i="1" s="1"/>
  <c r="K7" i="1"/>
  <c r="K8" i="1" s="1"/>
  <c r="J7" i="1"/>
  <c r="J9" i="1" s="1"/>
  <c r="I7" i="1"/>
  <c r="I8" i="1" s="1"/>
  <c r="H7" i="1"/>
  <c r="H8" i="1" s="1"/>
  <c r="G7" i="1"/>
  <c r="G8" i="1" s="1"/>
  <c r="F7" i="1"/>
  <c r="F9" i="1" s="1"/>
  <c r="E7" i="1"/>
  <c r="E8" i="1" s="1"/>
  <c r="S6" i="1"/>
  <c r="S8" i="1" s="1"/>
  <c r="S67" i="1" l="1"/>
  <c r="F8" i="1"/>
  <c r="N8" i="1"/>
  <c r="U49" i="1"/>
  <c r="H9" i="1"/>
  <c r="L9" i="1"/>
  <c r="P9" i="1"/>
  <c r="V49" i="1"/>
  <c r="R8" i="1"/>
  <c r="U7" i="1"/>
  <c r="E9" i="1"/>
  <c r="I9" i="1"/>
  <c r="M9" i="1"/>
  <c r="Q9" i="1"/>
  <c r="U46" i="1"/>
  <c r="U51" i="1"/>
  <c r="U55" i="1"/>
  <c r="U59" i="1"/>
  <c r="U63" i="1"/>
  <c r="J8" i="1"/>
</calcChain>
</file>

<file path=xl/sharedStrings.xml><?xml version="1.0" encoding="utf-8"?>
<sst xmlns="http://schemas.openxmlformats.org/spreadsheetml/2006/main" count="469" uniqueCount="275">
  <si>
    <t xml:space="preserve">INFORMACJA O STANIE I STRUKTURZE BEZROBOCIA W WOJ. LUBUSKIM W GRUDNIU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</si>
  <si>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</si>
  <si>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</si>
  <si>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</si>
  <si>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</si>
  <si>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</si>
  <si>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</si>
  <si>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</si>
  <si>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</si>
  <si>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</si>
  <si>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</si>
  <si>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</si>
  <si>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</si>
  <si>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</si>
  <si>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</si>
  <si>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</si>
  <si>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</si>
  <si>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</si>
  <si>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</si>
  <si>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</si>
  <si>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</si>
  <si>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listopad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</si>
  <si>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</si>
  <si>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</si>
  <si>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</si>
  <si>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</si>
  <si>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</si>
  <si>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</si>
  <si>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</si>
  <si>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</si>
  <si>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</si>
  <si>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</si>
  <si>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</si>
  <si>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</si>
  <si>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</si>
  <si>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</si>
  <si>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</si>
  <si>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</si>
  <si>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</si>
  <si>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</si>
  <si>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</si>
  <si>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</si>
  <si>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</si>
  <si>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</si>
  <si>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</si>
  <si>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</si>
  <si>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</si>
  <si>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</si>
  <si>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</si>
  <si>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</si>
  <si>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</si>
  <si>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</si>
  <si>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</si>
  <si>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</si>
  <si>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</si>
  <si>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</si>
  <si>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</si>
  <si>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</si>
  <si>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</si>
  <si>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</si>
  <si>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</si>
  <si>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</si>
  <si>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</si>
  <si>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</si>
  <si>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</si>
  <si>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</si>
  <si>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</si>
  <si>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</si>
  <si>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</si>
  <si>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</si>
  <si>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</si>
  <si>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</si>
  <si>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</si>
  <si>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</si>
  <si>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</si>
  <si>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</si>
  <si>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</si>
  <si>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</si>
  <si>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</si>
  <si>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</si>
  <si>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</si>
  <si>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</si>
  <si>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</si>
  <si>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</si>
  <si>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grudzień 2014 r. jest podawany przez GUS z miesięcznym opóżnieniem</t>
  </si>
  <si>
    <t>Liczba  bezrobotnych w układzie powiatowych urzędów pracy i gmin woj. lubuskiego zarejestrowanych</t>
  </si>
  <si>
    <t>na koniec grudnia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</si>
  <si>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</si>
  <si>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</si>
  <si>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</si>
  <si>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</si>
  <si>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</si>
  <si>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</si>
  <si>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</si>
  <si>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</si>
  <si>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</si>
  <si>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</si>
  <si>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</si>
  <si>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</si>
  <si>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</si>
  <si>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</si>
  <si>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</si>
  <si>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</si>
  <si>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</si>
  <si>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</si>
  <si>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</si>
  <si>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</si>
  <si>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</si>
  <si>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</si>
  <si>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</si>
  <si>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</si>
  <si>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</si>
  <si>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</si>
  <si>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</si>
  <si>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</si>
  <si>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</si>
  <si>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</si>
  <si>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</si>
  <si>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</si>
  <si>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</si>
  <si>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</si>
  <si>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</si>
  <si>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</si>
  <si>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</si>
  <si>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</si>
  <si>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</si>
  <si>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</si>
  <si>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</si>
  <si>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</si>
  <si>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</si>
  <si>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</si>
  <si>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</si>
  <si>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</si>
  <si>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</si>
  <si>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</si>
  <si>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</si>
  <si>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</si>
  <si>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</si>
  <si>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</si>
  <si>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</si>
  <si>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</si>
  <si>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</si>
  <si>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</si>
  <si>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</si>
  <si>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</si>
  <si>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</si>
  <si>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</si>
  <si>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</si>
  <si>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</si>
  <si>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</si>
  <si>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</si>
  <si>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</si>
  <si>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</si>
  <si>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</si>
  <si>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</si>
  <si>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</si>
  <si>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</si>
  <si>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</si>
  <si>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</si>
  <si>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</si>
  <si>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</si>
  <si>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</si>
  <si>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</si>
  <si>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</si>
  <si>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</si>
  <si>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</si>
  <si>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</si>
  <si>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</si>
  <si>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</si>
  <si>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</si>
  <si>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</si>
  <si>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</si>
  <si>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</si>
  <si>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</si>
  <si>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</si>
  <si>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</si>
  <si>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</si>
  <si>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</si>
  <si>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</si>
  <si>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</si>
  <si>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</si>
  <si>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</si>
  <si>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</si>
  <si>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</si>
  <si>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</si>
  <si>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</si>
  <si>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</si>
  <si>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</si>
  <si>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</si>
  <si>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</si>
  <si>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</si>
  <si>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</si>
  <si>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</si>
  <si>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</si>
  <si>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</si>
  <si>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XII 2013r.</t>
  </si>
  <si>
    <t>wyłączenia</t>
  </si>
  <si>
    <t>rejestracje</t>
  </si>
  <si>
    <t>I 2014r.</t>
  </si>
  <si>
    <t>grudzień 2014r.</t>
  </si>
  <si>
    <t>II 2014r.</t>
  </si>
  <si>
    <t>oferty pracy</t>
  </si>
  <si>
    <t>listopad 2014r.</t>
  </si>
  <si>
    <t>III 2014r.</t>
  </si>
  <si>
    <t>VII 2013r.</t>
  </si>
  <si>
    <t>październik 2014r.</t>
  </si>
  <si>
    <t>IV 2014r.</t>
  </si>
  <si>
    <t>VIII 2013r.</t>
  </si>
  <si>
    <t>wrzesień 2014r.</t>
  </si>
  <si>
    <t>V 2014r.</t>
  </si>
  <si>
    <t>IX 2013r.</t>
  </si>
  <si>
    <t>sierpień 2014r.</t>
  </si>
  <si>
    <t>VI 2014r.</t>
  </si>
  <si>
    <t>X 2013r.</t>
  </si>
  <si>
    <t>lipiec 2014r.</t>
  </si>
  <si>
    <t>VII 2014r.</t>
  </si>
  <si>
    <t>XI 2013r.</t>
  </si>
  <si>
    <t>VIII 2014r.</t>
  </si>
  <si>
    <t>IX 2014r.</t>
  </si>
  <si>
    <t>X 2014r.</t>
  </si>
  <si>
    <t>XI 2014r.</t>
  </si>
  <si>
    <t>XII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</si>
  <si>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</si>
  <si>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</si>
  <si>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</si>
  <si>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</si>
  <si>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</si>
  <si>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</si>
  <si>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</si>
  <si>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</si>
  <si>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</si>
  <si>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</si>
  <si>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</si>
  <si>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</si>
  <si>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</si>
  <si>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</si>
  <si>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</si>
  <si>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</si>
  <si>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31.12.2014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</si>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</sst>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66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5" fillId="0" borderId="0"/>
  </cellStyleXfs>
  <cellXfs count="4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8" fillId="0" borderId="0" xfId="0" applyFont="1"/>
    <xf numFmtId="0" fontId="3" fillId="0" borderId="43" xfId="0" applyFont="1" applyBorder="1" applyAlignment="1">
      <alignment horizontal="center"/>
    </xf>
    <xf numFmtId="0" fontId="3" fillId="0" borderId="54" xfId="0" applyFont="1" applyBorder="1" applyAlignment="1" applyProtection="1">
      <alignment horizontal="left"/>
    </xf>
    <xf numFmtId="165" fontId="3" fillId="0" borderId="54" xfId="0" applyNumberFormat="1" applyFont="1" applyBorder="1" applyProtection="1"/>
    <xf numFmtId="165" fontId="3" fillId="0" borderId="30" xfId="0" applyNumberFormat="1" applyFont="1" applyBorder="1" applyProtection="1"/>
    <xf numFmtId="0" fontId="2" fillId="6" borderId="43" xfId="0" applyFont="1" applyFill="1" applyBorder="1" applyAlignment="1">
      <alignment horizontal="center"/>
    </xf>
    <xf numFmtId="0" fontId="2" fillId="6" borderId="54" xfId="0" applyFont="1" applyFill="1" applyBorder="1" applyAlignment="1" applyProtection="1">
      <alignment horizontal="left"/>
    </xf>
    <xf numFmtId="165" fontId="2" fillId="6" borderId="71" xfId="0" applyNumberFormat="1" applyFont="1" applyFill="1" applyBorder="1" applyAlignment="1" applyProtection="1">
      <alignment horizontal="right"/>
    </xf>
    <xf numFmtId="0" fontId="3" fillId="0" borderId="55" xfId="0" applyFont="1" applyBorder="1" applyAlignment="1">
      <alignment horizontal="center"/>
    </xf>
    <xf numFmtId="0" fontId="3" fillId="0" borderId="30" xfId="0" applyFont="1" applyBorder="1" applyAlignment="1" applyProtection="1">
      <alignment horizontal="left"/>
    </xf>
    <xf numFmtId="165" fontId="3" fillId="0" borderId="30" xfId="0" applyNumberFormat="1" applyFont="1" applyBorder="1" applyAlignment="1"/>
    <xf numFmtId="0" fontId="2" fillId="6" borderId="54" xfId="0" applyFont="1" applyFill="1" applyBorder="1" applyAlignment="1" applyProtection="1">
      <alignment horizontal="center"/>
    </xf>
    <xf numFmtId="0" fontId="3" fillId="0" borderId="50" xfId="0" applyFont="1" applyBorder="1" applyAlignment="1">
      <alignment horizontal="center"/>
    </xf>
    <xf numFmtId="0" fontId="3" fillId="0" borderId="36" xfId="0" applyFont="1" applyBorder="1" applyAlignment="1" applyProtection="1">
      <alignment horizontal="left"/>
    </xf>
    <xf numFmtId="165" fontId="3" fillId="0" borderId="36" xfId="0" applyNumberFormat="1" applyFont="1" applyBorder="1" applyProtection="1"/>
    <xf numFmtId="165" fontId="3" fillId="0" borderId="75" xfId="0" applyNumberFormat="1" applyFont="1" applyBorder="1" applyProtection="1"/>
    <xf numFmtId="165" fontId="3" fillId="0" borderId="76" xfId="0" applyNumberFormat="1" applyFont="1" applyBorder="1" applyProtection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 applyProtection="1">
      <alignment horizontal="left"/>
    </xf>
    <xf numFmtId="165" fontId="3" fillId="0" borderId="38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6" borderId="54" xfId="0" applyNumberFormat="1" applyFont="1" applyFill="1" applyBorder="1" applyProtection="1"/>
    <xf numFmtId="165" fontId="2" fillId="6" borderId="71" xfId="0" applyNumberFormat="1" applyFont="1" applyFill="1" applyBorder="1" applyProtection="1"/>
    <xf numFmtId="0" fontId="3" fillId="0" borderId="44" xfId="0" applyFont="1" applyBorder="1" applyAlignment="1">
      <alignment horizontal="center"/>
    </xf>
    <xf numFmtId="0" fontId="3" fillId="0" borderId="58" xfId="0" applyFont="1" applyBorder="1" applyAlignment="1" applyProtection="1">
      <alignment horizontal="left"/>
    </xf>
    <xf numFmtId="165" fontId="3" fillId="0" borderId="58" xfId="0" applyNumberFormat="1" applyFont="1" applyBorder="1" applyProtection="1"/>
    <xf numFmtId="165" fontId="3" fillId="0" borderId="82" xfId="0" applyNumberFormat="1" applyFont="1" applyBorder="1" applyProtection="1"/>
    <xf numFmtId="0" fontId="3" fillId="7" borderId="83" xfId="0" applyFont="1" applyFill="1" applyBorder="1" applyAlignment="1">
      <alignment horizontal="center"/>
    </xf>
    <xf numFmtId="0" fontId="3" fillId="7" borderId="7" xfId="0" applyFont="1" applyFill="1" applyBorder="1" applyAlignment="1" applyProtection="1">
      <alignment horizontal="left"/>
    </xf>
    <xf numFmtId="165" fontId="3" fillId="7" borderId="7" xfId="0" applyNumberFormat="1" applyFont="1" applyFill="1" applyBorder="1" applyProtection="1"/>
    <xf numFmtId="165" fontId="3" fillId="7" borderId="76" xfId="0" applyNumberFormat="1" applyFont="1" applyFill="1" applyBorder="1" applyProtection="1"/>
    <xf numFmtId="165" fontId="3" fillId="0" borderId="71" xfId="0" applyNumberFormat="1" applyFont="1" applyBorder="1" applyProtection="1"/>
    <xf numFmtId="0" fontId="33" fillId="0" borderId="0" xfId="0" applyFont="1" applyBorder="1" applyAlignment="1">
      <alignment horizontal="center"/>
    </xf>
    <xf numFmtId="0" fontId="3" fillId="8" borderId="30" xfId="0" applyNumberFormat="1" applyFont="1" applyFill="1" applyBorder="1" applyAlignment="1">
      <alignment horizontal="right" vertical="center"/>
    </xf>
    <xf numFmtId="0" fontId="2" fillId="6" borderId="55" xfId="0" applyFont="1" applyFill="1" applyBorder="1" applyAlignment="1">
      <alignment horizontal="center"/>
    </xf>
    <xf numFmtId="0" fontId="2" fillId="6" borderId="30" xfId="0" applyFont="1" applyFill="1" applyBorder="1" applyAlignment="1" applyProtection="1">
      <alignment horizontal="left"/>
    </xf>
    <xf numFmtId="165" fontId="2" fillId="6" borderId="30" xfId="0" applyNumberFormat="1" applyFont="1" applyFill="1" applyBorder="1" applyProtection="1"/>
    <xf numFmtId="165" fontId="2" fillId="6" borderId="82" xfId="0" applyNumberFormat="1" applyFont="1" applyFill="1" applyBorder="1" applyProtection="1"/>
    <xf numFmtId="165" fontId="3" fillId="0" borderId="31" xfId="0" applyNumberFormat="1" applyFont="1" applyBorder="1" applyProtection="1"/>
    <xf numFmtId="165" fontId="2" fillId="6" borderId="76" xfId="0" applyNumberFormat="1" applyFont="1" applyFill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3" fillId="0" borderId="84" xfId="0" applyNumberFormat="1" applyFont="1" applyBorder="1" applyProtection="1"/>
    <xf numFmtId="0" fontId="3" fillId="0" borderId="8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3" fillId="0" borderId="45" xfId="0" applyFont="1" applyBorder="1" applyAlignment="1">
      <alignment horizontal="center"/>
    </xf>
    <xf numFmtId="0" fontId="3" fillId="0" borderId="86" xfId="0" applyFont="1" applyBorder="1" applyAlignment="1" applyProtection="1">
      <alignment horizontal="left"/>
    </xf>
    <xf numFmtId="165" fontId="3" fillId="0" borderId="86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8" xfId="0" applyFont="1" applyBorder="1" applyAlignment="1">
      <alignment horizontal="center" vertical="center"/>
    </xf>
    <xf numFmtId="0" fontId="0" fillId="0" borderId="0" xfId="0" applyBorder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left"/>
    </xf>
    <xf numFmtId="165" fontId="34" fillId="0" borderId="0" xfId="0" applyNumberFormat="1" applyFont="1" applyBorder="1" applyProtection="1"/>
    <xf numFmtId="0" fontId="0" fillId="0" borderId="0" xfId="0"/>
    <xf numFmtId="0" fontId="36" fillId="0" borderId="0" xfId="1" applyFont="1"/>
    <xf numFmtId="0" fontId="37" fillId="0" borderId="0" xfId="1" applyFont="1"/>
    <xf numFmtId="0" fontId="38" fillId="0" borderId="0" xfId="1" applyFont="1"/>
    <xf numFmtId="10" fontId="36" fillId="0" borderId="0" xfId="1" applyNumberFormat="1" applyFont="1" applyBorder="1" applyAlignment="1">
      <alignment horizontal="right"/>
    </xf>
    <xf numFmtId="0" fontId="36" fillId="0" borderId="0" xfId="1" applyFont="1" applyBorder="1" applyAlignment="1">
      <alignment horizontal="right"/>
    </xf>
    <xf numFmtId="0" fontId="36" fillId="0" borderId="0" xfId="1" applyFont="1" applyFill="1" applyBorder="1" applyAlignment="1">
      <alignment horizontal="right" wrapText="1"/>
    </xf>
    <xf numFmtId="0" fontId="36" fillId="0" borderId="0" xfId="1" applyFont="1" applyFill="1" applyBorder="1" applyAlignment="1">
      <alignment horizontal="right"/>
    </xf>
    <xf numFmtId="10" fontId="36" fillId="0" borderId="0" xfId="1" applyNumberFormat="1" applyFont="1"/>
    <xf numFmtId="0" fontId="35" fillId="0" borderId="0" xfId="1"/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5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39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4" xfId="0" applyFon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165" fontId="27" fillId="0" borderId="70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87" xfId="0" applyFont="1" applyFill="1" applyBorder="1" applyAlignment="1">
      <alignment horizontal="center" vertical="center" wrapText="1"/>
    </xf>
    <xf numFmtId="0" fontId="13" fillId="4" borderId="88" xfId="0" applyFont="1" applyFill="1" applyBorder="1" applyAlignment="1">
      <alignment horizontal="center" vertical="center" wrapText="1"/>
    </xf>
    <xf numFmtId="165" fontId="3" fillId="4" borderId="69" xfId="0" applyNumberFormat="1" applyFont="1" applyFill="1" applyBorder="1" applyAlignment="1" applyProtection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165" fontId="29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90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>
      <alignment horizontal="center" vertical="center" wrapText="1"/>
    </xf>
    <xf numFmtId="0" fontId="1" fillId="0" borderId="77" xfId="0" applyFont="1" applyBorder="1" applyAlignment="1">
      <alignment wrapText="1"/>
    </xf>
    <xf numFmtId="0" fontId="31" fillId="0" borderId="77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165" fontId="27" fillId="0" borderId="81" xfId="0" applyNumberFormat="1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36" fillId="9" borderId="0" xfId="1" applyFont="1" applyFill="1" applyAlignment="1">
      <alignment vertical="center"/>
    </xf>
    <xf numFmtId="0" fontId="35" fillId="0" borderId="0" xfId="1" applyAlignment="1"/>
    <xf numFmtId="0" fontId="41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44" fillId="2" borderId="0" xfId="0" applyFont="1" applyFill="1" applyAlignment="1">
      <alignment horizontal="center" wrapText="1"/>
    </xf>
    <xf numFmtId="0" fontId="45" fillId="0" borderId="0" xfId="0" applyFont="1" applyAlignment="1">
      <alignment horizontal="center" wrapText="1"/>
    </xf>
    <xf numFmtId="0" fontId="41" fillId="2" borderId="0" xfId="0" applyFont="1" applyFill="1" applyAlignment="1">
      <alignment horizontal="left" vertical="center"/>
    </xf>
    <xf numFmtId="0" fontId="0" fillId="2" borderId="0" xfId="0" applyFill="1"/>
    <xf numFmtId="0" fontId="46" fillId="2" borderId="0" xfId="0" applyFont="1" applyFill="1" applyAlignment="1">
      <alignment horizontal="center"/>
    </xf>
    <xf numFmtId="0" fontId="4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7" fillId="0" borderId="2" xfId="0" applyFont="1" applyBorder="1" applyAlignment="1">
      <alignment horizontal="center" vertical="center"/>
    </xf>
    <xf numFmtId="0" fontId="48" fillId="0" borderId="3" xfId="0" applyFont="1" applyBorder="1" applyAlignment="1"/>
    <xf numFmtId="0" fontId="48" fillId="0" borderId="4" xfId="0" applyFont="1" applyBorder="1" applyAlignment="1">
      <alignment horizontal="right" vertical="top" wrapText="1"/>
    </xf>
    <xf numFmtId="0" fontId="49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51" fillId="0" borderId="91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horizontal="center" vertical="center"/>
    </xf>
    <xf numFmtId="0" fontId="53" fillId="0" borderId="39" xfId="0" applyFont="1" applyBorder="1" applyAlignment="1">
      <alignment horizontal="center"/>
    </xf>
    <xf numFmtId="0" fontId="54" fillId="0" borderId="92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left" vertical="center" wrapText="1"/>
    </xf>
    <xf numFmtId="0" fontId="54" fillId="0" borderId="93" xfId="0" applyFont="1" applyBorder="1" applyAlignment="1">
      <alignment horizontal="left" vertical="center" wrapText="1"/>
    </xf>
    <xf numFmtId="0" fontId="55" fillId="0" borderId="52" xfId="0" applyFont="1" applyBorder="1"/>
    <xf numFmtId="0" fontId="56" fillId="0" borderId="24" xfId="0" applyFont="1" applyBorder="1" applyAlignment="1">
      <alignment vertical="center" wrapText="1"/>
    </xf>
    <xf numFmtId="0" fontId="56" fillId="0" borderId="30" xfId="0" applyFont="1" applyBorder="1" applyAlignment="1">
      <alignment vertical="center" wrapText="1"/>
    </xf>
    <xf numFmtId="0" fontId="57" fillId="0" borderId="30" xfId="0" applyFont="1" applyFill="1" applyBorder="1" applyAlignment="1">
      <alignment horizontal="center" vertical="center" wrapText="1"/>
    </xf>
    <xf numFmtId="1" fontId="57" fillId="0" borderId="30" xfId="0" applyNumberFormat="1" applyFont="1" applyFill="1" applyBorder="1" applyAlignment="1">
      <alignment horizontal="center" vertical="center"/>
    </xf>
    <xf numFmtId="1" fontId="57" fillId="0" borderId="31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6" fillId="0" borderId="26" xfId="0" applyFont="1" applyBorder="1" applyAlignment="1">
      <alignment vertical="center" wrapText="1"/>
    </xf>
    <xf numFmtId="0" fontId="56" fillId="0" borderId="25" xfId="0" applyFont="1" applyBorder="1" applyAlignment="1">
      <alignment vertical="center" wrapText="1"/>
    </xf>
    <xf numFmtId="0" fontId="59" fillId="0" borderId="54" xfId="0" applyFont="1" applyFill="1" applyBorder="1" applyAlignment="1">
      <alignment horizontal="center"/>
    </xf>
    <xf numFmtId="0" fontId="59" fillId="0" borderId="53" xfId="0" applyFont="1" applyFill="1" applyBorder="1" applyAlignment="1">
      <alignment horizontal="center"/>
    </xf>
    <xf numFmtId="0" fontId="60" fillId="0" borderId="0" xfId="0" applyFont="1"/>
    <xf numFmtId="0" fontId="56" fillId="0" borderId="28" xfId="0" applyFont="1" applyBorder="1" applyAlignment="1">
      <alignment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1" fontId="57" fillId="0" borderId="24" xfId="0" applyNumberFormat="1" applyFont="1" applyFill="1" applyBorder="1" applyAlignment="1">
      <alignment horizontal="center" vertical="center" wrapText="1"/>
    </xf>
    <xf numFmtId="1" fontId="57" fillId="0" borderId="28" xfId="0" applyNumberFormat="1" applyFont="1" applyFill="1" applyBorder="1" applyAlignment="1">
      <alignment horizontal="center" vertical="center" wrapText="1"/>
    </xf>
    <xf numFmtId="0" fontId="55" fillId="0" borderId="52" xfId="0" applyFont="1" applyBorder="1" applyAlignment="1">
      <alignment horizontal="center"/>
    </xf>
    <xf numFmtId="0" fontId="56" fillId="0" borderId="84" xfId="0" applyFont="1" applyBorder="1" applyAlignment="1">
      <alignment vertical="center" wrapText="1"/>
    </xf>
    <xf numFmtId="0" fontId="56" fillId="0" borderId="57" xfId="0" applyFont="1" applyBorder="1" applyAlignment="1">
      <alignment vertical="center" wrapText="1"/>
    </xf>
    <xf numFmtId="0" fontId="57" fillId="0" borderId="57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/>
    </xf>
    <xf numFmtId="0" fontId="57" fillId="0" borderId="56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7" fillId="0" borderId="30" xfId="0" applyFont="1" applyFill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5" fillId="0" borderId="52" xfId="0" applyFont="1" applyFill="1" applyBorder="1" applyAlignment="1">
      <alignment horizontal="center"/>
    </xf>
    <xf numFmtId="0" fontId="56" fillId="0" borderId="28" xfId="0" applyFont="1" applyFill="1" applyBorder="1" applyAlignment="1">
      <alignment horizontal="left" vertical="center" wrapText="1"/>
    </xf>
    <xf numFmtId="0" fontId="56" fillId="0" borderId="24" xfId="0" applyFont="1" applyFill="1" applyBorder="1" applyAlignment="1">
      <alignment horizontal="left" vertical="center" wrapText="1"/>
    </xf>
    <xf numFmtId="0" fontId="60" fillId="0" borderId="0" xfId="0" applyFont="1" applyFill="1"/>
    <xf numFmtId="0" fontId="0" fillId="0" borderId="0" xfId="0" applyFill="1"/>
    <xf numFmtId="0" fontId="56" fillId="0" borderId="84" xfId="0" applyFont="1" applyFill="1" applyBorder="1" applyAlignment="1">
      <alignment horizontal="left" vertical="center" wrapText="1"/>
    </xf>
    <xf numFmtId="0" fontId="56" fillId="0" borderId="57" xfId="0" applyFont="1" applyFill="1" applyBorder="1" applyAlignment="1">
      <alignment horizontal="left" vertical="center" wrapText="1"/>
    </xf>
    <xf numFmtId="0" fontId="55" fillId="0" borderId="45" xfId="0" applyFont="1" applyFill="1" applyBorder="1" applyAlignment="1">
      <alignment horizontal="center"/>
    </xf>
    <xf numFmtId="0" fontId="56" fillId="0" borderId="37" xfId="0" applyFont="1" applyFill="1" applyBorder="1" applyAlignment="1">
      <alignment horizontal="left" vertical="center" wrapText="1"/>
    </xf>
    <xf numFmtId="0" fontId="56" fillId="0" borderId="35" xfId="0" applyFont="1" applyFill="1" applyBorder="1" applyAlignment="1">
      <alignment horizontal="left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/>
    </xf>
    <xf numFmtId="0" fontId="57" fillId="0" borderId="37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3" fillId="0" borderId="92" xfId="0" applyFont="1" applyBorder="1" applyAlignment="1">
      <alignment horizontal="left" vertical="center" wrapText="1"/>
    </xf>
    <xf numFmtId="0" fontId="53" fillId="0" borderId="38" xfId="0" applyFont="1" applyBorder="1" applyAlignment="1">
      <alignment horizontal="left" vertical="center" wrapText="1"/>
    </xf>
    <xf numFmtId="0" fontId="53" fillId="0" borderId="93" xfId="0" applyFont="1" applyBorder="1" applyAlignment="1">
      <alignment horizontal="left" vertical="center" wrapText="1"/>
    </xf>
    <xf numFmtId="0" fontId="61" fillId="0" borderId="52" xfId="0" applyFont="1" applyBorder="1"/>
    <xf numFmtId="1" fontId="58" fillId="0" borderId="2" xfId="0" applyNumberFormat="1" applyFont="1" applyFill="1" applyBorder="1" applyAlignment="1">
      <alignment horizontal="center" vertical="center" wrapText="1"/>
    </xf>
    <xf numFmtId="0" fontId="61" fillId="0" borderId="52" xfId="0" applyFont="1" applyBorder="1" applyAlignment="1">
      <alignment horizontal="center"/>
    </xf>
    <xf numFmtId="0" fontId="61" fillId="0" borderId="52" xfId="0" applyFont="1" applyFill="1" applyBorder="1" applyAlignment="1">
      <alignment horizontal="center"/>
    </xf>
    <xf numFmtId="0" fontId="56" fillId="0" borderId="28" xfId="0" applyFont="1" applyFill="1" applyBorder="1" applyAlignment="1">
      <alignment vertical="center" wrapText="1"/>
    </xf>
    <xf numFmtId="0" fontId="56" fillId="0" borderId="24" xfId="0" applyFont="1" applyFill="1" applyBorder="1" applyAlignment="1">
      <alignment vertical="center" wrapText="1"/>
    </xf>
    <xf numFmtId="0" fontId="61" fillId="0" borderId="45" xfId="0" applyFont="1" applyBorder="1"/>
    <xf numFmtId="0" fontId="56" fillId="0" borderId="51" xfId="0" applyFont="1" applyBorder="1" applyAlignment="1">
      <alignment vertical="center" wrapText="1"/>
    </xf>
    <xf numFmtId="0" fontId="56" fillId="0" borderId="35" xfId="0" applyFont="1" applyBorder="1" applyAlignment="1">
      <alignment vertical="center" wrapText="1"/>
    </xf>
    <xf numFmtId="1" fontId="57" fillId="0" borderId="35" xfId="0" applyNumberFormat="1" applyFont="1" applyFill="1" applyBorder="1" applyAlignment="1">
      <alignment horizontal="center" vertical="center" wrapText="1"/>
    </xf>
    <xf numFmtId="1" fontId="57" fillId="0" borderId="51" xfId="0" applyNumberFormat="1" applyFont="1" applyFill="1" applyBorder="1" applyAlignment="1">
      <alignment horizontal="center" vertical="center" wrapText="1"/>
    </xf>
    <xf numFmtId="0" fontId="53" fillId="0" borderId="39" xfId="0" applyFont="1" applyFill="1" applyBorder="1" applyAlignment="1">
      <alignment horizontal="center"/>
    </xf>
    <xf numFmtId="0" fontId="53" fillId="0" borderId="92" xfId="0" applyFont="1" applyFill="1" applyBorder="1" applyAlignment="1">
      <alignment horizontal="left"/>
    </xf>
    <xf numFmtId="0" fontId="53" fillId="0" borderId="38" xfId="0" applyFont="1" applyFill="1" applyBorder="1" applyAlignment="1">
      <alignment horizontal="left"/>
    </xf>
    <xf numFmtId="0" fontId="53" fillId="0" borderId="93" xfId="0" applyFont="1" applyFill="1" applyBorder="1" applyAlignment="1">
      <alignment horizontal="left"/>
    </xf>
    <xf numFmtId="1" fontId="62" fillId="0" borderId="30" xfId="0" applyNumberFormat="1" applyFont="1" applyFill="1" applyBorder="1" applyAlignment="1">
      <alignment horizontal="center" vertical="center" wrapText="1"/>
    </xf>
    <xf numFmtId="1" fontId="62" fillId="0" borderId="31" xfId="0" applyNumberFormat="1" applyFont="1" applyFill="1" applyBorder="1" applyAlignment="1">
      <alignment horizontal="center" vertical="center" wrapText="1"/>
    </xf>
    <xf numFmtId="1" fontId="57" fillId="0" borderId="57" xfId="0" applyNumberFormat="1" applyFont="1" applyFill="1" applyBorder="1" applyAlignment="1">
      <alignment horizontal="center" vertical="center" wrapText="1"/>
    </xf>
    <xf numFmtId="1" fontId="57" fillId="0" borderId="84" xfId="0" applyNumberFormat="1" applyFont="1" applyFill="1" applyBorder="1" applyAlignment="1">
      <alignment horizontal="center" vertical="center" wrapText="1"/>
    </xf>
    <xf numFmtId="1" fontId="57" fillId="0" borderId="30" xfId="0" applyNumberFormat="1" applyFont="1" applyFill="1" applyBorder="1" applyAlignment="1">
      <alignment horizontal="center" vertical="center" wrapText="1"/>
    </xf>
    <xf numFmtId="1" fontId="57" fillId="0" borderId="31" xfId="0" applyNumberFormat="1" applyFont="1" applyFill="1" applyBorder="1" applyAlignment="1">
      <alignment horizontal="center" vertical="center" wrapText="1"/>
    </xf>
    <xf numFmtId="0" fontId="56" fillId="0" borderId="31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7" fillId="0" borderId="58" xfId="0" applyFont="1" applyFill="1" applyBorder="1" applyAlignment="1">
      <alignment horizontal="center" vertical="center" wrapText="1"/>
    </xf>
    <xf numFmtId="1" fontId="57" fillId="0" borderId="58" xfId="0" applyNumberFormat="1" applyFont="1" applyFill="1" applyBorder="1" applyAlignment="1">
      <alignment horizontal="center" vertical="center" wrapText="1"/>
    </xf>
    <xf numFmtId="1" fontId="57" fillId="0" borderId="56" xfId="0" applyNumberFormat="1" applyFont="1" applyFill="1" applyBorder="1" applyAlignment="1">
      <alignment horizontal="center" vertical="center" wrapText="1"/>
    </xf>
    <xf numFmtId="0" fontId="61" fillId="0" borderId="45" xfId="0" applyFont="1" applyBorder="1" applyAlignment="1">
      <alignment horizontal="center"/>
    </xf>
    <xf numFmtId="0" fontId="56" fillId="0" borderId="37" xfId="0" applyFont="1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57" fillId="0" borderId="36" xfId="0" applyFont="1" applyFill="1" applyBorder="1" applyAlignment="1">
      <alignment horizontal="center" vertical="center" wrapText="1"/>
    </xf>
    <xf numFmtId="1" fontId="57" fillId="0" borderId="36" xfId="0" applyNumberFormat="1" applyFont="1" applyFill="1" applyBorder="1" applyAlignment="1">
      <alignment horizontal="center" vertical="center" wrapText="1"/>
    </xf>
    <xf numFmtId="1" fontId="57" fillId="0" borderId="37" xfId="0" applyNumberFormat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0" fillId="3" borderId="0" xfId="0" applyFill="1" applyAlignment="1"/>
    <xf numFmtId="0" fontId="53" fillId="0" borderId="47" xfId="0" applyFont="1" applyBorder="1" applyAlignment="1">
      <alignment horizontal="center" vertical="center"/>
    </xf>
    <xf numFmtId="0" fontId="53" fillId="0" borderId="47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53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63" fillId="0" borderId="0" xfId="0" applyFont="1"/>
    <xf numFmtId="0" fontId="64" fillId="0" borderId="0" xfId="0" applyFont="1" applyFill="1" applyBorder="1" applyAlignment="1">
      <alignment horizontal="right" vertical="center"/>
    </xf>
    <xf numFmtId="0" fontId="41" fillId="0" borderId="0" xfId="0" applyFont="1" applyBorder="1"/>
    <xf numFmtId="0" fontId="43" fillId="0" borderId="0" xfId="0" applyFont="1" applyBorder="1" applyAlignment="1"/>
    <xf numFmtId="0" fontId="64" fillId="0" borderId="0" xfId="0" applyFont="1" applyBorder="1" applyAlignment="1"/>
    <xf numFmtId="1" fontId="64" fillId="0" borderId="0" xfId="0" applyNumberFormat="1" applyFont="1" applyFill="1" applyBorder="1"/>
    <xf numFmtId="0" fontId="43" fillId="0" borderId="0" xfId="0" applyFont="1" applyBorder="1"/>
    <xf numFmtId="0" fontId="64" fillId="0" borderId="0" xfId="0" applyFont="1" applyBorder="1"/>
    <xf numFmtId="1" fontId="64" fillId="0" borderId="0" xfId="0" applyNumberFormat="1" applyFont="1" applyFill="1" applyBorder="1" applyAlignment="1">
      <alignment horizontal="right" vertical="center"/>
    </xf>
    <xf numFmtId="0" fontId="65" fillId="0" borderId="0" xfId="0" applyFont="1"/>
    <xf numFmtId="0" fontId="40" fillId="0" borderId="0" xfId="0" applyFont="1" applyFill="1"/>
    <xf numFmtId="0" fontId="41" fillId="0" borderId="0" xfId="0" applyFont="1" applyFill="1" applyBorder="1" applyAlignment="1">
      <alignment horizontal="right" vertical="center"/>
    </xf>
    <xf numFmtId="1" fontId="41" fillId="0" borderId="0" xfId="0" applyNumberFormat="1" applyFont="1" applyFill="1" applyBorder="1"/>
    <xf numFmtId="1" fontId="41" fillId="0" borderId="0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XII 2013r. do XII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14'!$B$3:$B$15</c:f>
              <c:strCache>
                <c:ptCount val="13"/>
                <c:pt idx="0">
                  <c:v>XII 2013r.</c:v>
                </c:pt>
                <c:pt idx="1">
                  <c:v>I 2014r.</c:v>
                </c:pt>
                <c:pt idx="2">
                  <c:v>II 2014r.</c:v>
                </c:pt>
                <c:pt idx="3">
                  <c:v>III 2014r.</c:v>
                </c:pt>
                <c:pt idx="4">
                  <c:v>IV 2014r.</c:v>
                </c:pt>
                <c:pt idx="5">
                  <c:v>V 2014r.</c:v>
                </c:pt>
                <c:pt idx="6">
                  <c:v>VI 2014r.</c:v>
                </c:pt>
                <c:pt idx="7">
                  <c:v>VII 2014r.</c:v>
                </c:pt>
                <c:pt idx="8">
                  <c:v>VIII 2014r.</c:v>
                </c:pt>
                <c:pt idx="9">
                  <c:v>IX 2014r.</c:v>
                </c:pt>
                <c:pt idx="10">
                  <c:v>X 2014r.</c:v>
                </c:pt>
                <c:pt idx="11">
                  <c:v>XI 2014r.</c:v>
                </c:pt>
                <c:pt idx="12">
                  <c:v>XII 2014r.</c:v>
                </c:pt>
              </c:strCache>
            </c:strRef>
          </c:cat>
          <c:val>
            <c:numRef>
              <c:f>'Wykresy XII 14'!$C$3:$C$15</c:f>
              <c:numCache>
                <c:formatCode>General</c:formatCode>
                <c:ptCount val="13"/>
                <c:pt idx="0">
                  <c:v>59805</c:v>
                </c:pt>
                <c:pt idx="1">
                  <c:v>63511</c:v>
                </c:pt>
                <c:pt idx="2">
                  <c:v>62605</c:v>
                </c:pt>
                <c:pt idx="3">
                  <c:v>59745</c:v>
                </c:pt>
                <c:pt idx="4">
                  <c:v>56326</c:v>
                </c:pt>
                <c:pt idx="5">
                  <c:v>53088</c:v>
                </c:pt>
                <c:pt idx="6">
                  <c:v>50542</c:v>
                </c:pt>
                <c:pt idx="7">
                  <c:v>49497</c:v>
                </c:pt>
                <c:pt idx="8">
                  <c:v>48346</c:v>
                </c:pt>
                <c:pt idx="9">
                  <c:v>47412</c:v>
                </c:pt>
                <c:pt idx="10">
                  <c:v>46323</c:v>
                </c:pt>
                <c:pt idx="11">
                  <c:v>46611</c:v>
                </c:pt>
                <c:pt idx="12">
                  <c:v>47115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9569680"/>
        <c:axId val="229570064"/>
      </c:barChart>
      <c:catAx>
        <c:axId val="22956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9570064"/>
        <c:crosses val="autoZero"/>
        <c:auto val="1"/>
        <c:lblAlgn val="ctr"/>
        <c:lblOffset val="100"/>
        <c:noMultiLvlLbl val="0"/>
      </c:catAx>
      <c:valAx>
        <c:axId val="229570064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95696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lipca 2014r. do grudnia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XII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14'!$I$4:$I$9</c:f>
              <c:strCache>
                <c:ptCount val="6"/>
                <c:pt idx="0">
                  <c:v>grudzień 2014r.</c:v>
                </c:pt>
                <c:pt idx="1">
                  <c:v>listopad 2014r.</c:v>
                </c:pt>
                <c:pt idx="2">
                  <c:v>październik 2014r.</c:v>
                </c:pt>
                <c:pt idx="3">
                  <c:v>wrzesień 2014r.</c:v>
                </c:pt>
                <c:pt idx="4">
                  <c:v>sierpień 2014r.</c:v>
                </c:pt>
                <c:pt idx="5">
                  <c:v>lipiec 2014r.</c:v>
                </c:pt>
              </c:strCache>
            </c:strRef>
          </c:cat>
          <c:val>
            <c:numRef>
              <c:f>'Wykresy XII 14'!$J$4:$J$9</c:f>
              <c:numCache>
                <c:formatCode>General</c:formatCode>
                <c:ptCount val="6"/>
                <c:pt idx="0">
                  <c:v>6496</c:v>
                </c:pt>
                <c:pt idx="1">
                  <c:v>6274</c:v>
                </c:pt>
                <c:pt idx="2">
                  <c:v>8596</c:v>
                </c:pt>
                <c:pt idx="3">
                  <c:v>8960</c:v>
                </c:pt>
                <c:pt idx="4">
                  <c:v>7295</c:v>
                </c:pt>
                <c:pt idx="5">
                  <c:v>7815</c:v>
                </c:pt>
              </c:numCache>
            </c:numRef>
          </c:val>
        </c:ser>
        <c:ser>
          <c:idx val="1"/>
          <c:order val="1"/>
          <c:tx>
            <c:strRef>
              <c:f>'Wykresy XII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14'!$I$4:$I$9</c:f>
              <c:strCache>
                <c:ptCount val="6"/>
                <c:pt idx="0">
                  <c:v>grudzień 2014r.</c:v>
                </c:pt>
                <c:pt idx="1">
                  <c:v>listopad 2014r.</c:v>
                </c:pt>
                <c:pt idx="2">
                  <c:v>październik 2014r.</c:v>
                </c:pt>
                <c:pt idx="3">
                  <c:v>wrzesień 2014r.</c:v>
                </c:pt>
                <c:pt idx="4">
                  <c:v>sierpień 2014r.</c:v>
                </c:pt>
                <c:pt idx="5">
                  <c:v>lipiec 2014r.</c:v>
                </c:pt>
              </c:strCache>
            </c:strRef>
          </c:cat>
          <c:val>
            <c:numRef>
              <c:f>'Wykresy XII 14'!$K$4:$K$9</c:f>
              <c:numCache>
                <c:formatCode>General</c:formatCode>
                <c:ptCount val="6"/>
                <c:pt idx="0">
                  <c:v>7000</c:v>
                </c:pt>
                <c:pt idx="1">
                  <c:v>6562</c:v>
                </c:pt>
                <c:pt idx="2">
                  <c:v>7507</c:v>
                </c:pt>
                <c:pt idx="3">
                  <c:v>8026</c:v>
                </c:pt>
                <c:pt idx="4">
                  <c:v>6144</c:v>
                </c:pt>
                <c:pt idx="5">
                  <c:v>6770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6866064"/>
        <c:axId val="186866456"/>
        <c:axId val="0"/>
      </c:bar3DChart>
      <c:catAx>
        <c:axId val="18686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86866456"/>
        <c:crosses val="autoZero"/>
        <c:auto val="1"/>
        <c:lblAlgn val="ctr"/>
        <c:lblOffset val="100"/>
        <c:noMultiLvlLbl val="0"/>
      </c:catAx>
      <c:valAx>
        <c:axId val="186866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866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 2013r. do XII 2013r. oraz od VII 2014r. do XII 2014r.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14'!$F$6:$F$18</c:f>
              <c:strCache>
                <c:ptCount val="13"/>
                <c:pt idx="0">
                  <c:v>VII 2013r.</c:v>
                </c:pt>
                <c:pt idx="1">
                  <c:v>VIII 2013r.</c:v>
                </c:pt>
                <c:pt idx="2">
                  <c:v>IX 2013r.</c:v>
                </c:pt>
                <c:pt idx="3">
                  <c:v>X 2013r.</c:v>
                </c:pt>
                <c:pt idx="4">
                  <c:v>XI 2013r.</c:v>
                </c:pt>
                <c:pt idx="5">
                  <c:v>XII 2013r.</c:v>
                </c:pt>
                <c:pt idx="7">
                  <c:v>VII 2014r.</c:v>
                </c:pt>
                <c:pt idx="8">
                  <c:v>VIII 2014r.</c:v>
                </c:pt>
                <c:pt idx="9">
                  <c:v>IX 2014r.</c:v>
                </c:pt>
                <c:pt idx="10">
                  <c:v>X 2014r.</c:v>
                </c:pt>
                <c:pt idx="11">
                  <c:v>XI 2014r.</c:v>
                </c:pt>
                <c:pt idx="12">
                  <c:v>XII 2014r.</c:v>
                </c:pt>
              </c:strCache>
            </c:strRef>
          </c:cat>
          <c:val>
            <c:numRef>
              <c:f>'Wykresy XII 14'!$G$6:$G$18</c:f>
              <c:numCache>
                <c:formatCode>General</c:formatCode>
                <c:ptCount val="13"/>
                <c:pt idx="0">
                  <c:v>2770</c:v>
                </c:pt>
                <c:pt idx="1">
                  <c:v>2965</c:v>
                </c:pt>
                <c:pt idx="2">
                  <c:v>3354</c:v>
                </c:pt>
                <c:pt idx="3">
                  <c:v>2593</c:v>
                </c:pt>
                <c:pt idx="4">
                  <c:v>1808</c:v>
                </c:pt>
                <c:pt idx="5">
                  <c:v>1613</c:v>
                </c:pt>
                <c:pt idx="7">
                  <c:v>3109</c:v>
                </c:pt>
                <c:pt idx="8">
                  <c:v>3274</c:v>
                </c:pt>
                <c:pt idx="9">
                  <c:v>3795</c:v>
                </c:pt>
                <c:pt idx="10">
                  <c:v>3106</c:v>
                </c:pt>
                <c:pt idx="11">
                  <c:v>1871</c:v>
                </c:pt>
                <c:pt idx="12">
                  <c:v>1899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186867240"/>
        <c:axId val="186867632"/>
        <c:axId val="0"/>
      </c:bar3DChart>
      <c:catAx>
        <c:axId val="18686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86867632"/>
        <c:crosses val="autoZero"/>
        <c:auto val="1"/>
        <c:lblAlgn val="ctr"/>
        <c:lblOffset val="100"/>
        <c:noMultiLvlLbl val="0"/>
      </c:catAx>
      <c:valAx>
        <c:axId val="186867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8686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grudniu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4712643677"/>
          <c:y val="0.3268817204301075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2.6221830029866957E-3"/>
                  <c:y val="-0.134762241309065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010340302289799"/>
                  <c:y val="-0.18602017144900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8989173228346445"/>
                  <c:y val="-4.430734436970457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5352882613811206"/>
                  <c:y val="5.8459063584793677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7.1839080459770114E-3"/>
                  <c:y val="6.0333926001185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0713277219657893"/>
                  <c:y val="9.0727965455930912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642546836817818"/>
                  <c:y val="9.0245025823384978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8746945424925332"/>
                  <c:y val="3.8317331301329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1355507285727215"/>
                  <c:y val="-0.17797510795021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6.1591320481491539E-2"/>
                  <c:y val="-0.149092284794918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892818354602227"/>
                  <c:y val="-1.31538396410126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4885962530545753E-2"/>
                  <c:y val="-2.13570400474134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1843605756172"/>
                  <c:y val="-8.2438201032685066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XII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XII 14'!$K$22:$K$34</c:f>
              <c:numCache>
                <c:formatCode>0.00%</c:formatCode>
                <c:ptCount val="13"/>
                <c:pt idx="0">
                  <c:v>0.3831588669950739</c:v>
                </c:pt>
                <c:pt idx="1">
                  <c:v>4.2179802955665022E-2</c:v>
                </c:pt>
                <c:pt idx="2">
                  <c:v>4.3719211822660101E-2</c:v>
                </c:pt>
                <c:pt idx="3">
                  <c:v>3.3866995073891628E-3</c:v>
                </c:pt>
                <c:pt idx="4">
                  <c:v>4.6182266009852215E-4</c:v>
                </c:pt>
                <c:pt idx="5">
                  <c:v>9.6982758620689658E-3</c:v>
                </c:pt>
                <c:pt idx="6">
                  <c:v>3.6945812807881777E-2</c:v>
                </c:pt>
                <c:pt idx="7">
                  <c:v>8.3128078817733993E-3</c:v>
                </c:pt>
                <c:pt idx="8">
                  <c:v>2.0320197044334975E-2</c:v>
                </c:pt>
                <c:pt idx="9">
                  <c:v>0.33866995073891626</c:v>
                </c:pt>
                <c:pt idx="10">
                  <c:v>5.5726600985221676E-2</c:v>
                </c:pt>
                <c:pt idx="11">
                  <c:v>1.3546798029556651E-2</c:v>
                </c:pt>
                <c:pt idx="12">
                  <c:v>4.3873152709359604E-2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  <sheetName val="Stan i struktura V 14"/>
      <sheetName val="Stan i struktura VI 14"/>
      <sheetName val="Stan i struktura VII 14"/>
      <sheetName val="Stan i struktura VIII 14"/>
      <sheetName val="Stan i struktura IX 14"/>
      <sheetName val="Stan i struktura X 14"/>
      <sheetName val="Stan i struktura XI 14"/>
      <sheetName val="Stan i struktura XII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3447</v>
          </cell>
          <cell r="F6">
            <v>2123</v>
          </cell>
          <cell r="G6">
            <v>3210</v>
          </cell>
          <cell r="H6">
            <v>4039</v>
          </cell>
          <cell r="I6">
            <v>5741</v>
          </cell>
          <cell r="J6">
            <v>1273</v>
          </cell>
          <cell r="K6">
            <v>3571</v>
          </cell>
          <cell r="L6">
            <v>1502</v>
          </cell>
          <cell r="M6">
            <v>2391</v>
          </cell>
          <cell r="N6">
            <v>1786</v>
          </cell>
          <cell r="O6">
            <v>4236</v>
          </cell>
          <cell r="P6">
            <v>4163</v>
          </cell>
          <cell r="Q6">
            <v>4740</v>
          </cell>
          <cell r="R6">
            <v>4389</v>
          </cell>
          <cell r="S6">
            <v>46611</v>
          </cell>
        </row>
        <row r="46">
          <cell r="E46">
            <v>5578</v>
          </cell>
          <cell r="F46">
            <v>2028</v>
          </cell>
          <cell r="G46">
            <v>2320</v>
          </cell>
          <cell r="H46">
            <v>1999</v>
          </cell>
          <cell r="I46">
            <v>2310</v>
          </cell>
          <cell r="J46">
            <v>1513</v>
          </cell>
          <cell r="K46">
            <v>2684</v>
          </cell>
          <cell r="L46">
            <v>1745</v>
          </cell>
          <cell r="M46">
            <v>1780</v>
          </cell>
          <cell r="N46">
            <v>1146</v>
          </cell>
          <cell r="O46">
            <v>3764</v>
          </cell>
          <cell r="P46">
            <v>1822</v>
          </cell>
          <cell r="Q46">
            <v>2769</v>
          </cell>
          <cell r="R46">
            <v>4150</v>
          </cell>
          <cell r="S46">
            <v>35608</v>
          </cell>
        </row>
        <row r="49">
          <cell r="E49">
            <v>41</v>
          </cell>
          <cell r="F49">
            <v>28</v>
          </cell>
          <cell r="G49">
            <v>0</v>
          </cell>
          <cell r="H49">
            <v>19</v>
          </cell>
          <cell r="I49">
            <v>78</v>
          </cell>
          <cell r="J49">
            <v>23</v>
          </cell>
          <cell r="K49">
            <v>84</v>
          </cell>
          <cell r="L49">
            <v>23</v>
          </cell>
          <cell r="M49">
            <v>17</v>
          </cell>
          <cell r="N49">
            <v>7</v>
          </cell>
          <cell r="O49">
            <v>94</v>
          </cell>
          <cell r="P49">
            <v>21</v>
          </cell>
          <cell r="Q49">
            <v>576</v>
          </cell>
          <cell r="R49">
            <v>184</v>
          </cell>
          <cell r="S49">
            <v>1195</v>
          </cell>
        </row>
        <row r="51">
          <cell r="E51">
            <v>28</v>
          </cell>
          <cell r="F51">
            <v>70</v>
          </cell>
          <cell r="G51">
            <v>70</v>
          </cell>
          <cell r="H51">
            <v>78</v>
          </cell>
          <cell r="I51">
            <v>111</v>
          </cell>
          <cell r="J51">
            <v>50</v>
          </cell>
          <cell r="K51">
            <v>40</v>
          </cell>
          <cell r="L51">
            <v>69</v>
          </cell>
          <cell r="M51">
            <v>30</v>
          </cell>
          <cell r="N51">
            <v>20</v>
          </cell>
          <cell r="O51">
            <v>19</v>
          </cell>
          <cell r="P51">
            <v>86</v>
          </cell>
          <cell r="Q51">
            <v>4</v>
          </cell>
          <cell r="R51">
            <v>12</v>
          </cell>
          <cell r="S51">
            <v>687</v>
          </cell>
        </row>
        <row r="53">
          <cell r="E53">
            <v>28</v>
          </cell>
          <cell r="F53">
            <v>19</v>
          </cell>
          <cell r="G53">
            <v>60</v>
          </cell>
          <cell r="H53">
            <v>149</v>
          </cell>
          <cell r="I53">
            <v>140</v>
          </cell>
          <cell r="J53">
            <v>56</v>
          </cell>
          <cell r="K53">
            <v>89</v>
          </cell>
          <cell r="L53">
            <v>47</v>
          </cell>
          <cell r="M53">
            <v>68</v>
          </cell>
          <cell r="N53">
            <v>46</v>
          </cell>
          <cell r="O53">
            <v>50</v>
          </cell>
          <cell r="P53">
            <v>37</v>
          </cell>
          <cell r="Q53">
            <v>45</v>
          </cell>
          <cell r="R53">
            <v>100</v>
          </cell>
          <cell r="S53">
            <v>934</v>
          </cell>
        </row>
        <row r="55">
          <cell r="E55">
            <v>52</v>
          </cell>
          <cell r="F55">
            <v>25</v>
          </cell>
          <cell r="G55">
            <v>70</v>
          </cell>
          <cell r="H55">
            <v>31</v>
          </cell>
          <cell r="I55">
            <v>76</v>
          </cell>
          <cell r="J55">
            <v>115</v>
          </cell>
          <cell r="K55">
            <v>102</v>
          </cell>
          <cell r="L55">
            <v>82</v>
          </cell>
          <cell r="M55">
            <v>57</v>
          </cell>
          <cell r="N55">
            <v>39</v>
          </cell>
          <cell r="O55">
            <v>44</v>
          </cell>
          <cell r="P55">
            <v>24</v>
          </cell>
          <cell r="Q55">
            <v>124</v>
          </cell>
          <cell r="R55">
            <v>159</v>
          </cell>
          <cell r="S55">
            <v>1000</v>
          </cell>
        </row>
        <row r="57">
          <cell r="E57">
            <v>265</v>
          </cell>
          <cell r="F57">
            <v>154</v>
          </cell>
          <cell r="G57">
            <v>0</v>
          </cell>
          <cell r="H57">
            <v>0</v>
          </cell>
          <cell r="I57">
            <v>12</v>
          </cell>
          <cell r="J57">
            <v>7</v>
          </cell>
          <cell r="K57">
            <v>12</v>
          </cell>
          <cell r="L57">
            <v>1</v>
          </cell>
          <cell r="M57">
            <v>0</v>
          </cell>
          <cell r="N57">
            <v>5</v>
          </cell>
          <cell r="O57">
            <v>18</v>
          </cell>
          <cell r="P57">
            <v>17</v>
          </cell>
          <cell r="Q57">
            <v>4</v>
          </cell>
          <cell r="R57">
            <v>26</v>
          </cell>
          <cell r="S57">
            <v>521</v>
          </cell>
        </row>
        <row r="59">
          <cell r="E59">
            <v>156</v>
          </cell>
          <cell r="F59">
            <v>77</v>
          </cell>
          <cell r="G59">
            <v>135</v>
          </cell>
          <cell r="H59">
            <v>208</v>
          </cell>
          <cell r="I59">
            <v>225</v>
          </cell>
          <cell r="J59">
            <v>27</v>
          </cell>
          <cell r="K59">
            <v>86</v>
          </cell>
          <cell r="L59">
            <v>62</v>
          </cell>
          <cell r="M59">
            <v>98</v>
          </cell>
          <cell r="N59">
            <v>217</v>
          </cell>
          <cell r="O59">
            <v>104</v>
          </cell>
          <cell r="P59">
            <v>120</v>
          </cell>
          <cell r="Q59">
            <v>54</v>
          </cell>
          <cell r="R59">
            <v>96</v>
          </cell>
          <cell r="S59">
            <v>1665</v>
          </cell>
        </row>
        <row r="61">
          <cell r="E61">
            <v>542</v>
          </cell>
          <cell r="F61">
            <v>330</v>
          </cell>
          <cell r="G61">
            <v>362</v>
          </cell>
          <cell r="H61">
            <v>711</v>
          </cell>
          <cell r="I61">
            <v>539</v>
          </cell>
          <cell r="J61">
            <v>351</v>
          </cell>
          <cell r="K61">
            <v>420</v>
          </cell>
          <cell r="L61">
            <v>391</v>
          </cell>
          <cell r="M61">
            <v>348</v>
          </cell>
          <cell r="N61">
            <v>221</v>
          </cell>
          <cell r="O61">
            <v>744</v>
          </cell>
          <cell r="P61">
            <v>661</v>
          </cell>
          <cell r="Q61">
            <v>449</v>
          </cell>
          <cell r="R61">
            <v>591</v>
          </cell>
          <cell r="S61">
            <v>6660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118</v>
          </cell>
          <cell r="G65">
            <v>56</v>
          </cell>
          <cell r="H65">
            <v>60</v>
          </cell>
          <cell r="I65">
            <v>261</v>
          </cell>
          <cell r="J65">
            <v>65</v>
          </cell>
          <cell r="K65">
            <v>131</v>
          </cell>
          <cell r="L65">
            <v>20</v>
          </cell>
          <cell r="M65">
            <v>75</v>
          </cell>
          <cell r="N65">
            <v>50</v>
          </cell>
          <cell r="O65">
            <v>182</v>
          </cell>
          <cell r="P65">
            <v>61</v>
          </cell>
          <cell r="Q65">
            <v>553</v>
          </cell>
          <cell r="R65">
            <v>1156</v>
          </cell>
          <cell r="S65">
            <v>2788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31" width="9.140625" style="1"/>
    <col min="32" max="32" width="10.5703125" style="1" customWidth="1"/>
    <col min="33" max="16384" width="9.140625" style="1"/>
  </cols>
  <sheetData>
    <row r="1" spans="2:32" ht="15">
      <c r="D1" s="2"/>
      <c r="E1" s="3"/>
      <c r="R1" s="5"/>
    </row>
    <row r="2" spans="2:32" ht="51" customHeight="1" thickBot="1">
      <c r="B2" s="259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1"/>
    </row>
    <row r="3" spans="2:32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32" ht="29.1" customHeight="1" thickBot="1">
      <c r="B4" s="234" t="s">
        <v>19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62"/>
    </row>
    <row r="5" spans="2:32" ht="29.1" customHeight="1" thickTop="1" thickBot="1">
      <c r="B5" s="14" t="s">
        <v>20</v>
      </c>
      <c r="C5" s="263" t="s">
        <v>21</v>
      </c>
      <c r="D5" s="264"/>
      <c r="E5" s="15">
        <v>6.1</v>
      </c>
      <c r="F5" s="15">
        <v>8.9</v>
      </c>
      <c r="G5" s="15">
        <v>19.2</v>
      </c>
      <c r="H5" s="15">
        <v>19.600000000000001</v>
      </c>
      <c r="I5" s="15">
        <v>20.6</v>
      </c>
      <c r="J5" s="15">
        <v>8.3000000000000007</v>
      </c>
      <c r="K5" s="15">
        <v>20.3</v>
      </c>
      <c r="L5" s="15">
        <v>13.2</v>
      </c>
      <c r="M5" s="15">
        <v>10.6</v>
      </c>
      <c r="N5" s="15">
        <v>13.1</v>
      </c>
      <c r="O5" s="15">
        <v>7.3</v>
      </c>
      <c r="P5" s="15">
        <v>13.6</v>
      </c>
      <c r="Q5" s="15">
        <v>21.4</v>
      </c>
      <c r="R5" s="16">
        <v>13.4</v>
      </c>
      <c r="S5" s="17">
        <v>12.6</v>
      </c>
      <c r="T5" s="1" t="s">
        <v>22</v>
      </c>
    </row>
    <row r="6" spans="2:32" s="4" customFormat="1" ht="28.5" customHeight="1" thickTop="1" thickBot="1">
      <c r="B6" s="18" t="s">
        <v>23</v>
      </c>
      <c r="C6" s="265" t="s">
        <v>24</v>
      </c>
      <c r="D6" s="266"/>
      <c r="E6" s="19">
        <v>3378</v>
      </c>
      <c r="F6" s="20">
        <v>2155</v>
      </c>
      <c r="G6" s="20">
        <v>3250</v>
      </c>
      <c r="H6" s="20">
        <v>3981</v>
      </c>
      <c r="I6" s="20">
        <v>5973</v>
      </c>
      <c r="J6" s="20">
        <v>1257</v>
      </c>
      <c r="K6" s="20">
        <v>3600</v>
      </c>
      <c r="L6" s="20">
        <v>1534</v>
      </c>
      <c r="M6" s="20">
        <v>2386</v>
      </c>
      <c r="N6" s="20">
        <v>1812</v>
      </c>
      <c r="O6" s="20">
        <v>4244</v>
      </c>
      <c r="P6" s="20">
        <v>4262</v>
      </c>
      <c r="Q6" s="20">
        <v>4932</v>
      </c>
      <c r="R6" s="21">
        <v>4351</v>
      </c>
      <c r="S6" s="22">
        <f>SUM(E6:R6)</f>
        <v>47115</v>
      </c>
    </row>
    <row r="7" spans="2:32" s="4" customFormat="1" ht="29.1" customHeight="1" thickTop="1" thickBot="1">
      <c r="B7" s="23"/>
      <c r="C7" s="267" t="s">
        <v>25</v>
      </c>
      <c r="D7" s="268"/>
      <c r="E7" s="24">
        <f>'[1]Stan i struktura XI 14'!E6</f>
        <v>3447</v>
      </c>
      <c r="F7" s="25">
        <f>'[1]Stan i struktura XI 14'!F6</f>
        <v>2123</v>
      </c>
      <c r="G7" s="25">
        <f>'[1]Stan i struktura XI 14'!G6</f>
        <v>3210</v>
      </c>
      <c r="H7" s="25">
        <f>'[1]Stan i struktura XI 14'!H6</f>
        <v>4039</v>
      </c>
      <c r="I7" s="25">
        <f>'[1]Stan i struktura XI 14'!I6</f>
        <v>5741</v>
      </c>
      <c r="J7" s="25">
        <f>'[1]Stan i struktura XI 14'!J6</f>
        <v>1273</v>
      </c>
      <c r="K7" s="25">
        <f>'[1]Stan i struktura XI 14'!K6</f>
        <v>3571</v>
      </c>
      <c r="L7" s="25">
        <f>'[1]Stan i struktura XI 14'!L6</f>
        <v>1502</v>
      </c>
      <c r="M7" s="25">
        <f>'[1]Stan i struktura XI 14'!M6</f>
        <v>2391</v>
      </c>
      <c r="N7" s="25">
        <f>'[1]Stan i struktura XI 14'!N6</f>
        <v>1786</v>
      </c>
      <c r="O7" s="25">
        <f>'[1]Stan i struktura XI 14'!O6</f>
        <v>4236</v>
      </c>
      <c r="P7" s="25">
        <f>'[1]Stan i struktura XI 14'!P6</f>
        <v>4163</v>
      </c>
      <c r="Q7" s="25">
        <f>'[1]Stan i struktura XI 14'!Q6</f>
        <v>4740</v>
      </c>
      <c r="R7" s="26">
        <f>'[1]Stan i struktura XI 14'!R6</f>
        <v>4389</v>
      </c>
      <c r="S7" s="27">
        <f>'[1]Stan i struktura XI 14'!S6</f>
        <v>46611</v>
      </c>
      <c r="T7" s="28"/>
      <c r="U7" s="29">
        <f>SUM(E7:R7)</f>
        <v>46611</v>
      </c>
    </row>
    <row r="8" spans="2:32" ht="29.1" customHeight="1" thickTop="1" thickBot="1">
      <c r="B8" s="30"/>
      <c r="C8" s="245" t="s">
        <v>26</v>
      </c>
      <c r="D8" s="238"/>
      <c r="E8" s="31">
        <f t="shared" ref="E8:S8" si="0">E6-E7</f>
        <v>-69</v>
      </c>
      <c r="F8" s="31">
        <f t="shared" si="0"/>
        <v>32</v>
      </c>
      <c r="G8" s="31">
        <f t="shared" si="0"/>
        <v>40</v>
      </c>
      <c r="H8" s="31">
        <f t="shared" si="0"/>
        <v>-58</v>
      </c>
      <c r="I8" s="31">
        <f t="shared" si="0"/>
        <v>232</v>
      </c>
      <c r="J8" s="31">
        <f t="shared" si="0"/>
        <v>-16</v>
      </c>
      <c r="K8" s="31">
        <f t="shared" si="0"/>
        <v>29</v>
      </c>
      <c r="L8" s="31">
        <f t="shared" si="0"/>
        <v>32</v>
      </c>
      <c r="M8" s="31">
        <f t="shared" si="0"/>
        <v>-5</v>
      </c>
      <c r="N8" s="31">
        <f t="shared" si="0"/>
        <v>26</v>
      </c>
      <c r="O8" s="31">
        <f t="shared" si="0"/>
        <v>8</v>
      </c>
      <c r="P8" s="31">
        <f t="shared" si="0"/>
        <v>99</v>
      </c>
      <c r="Q8" s="31">
        <f t="shared" si="0"/>
        <v>192</v>
      </c>
      <c r="R8" s="32">
        <f t="shared" si="0"/>
        <v>-38</v>
      </c>
      <c r="S8" s="33">
        <f t="shared" si="0"/>
        <v>504</v>
      </c>
      <c r="T8" s="34"/>
    </row>
    <row r="9" spans="2:32" ht="29.1" customHeight="1" thickTop="1" thickBot="1">
      <c r="B9" s="35"/>
      <c r="C9" s="241" t="s">
        <v>27</v>
      </c>
      <c r="D9" s="242"/>
      <c r="E9" s="36">
        <f t="shared" ref="E9:S9" si="1">E6/E7*100</f>
        <v>97.998259355961707</v>
      </c>
      <c r="F9" s="36">
        <f t="shared" si="1"/>
        <v>101.50730098916627</v>
      </c>
      <c r="G9" s="36">
        <f t="shared" si="1"/>
        <v>101.24610591900311</v>
      </c>
      <c r="H9" s="36">
        <f t="shared" si="1"/>
        <v>98.564000990344141</v>
      </c>
      <c r="I9" s="36">
        <f t="shared" si="1"/>
        <v>104.04110782093711</v>
      </c>
      <c r="J9" s="36">
        <f t="shared" si="1"/>
        <v>98.743126472898666</v>
      </c>
      <c r="K9" s="36">
        <f t="shared" si="1"/>
        <v>100.8120974516942</v>
      </c>
      <c r="L9" s="36">
        <f t="shared" si="1"/>
        <v>102.13049267643142</v>
      </c>
      <c r="M9" s="36">
        <f t="shared" si="1"/>
        <v>99.790882475951477</v>
      </c>
      <c r="N9" s="36">
        <f t="shared" si="1"/>
        <v>101.45576707726764</v>
      </c>
      <c r="O9" s="36">
        <f t="shared" si="1"/>
        <v>100.18885741265345</v>
      </c>
      <c r="P9" s="36">
        <f t="shared" si="1"/>
        <v>102.378092721595</v>
      </c>
      <c r="Q9" s="36">
        <f t="shared" si="1"/>
        <v>104.0506329113924</v>
      </c>
      <c r="R9" s="37">
        <f t="shared" si="1"/>
        <v>99.134199134199136</v>
      </c>
      <c r="S9" s="38">
        <f t="shared" si="1"/>
        <v>101.08128982429041</v>
      </c>
      <c r="T9" s="34"/>
    </row>
    <row r="10" spans="2:32" s="4" customFormat="1" ht="29.1" customHeight="1" thickTop="1" thickBot="1">
      <c r="B10" s="39" t="s">
        <v>28</v>
      </c>
      <c r="C10" s="243" t="s">
        <v>29</v>
      </c>
      <c r="D10" s="244"/>
      <c r="E10" s="40">
        <v>625</v>
      </c>
      <c r="F10" s="41">
        <v>332</v>
      </c>
      <c r="G10" s="42">
        <v>459</v>
      </c>
      <c r="H10" s="42">
        <v>450</v>
      </c>
      <c r="I10" s="42">
        <v>848</v>
      </c>
      <c r="J10" s="42">
        <v>269</v>
      </c>
      <c r="K10" s="42">
        <v>496</v>
      </c>
      <c r="L10" s="42">
        <v>237</v>
      </c>
      <c r="M10" s="43">
        <v>364</v>
      </c>
      <c r="N10" s="43">
        <v>282</v>
      </c>
      <c r="O10" s="43">
        <v>659</v>
      </c>
      <c r="P10" s="43">
        <v>643</v>
      </c>
      <c r="Q10" s="43">
        <v>762</v>
      </c>
      <c r="R10" s="43">
        <v>574</v>
      </c>
      <c r="S10" s="44">
        <f>SUM(E10:R10)</f>
        <v>7000</v>
      </c>
      <c r="T10" s="28"/>
      <c r="AF10" s="45"/>
    </row>
    <row r="11" spans="2:32" ht="29.1" customHeight="1" thickTop="1" thickBot="1">
      <c r="B11" s="46"/>
      <c r="C11" s="245" t="s">
        <v>30</v>
      </c>
      <c r="D11" s="238"/>
      <c r="E11" s="47">
        <f t="shared" ref="E11:S11" si="2">E76/E10*100</f>
        <v>9.6</v>
      </c>
      <c r="F11" s="47">
        <f t="shared" si="2"/>
        <v>12.951807228915662</v>
      </c>
      <c r="G11" s="47">
        <f t="shared" si="2"/>
        <v>7.4074074074074066</v>
      </c>
      <c r="H11" s="47">
        <f t="shared" si="2"/>
        <v>14.444444444444443</v>
      </c>
      <c r="I11" s="47">
        <f t="shared" si="2"/>
        <v>6.25</v>
      </c>
      <c r="J11" s="47">
        <f t="shared" si="2"/>
        <v>10.780669144981413</v>
      </c>
      <c r="K11" s="47">
        <f t="shared" si="2"/>
        <v>8.2661290322580641</v>
      </c>
      <c r="L11" s="47">
        <f t="shared" si="2"/>
        <v>8.8607594936708853</v>
      </c>
      <c r="M11" s="47">
        <f t="shared" si="2"/>
        <v>11.538461538461538</v>
      </c>
      <c r="N11" s="47">
        <f t="shared" si="2"/>
        <v>10.283687943262411</v>
      </c>
      <c r="O11" s="47">
        <f t="shared" si="2"/>
        <v>15.477996965098633</v>
      </c>
      <c r="P11" s="47">
        <f t="shared" si="2"/>
        <v>11.19751166407465</v>
      </c>
      <c r="Q11" s="47">
        <f t="shared" si="2"/>
        <v>9.1863517060367457</v>
      </c>
      <c r="R11" s="48">
        <f t="shared" si="2"/>
        <v>9.0592334494773521</v>
      </c>
      <c r="S11" s="49">
        <f t="shared" si="2"/>
        <v>10.185714285714285</v>
      </c>
      <c r="T11" s="34"/>
      <c r="AF11" s="50"/>
    </row>
    <row r="12" spans="2:32" ht="29.1" customHeight="1" thickTop="1" thickBot="1">
      <c r="B12" s="51" t="s">
        <v>31</v>
      </c>
      <c r="C12" s="246" t="s">
        <v>32</v>
      </c>
      <c r="D12" s="247"/>
      <c r="E12" s="40">
        <v>694</v>
      </c>
      <c r="F12" s="42">
        <v>300</v>
      </c>
      <c r="G12" s="42">
        <v>419</v>
      </c>
      <c r="H12" s="42">
        <v>508</v>
      </c>
      <c r="I12" s="42">
        <v>616</v>
      </c>
      <c r="J12" s="42">
        <v>285</v>
      </c>
      <c r="K12" s="42">
        <v>467</v>
      </c>
      <c r="L12" s="42">
        <v>205</v>
      </c>
      <c r="M12" s="43">
        <v>369</v>
      </c>
      <c r="N12" s="43">
        <v>256</v>
      </c>
      <c r="O12" s="43">
        <v>651</v>
      </c>
      <c r="P12" s="43">
        <v>544</v>
      </c>
      <c r="Q12" s="43">
        <v>570</v>
      </c>
      <c r="R12" s="43">
        <v>612</v>
      </c>
      <c r="S12" s="44">
        <f>SUM(E12:R12)</f>
        <v>6496</v>
      </c>
      <c r="T12" s="34"/>
      <c r="AF12" s="50"/>
    </row>
    <row r="13" spans="2:32" ht="29.1" customHeight="1" thickTop="1" thickBot="1">
      <c r="B13" s="46" t="s">
        <v>22</v>
      </c>
      <c r="C13" s="248" t="s">
        <v>33</v>
      </c>
      <c r="D13" s="249"/>
      <c r="E13" s="52">
        <v>319</v>
      </c>
      <c r="F13" s="53">
        <v>153</v>
      </c>
      <c r="G13" s="53">
        <v>257</v>
      </c>
      <c r="H13" s="53">
        <v>258</v>
      </c>
      <c r="I13" s="53">
        <v>282</v>
      </c>
      <c r="J13" s="53">
        <v>140</v>
      </c>
      <c r="K13" s="53">
        <v>187</v>
      </c>
      <c r="L13" s="53">
        <v>105</v>
      </c>
      <c r="M13" s="54">
        <v>169</v>
      </c>
      <c r="N13" s="54">
        <v>112</v>
      </c>
      <c r="O13" s="54">
        <v>301</v>
      </c>
      <c r="P13" s="54">
        <v>230</v>
      </c>
      <c r="Q13" s="54">
        <v>307</v>
      </c>
      <c r="R13" s="54">
        <v>252</v>
      </c>
      <c r="S13" s="55">
        <f>SUM(E13:R13)</f>
        <v>3072</v>
      </c>
      <c r="T13" s="34"/>
      <c r="AF13" s="50"/>
    </row>
    <row r="14" spans="2:32" s="4" customFormat="1" ht="29.1" customHeight="1" thickTop="1" thickBot="1">
      <c r="B14" s="18" t="s">
        <v>22</v>
      </c>
      <c r="C14" s="250" t="s">
        <v>34</v>
      </c>
      <c r="D14" s="251"/>
      <c r="E14" s="52">
        <v>247</v>
      </c>
      <c r="F14" s="53">
        <v>116</v>
      </c>
      <c r="G14" s="53">
        <v>176</v>
      </c>
      <c r="H14" s="53">
        <v>223</v>
      </c>
      <c r="I14" s="53">
        <v>251</v>
      </c>
      <c r="J14" s="53">
        <v>121</v>
      </c>
      <c r="K14" s="53">
        <v>169</v>
      </c>
      <c r="L14" s="53">
        <v>67</v>
      </c>
      <c r="M14" s="54">
        <v>141</v>
      </c>
      <c r="N14" s="54">
        <v>95</v>
      </c>
      <c r="O14" s="54">
        <v>249</v>
      </c>
      <c r="P14" s="54">
        <v>192</v>
      </c>
      <c r="Q14" s="54">
        <v>247</v>
      </c>
      <c r="R14" s="54">
        <v>195</v>
      </c>
      <c r="S14" s="55">
        <f>SUM(E14:R14)</f>
        <v>2489</v>
      </c>
      <c r="T14" s="28"/>
      <c r="AF14" s="50"/>
    </row>
    <row r="15" spans="2:32" s="4" customFormat="1" ht="29.1" customHeight="1" thickTop="1" thickBot="1">
      <c r="B15" s="56" t="s">
        <v>22</v>
      </c>
      <c r="C15" s="252" t="s">
        <v>35</v>
      </c>
      <c r="D15" s="253"/>
      <c r="E15" s="57">
        <v>279</v>
      </c>
      <c r="F15" s="58">
        <v>105</v>
      </c>
      <c r="G15" s="58">
        <v>74</v>
      </c>
      <c r="H15" s="58">
        <v>138</v>
      </c>
      <c r="I15" s="58">
        <v>227</v>
      </c>
      <c r="J15" s="58">
        <v>97</v>
      </c>
      <c r="K15" s="58">
        <v>127</v>
      </c>
      <c r="L15" s="58">
        <v>65</v>
      </c>
      <c r="M15" s="59">
        <v>168</v>
      </c>
      <c r="N15" s="59">
        <v>74</v>
      </c>
      <c r="O15" s="59">
        <v>253</v>
      </c>
      <c r="P15" s="59">
        <v>213</v>
      </c>
      <c r="Q15" s="59">
        <v>157</v>
      </c>
      <c r="R15" s="59">
        <v>223</v>
      </c>
      <c r="S15" s="55">
        <f>SUM(E15:R15)</f>
        <v>2200</v>
      </c>
      <c r="T15" s="28"/>
      <c r="AF15" s="50"/>
    </row>
    <row r="16" spans="2:32" ht="29.1" customHeight="1" thickBot="1">
      <c r="B16" s="234" t="s">
        <v>36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5"/>
      <c r="AF16" s="50"/>
    </row>
    <row r="17" spans="2:32" ht="29.1" customHeight="1" thickTop="1" thickBot="1">
      <c r="B17" s="256" t="s">
        <v>20</v>
      </c>
      <c r="C17" s="257" t="s">
        <v>37</v>
      </c>
      <c r="D17" s="258"/>
      <c r="E17" s="60">
        <v>1817</v>
      </c>
      <c r="F17" s="61">
        <v>1146</v>
      </c>
      <c r="G17" s="61">
        <v>1764</v>
      </c>
      <c r="H17" s="61">
        <v>1997</v>
      </c>
      <c r="I17" s="61">
        <v>3241</v>
      </c>
      <c r="J17" s="61">
        <v>577</v>
      </c>
      <c r="K17" s="61">
        <v>1944</v>
      </c>
      <c r="L17" s="61">
        <v>734</v>
      </c>
      <c r="M17" s="62">
        <v>1209</v>
      </c>
      <c r="N17" s="62">
        <v>1002</v>
      </c>
      <c r="O17" s="62">
        <v>2171</v>
      </c>
      <c r="P17" s="62">
        <v>2338</v>
      </c>
      <c r="Q17" s="62">
        <v>2704</v>
      </c>
      <c r="R17" s="62">
        <v>2336</v>
      </c>
      <c r="S17" s="55">
        <f>SUM(E17:R17)</f>
        <v>24980</v>
      </c>
      <c r="AF17" s="50"/>
    </row>
    <row r="18" spans="2:32" ht="29.1" customHeight="1" thickTop="1" thickBot="1">
      <c r="B18" s="195"/>
      <c r="C18" s="223" t="s">
        <v>38</v>
      </c>
      <c r="D18" s="224"/>
      <c r="E18" s="63">
        <f t="shared" ref="E18:S18" si="3">E17/E6*100</f>
        <v>53.789224393132031</v>
      </c>
      <c r="F18" s="63">
        <f t="shared" si="3"/>
        <v>53.178654292343388</v>
      </c>
      <c r="G18" s="63">
        <f t="shared" si="3"/>
        <v>54.276923076923076</v>
      </c>
      <c r="H18" s="63">
        <f t="shared" si="3"/>
        <v>50.163275558904793</v>
      </c>
      <c r="I18" s="63">
        <f t="shared" si="3"/>
        <v>54.260840448685755</v>
      </c>
      <c r="J18" s="63">
        <f t="shared" si="3"/>
        <v>45.902943516308667</v>
      </c>
      <c r="K18" s="63">
        <f t="shared" si="3"/>
        <v>54</v>
      </c>
      <c r="L18" s="63">
        <f t="shared" si="3"/>
        <v>47.84876140808344</v>
      </c>
      <c r="M18" s="63">
        <f t="shared" si="3"/>
        <v>50.670578373847441</v>
      </c>
      <c r="N18" s="63">
        <f t="shared" si="3"/>
        <v>55.298013245033118</v>
      </c>
      <c r="O18" s="63">
        <f t="shared" si="3"/>
        <v>51.154571159283691</v>
      </c>
      <c r="P18" s="63">
        <f t="shared" si="3"/>
        <v>54.856874706710471</v>
      </c>
      <c r="Q18" s="63">
        <f t="shared" si="3"/>
        <v>54.82562854825629</v>
      </c>
      <c r="R18" s="64">
        <f t="shared" si="3"/>
        <v>53.688807170765344</v>
      </c>
      <c r="S18" s="65">
        <f t="shared" si="3"/>
        <v>53.019208320067925</v>
      </c>
      <c r="AF18" s="50"/>
    </row>
    <row r="19" spans="2:32" ht="29.1" customHeight="1" thickTop="1" thickBot="1">
      <c r="B19" s="227" t="s">
        <v>23</v>
      </c>
      <c r="C19" s="237" t="s">
        <v>39</v>
      </c>
      <c r="D19" s="238"/>
      <c r="E19" s="52">
        <v>0</v>
      </c>
      <c r="F19" s="53">
        <v>1498</v>
      </c>
      <c r="G19" s="53">
        <v>1697</v>
      </c>
      <c r="H19" s="53">
        <v>2181</v>
      </c>
      <c r="I19" s="53">
        <v>2443</v>
      </c>
      <c r="J19" s="53">
        <v>564</v>
      </c>
      <c r="K19" s="53">
        <v>2043</v>
      </c>
      <c r="L19" s="53">
        <v>889</v>
      </c>
      <c r="M19" s="54">
        <v>1404</v>
      </c>
      <c r="N19" s="54">
        <v>890</v>
      </c>
      <c r="O19" s="54">
        <v>0</v>
      </c>
      <c r="P19" s="54">
        <v>2919</v>
      </c>
      <c r="Q19" s="54">
        <v>2230</v>
      </c>
      <c r="R19" s="54">
        <v>1959</v>
      </c>
      <c r="S19" s="66">
        <f>SUM(E19:R19)</f>
        <v>20717</v>
      </c>
      <c r="AF19" s="50"/>
    </row>
    <row r="20" spans="2:32" ht="29.1" customHeight="1" thickTop="1" thickBot="1">
      <c r="B20" s="195"/>
      <c r="C20" s="223" t="s">
        <v>38</v>
      </c>
      <c r="D20" s="224"/>
      <c r="E20" s="63">
        <f t="shared" ref="E20:S20" si="4">E19/E6*100</f>
        <v>0</v>
      </c>
      <c r="F20" s="63">
        <f t="shared" si="4"/>
        <v>69.512761020881669</v>
      </c>
      <c r="G20" s="63">
        <f t="shared" si="4"/>
        <v>52.215384615384622</v>
      </c>
      <c r="H20" s="63">
        <f t="shared" si="4"/>
        <v>54.785229841748304</v>
      </c>
      <c r="I20" s="63">
        <f t="shared" si="4"/>
        <v>40.900719906244767</v>
      </c>
      <c r="J20" s="63">
        <f t="shared" si="4"/>
        <v>44.868735083532215</v>
      </c>
      <c r="K20" s="63">
        <f t="shared" si="4"/>
        <v>56.75</v>
      </c>
      <c r="L20" s="63">
        <f t="shared" si="4"/>
        <v>57.953063885267277</v>
      </c>
      <c r="M20" s="63">
        <f t="shared" si="4"/>
        <v>58.843252305113161</v>
      </c>
      <c r="N20" s="63">
        <f t="shared" si="4"/>
        <v>49.11699779249448</v>
      </c>
      <c r="O20" s="63">
        <f t="shared" si="4"/>
        <v>0</v>
      </c>
      <c r="P20" s="63">
        <f t="shared" si="4"/>
        <v>68.488972313467855</v>
      </c>
      <c r="Q20" s="63">
        <f t="shared" si="4"/>
        <v>45.21492295214923</v>
      </c>
      <c r="R20" s="64">
        <f t="shared" si="4"/>
        <v>45.024132383360147</v>
      </c>
      <c r="S20" s="65">
        <f t="shared" si="4"/>
        <v>43.971134458240471</v>
      </c>
      <c r="AF20" s="50"/>
    </row>
    <row r="21" spans="2:32" s="4" customFormat="1" ht="29.1" customHeight="1" thickTop="1" thickBot="1">
      <c r="B21" s="219" t="s">
        <v>28</v>
      </c>
      <c r="C21" s="221" t="s">
        <v>40</v>
      </c>
      <c r="D21" s="222"/>
      <c r="E21" s="52">
        <v>644</v>
      </c>
      <c r="F21" s="53">
        <v>341</v>
      </c>
      <c r="G21" s="53">
        <v>524</v>
      </c>
      <c r="H21" s="53">
        <v>727</v>
      </c>
      <c r="I21" s="53">
        <v>1019</v>
      </c>
      <c r="J21" s="53">
        <v>184</v>
      </c>
      <c r="K21" s="53">
        <v>600</v>
      </c>
      <c r="L21" s="53">
        <v>233</v>
      </c>
      <c r="M21" s="54">
        <v>367</v>
      </c>
      <c r="N21" s="54">
        <v>233</v>
      </c>
      <c r="O21" s="54">
        <v>591</v>
      </c>
      <c r="P21" s="54">
        <v>545</v>
      </c>
      <c r="Q21" s="54">
        <v>859</v>
      </c>
      <c r="R21" s="54">
        <v>499</v>
      </c>
      <c r="S21" s="55">
        <f>SUM(E21:R21)</f>
        <v>7366</v>
      </c>
      <c r="AF21" s="50"/>
    </row>
    <row r="22" spans="2:32" ht="29.1" customHeight="1" thickTop="1" thickBot="1">
      <c r="B22" s="195"/>
      <c r="C22" s="223" t="s">
        <v>38</v>
      </c>
      <c r="D22" s="224"/>
      <c r="E22" s="63">
        <f t="shared" ref="E22:S22" si="5">E21/E6*100</f>
        <v>19.06453522794553</v>
      </c>
      <c r="F22" s="63">
        <f t="shared" si="5"/>
        <v>15.823665893271462</v>
      </c>
      <c r="G22" s="63">
        <f t="shared" si="5"/>
        <v>16.123076923076923</v>
      </c>
      <c r="H22" s="63">
        <f t="shared" si="5"/>
        <v>18.261743280582767</v>
      </c>
      <c r="I22" s="63">
        <f t="shared" si="5"/>
        <v>17.060103800435293</v>
      </c>
      <c r="J22" s="63">
        <f t="shared" si="5"/>
        <v>14.638027048528244</v>
      </c>
      <c r="K22" s="63">
        <f t="shared" si="5"/>
        <v>16.666666666666664</v>
      </c>
      <c r="L22" s="63">
        <f t="shared" si="5"/>
        <v>15.189048239895698</v>
      </c>
      <c r="M22" s="63">
        <f t="shared" si="5"/>
        <v>15.381391450125733</v>
      </c>
      <c r="N22" s="63">
        <f t="shared" si="5"/>
        <v>12.858719646799116</v>
      </c>
      <c r="O22" s="63">
        <f t="shared" si="5"/>
        <v>13.925541941564562</v>
      </c>
      <c r="P22" s="63">
        <f t="shared" si="5"/>
        <v>12.787423744720789</v>
      </c>
      <c r="Q22" s="63">
        <f t="shared" si="5"/>
        <v>17.416869424168695</v>
      </c>
      <c r="R22" s="64">
        <f t="shared" si="5"/>
        <v>11.468627901631809</v>
      </c>
      <c r="S22" s="65">
        <f t="shared" si="5"/>
        <v>15.634086808871908</v>
      </c>
      <c r="AF22" s="50"/>
    </row>
    <row r="23" spans="2:32" s="4" customFormat="1" ht="29.1" customHeight="1" thickTop="1" thickBot="1">
      <c r="B23" s="219" t="s">
        <v>31</v>
      </c>
      <c r="C23" s="239" t="s">
        <v>41</v>
      </c>
      <c r="D23" s="240"/>
      <c r="E23" s="52">
        <v>197</v>
      </c>
      <c r="F23" s="53">
        <v>184</v>
      </c>
      <c r="G23" s="53">
        <v>226</v>
      </c>
      <c r="H23" s="53">
        <v>311</v>
      </c>
      <c r="I23" s="53">
        <v>109</v>
      </c>
      <c r="J23" s="53">
        <v>44</v>
      </c>
      <c r="K23" s="53">
        <v>126</v>
      </c>
      <c r="L23" s="53">
        <v>56</v>
      </c>
      <c r="M23" s="54">
        <v>309</v>
      </c>
      <c r="N23" s="54">
        <v>134</v>
      </c>
      <c r="O23" s="54">
        <v>266</v>
      </c>
      <c r="P23" s="54">
        <v>220</v>
      </c>
      <c r="Q23" s="54">
        <v>289</v>
      </c>
      <c r="R23" s="54">
        <v>148</v>
      </c>
      <c r="S23" s="55">
        <f>SUM(E23:R23)</f>
        <v>2619</v>
      </c>
      <c r="AF23" s="50"/>
    </row>
    <row r="24" spans="2:32" ht="29.1" customHeight="1" thickTop="1" thickBot="1">
      <c r="B24" s="195"/>
      <c r="C24" s="223" t="s">
        <v>38</v>
      </c>
      <c r="D24" s="224"/>
      <c r="E24" s="63">
        <f t="shared" ref="E24:S24" si="6">E23/E6*100</f>
        <v>5.8318531675547662</v>
      </c>
      <c r="F24" s="63">
        <f t="shared" si="6"/>
        <v>8.5382830626450126</v>
      </c>
      <c r="G24" s="63">
        <f t="shared" si="6"/>
        <v>6.9538461538461531</v>
      </c>
      <c r="H24" s="63">
        <f t="shared" si="6"/>
        <v>7.8121075106757099</v>
      </c>
      <c r="I24" s="63">
        <f t="shared" si="6"/>
        <v>1.8248786204587308</v>
      </c>
      <c r="J24" s="63">
        <f t="shared" si="6"/>
        <v>3.5003977724741446</v>
      </c>
      <c r="K24" s="63">
        <f t="shared" si="6"/>
        <v>3.5000000000000004</v>
      </c>
      <c r="L24" s="63">
        <f t="shared" si="6"/>
        <v>3.6505867014341589</v>
      </c>
      <c r="M24" s="63">
        <f t="shared" si="6"/>
        <v>12.950544844928752</v>
      </c>
      <c r="N24" s="63">
        <f t="shared" si="6"/>
        <v>7.3951434878587197</v>
      </c>
      <c r="O24" s="63">
        <f t="shared" si="6"/>
        <v>6.2676720075400567</v>
      </c>
      <c r="P24" s="63">
        <f t="shared" si="6"/>
        <v>5.1618958235570149</v>
      </c>
      <c r="Q24" s="63">
        <f t="shared" si="6"/>
        <v>5.8596918085969181</v>
      </c>
      <c r="R24" s="64">
        <f t="shared" si="6"/>
        <v>3.4015168926683521</v>
      </c>
      <c r="S24" s="65">
        <f t="shared" si="6"/>
        <v>5.5587392550143262</v>
      </c>
      <c r="AF24" s="67"/>
    </row>
    <row r="25" spans="2:32" s="4" customFormat="1" ht="29.1" customHeight="1" thickTop="1" thickBot="1">
      <c r="B25" s="219" t="s">
        <v>42</v>
      </c>
      <c r="C25" s="221" t="s">
        <v>43</v>
      </c>
      <c r="D25" s="222"/>
      <c r="E25" s="68">
        <v>117</v>
      </c>
      <c r="F25" s="54">
        <v>72</v>
      </c>
      <c r="G25" s="54">
        <v>145</v>
      </c>
      <c r="H25" s="54">
        <v>115</v>
      </c>
      <c r="I25" s="54">
        <v>217</v>
      </c>
      <c r="J25" s="54">
        <v>35</v>
      </c>
      <c r="K25" s="54">
        <v>99</v>
      </c>
      <c r="L25" s="54">
        <v>63</v>
      </c>
      <c r="M25" s="54">
        <v>110</v>
      </c>
      <c r="N25" s="54">
        <v>93</v>
      </c>
      <c r="O25" s="54">
        <v>170</v>
      </c>
      <c r="P25" s="54">
        <v>215</v>
      </c>
      <c r="Q25" s="54">
        <v>200</v>
      </c>
      <c r="R25" s="54">
        <v>192</v>
      </c>
      <c r="S25" s="55">
        <f>SUM(E25:R25)</f>
        <v>1843</v>
      </c>
    </row>
    <row r="26" spans="2:32" ht="29.1" customHeight="1" thickTop="1" thickBot="1">
      <c r="B26" s="195"/>
      <c r="C26" s="223" t="s">
        <v>38</v>
      </c>
      <c r="D26" s="224"/>
      <c r="E26" s="63">
        <f t="shared" ref="E26:S26" si="7">E25/E6*100</f>
        <v>3.463587921847247</v>
      </c>
      <c r="F26" s="63">
        <f t="shared" si="7"/>
        <v>3.3410672853828309</v>
      </c>
      <c r="G26" s="63">
        <f t="shared" si="7"/>
        <v>4.4615384615384617</v>
      </c>
      <c r="H26" s="63">
        <f t="shared" si="7"/>
        <v>2.8887214267771917</v>
      </c>
      <c r="I26" s="63">
        <f t="shared" si="7"/>
        <v>3.6330152352251801</v>
      </c>
      <c r="J26" s="63">
        <f t="shared" si="7"/>
        <v>2.7844073190135243</v>
      </c>
      <c r="K26" s="63">
        <f t="shared" si="7"/>
        <v>2.75</v>
      </c>
      <c r="L26" s="63">
        <f t="shared" si="7"/>
        <v>4.106910039113429</v>
      </c>
      <c r="M26" s="63">
        <f t="shared" si="7"/>
        <v>4.610226320201174</v>
      </c>
      <c r="N26" s="63">
        <f t="shared" si="7"/>
        <v>5.1324503311258276</v>
      </c>
      <c r="O26" s="63">
        <f t="shared" si="7"/>
        <v>4.0056550424128181</v>
      </c>
      <c r="P26" s="63">
        <f t="shared" si="7"/>
        <v>5.0445800093852657</v>
      </c>
      <c r="Q26" s="63">
        <f t="shared" si="7"/>
        <v>4.0551500405515002</v>
      </c>
      <c r="R26" s="64">
        <f t="shared" si="7"/>
        <v>4.4127786715697539</v>
      </c>
      <c r="S26" s="65">
        <f t="shared" si="7"/>
        <v>3.9117054016767483</v>
      </c>
    </row>
    <row r="27" spans="2:32" ht="29.1" customHeight="1" thickTop="1" thickBot="1">
      <c r="B27" s="234" t="s">
        <v>44</v>
      </c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6"/>
    </row>
    <row r="28" spans="2:32" ht="29.1" customHeight="1" thickTop="1" thickBot="1">
      <c r="B28" s="227" t="s">
        <v>20</v>
      </c>
      <c r="C28" s="237" t="s">
        <v>45</v>
      </c>
      <c r="D28" s="238"/>
      <c r="E28" s="52">
        <v>357</v>
      </c>
      <c r="F28" s="53">
        <v>308</v>
      </c>
      <c r="G28" s="53">
        <v>522</v>
      </c>
      <c r="H28" s="53">
        <v>556</v>
      </c>
      <c r="I28" s="53">
        <v>854</v>
      </c>
      <c r="J28" s="53">
        <v>159</v>
      </c>
      <c r="K28" s="53">
        <v>493</v>
      </c>
      <c r="L28" s="53">
        <v>261</v>
      </c>
      <c r="M28" s="54">
        <v>414</v>
      </c>
      <c r="N28" s="54">
        <v>342</v>
      </c>
      <c r="O28" s="54">
        <v>411</v>
      </c>
      <c r="P28" s="54">
        <v>692</v>
      </c>
      <c r="Q28" s="54">
        <v>695</v>
      </c>
      <c r="R28" s="54">
        <v>688</v>
      </c>
      <c r="S28" s="55">
        <f>SUM(E28:R28)</f>
        <v>6752</v>
      </c>
    </row>
    <row r="29" spans="2:32" ht="29.1" customHeight="1" thickTop="1" thickBot="1">
      <c r="B29" s="195"/>
      <c r="C29" s="223" t="s">
        <v>38</v>
      </c>
      <c r="D29" s="224"/>
      <c r="E29" s="63">
        <f t="shared" ref="E29:S29" si="8">E28/E6*100</f>
        <v>10.568383658969804</v>
      </c>
      <c r="F29" s="63">
        <f t="shared" si="8"/>
        <v>14.292343387470998</v>
      </c>
      <c r="G29" s="63">
        <f t="shared" si="8"/>
        <v>16.061538461538461</v>
      </c>
      <c r="H29" s="63">
        <f t="shared" si="8"/>
        <v>13.966340115548856</v>
      </c>
      <c r="I29" s="63">
        <f t="shared" si="8"/>
        <v>14.297672861208774</v>
      </c>
      <c r="J29" s="63">
        <f t="shared" si="8"/>
        <v>12.649164677804295</v>
      </c>
      <c r="K29" s="63">
        <f t="shared" si="8"/>
        <v>13.694444444444445</v>
      </c>
      <c r="L29" s="63">
        <f t="shared" si="8"/>
        <v>17.014341590612776</v>
      </c>
      <c r="M29" s="63">
        <f t="shared" si="8"/>
        <v>17.351215423302598</v>
      </c>
      <c r="N29" s="63">
        <f t="shared" si="8"/>
        <v>18.874172185430464</v>
      </c>
      <c r="O29" s="63">
        <f t="shared" si="8"/>
        <v>9.6842601319509889</v>
      </c>
      <c r="P29" s="63">
        <f t="shared" si="8"/>
        <v>16.23650868137025</v>
      </c>
      <c r="Q29" s="63">
        <f t="shared" si="8"/>
        <v>14.091646390916464</v>
      </c>
      <c r="R29" s="64">
        <f t="shared" si="8"/>
        <v>15.812456906458285</v>
      </c>
      <c r="S29" s="65">
        <f t="shared" si="8"/>
        <v>14.33089249708161</v>
      </c>
    </row>
    <row r="30" spans="2:32" ht="29.1" customHeight="1" thickTop="1" thickBot="1">
      <c r="B30" s="219" t="s">
        <v>23</v>
      </c>
      <c r="C30" s="221" t="s">
        <v>46</v>
      </c>
      <c r="D30" s="222"/>
      <c r="E30" s="52">
        <v>1139</v>
      </c>
      <c r="F30" s="53">
        <v>705</v>
      </c>
      <c r="G30" s="53">
        <v>910</v>
      </c>
      <c r="H30" s="53">
        <v>1214</v>
      </c>
      <c r="I30" s="53">
        <v>1652</v>
      </c>
      <c r="J30" s="53">
        <v>451</v>
      </c>
      <c r="K30" s="53">
        <v>1032</v>
      </c>
      <c r="L30" s="53">
        <v>470</v>
      </c>
      <c r="M30" s="54">
        <v>662</v>
      </c>
      <c r="N30" s="54">
        <v>476</v>
      </c>
      <c r="O30" s="54">
        <v>1289</v>
      </c>
      <c r="P30" s="54">
        <v>1098</v>
      </c>
      <c r="Q30" s="54">
        <v>1267</v>
      </c>
      <c r="R30" s="54">
        <v>1240</v>
      </c>
      <c r="S30" s="55">
        <f>SUM(E30:R30)</f>
        <v>13605</v>
      </c>
    </row>
    <row r="31" spans="2:32" ht="29.1" customHeight="1" thickTop="1" thickBot="1">
      <c r="B31" s="195"/>
      <c r="C31" s="223" t="s">
        <v>38</v>
      </c>
      <c r="D31" s="224"/>
      <c r="E31" s="63">
        <f t="shared" ref="E31:S31" si="9">E30/E6*100</f>
        <v>33.718176435760803</v>
      </c>
      <c r="F31" s="63">
        <f t="shared" si="9"/>
        <v>32.714617169373547</v>
      </c>
      <c r="G31" s="63">
        <f t="shared" si="9"/>
        <v>28.000000000000004</v>
      </c>
      <c r="H31" s="63">
        <f t="shared" si="9"/>
        <v>30.494850540065311</v>
      </c>
      <c r="I31" s="63">
        <f t="shared" si="9"/>
        <v>27.657793403649755</v>
      </c>
      <c r="J31" s="63">
        <f t="shared" si="9"/>
        <v>35.879077167859982</v>
      </c>
      <c r="K31" s="63">
        <f t="shared" si="9"/>
        <v>28.666666666666668</v>
      </c>
      <c r="L31" s="63">
        <f t="shared" si="9"/>
        <v>30.638852672750978</v>
      </c>
      <c r="M31" s="63">
        <f t="shared" si="9"/>
        <v>27.745180217937971</v>
      </c>
      <c r="N31" s="63">
        <f t="shared" si="9"/>
        <v>26.269315673289185</v>
      </c>
      <c r="O31" s="63">
        <f t="shared" si="9"/>
        <v>30.37229029217719</v>
      </c>
      <c r="P31" s="63">
        <f t="shared" si="9"/>
        <v>25.762552792116377</v>
      </c>
      <c r="Q31" s="63">
        <f t="shared" si="9"/>
        <v>25.689375506893754</v>
      </c>
      <c r="R31" s="64">
        <f t="shared" si="9"/>
        <v>28.499195587221326</v>
      </c>
      <c r="S31" s="65">
        <f t="shared" si="9"/>
        <v>28.876154091053806</v>
      </c>
    </row>
    <row r="32" spans="2:32" ht="29.1" customHeight="1" thickTop="1" thickBot="1">
      <c r="B32" s="219" t="s">
        <v>28</v>
      </c>
      <c r="C32" s="221" t="s">
        <v>47</v>
      </c>
      <c r="D32" s="222"/>
      <c r="E32" s="52">
        <v>1411</v>
      </c>
      <c r="F32" s="53">
        <v>1016</v>
      </c>
      <c r="G32" s="53">
        <v>1860</v>
      </c>
      <c r="H32" s="53">
        <v>2392</v>
      </c>
      <c r="I32" s="53">
        <v>3618</v>
      </c>
      <c r="J32" s="53">
        <v>568</v>
      </c>
      <c r="K32" s="53">
        <v>2125</v>
      </c>
      <c r="L32" s="53">
        <v>716</v>
      </c>
      <c r="M32" s="54">
        <v>1221</v>
      </c>
      <c r="N32" s="54">
        <v>966</v>
      </c>
      <c r="O32" s="54">
        <v>2074</v>
      </c>
      <c r="P32" s="54">
        <v>2073</v>
      </c>
      <c r="Q32" s="54">
        <v>2698</v>
      </c>
      <c r="R32" s="54">
        <v>2406</v>
      </c>
      <c r="S32" s="55">
        <f>SUM(E32:R32)</f>
        <v>25144</v>
      </c>
    </row>
    <row r="33" spans="2:22" ht="29.1" customHeight="1" thickTop="1" thickBot="1">
      <c r="B33" s="195"/>
      <c r="C33" s="223" t="s">
        <v>38</v>
      </c>
      <c r="D33" s="224"/>
      <c r="E33" s="63">
        <f t="shared" ref="E33:S33" si="10">E32/E6*100</f>
        <v>41.770278271166376</v>
      </c>
      <c r="F33" s="63">
        <f t="shared" si="10"/>
        <v>47.146171693735504</v>
      </c>
      <c r="G33" s="63">
        <f t="shared" si="10"/>
        <v>57.230769230769226</v>
      </c>
      <c r="H33" s="63">
        <f t="shared" si="10"/>
        <v>60.085405676965586</v>
      </c>
      <c r="I33" s="63">
        <f t="shared" si="10"/>
        <v>60.572576594676043</v>
      </c>
      <c r="J33" s="63">
        <f t="shared" si="10"/>
        <v>45.186953062848048</v>
      </c>
      <c r="K33" s="63">
        <f t="shared" si="10"/>
        <v>59.027777777777779</v>
      </c>
      <c r="L33" s="63">
        <f t="shared" si="10"/>
        <v>46.67535853976532</v>
      </c>
      <c r="M33" s="63">
        <f t="shared" si="10"/>
        <v>51.173512154233023</v>
      </c>
      <c r="N33" s="63">
        <f t="shared" si="10"/>
        <v>53.311258278145687</v>
      </c>
      <c r="O33" s="63">
        <f t="shared" si="10"/>
        <v>48.868991517436385</v>
      </c>
      <c r="P33" s="63">
        <f t="shared" si="10"/>
        <v>48.639136555607699</v>
      </c>
      <c r="Q33" s="63">
        <f t="shared" si="10"/>
        <v>54.703974047039736</v>
      </c>
      <c r="R33" s="64">
        <f t="shared" si="10"/>
        <v>55.297632728108482</v>
      </c>
      <c r="S33" s="65">
        <f t="shared" si="10"/>
        <v>53.367292794226898</v>
      </c>
    </row>
    <row r="34" spans="2:22" ht="29.1" customHeight="1" thickTop="1" thickBot="1">
      <c r="B34" s="219" t="s">
        <v>31</v>
      </c>
      <c r="C34" s="221" t="s">
        <v>48</v>
      </c>
      <c r="D34" s="222"/>
      <c r="E34" s="68">
        <v>921</v>
      </c>
      <c r="F34" s="54">
        <v>765</v>
      </c>
      <c r="G34" s="54">
        <v>960</v>
      </c>
      <c r="H34" s="54">
        <v>1415</v>
      </c>
      <c r="I34" s="54">
        <v>2037</v>
      </c>
      <c r="J34" s="54">
        <v>385</v>
      </c>
      <c r="K34" s="54">
        <v>1416</v>
      </c>
      <c r="L34" s="54">
        <v>433</v>
      </c>
      <c r="M34" s="54">
        <v>847</v>
      </c>
      <c r="N34" s="54">
        <v>497</v>
      </c>
      <c r="O34" s="54">
        <v>1102</v>
      </c>
      <c r="P34" s="54">
        <v>1315</v>
      </c>
      <c r="Q34" s="54">
        <v>1379</v>
      </c>
      <c r="R34" s="54">
        <v>1208</v>
      </c>
      <c r="S34" s="55">
        <f>SUM(E34:R34)</f>
        <v>14680</v>
      </c>
    </row>
    <row r="35" spans="2:22" ht="29.1" customHeight="1" thickTop="1" thickBot="1">
      <c r="B35" s="220"/>
      <c r="C35" s="223" t="s">
        <v>38</v>
      </c>
      <c r="D35" s="224"/>
      <c r="E35" s="63">
        <f t="shared" ref="E35:S35" si="11">E34/E6*100</f>
        <v>27.264653641207815</v>
      </c>
      <c r="F35" s="63">
        <f t="shared" si="11"/>
        <v>35.498839907192576</v>
      </c>
      <c r="G35" s="63">
        <f t="shared" si="11"/>
        <v>29.53846153846154</v>
      </c>
      <c r="H35" s="63">
        <f t="shared" si="11"/>
        <v>35.543833207736746</v>
      </c>
      <c r="I35" s="63">
        <f t="shared" si="11"/>
        <v>34.103465595178299</v>
      </c>
      <c r="J35" s="63">
        <f t="shared" si="11"/>
        <v>30.628480509148766</v>
      </c>
      <c r="K35" s="63">
        <f t="shared" si="11"/>
        <v>39.333333333333329</v>
      </c>
      <c r="L35" s="63">
        <f t="shared" si="11"/>
        <v>28.226857887874836</v>
      </c>
      <c r="M35" s="63">
        <f t="shared" si="11"/>
        <v>35.498742665549038</v>
      </c>
      <c r="N35" s="63">
        <f t="shared" si="11"/>
        <v>27.428256070640177</v>
      </c>
      <c r="O35" s="63">
        <f t="shared" si="11"/>
        <v>25.96606974552309</v>
      </c>
      <c r="P35" s="63">
        <f t="shared" si="11"/>
        <v>30.854059127170341</v>
      </c>
      <c r="Q35" s="63">
        <f t="shared" si="11"/>
        <v>27.960259529602595</v>
      </c>
      <c r="R35" s="64">
        <f t="shared" si="11"/>
        <v>27.763732475293036</v>
      </c>
      <c r="S35" s="65">
        <f t="shared" si="11"/>
        <v>31.157805369839753</v>
      </c>
    </row>
    <row r="36" spans="2:22" ht="29.1" customHeight="1" thickTop="1" thickBot="1">
      <c r="B36" s="219" t="s">
        <v>42</v>
      </c>
      <c r="C36" s="225" t="s">
        <v>49</v>
      </c>
      <c r="D36" s="226"/>
      <c r="E36" s="68">
        <v>544</v>
      </c>
      <c r="F36" s="54">
        <v>421</v>
      </c>
      <c r="G36" s="54">
        <v>725</v>
      </c>
      <c r="H36" s="54">
        <v>710</v>
      </c>
      <c r="I36" s="54">
        <v>1290</v>
      </c>
      <c r="J36" s="54">
        <v>257</v>
      </c>
      <c r="K36" s="54">
        <v>764</v>
      </c>
      <c r="L36" s="54">
        <v>240</v>
      </c>
      <c r="M36" s="54">
        <v>608</v>
      </c>
      <c r="N36" s="54">
        <v>306</v>
      </c>
      <c r="O36" s="54">
        <v>836</v>
      </c>
      <c r="P36" s="54">
        <v>1107</v>
      </c>
      <c r="Q36" s="54">
        <v>928</v>
      </c>
      <c r="R36" s="54">
        <v>882</v>
      </c>
      <c r="S36" s="55">
        <f>SUM(E36:R36)</f>
        <v>9618</v>
      </c>
    </row>
    <row r="37" spans="2:22" ht="29.1" customHeight="1" thickTop="1" thickBot="1">
      <c r="B37" s="220"/>
      <c r="C37" s="223" t="s">
        <v>38</v>
      </c>
      <c r="D37" s="224"/>
      <c r="E37" s="63">
        <f t="shared" ref="E37:S37" si="12">E36/E6*100</f>
        <v>16.104203670811131</v>
      </c>
      <c r="F37" s="63">
        <f t="shared" si="12"/>
        <v>19.535962877030162</v>
      </c>
      <c r="G37" s="63">
        <f t="shared" si="12"/>
        <v>22.30769230769231</v>
      </c>
      <c r="H37" s="63">
        <f t="shared" si="12"/>
        <v>17.834714895754836</v>
      </c>
      <c r="I37" s="63">
        <f t="shared" si="12"/>
        <v>21.597187343043696</v>
      </c>
      <c r="J37" s="63">
        <f t="shared" si="12"/>
        <v>20.445505171042164</v>
      </c>
      <c r="K37" s="63">
        <f t="shared" si="12"/>
        <v>21.222222222222221</v>
      </c>
      <c r="L37" s="63">
        <f t="shared" si="12"/>
        <v>15.645371577574968</v>
      </c>
      <c r="M37" s="63">
        <f t="shared" si="12"/>
        <v>25.48197820620285</v>
      </c>
      <c r="N37" s="63">
        <f t="shared" si="12"/>
        <v>16.887417218543046</v>
      </c>
      <c r="O37" s="63">
        <f t="shared" si="12"/>
        <v>19.698397737983033</v>
      </c>
      <c r="P37" s="63">
        <f t="shared" si="12"/>
        <v>25.973721257625527</v>
      </c>
      <c r="Q37" s="63">
        <f t="shared" si="12"/>
        <v>18.815896188158963</v>
      </c>
      <c r="R37" s="64">
        <f t="shared" si="12"/>
        <v>20.271202022523557</v>
      </c>
      <c r="S37" s="65">
        <f t="shared" si="12"/>
        <v>20.413880929640239</v>
      </c>
    </row>
    <row r="38" spans="2:22" s="69" customFormat="1" ht="29.1" customHeight="1" thickTop="1" thickBot="1">
      <c r="B38" s="227" t="s">
        <v>50</v>
      </c>
      <c r="C38" s="229" t="s">
        <v>51</v>
      </c>
      <c r="D38" s="230"/>
      <c r="E38" s="68">
        <v>579</v>
      </c>
      <c r="F38" s="54">
        <v>261</v>
      </c>
      <c r="G38" s="54">
        <v>350</v>
      </c>
      <c r="H38" s="54">
        <v>173</v>
      </c>
      <c r="I38" s="54">
        <v>462</v>
      </c>
      <c r="J38" s="54">
        <v>92</v>
      </c>
      <c r="K38" s="54">
        <v>279</v>
      </c>
      <c r="L38" s="54">
        <v>165</v>
      </c>
      <c r="M38" s="54">
        <v>211</v>
      </c>
      <c r="N38" s="54">
        <v>147</v>
      </c>
      <c r="O38" s="54">
        <v>518</v>
      </c>
      <c r="P38" s="54">
        <v>363</v>
      </c>
      <c r="Q38" s="54">
        <v>355</v>
      </c>
      <c r="R38" s="54">
        <v>323</v>
      </c>
      <c r="S38" s="55">
        <f>SUM(E38:R38)</f>
        <v>4278</v>
      </c>
    </row>
    <row r="39" spans="2:22" s="4" customFormat="1" ht="29.1" customHeight="1" thickTop="1" thickBot="1">
      <c r="B39" s="228"/>
      <c r="C39" s="231" t="s">
        <v>38</v>
      </c>
      <c r="D39" s="232"/>
      <c r="E39" s="70">
        <f t="shared" ref="E39:S39" si="13">E38/E6*100</f>
        <v>17.140319715808168</v>
      </c>
      <c r="F39" s="71">
        <f t="shared" si="13"/>
        <v>12.111368909512761</v>
      </c>
      <c r="G39" s="71">
        <f t="shared" si="13"/>
        <v>10.76923076923077</v>
      </c>
      <c r="H39" s="71">
        <f t="shared" si="13"/>
        <v>4.3456417985430793</v>
      </c>
      <c r="I39" s="71">
        <f t="shared" si="13"/>
        <v>7.7348066298342539</v>
      </c>
      <c r="J39" s="71">
        <f t="shared" si="13"/>
        <v>7.3190135242641219</v>
      </c>
      <c r="K39" s="71">
        <f t="shared" si="13"/>
        <v>7.75</v>
      </c>
      <c r="L39" s="71">
        <f t="shared" si="13"/>
        <v>10.756192959582791</v>
      </c>
      <c r="M39" s="71">
        <f t="shared" si="13"/>
        <v>8.8432523051131593</v>
      </c>
      <c r="N39" s="71">
        <f t="shared" si="13"/>
        <v>8.112582781456954</v>
      </c>
      <c r="O39" s="70">
        <f t="shared" si="13"/>
        <v>12.205466540999058</v>
      </c>
      <c r="P39" s="71">
        <f t="shared" si="13"/>
        <v>8.5171281088690751</v>
      </c>
      <c r="Q39" s="71">
        <f t="shared" si="13"/>
        <v>7.197891321978914</v>
      </c>
      <c r="R39" s="72">
        <f t="shared" si="13"/>
        <v>7.4235807860262017</v>
      </c>
      <c r="S39" s="65">
        <f t="shared" si="13"/>
        <v>9.0799108564151556</v>
      </c>
    </row>
    <row r="40" spans="2:22" s="4" customFormat="1" ht="24" customHeight="1">
      <c r="B40" s="73"/>
      <c r="C40" s="74"/>
      <c r="D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6"/>
    </row>
    <row r="41" spans="2:22" s="4" customFormat="1" ht="48.75" customHeight="1" thickBot="1">
      <c r="B41" s="233" t="s">
        <v>52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</row>
    <row r="42" spans="2:22" s="4" customFormat="1" ht="42" customHeight="1" thickTop="1" thickBot="1">
      <c r="B42" s="6" t="s">
        <v>1</v>
      </c>
      <c r="C42" s="77" t="s">
        <v>2</v>
      </c>
      <c r="D42" s="78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4" t="s">
        <v>55</v>
      </c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13"/>
    </row>
    <row r="44" spans="2:22" s="4" customFormat="1" ht="42" customHeight="1" thickTop="1" thickBot="1">
      <c r="B44" s="79" t="s">
        <v>20</v>
      </c>
      <c r="C44" s="217" t="s">
        <v>56</v>
      </c>
      <c r="D44" s="218"/>
      <c r="E44" s="60">
        <v>294</v>
      </c>
      <c r="F44" s="60">
        <v>141</v>
      </c>
      <c r="G44" s="60">
        <v>103</v>
      </c>
      <c r="H44" s="60">
        <v>112</v>
      </c>
      <c r="I44" s="60">
        <v>123</v>
      </c>
      <c r="J44" s="60">
        <v>44</v>
      </c>
      <c r="K44" s="60">
        <v>68</v>
      </c>
      <c r="L44" s="60">
        <v>47</v>
      </c>
      <c r="M44" s="60">
        <v>83</v>
      </c>
      <c r="N44" s="60">
        <v>125</v>
      </c>
      <c r="O44" s="60">
        <v>267</v>
      </c>
      <c r="P44" s="60">
        <v>94</v>
      </c>
      <c r="Q44" s="60">
        <v>242</v>
      </c>
      <c r="R44" s="80">
        <v>156</v>
      </c>
      <c r="S44" s="81">
        <f>SUM(E44:R44)</f>
        <v>1899</v>
      </c>
    </row>
    <row r="45" spans="2:22" s="4" customFormat="1" ht="42" customHeight="1" thickTop="1" thickBot="1">
      <c r="B45" s="82"/>
      <c r="C45" s="207" t="s">
        <v>57</v>
      </c>
      <c r="D45" s="208"/>
      <c r="E45" s="83">
        <v>52</v>
      </c>
      <c r="F45" s="53">
        <v>13</v>
      </c>
      <c r="G45" s="53">
        <v>34</v>
      </c>
      <c r="H45" s="53">
        <v>48</v>
      </c>
      <c r="I45" s="53">
        <v>28</v>
      </c>
      <c r="J45" s="53">
        <v>2</v>
      </c>
      <c r="K45" s="53">
        <v>15</v>
      </c>
      <c r="L45" s="53">
        <v>19</v>
      </c>
      <c r="M45" s="54">
        <v>9</v>
      </c>
      <c r="N45" s="54">
        <v>24</v>
      </c>
      <c r="O45" s="54">
        <v>52</v>
      </c>
      <c r="P45" s="54">
        <v>19</v>
      </c>
      <c r="Q45" s="54">
        <v>46</v>
      </c>
      <c r="R45" s="54">
        <v>42</v>
      </c>
      <c r="S45" s="81">
        <f>SUM(E45:R45)</f>
        <v>403</v>
      </c>
    </row>
    <row r="46" spans="2:22" s="4" customFormat="1" ht="42" customHeight="1" thickTop="1" thickBot="1">
      <c r="B46" s="84" t="s">
        <v>23</v>
      </c>
      <c r="C46" s="209" t="s">
        <v>58</v>
      </c>
      <c r="D46" s="210"/>
      <c r="E46" s="85">
        <f>E44+'[1]Stan i struktura XI 14'!E46</f>
        <v>5872</v>
      </c>
      <c r="F46" s="85">
        <f>F44+'[1]Stan i struktura XI 14'!F46</f>
        <v>2169</v>
      </c>
      <c r="G46" s="85">
        <f>G44+'[1]Stan i struktura XI 14'!G46</f>
        <v>2423</v>
      </c>
      <c r="H46" s="85">
        <f>H44+'[1]Stan i struktura XI 14'!H46</f>
        <v>2111</v>
      </c>
      <c r="I46" s="85">
        <f>I44+'[1]Stan i struktura XI 14'!I46</f>
        <v>2433</v>
      </c>
      <c r="J46" s="85">
        <f>J44+'[1]Stan i struktura XI 14'!J46</f>
        <v>1557</v>
      </c>
      <c r="K46" s="85">
        <f>K44+'[1]Stan i struktura XI 14'!K46</f>
        <v>2752</v>
      </c>
      <c r="L46" s="85">
        <f>L44+'[1]Stan i struktura XI 14'!L46</f>
        <v>1792</v>
      </c>
      <c r="M46" s="85">
        <f>M44+'[1]Stan i struktura XI 14'!M46</f>
        <v>1863</v>
      </c>
      <c r="N46" s="85">
        <f>N44+'[1]Stan i struktura XI 14'!N46</f>
        <v>1271</v>
      </c>
      <c r="O46" s="85">
        <f>O44+'[1]Stan i struktura XI 14'!O46</f>
        <v>4031</v>
      </c>
      <c r="P46" s="85">
        <f>P44+'[1]Stan i struktura XI 14'!P46</f>
        <v>1916</v>
      </c>
      <c r="Q46" s="85">
        <f>Q44+'[1]Stan i struktura XI 14'!Q46</f>
        <v>3011</v>
      </c>
      <c r="R46" s="86">
        <f>R44+'[1]Stan i struktura XI 14'!R46</f>
        <v>4306</v>
      </c>
      <c r="S46" s="87">
        <f>S44+'[1]Stan i struktura XI 14'!S46</f>
        <v>37507</v>
      </c>
      <c r="U46" s="4">
        <f>SUM(E46:R46)</f>
        <v>37507</v>
      </c>
      <c r="V46" s="4">
        <f>SUM(E46:R46)</f>
        <v>37507</v>
      </c>
    </row>
    <row r="47" spans="2:22" s="4" customFormat="1" ht="42" customHeight="1" thickBot="1">
      <c r="B47" s="211" t="s">
        <v>59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3"/>
    </row>
    <row r="48" spans="2:22" s="4" customFormat="1" ht="42" customHeight="1" thickTop="1" thickBot="1">
      <c r="B48" s="214" t="s">
        <v>20</v>
      </c>
      <c r="C48" s="215" t="s">
        <v>60</v>
      </c>
      <c r="D48" s="216"/>
      <c r="E48" s="61">
        <v>0</v>
      </c>
      <c r="F48" s="61">
        <v>0</v>
      </c>
      <c r="G48" s="61">
        <v>0</v>
      </c>
      <c r="H48" s="61">
        <v>3</v>
      </c>
      <c r="I48" s="61">
        <v>3</v>
      </c>
      <c r="J48" s="61">
        <v>0</v>
      </c>
      <c r="K48" s="61">
        <v>2</v>
      </c>
      <c r="L48" s="61">
        <v>0</v>
      </c>
      <c r="M48" s="61">
        <v>1</v>
      </c>
      <c r="N48" s="61">
        <v>2</v>
      </c>
      <c r="O48" s="61">
        <v>1</v>
      </c>
      <c r="P48" s="61">
        <v>0</v>
      </c>
      <c r="Q48" s="61">
        <v>4</v>
      </c>
      <c r="R48" s="62">
        <v>6</v>
      </c>
      <c r="S48" s="88">
        <f>SUM(E48:R48)</f>
        <v>22</v>
      </c>
    </row>
    <row r="49" spans="2:22" ht="42" customHeight="1" thickTop="1" thickBot="1">
      <c r="B49" s="195"/>
      <c r="C49" s="205" t="s">
        <v>61</v>
      </c>
      <c r="D49" s="206"/>
      <c r="E49" s="89">
        <f>E48+'[1]Stan i struktura XI 14'!E49</f>
        <v>41</v>
      </c>
      <c r="F49" s="89">
        <f>F48+'[1]Stan i struktura XI 14'!F49</f>
        <v>28</v>
      </c>
      <c r="G49" s="89">
        <f>G48+'[1]Stan i struktura XI 14'!G49</f>
        <v>0</v>
      </c>
      <c r="H49" s="89">
        <f>H48+'[1]Stan i struktura XI 14'!H49</f>
        <v>22</v>
      </c>
      <c r="I49" s="89">
        <f>I48+'[1]Stan i struktura XI 14'!I49</f>
        <v>81</v>
      </c>
      <c r="J49" s="89">
        <f>J48+'[1]Stan i struktura XI 14'!J49</f>
        <v>23</v>
      </c>
      <c r="K49" s="89">
        <f>K48+'[1]Stan i struktura XI 14'!K49</f>
        <v>86</v>
      </c>
      <c r="L49" s="89">
        <f>L48+'[1]Stan i struktura XI 14'!L49</f>
        <v>23</v>
      </c>
      <c r="M49" s="89">
        <f>M48+'[1]Stan i struktura XI 14'!M49</f>
        <v>18</v>
      </c>
      <c r="N49" s="89">
        <f>N48+'[1]Stan i struktura XI 14'!N49</f>
        <v>9</v>
      </c>
      <c r="O49" s="89">
        <f>O48+'[1]Stan i struktura XI 14'!O49</f>
        <v>95</v>
      </c>
      <c r="P49" s="89">
        <f>P48+'[1]Stan i struktura XI 14'!P49</f>
        <v>21</v>
      </c>
      <c r="Q49" s="89">
        <f>Q48+'[1]Stan i struktura XI 14'!Q49</f>
        <v>580</v>
      </c>
      <c r="R49" s="90">
        <f>R48+'[1]Stan i struktura XI 14'!R49</f>
        <v>190</v>
      </c>
      <c r="S49" s="87">
        <f>S48+'[1]Stan i struktura XI 14'!S49</f>
        <v>1217</v>
      </c>
      <c r="U49" s="1">
        <f>SUM(E49:R49)</f>
        <v>1217</v>
      </c>
      <c r="V49" s="4">
        <f>SUM(E49:R49)</f>
        <v>1217</v>
      </c>
    </row>
    <row r="50" spans="2:22" s="4" customFormat="1" ht="42" customHeight="1" thickTop="1" thickBot="1">
      <c r="B50" s="190" t="s">
        <v>23</v>
      </c>
      <c r="C50" s="203" t="s">
        <v>62</v>
      </c>
      <c r="D50" s="204"/>
      <c r="E50" s="91">
        <v>0</v>
      </c>
      <c r="F50" s="91">
        <v>1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2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2">
        <v>0</v>
      </c>
      <c r="S50" s="88">
        <f>SUM(E50:R50)</f>
        <v>3</v>
      </c>
    </row>
    <row r="51" spans="2:22" ht="42" customHeight="1" thickTop="1" thickBot="1">
      <c r="B51" s="195"/>
      <c r="C51" s="205" t="s">
        <v>63</v>
      </c>
      <c r="D51" s="206"/>
      <c r="E51" s="89">
        <f>E50+'[1]Stan i struktura XI 14'!E51</f>
        <v>28</v>
      </c>
      <c r="F51" s="89">
        <f>F50+'[1]Stan i struktura XI 14'!F51</f>
        <v>71</v>
      </c>
      <c r="G51" s="89">
        <f>G50+'[1]Stan i struktura XI 14'!G51</f>
        <v>70</v>
      </c>
      <c r="H51" s="89">
        <f>H50+'[1]Stan i struktura XI 14'!H51</f>
        <v>78</v>
      </c>
      <c r="I51" s="89">
        <f>I50+'[1]Stan i struktura XI 14'!I51</f>
        <v>111</v>
      </c>
      <c r="J51" s="89">
        <f>J50+'[1]Stan i struktura XI 14'!J51</f>
        <v>50</v>
      </c>
      <c r="K51" s="89">
        <f>K50+'[1]Stan i struktura XI 14'!K51</f>
        <v>40</v>
      </c>
      <c r="L51" s="89">
        <f>L50+'[1]Stan i struktura XI 14'!L51</f>
        <v>71</v>
      </c>
      <c r="M51" s="89">
        <f>M50+'[1]Stan i struktura XI 14'!M51</f>
        <v>30</v>
      </c>
      <c r="N51" s="89">
        <f>N50+'[1]Stan i struktura XI 14'!N51</f>
        <v>20</v>
      </c>
      <c r="O51" s="89">
        <f>O50+'[1]Stan i struktura XI 14'!O51</f>
        <v>19</v>
      </c>
      <c r="P51" s="89">
        <f>P50+'[1]Stan i struktura XI 14'!P51</f>
        <v>86</v>
      </c>
      <c r="Q51" s="89">
        <f>Q50+'[1]Stan i struktura XI 14'!Q51</f>
        <v>4</v>
      </c>
      <c r="R51" s="90">
        <f>R50+'[1]Stan i struktura XI 14'!R51</f>
        <v>12</v>
      </c>
      <c r="S51" s="87">
        <f>S50+'[1]Stan i struktura XI 14'!S51</f>
        <v>690</v>
      </c>
      <c r="U51" s="1">
        <f>SUM(E51:R51)</f>
        <v>690</v>
      </c>
      <c r="V51" s="4">
        <f>SUM(E51:R51)</f>
        <v>690</v>
      </c>
    </row>
    <row r="52" spans="2:22" s="4" customFormat="1" ht="42" customHeight="1" thickTop="1" thickBot="1">
      <c r="B52" s="189" t="s">
        <v>28</v>
      </c>
      <c r="C52" s="196" t="s">
        <v>64</v>
      </c>
      <c r="D52" s="197"/>
      <c r="E52" s="52">
        <v>17</v>
      </c>
      <c r="F52" s="53">
        <v>6</v>
      </c>
      <c r="G52" s="53">
        <v>40</v>
      </c>
      <c r="H52" s="53">
        <v>23</v>
      </c>
      <c r="I52" s="54">
        <v>13</v>
      </c>
      <c r="J52" s="53">
        <v>7</v>
      </c>
      <c r="K52" s="54">
        <v>8</v>
      </c>
      <c r="L52" s="53">
        <v>9</v>
      </c>
      <c r="M52" s="54">
        <v>16</v>
      </c>
      <c r="N52" s="54">
        <v>9</v>
      </c>
      <c r="O52" s="54">
        <v>23</v>
      </c>
      <c r="P52" s="53">
        <v>21</v>
      </c>
      <c r="Q52" s="93">
        <v>18</v>
      </c>
      <c r="R52" s="54">
        <v>16</v>
      </c>
      <c r="S52" s="88">
        <f>SUM(E52:R52)</f>
        <v>226</v>
      </c>
    </row>
    <row r="53" spans="2:22" ht="42" customHeight="1" thickTop="1" thickBot="1">
      <c r="B53" s="195"/>
      <c r="C53" s="205" t="s">
        <v>65</v>
      </c>
      <c r="D53" s="206"/>
      <c r="E53" s="89">
        <f>E52+'[1]Stan i struktura XI 14'!E53</f>
        <v>45</v>
      </c>
      <c r="F53" s="89">
        <f>F52+'[1]Stan i struktura XI 14'!F53</f>
        <v>25</v>
      </c>
      <c r="G53" s="89">
        <f>G52+'[1]Stan i struktura XI 14'!G53</f>
        <v>100</v>
      </c>
      <c r="H53" s="89">
        <f>H52+'[1]Stan i struktura XI 14'!H53</f>
        <v>172</v>
      </c>
      <c r="I53" s="89">
        <f>I52+'[1]Stan i struktura XI 14'!I53</f>
        <v>153</v>
      </c>
      <c r="J53" s="89">
        <f>J52+'[1]Stan i struktura XI 14'!J53</f>
        <v>63</v>
      </c>
      <c r="K53" s="89">
        <f>K52+'[1]Stan i struktura XI 14'!K53</f>
        <v>97</v>
      </c>
      <c r="L53" s="89">
        <f>L52+'[1]Stan i struktura XI 14'!L53</f>
        <v>56</v>
      </c>
      <c r="M53" s="89">
        <f>M52+'[1]Stan i struktura XI 14'!M53</f>
        <v>84</v>
      </c>
      <c r="N53" s="89">
        <f>N52+'[1]Stan i struktura XI 14'!N53</f>
        <v>55</v>
      </c>
      <c r="O53" s="89">
        <f>O52+'[1]Stan i struktura XI 14'!O53</f>
        <v>73</v>
      </c>
      <c r="P53" s="89">
        <f>P52+'[1]Stan i struktura XI 14'!P53</f>
        <v>58</v>
      </c>
      <c r="Q53" s="89">
        <f>Q52+'[1]Stan i struktura XI 14'!Q53</f>
        <v>63</v>
      </c>
      <c r="R53" s="90">
        <f>R52+'[1]Stan i struktura XI 14'!R53</f>
        <v>116</v>
      </c>
      <c r="S53" s="87">
        <f>S52+'[1]Stan i struktura XI 14'!S53</f>
        <v>1160</v>
      </c>
      <c r="U53" s="1">
        <f>SUM(E53:R53)</f>
        <v>1160</v>
      </c>
      <c r="V53" s="4">
        <f>SUM(E53:R53)</f>
        <v>1160</v>
      </c>
    </row>
    <row r="54" spans="2:22" s="4" customFormat="1" ht="42" customHeight="1" thickTop="1" thickBot="1">
      <c r="B54" s="189" t="s">
        <v>31</v>
      </c>
      <c r="C54" s="196" t="s">
        <v>66</v>
      </c>
      <c r="D54" s="197"/>
      <c r="E54" s="52">
        <v>30</v>
      </c>
      <c r="F54" s="53">
        <v>16</v>
      </c>
      <c r="G54" s="53">
        <v>41</v>
      </c>
      <c r="H54" s="53">
        <v>9</v>
      </c>
      <c r="I54" s="54">
        <v>14</v>
      </c>
      <c r="J54" s="53">
        <v>12</v>
      </c>
      <c r="K54" s="54">
        <v>7</v>
      </c>
      <c r="L54" s="53">
        <v>27</v>
      </c>
      <c r="M54" s="54">
        <v>11</v>
      </c>
      <c r="N54" s="54">
        <v>6</v>
      </c>
      <c r="O54" s="54">
        <v>24</v>
      </c>
      <c r="P54" s="53">
        <v>15</v>
      </c>
      <c r="Q54" s="93">
        <v>38</v>
      </c>
      <c r="R54" s="54">
        <v>34</v>
      </c>
      <c r="S54" s="88">
        <f>SUM(E54:R54)</f>
        <v>284</v>
      </c>
    </row>
    <row r="55" spans="2:22" s="4" customFormat="1" ht="42" customHeight="1" thickTop="1" thickBot="1">
      <c r="B55" s="195"/>
      <c r="C55" s="198" t="s">
        <v>67</v>
      </c>
      <c r="D55" s="199"/>
      <c r="E55" s="89">
        <f>E54+'[1]Stan i struktura XI 14'!E55</f>
        <v>82</v>
      </c>
      <c r="F55" s="89">
        <f>F54+'[1]Stan i struktura XI 14'!F55</f>
        <v>41</v>
      </c>
      <c r="G55" s="89">
        <f>G54+'[1]Stan i struktura XI 14'!G55</f>
        <v>111</v>
      </c>
      <c r="H55" s="89">
        <f>H54+'[1]Stan i struktura XI 14'!H55</f>
        <v>40</v>
      </c>
      <c r="I55" s="89">
        <f>I54+'[1]Stan i struktura XI 14'!I55</f>
        <v>90</v>
      </c>
      <c r="J55" s="89">
        <f>J54+'[1]Stan i struktura XI 14'!J55</f>
        <v>127</v>
      </c>
      <c r="K55" s="89">
        <f>K54+'[1]Stan i struktura XI 14'!K55</f>
        <v>109</v>
      </c>
      <c r="L55" s="89">
        <f>L54+'[1]Stan i struktura XI 14'!L55</f>
        <v>109</v>
      </c>
      <c r="M55" s="89">
        <f>M54+'[1]Stan i struktura XI 14'!M55</f>
        <v>68</v>
      </c>
      <c r="N55" s="89">
        <f>N54+'[1]Stan i struktura XI 14'!N55</f>
        <v>45</v>
      </c>
      <c r="O55" s="89">
        <f>O54+'[1]Stan i struktura XI 14'!O55</f>
        <v>68</v>
      </c>
      <c r="P55" s="89">
        <f>P54+'[1]Stan i struktura XI 14'!P55</f>
        <v>39</v>
      </c>
      <c r="Q55" s="89">
        <f>Q54+'[1]Stan i struktura XI 14'!Q55</f>
        <v>162</v>
      </c>
      <c r="R55" s="90">
        <f>R54+'[1]Stan i struktura XI 14'!R55</f>
        <v>193</v>
      </c>
      <c r="S55" s="87">
        <f>S54+'[1]Stan i struktura XI 14'!S55</f>
        <v>1284</v>
      </c>
      <c r="U55" s="4">
        <f>SUM(E55:R55)</f>
        <v>1284</v>
      </c>
      <c r="V55" s="4">
        <f>SUM(E55:R55)</f>
        <v>1284</v>
      </c>
    </row>
    <row r="56" spans="2:22" s="4" customFormat="1" ht="42" customHeight="1" thickTop="1" thickBot="1">
      <c r="B56" s="189" t="s">
        <v>42</v>
      </c>
      <c r="C56" s="182" t="s">
        <v>68</v>
      </c>
      <c r="D56" s="183"/>
      <c r="E56" s="94">
        <v>25</v>
      </c>
      <c r="F56" s="94">
        <v>14</v>
      </c>
      <c r="G56" s="94">
        <v>0</v>
      </c>
      <c r="H56" s="94">
        <v>0</v>
      </c>
      <c r="I56" s="94">
        <v>1</v>
      </c>
      <c r="J56" s="94">
        <v>0</v>
      </c>
      <c r="K56" s="94">
        <v>1</v>
      </c>
      <c r="L56" s="94">
        <v>0</v>
      </c>
      <c r="M56" s="94">
        <v>0</v>
      </c>
      <c r="N56" s="94">
        <v>0</v>
      </c>
      <c r="O56" s="94">
        <v>4</v>
      </c>
      <c r="P56" s="94">
        <v>2</v>
      </c>
      <c r="Q56" s="94">
        <v>0</v>
      </c>
      <c r="R56" s="95">
        <v>1</v>
      </c>
      <c r="S56" s="88">
        <f>SUM(E56:R56)</f>
        <v>48</v>
      </c>
    </row>
    <row r="57" spans="2:22" s="4" customFormat="1" ht="42" customHeight="1" thickTop="1" thickBot="1">
      <c r="B57" s="200"/>
      <c r="C57" s="201" t="s">
        <v>69</v>
      </c>
      <c r="D57" s="202"/>
      <c r="E57" s="89">
        <f>E56+'[1]Stan i struktura XI 14'!E57</f>
        <v>290</v>
      </c>
      <c r="F57" s="89">
        <f>F56+'[1]Stan i struktura XI 14'!F57</f>
        <v>168</v>
      </c>
      <c r="G57" s="89">
        <f>G56+'[1]Stan i struktura XI 14'!G57</f>
        <v>0</v>
      </c>
      <c r="H57" s="89">
        <f>H56+'[1]Stan i struktura XI 14'!H57</f>
        <v>0</v>
      </c>
      <c r="I57" s="89">
        <f>I56+'[1]Stan i struktura XI 14'!I57</f>
        <v>13</v>
      </c>
      <c r="J57" s="89">
        <f>J56+'[1]Stan i struktura XI 14'!J57</f>
        <v>7</v>
      </c>
      <c r="K57" s="89">
        <f>K56+'[1]Stan i struktura XI 14'!K57</f>
        <v>13</v>
      </c>
      <c r="L57" s="89">
        <f>L56+'[1]Stan i struktura XI 14'!L57</f>
        <v>1</v>
      </c>
      <c r="M57" s="89">
        <f>M56+'[1]Stan i struktura XI 14'!M57</f>
        <v>0</v>
      </c>
      <c r="N57" s="89">
        <f>N56+'[1]Stan i struktura XI 14'!N57</f>
        <v>5</v>
      </c>
      <c r="O57" s="89">
        <f>O56+'[1]Stan i struktura XI 14'!O57</f>
        <v>22</v>
      </c>
      <c r="P57" s="89">
        <f>P56+'[1]Stan i struktura XI 14'!P57</f>
        <v>19</v>
      </c>
      <c r="Q57" s="89">
        <f>Q56+'[1]Stan i struktura XI 14'!Q57</f>
        <v>4</v>
      </c>
      <c r="R57" s="90">
        <f>R56+'[1]Stan i struktura XI 14'!R57</f>
        <v>27</v>
      </c>
      <c r="S57" s="87">
        <f>S56+'[1]Stan i struktura XI 14'!S57</f>
        <v>569</v>
      </c>
      <c r="U57" s="4">
        <f>SUM(E57:R57)</f>
        <v>569</v>
      </c>
      <c r="V57" s="4">
        <f>SUM(E57:R57)</f>
        <v>569</v>
      </c>
    </row>
    <row r="58" spans="2:22" s="4" customFormat="1" ht="42" customHeight="1" thickTop="1" thickBot="1">
      <c r="B58" s="189" t="s">
        <v>50</v>
      </c>
      <c r="C58" s="182" t="s">
        <v>70</v>
      </c>
      <c r="D58" s="183"/>
      <c r="E58" s="94">
        <v>0</v>
      </c>
      <c r="F58" s="94">
        <v>0</v>
      </c>
      <c r="G58" s="94">
        <v>18</v>
      </c>
      <c r="H58" s="94">
        <v>10</v>
      </c>
      <c r="I58" s="94">
        <v>0</v>
      </c>
      <c r="J58" s="94">
        <v>3</v>
      </c>
      <c r="K58" s="94">
        <v>2</v>
      </c>
      <c r="L58" s="94">
        <v>2</v>
      </c>
      <c r="M58" s="94">
        <v>2</v>
      </c>
      <c r="N58" s="94">
        <v>4</v>
      </c>
      <c r="O58" s="94">
        <v>5</v>
      </c>
      <c r="P58" s="94">
        <v>8</v>
      </c>
      <c r="Q58" s="94">
        <v>4</v>
      </c>
      <c r="R58" s="95">
        <v>5</v>
      </c>
      <c r="S58" s="88">
        <f>SUM(E58:R58)</f>
        <v>63</v>
      </c>
    </row>
    <row r="59" spans="2:22" s="4" customFormat="1" ht="42" customHeight="1" thickTop="1" thickBot="1">
      <c r="B59" s="190"/>
      <c r="C59" s="191" t="s">
        <v>71</v>
      </c>
      <c r="D59" s="192"/>
      <c r="E59" s="89">
        <f>E58+'[1]Stan i struktura XI 14'!E59</f>
        <v>156</v>
      </c>
      <c r="F59" s="89">
        <f>F58+'[1]Stan i struktura XI 14'!F59</f>
        <v>77</v>
      </c>
      <c r="G59" s="89">
        <f>G58+'[1]Stan i struktura XI 14'!G59</f>
        <v>153</v>
      </c>
      <c r="H59" s="89">
        <f>H58+'[1]Stan i struktura XI 14'!H59</f>
        <v>218</v>
      </c>
      <c r="I59" s="89">
        <f>I58+'[1]Stan i struktura XI 14'!I59</f>
        <v>225</v>
      </c>
      <c r="J59" s="89">
        <f>J58+'[1]Stan i struktura XI 14'!J59</f>
        <v>30</v>
      </c>
      <c r="K59" s="89">
        <f>K58+'[1]Stan i struktura XI 14'!K59</f>
        <v>88</v>
      </c>
      <c r="L59" s="89">
        <f>L58+'[1]Stan i struktura XI 14'!L59</f>
        <v>64</v>
      </c>
      <c r="M59" s="89">
        <f>M58+'[1]Stan i struktura XI 14'!M59</f>
        <v>100</v>
      </c>
      <c r="N59" s="89">
        <f>N58+'[1]Stan i struktura XI 14'!N59</f>
        <v>221</v>
      </c>
      <c r="O59" s="89">
        <f>O58+'[1]Stan i struktura XI 14'!O59</f>
        <v>109</v>
      </c>
      <c r="P59" s="89">
        <f>P58+'[1]Stan i struktura XI 14'!P59</f>
        <v>128</v>
      </c>
      <c r="Q59" s="89">
        <f>Q58+'[1]Stan i struktura XI 14'!Q59</f>
        <v>58</v>
      </c>
      <c r="R59" s="90">
        <f>R58+'[1]Stan i struktura XI 14'!R59</f>
        <v>101</v>
      </c>
      <c r="S59" s="87">
        <f>S58+'[1]Stan i struktura XI 14'!S59</f>
        <v>1728</v>
      </c>
      <c r="U59" s="4">
        <f>SUM(E59:R59)</f>
        <v>1728</v>
      </c>
      <c r="V59" s="4">
        <f>SUM(E59:R59)</f>
        <v>1728</v>
      </c>
    </row>
    <row r="60" spans="2:22" s="4" customFormat="1" ht="42" customHeight="1" thickTop="1" thickBot="1">
      <c r="B60" s="181" t="s">
        <v>72</v>
      </c>
      <c r="C60" s="182" t="s">
        <v>73</v>
      </c>
      <c r="D60" s="183"/>
      <c r="E60" s="94">
        <v>4</v>
      </c>
      <c r="F60" s="94">
        <v>4</v>
      </c>
      <c r="G60" s="94">
        <v>0</v>
      </c>
      <c r="H60" s="94">
        <v>39</v>
      </c>
      <c r="I60" s="94">
        <v>14</v>
      </c>
      <c r="J60" s="94">
        <v>0</v>
      </c>
      <c r="K60" s="94">
        <v>105</v>
      </c>
      <c r="L60" s="94">
        <v>2</v>
      </c>
      <c r="M60" s="94">
        <v>0</v>
      </c>
      <c r="N60" s="94">
        <v>24</v>
      </c>
      <c r="O60" s="94">
        <v>27</v>
      </c>
      <c r="P60" s="94">
        <v>14</v>
      </c>
      <c r="Q60" s="94">
        <v>2</v>
      </c>
      <c r="R60" s="95">
        <v>5</v>
      </c>
      <c r="S60" s="88">
        <f>SUM(E60:R60)</f>
        <v>240</v>
      </c>
    </row>
    <row r="61" spans="2:22" s="4" customFormat="1" ht="42" customHeight="1" thickTop="1" thickBot="1">
      <c r="B61" s="181"/>
      <c r="C61" s="193" t="s">
        <v>74</v>
      </c>
      <c r="D61" s="194"/>
      <c r="E61" s="96">
        <f>E60+'[1]Stan i struktura XI 14'!E61</f>
        <v>546</v>
      </c>
      <c r="F61" s="96">
        <f>F60+'[1]Stan i struktura XI 14'!F61</f>
        <v>334</v>
      </c>
      <c r="G61" s="96">
        <f>G60+'[1]Stan i struktura XI 14'!G61</f>
        <v>362</v>
      </c>
      <c r="H61" s="96">
        <f>H60+'[1]Stan i struktura XI 14'!H61</f>
        <v>750</v>
      </c>
      <c r="I61" s="96">
        <f>I60+'[1]Stan i struktura XI 14'!I61</f>
        <v>553</v>
      </c>
      <c r="J61" s="96">
        <f>J60+'[1]Stan i struktura XI 14'!J61</f>
        <v>351</v>
      </c>
      <c r="K61" s="96">
        <f>K60+'[1]Stan i struktura XI 14'!K61</f>
        <v>525</v>
      </c>
      <c r="L61" s="96">
        <f>L60+'[1]Stan i struktura XI 14'!L61</f>
        <v>393</v>
      </c>
      <c r="M61" s="96">
        <f>M60+'[1]Stan i struktura XI 14'!M61</f>
        <v>348</v>
      </c>
      <c r="N61" s="96">
        <f>N60+'[1]Stan i struktura XI 14'!N61</f>
        <v>245</v>
      </c>
      <c r="O61" s="96">
        <f>O60+'[1]Stan i struktura XI 14'!O61</f>
        <v>771</v>
      </c>
      <c r="P61" s="96">
        <f>P60+'[1]Stan i struktura XI 14'!P61</f>
        <v>675</v>
      </c>
      <c r="Q61" s="96">
        <f>Q60+'[1]Stan i struktura XI 14'!Q61</f>
        <v>451</v>
      </c>
      <c r="R61" s="97">
        <f>R60+'[1]Stan i struktura XI 14'!R61</f>
        <v>596</v>
      </c>
      <c r="S61" s="87">
        <f>S60+'[1]Stan i struktura XI 14'!S61</f>
        <v>6900</v>
      </c>
      <c r="U61" s="4">
        <f>SUM(E61:R61)</f>
        <v>6900</v>
      </c>
      <c r="V61" s="4">
        <f>SUM(E61:R61)</f>
        <v>6900</v>
      </c>
    </row>
    <row r="62" spans="2:22" s="4" customFormat="1" ht="42" customHeight="1" thickTop="1" thickBot="1">
      <c r="B62" s="181" t="s">
        <v>75</v>
      </c>
      <c r="C62" s="182" t="s">
        <v>76</v>
      </c>
      <c r="D62" s="183"/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5">
        <v>0</v>
      </c>
      <c r="S62" s="88">
        <f>SUM(E62:R62)</f>
        <v>0</v>
      </c>
    </row>
    <row r="63" spans="2:22" s="4" customFormat="1" ht="42" customHeight="1" thickTop="1" thickBot="1">
      <c r="B63" s="181"/>
      <c r="C63" s="184" t="s">
        <v>77</v>
      </c>
      <c r="D63" s="185"/>
      <c r="E63" s="89">
        <f>E62+'[1]Stan i struktura XI 14'!E63</f>
        <v>0</v>
      </c>
      <c r="F63" s="89">
        <f>F62+'[1]Stan i struktura XI 14'!F63</f>
        <v>0</v>
      </c>
      <c r="G63" s="89">
        <f>G62+'[1]Stan i struktura XI 14'!G63</f>
        <v>0</v>
      </c>
      <c r="H63" s="89">
        <f>H62+'[1]Stan i struktura XI 14'!H63</f>
        <v>0</v>
      </c>
      <c r="I63" s="89">
        <f>I62+'[1]Stan i struktura XI 14'!I63</f>
        <v>0</v>
      </c>
      <c r="J63" s="89">
        <f>J62+'[1]Stan i struktura XI 14'!J63</f>
        <v>0</v>
      </c>
      <c r="K63" s="89">
        <f>K62+'[1]Stan i struktura XI 14'!K63</f>
        <v>0</v>
      </c>
      <c r="L63" s="89">
        <f>L62+'[1]Stan i struktura XI 14'!L63</f>
        <v>0</v>
      </c>
      <c r="M63" s="89">
        <f>M62+'[1]Stan i struktura XI 14'!M63</f>
        <v>0</v>
      </c>
      <c r="N63" s="89">
        <f>N62+'[1]Stan i struktura XI 14'!N63</f>
        <v>0</v>
      </c>
      <c r="O63" s="89">
        <f>O62+'[1]Stan i struktura XI 14'!O63</f>
        <v>0</v>
      </c>
      <c r="P63" s="89">
        <f>P62+'[1]Stan i struktura XI 14'!P63</f>
        <v>0</v>
      </c>
      <c r="Q63" s="89">
        <f>Q62+'[1]Stan i struktura XI 14'!Q63</f>
        <v>0</v>
      </c>
      <c r="R63" s="90">
        <f>R62+'[1]Stan i struktura XI 14'!R63</f>
        <v>0</v>
      </c>
      <c r="S63" s="87">
        <f>S62+'[1]Stan i struktura XI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81" t="s">
        <v>78</v>
      </c>
      <c r="C64" s="182" t="s">
        <v>79</v>
      </c>
      <c r="D64" s="183"/>
      <c r="E64" s="94">
        <v>0</v>
      </c>
      <c r="F64" s="94">
        <v>0</v>
      </c>
      <c r="G64" s="94">
        <v>0</v>
      </c>
      <c r="H64" s="94">
        <v>0</v>
      </c>
      <c r="I64" s="94">
        <v>7</v>
      </c>
      <c r="J64" s="94">
        <v>0</v>
      </c>
      <c r="K64" s="94">
        <v>5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  <c r="R64" s="95">
        <v>42</v>
      </c>
      <c r="S64" s="88">
        <f>SUM(E64:R64)</f>
        <v>54</v>
      </c>
    </row>
    <row r="65" spans="2:22" ht="42" customHeight="1" thickTop="1" thickBot="1">
      <c r="B65" s="186"/>
      <c r="C65" s="187" t="s">
        <v>80</v>
      </c>
      <c r="D65" s="188"/>
      <c r="E65" s="89">
        <f>E64+'[1]Stan i struktura XI 14'!E65</f>
        <v>0</v>
      </c>
      <c r="F65" s="89">
        <f>F64+'[1]Stan i struktura XI 14'!F65</f>
        <v>118</v>
      </c>
      <c r="G65" s="89">
        <f>G64+'[1]Stan i struktura XI 14'!G65</f>
        <v>56</v>
      </c>
      <c r="H65" s="89">
        <f>H64+'[1]Stan i struktura XI 14'!H65</f>
        <v>60</v>
      </c>
      <c r="I65" s="89">
        <f>I64+'[1]Stan i struktura XI 14'!I65</f>
        <v>268</v>
      </c>
      <c r="J65" s="89">
        <f>J64+'[1]Stan i struktura XI 14'!J65</f>
        <v>65</v>
      </c>
      <c r="K65" s="89">
        <f>K64+'[1]Stan i struktura XI 14'!K65</f>
        <v>136</v>
      </c>
      <c r="L65" s="89">
        <f>L64+'[1]Stan i struktura XI 14'!L65</f>
        <v>20</v>
      </c>
      <c r="M65" s="89">
        <f>M64+'[1]Stan i struktura XI 14'!M65</f>
        <v>75</v>
      </c>
      <c r="N65" s="89">
        <f>N64+'[1]Stan i struktura XI 14'!N65</f>
        <v>50</v>
      </c>
      <c r="O65" s="89">
        <f>O64+'[1]Stan i struktura XI 14'!O65</f>
        <v>182</v>
      </c>
      <c r="P65" s="89">
        <f>P64+'[1]Stan i struktura XI 14'!P65</f>
        <v>61</v>
      </c>
      <c r="Q65" s="89">
        <f>Q64+'[1]Stan i struktura XI 14'!Q65</f>
        <v>553</v>
      </c>
      <c r="R65" s="90">
        <f>R64+'[1]Stan i struktura XI 14'!R65</f>
        <v>1198</v>
      </c>
      <c r="S65" s="87">
        <f>S64+'[1]Stan i struktura XI 14'!S65</f>
        <v>2842</v>
      </c>
      <c r="U65" s="1">
        <f>SUM(E65:R65)</f>
        <v>2842</v>
      </c>
      <c r="V65" s="4">
        <f>SUM(E65:R65)</f>
        <v>2842</v>
      </c>
    </row>
    <row r="66" spans="2:22" ht="45" customHeight="1" thickTop="1" thickBot="1">
      <c r="B66" s="174" t="s">
        <v>81</v>
      </c>
      <c r="C66" s="176" t="s">
        <v>82</v>
      </c>
      <c r="D66" s="177"/>
      <c r="E66" s="98">
        <f t="shared" ref="E66:R67" si="14">E48+E50+E52+E54+E56+E58+E60+E62+E64</f>
        <v>76</v>
      </c>
      <c r="F66" s="98">
        <f t="shared" si="14"/>
        <v>41</v>
      </c>
      <c r="G66" s="98">
        <f t="shared" si="14"/>
        <v>99</v>
      </c>
      <c r="H66" s="98">
        <f t="shared" si="14"/>
        <v>84</v>
      </c>
      <c r="I66" s="98">
        <f t="shared" si="14"/>
        <v>52</v>
      </c>
      <c r="J66" s="98">
        <f t="shared" si="14"/>
        <v>22</v>
      </c>
      <c r="K66" s="98">
        <f t="shared" si="14"/>
        <v>130</v>
      </c>
      <c r="L66" s="98">
        <f t="shared" si="14"/>
        <v>42</v>
      </c>
      <c r="M66" s="98">
        <f t="shared" si="14"/>
        <v>30</v>
      </c>
      <c r="N66" s="98">
        <f t="shared" si="14"/>
        <v>45</v>
      </c>
      <c r="O66" s="98">
        <f t="shared" si="14"/>
        <v>84</v>
      </c>
      <c r="P66" s="98">
        <f t="shared" si="14"/>
        <v>60</v>
      </c>
      <c r="Q66" s="98">
        <f t="shared" si="14"/>
        <v>66</v>
      </c>
      <c r="R66" s="99">
        <f t="shared" si="14"/>
        <v>109</v>
      </c>
      <c r="S66" s="100">
        <f>SUM(E66:R66)</f>
        <v>940</v>
      </c>
      <c r="V66" s="4"/>
    </row>
    <row r="67" spans="2:22" ht="45" customHeight="1" thickTop="1" thickBot="1">
      <c r="B67" s="175"/>
      <c r="C67" s="176" t="s">
        <v>83</v>
      </c>
      <c r="D67" s="177"/>
      <c r="E67" s="101">
        <f t="shared" si="14"/>
        <v>1188</v>
      </c>
      <c r="F67" s="101">
        <f>F49+F51+F53+F55+F57+F59+F61+F63+F65</f>
        <v>862</v>
      </c>
      <c r="G67" s="101">
        <f t="shared" si="14"/>
        <v>852</v>
      </c>
      <c r="H67" s="101">
        <f t="shared" si="14"/>
        <v>1340</v>
      </c>
      <c r="I67" s="101">
        <f t="shared" si="14"/>
        <v>1494</v>
      </c>
      <c r="J67" s="101">
        <f t="shared" si="14"/>
        <v>716</v>
      </c>
      <c r="K67" s="101">
        <f t="shared" si="14"/>
        <v>1094</v>
      </c>
      <c r="L67" s="101">
        <f t="shared" si="14"/>
        <v>737</v>
      </c>
      <c r="M67" s="101">
        <f t="shared" si="14"/>
        <v>723</v>
      </c>
      <c r="N67" s="101">
        <f t="shared" si="14"/>
        <v>650</v>
      </c>
      <c r="O67" s="101">
        <f t="shared" si="14"/>
        <v>1339</v>
      </c>
      <c r="P67" s="101">
        <f t="shared" si="14"/>
        <v>1087</v>
      </c>
      <c r="Q67" s="101">
        <f t="shared" si="14"/>
        <v>1875</v>
      </c>
      <c r="R67" s="102">
        <f t="shared" si="14"/>
        <v>2433</v>
      </c>
      <c r="S67" s="100">
        <f>SUM(E67:R67)</f>
        <v>16390</v>
      </c>
      <c r="V67" s="4"/>
    </row>
    <row r="68" spans="2:22" ht="14.25" customHeight="1">
      <c r="B68" s="178" t="s">
        <v>84</v>
      </c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</row>
    <row r="69" spans="2:22" ht="14.25" customHeight="1">
      <c r="B69" s="179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</row>
    <row r="75" spans="2:22" ht="13.5" thickBot="1"/>
    <row r="76" spans="2:22" ht="26.25" customHeight="1" thickTop="1" thickBot="1">
      <c r="E76" s="103">
        <v>60</v>
      </c>
      <c r="F76" s="103">
        <v>43</v>
      </c>
      <c r="G76" s="103">
        <v>34</v>
      </c>
      <c r="H76" s="103">
        <v>65</v>
      </c>
      <c r="I76" s="103">
        <v>53</v>
      </c>
      <c r="J76" s="103">
        <v>29</v>
      </c>
      <c r="K76" s="103">
        <v>41</v>
      </c>
      <c r="L76" s="103">
        <v>21</v>
      </c>
      <c r="M76" s="103">
        <v>42</v>
      </c>
      <c r="N76" s="103">
        <v>29</v>
      </c>
      <c r="O76" s="103">
        <v>102</v>
      </c>
      <c r="P76" s="103">
        <v>72</v>
      </c>
      <c r="Q76" s="103">
        <v>70</v>
      </c>
      <c r="R76" s="103">
        <v>52</v>
      </c>
      <c r="S76" s="81">
        <f>SUM(E76:R76)</f>
        <v>713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S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69" t="s">
        <v>85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2:15" ht="24.75" customHeight="1">
      <c r="B2" s="269" t="s">
        <v>86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2:15" ht="18.75" thickBot="1">
      <c r="B3" s="1"/>
      <c r="C3" s="104"/>
      <c r="D3" s="104"/>
      <c r="E3" s="104"/>
      <c r="F3" s="104"/>
      <c r="G3" s="104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2" t="s">
        <v>87</v>
      </c>
      <c r="C4" s="274" t="s">
        <v>88</v>
      </c>
      <c r="D4" s="276" t="s">
        <v>89</v>
      </c>
      <c r="E4" s="278" t="s">
        <v>90</v>
      </c>
      <c r="F4" s="104"/>
      <c r="G4" s="272" t="s">
        <v>87</v>
      </c>
      <c r="H4" s="280" t="s">
        <v>91</v>
      </c>
      <c r="I4" s="276" t="s">
        <v>89</v>
      </c>
      <c r="J4" s="278" t="s">
        <v>90</v>
      </c>
      <c r="K4" s="34"/>
      <c r="L4" s="272" t="s">
        <v>87</v>
      </c>
      <c r="M4" s="282" t="s">
        <v>88</v>
      </c>
      <c r="N4" s="276" t="s">
        <v>89</v>
      </c>
      <c r="O4" s="284" t="s">
        <v>90</v>
      </c>
    </row>
    <row r="5" spans="2:15" ht="18.75" customHeight="1" thickTop="1" thickBot="1">
      <c r="B5" s="273"/>
      <c r="C5" s="275"/>
      <c r="D5" s="277"/>
      <c r="E5" s="279"/>
      <c r="F5" s="104"/>
      <c r="G5" s="273"/>
      <c r="H5" s="281"/>
      <c r="I5" s="277"/>
      <c r="J5" s="279"/>
      <c r="K5" s="34"/>
      <c r="L5" s="273"/>
      <c r="M5" s="283"/>
      <c r="N5" s="277"/>
      <c r="O5" s="285"/>
    </row>
    <row r="6" spans="2:15" ht="17.100000000000001" customHeight="1" thickTop="1">
      <c r="B6" s="286" t="s">
        <v>92</v>
      </c>
      <c r="C6" s="287"/>
      <c r="D6" s="287"/>
      <c r="E6" s="290">
        <f>SUM(E8+E19+E27+E34+E41)</f>
        <v>15905</v>
      </c>
      <c r="F6" s="104"/>
      <c r="G6" s="105">
        <v>4</v>
      </c>
      <c r="H6" s="106" t="s">
        <v>93</v>
      </c>
      <c r="I6" s="107" t="s">
        <v>94</v>
      </c>
      <c r="J6" s="108">
        <v>704</v>
      </c>
      <c r="K6" s="34"/>
      <c r="L6" s="109" t="s">
        <v>95</v>
      </c>
      <c r="M6" s="110" t="s">
        <v>96</v>
      </c>
      <c r="N6" s="110" t="s">
        <v>97</v>
      </c>
      <c r="O6" s="111">
        <f>SUM(O7:O18)</f>
        <v>8506</v>
      </c>
    </row>
    <row r="7" spans="2:15" ht="17.100000000000001" customHeight="1" thickBot="1">
      <c r="B7" s="288"/>
      <c r="C7" s="289"/>
      <c r="D7" s="289"/>
      <c r="E7" s="291"/>
      <c r="F7" s="1"/>
      <c r="G7" s="112">
        <v>5</v>
      </c>
      <c r="H7" s="113" t="s">
        <v>98</v>
      </c>
      <c r="I7" s="108" t="s">
        <v>94</v>
      </c>
      <c r="J7" s="108">
        <v>338</v>
      </c>
      <c r="K7" s="1"/>
      <c r="L7" s="112">
        <v>1</v>
      </c>
      <c r="M7" s="113" t="s">
        <v>99</v>
      </c>
      <c r="N7" s="108" t="s">
        <v>94</v>
      </c>
      <c r="O7" s="114">
        <v>173</v>
      </c>
    </row>
    <row r="8" spans="2:15" ht="17.100000000000001" customHeight="1" thickTop="1" thickBot="1">
      <c r="B8" s="109" t="s">
        <v>100</v>
      </c>
      <c r="C8" s="110" t="s">
        <v>101</v>
      </c>
      <c r="D8" s="115" t="s">
        <v>97</v>
      </c>
      <c r="E8" s="111">
        <f>SUM(E9:E17)</f>
        <v>5533</v>
      </c>
      <c r="F8" s="1"/>
      <c r="G8" s="116"/>
      <c r="H8" s="117"/>
      <c r="I8" s="118"/>
      <c r="J8" s="119"/>
      <c r="K8" s="1"/>
      <c r="L8" s="112">
        <v>2</v>
      </c>
      <c r="M8" s="113" t="s">
        <v>102</v>
      </c>
      <c r="N8" s="108" t="s">
        <v>103</v>
      </c>
      <c r="O8" s="108">
        <v>176</v>
      </c>
    </row>
    <row r="9" spans="2:15" ht="17.100000000000001" customHeight="1" thickBot="1">
      <c r="B9" s="112">
        <v>1</v>
      </c>
      <c r="C9" s="113" t="s">
        <v>104</v>
      </c>
      <c r="D9" s="108" t="s">
        <v>103</v>
      </c>
      <c r="E9" s="120">
        <v>188</v>
      </c>
      <c r="F9" s="1"/>
      <c r="G9" s="121"/>
      <c r="H9" s="122"/>
      <c r="I9" s="123"/>
      <c r="J9" s="123"/>
      <c r="K9" s="1"/>
      <c r="L9" s="112">
        <v>3</v>
      </c>
      <c r="M9" s="113" t="s">
        <v>105</v>
      </c>
      <c r="N9" s="108" t="s">
        <v>94</v>
      </c>
      <c r="O9" s="108">
        <v>502</v>
      </c>
    </row>
    <row r="10" spans="2:15" ht="17.100000000000001" customHeight="1">
      <c r="B10" s="112">
        <v>2</v>
      </c>
      <c r="C10" s="113" t="s">
        <v>106</v>
      </c>
      <c r="D10" s="108" t="s">
        <v>103</v>
      </c>
      <c r="E10" s="120">
        <v>255</v>
      </c>
      <c r="F10" s="1"/>
      <c r="G10" s="272" t="s">
        <v>87</v>
      </c>
      <c r="H10" s="280" t="s">
        <v>91</v>
      </c>
      <c r="I10" s="276" t="s">
        <v>89</v>
      </c>
      <c r="J10" s="278" t="s">
        <v>90</v>
      </c>
      <c r="K10" s="1"/>
      <c r="L10" s="112">
        <v>4</v>
      </c>
      <c r="M10" s="113" t="s">
        <v>107</v>
      </c>
      <c r="N10" s="108" t="s">
        <v>94</v>
      </c>
      <c r="O10" s="108">
        <v>247</v>
      </c>
    </row>
    <row r="11" spans="2:15" ht="17.100000000000001" customHeight="1" thickBot="1">
      <c r="B11" s="112">
        <v>3</v>
      </c>
      <c r="C11" s="113" t="s">
        <v>108</v>
      </c>
      <c r="D11" s="108" t="s">
        <v>103</v>
      </c>
      <c r="E11" s="120">
        <v>211</v>
      </c>
      <c r="F11" s="1"/>
      <c r="G11" s="300"/>
      <c r="H11" s="301"/>
      <c r="I11" s="302"/>
      <c r="J11" s="303"/>
      <c r="K11" s="1"/>
      <c r="L11" s="112">
        <v>5</v>
      </c>
      <c r="M11" s="113" t="s">
        <v>109</v>
      </c>
      <c r="N11" s="108" t="s">
        <v>94</v>
      </c>
      <c r="O11" s="108">
        <v>504</v>
      </c>
    </row>
    <row r="12" spans="2:15" ht="17.100000000000001" customHeight="1">
      <c r="B12" s="112">
        <v>4</v>
      </c>
      <c r="C12" s="113" t="s">
        <v>110</v>
      </c>
      <c r="D12" s="108" t="s">
        <v>111</v>
      </c>
      <c r="E12" s="120">
        <v>272</v>
      </c>
      <c r="F12" s="1"/>
      <c r="G12" s="304" t="s">
        <v>112</v>
      </c>
      <c r="H12" s="305"/>
      <c r="I12" s="305"/>
      <c r="J12" s="306">
        <f>SUM(J14+J23+J33+J41+O6+O20+O31)</f>
        <v>31210</v>
      </c>
      <c r="K12" s="1"/>
      <c r="L12" s="112" t="s">
        <v>50</v>
      </c>
      <c r="M12" s="113" t="s">
        <v>113</v>
      </c>
      <c r="N12" s="108" t="s">
        <v>94</v>
      </c>
      <c r="O12" s="108">
        <v>1227</v>
      </c>
    </row>
    <row r="13" spans="2:15" ht="17.100000000000001" customHeight="1" thickBot="1">
      <c r="B13" s="112">
        <v>5</v>
      </c>
      <c r="C13" s="113" t="s">
        <v>114</v>
      </c>
      <c r="D13" s="108" t="s">
        <v>103</v>
      </c>
      <c r="E13" s="120">
        <v>250</v>
      </c>
      <c r="F13" s="124"/>
      <c r="G13" s="288"/>
      <c r="H13" s="289"/>
      <c r="I13" s="289"/>
      <c r="J13" s="307"/>
      <c r="K13" s="124"/>
      <c r="L13" s="112">
        <v>7</v>
      </c>
      <c r="M13" s="113" t="s">
        <v>115</v>
      </c>
      <c r="N13" s="108" t="s">
        <v>103</v>
      </c>
      <c r="O13" s="108">
        <v>255</v>
      </c>
    </row>
    <row r="14" spans="2:15" ht="17.100000000000001" customHeight="1" thickTop="1">
      <c r="B14" s="112">
        <v>6</v>
      </c>
      <c r="C14" s="113" t="s">
        <v>116</v>
      </c>
      <c r="D14" s="108" t="s">
        <v>103</v>
      </c>
      <c r="E14" s="120">
        <v>289</v>
      </c>
      <c r="F14" s="125"/>
      <c r="G14" s="109" t="s">
        <v>100</v>
      </c>
      <c r="H14" s="110" t="s">
        <v>117</v>
      </c>
      <c r="I14" s="126" t="s">
        <v>97</v>
      </c>
      <c r="J14" s="127">
        <f>SUM(J15:J21)</f>
        <v>3250</v>
      </c>
      <c r="K14" s="1"/>
      <c r="L14" s="112">
        <v>8</v>
      </c>
      <c r="M14" s="113" t="s">
        <v>118</v>
      </c>
      <c r="N14" s="108" t="s">
        <v>103</v>
      </c>
      <c r="O14" s="108">
        <v>154</v>
      </c>
    </row>
    <row r="15" spans="2:15" ht="17.100000000000001" customHeight="1">
      <c r="B15" s="112">
        <v>7</v>
      </c>
      <c r="C15" s="113" t="s">
        <v>119</v>
      </c>
      <c r="D15" s="108" t="s">
        <v>94</v>
      </c>
      <c r="E15" s="120">
        <v>690</v>
      </c>
      <c r="F15" s="125"/>
      <c r="G15" s="112">
        <v>1</v>
      </c>
      <c r="H15" s="113" t="s">
        <v>120</v>
      </c>
      <c r="I15" s="108" t="s">
        <v>103</v>
      </c>
      <c r="J15" s="120">
        <v>142</v>
      </c>
      <c r="K15" s="1"/>
      <c r="L15" s="112">
        <v>9</v>
      </c>
      <c r="M15" s="113" t="s">
        <v>121</v>
      </c>
      <c r="N15" s="108" t="s">
        <v>103</v>
      </c>
      <c r="O15" s="108">
        <v>243</v>
      </c>
    </row>
    <row r="16" spans="2:15" ht="17.100000000000001" customHeight="1" thickBot="1">
      <c r="B16" s="128"/>
      <c r="C16" s="129"/>
      <c r="D16" s="130"/>
      <c r="E16" s="131"/>
      <c r="F16" s="125"/>
      <c r="G16" s="112">
        <v>2</v>
      </c>
      <c r="H16" s="113" t="s">
        <v>122</v>
      </c>
      <c r="I16" s="108" t="s">
        <v>103</v>
      </c>
      <c r="J16" s="120">
        <v>135</v>
      </c>
      <c r="K16" s="1"/>
      <c r="L16" s="112">
        <v>10</v>
      </c>
      <c r="M16" s="113" t="s">
        <v>123</v>
      </c>
      <c r="N16" s="108" t="s">
        <v>103</v>
      </c>
      <c r="O16" s="108">
        <v>781</v>
      </c>
    </row>
    <row r="17" spans="2:15" ht="17.100000000000001" customHeight="1" thickTop="1" thickBot="1">
      <c r="B17" s="132">
        <v>8</v>
      </c>
      <c r="C17" s="133" t="s">
        <v>124</v>
      </c>
      <c r="D17" s="134" t="s">
        <v>125</v>
      </c>
      <c r="E17" s="135">
        <v>3378</v>
      </c>
      <c r="F17" s="125"/>
      <c r="G17" s="112">
        <v>3</v>
      </c>
      <c r="H17" s="113" t="s">
        <v>126</v>
      </c>
      <c r="I17" s="108" t="s">
        <v>103</v>
      </c>
      <c r="J17" s="120">
        <v>293</v>
      </c>
      <c r="K17" s="1"/>
      <c r="L17" s="128"/>
      <c r="M17" s="129"/>
      <c r="N17" s="130"/>
      <c r="O17" s="131"/>
    </row>
    <row r="18" spans="2:15" ht="17.100000000000001" customHeight="1" thickTop="1" thickBot="1">
      <c r="B18" s="105"/>
      <c r="C18" s="106"/>
      <c r="D18" s="107"/>
      <c r="E18" s="136" t="s">
        <v>22</v>
      </c>
      <c r="F18" s="137"/>
      <c r="G18" s="112">
        <v>4</v>
      </c>
      <c r="H18" s="113" t="s">
        <v>127</v>
      </c>
      <c r="I18" s="108" t="s">
        <v>103</v>
      </c>
      <c r="J18" s="120">
        <v>629</v>
      </c>
      <c r="K18" s="1"/>
      <c r="L18" s="132">
        <v>11</v>
      </c>
      <c r="M18" s="133" t="s">
        <v>123</v>
      </c>
      <c r="N18" s="134" t="s">
        <v>125</v>
      </c>
      <c r="O18" s="138">
        <v>4244</v>
      </c>
    </row>
    <row r="19" spans="2:15" ht="17.100000000000001" customHeight="1" thickTop="1">
      <c r="B19" s="139" t="s">
        <v>128</v>
      </c>
      <c r="C19" s="140" t="s">
        <v>7</v>
      </c>
      <c r="D19" s="141" t="s">
        <v>97</v>
      </c>
      <c r="E19" s="142">
        <f>SUM(E20:E25)</f>
        <v>3981</v>
      </c>
      <c r="F19" s="125"/>
      <c r="G19" s="112">
        <v>5</v>
      </c>
      <c r="H19" s="113" t="s">
        <v>127</v>
      </c>
      <c r="I19" s="108" t="s">
        <v>111</v>
      </c>
      <c r="J19" s="120">
        <v>1189</v>
      </c>
      <c r="K19" s="1"/>
      <c r="L19" s="105"/>
      <c r="M19" s="106"/>
      <c r="N19" s="107"/>
      <c r="O19" s="136" t="s">
        <v>22</v>
      </c>
    </row>
    <row r="20" spans="2:15" ht="17.100000000000001" customHeight="1">
      <c r="B20" s="112">
        <v>1</v>
      </c>
      <c r="C20" s="113" t="s">
        <v>129</v>
      </c>
      <c r="D20" s="143" t="s">
        <v>103</v>
      </c>
      <c r="E20" s="120">
        <v>387</v>
      </c>
      <c r="F20" s="125"/>
      <c r="G20" s="112">
        <v>6</v>
      </c>
      <c r="H20" s="113" t="s">
        <v>130</v>
      </c>
      <c r="I20" s="108" t="s">
        <v>94</v>
      </c>
      <c r="J20" s="120">
        <v>680</v>
      </c>
      <c r="K20" s="1"/>
      <c r="L20" s="139" t="s">
        <v>131</v>
      </c>
      <c r="M20" s="140" t="s">
        <v>16</v>
      </c>
      <c r="N20" s="141" t="s">
        <v>97</v>
      </c>
      <c r="O20" s="144">
        <f>SUM(O21:O29)</f>
        <v>4932</v>
      </c>
    </row>
    <row r="21" spans="2:15" ht="17.100000000000001" customHeight="1">
      <c r="B21" s="112">
        <v>2</v>
      </c>
      <c r="C21" s="113" t="s">
        <v>132</v>
      </c>
      <c r="D21" s="143" t="s">
        <v>94</v>
      </c>
      <c r="E21" s="120">
        <v>1524</v>
      </c>
      <c r="F21" s="125"/>
      <c r="G21" s="112">
        <v>7</v>
      </c>
      <c r="H21" s="113" t="s">
        <v>133</v>
      </c>
      <c r="I21" s="108" t="s">
        <v>103</v>
      </c>
      <c r="J21" s="120">
        <v>182</v>
      </c>
      <c r="K21" s="1"/>
      <c r="L21" s="112">
        <v>1</v>
      </c>
      <c r="M21" s="113" t="s">
        <v>134</v>
      </c>
      <c r="N21" s="108" t="s">
        <v>103</v>
      </c>
      <c r="O21" s="108">
        <v>223</v>
      </c>
    </row>
    <row r="22" spans="2:15" ht="17.100000000000001" customHeight="1">
      <c r="B22" s="112">
        <v>3</v>
      </c>
      <c r="C22" s="113" t="s">
        <v>135</v>
      </c>
      <c r="D22" s="143" t="s">
        <v>103</v>
      </c>
      <c r="E22" s="120">
        <v>432</v>
      </c>
      <c r="F22" s="125"/>
      <c r="G22" s="112"/>
      <c r="H22" s="113"/>
      <c r="I22" s="108"/>
      <c r="J22" s="120" t="s">
        <v>136</v>
      </c>
      <c r="K22" s="1"/>
      <c r="L22" s="112">
        <v>2</v>
      </c>
      <c r="M22" s="113" t="s">
        <v>137</v>
      </c>
      <c r="N22" s="108" t="s">
        <v>111</v>
      </c>
      <c r="O22" s="108">
        <v>203</v>
      </c>
    </row>
    <row r="23" spans="2:15" ht="17.100000000000001" customHeight="1">
      <c r="B23" s="112">
        <v>4</v>
      </c>
      <c r="C23" s="113" t="s">
        <v>138</v>
      </c>
      <c r="D23" s="143" t="s">
        <v>103</v>
      </c>
      <c r="E23" s="120">
        <v>342</v>
      </c>
      <c r="F23" s="125"/>
      <c r="G23" s="139" t="s">
        <v>128</v>
      </c>
      <c r="H23" s="140" t="s">
        <v>139</v>
      </c>
      <c r="I23" s="141" t="s">
        <v>97</v>
      </c>
      <c r="J23" s="144">
        <f>SUM(J24:J31)</f>
        <v>5973</v>
      </c>
      <c r="K23" s="1"/>
      <c r="L23" s="112">
        <v>3</v>
      </c>
      <c r="M23" s="113" t="s">
        <v>140</v>
      </c>
      <c r="N23" s="108" t="s">
        <v>94</v>
      </c>
      <c r="O23" s="108">
        <v>430</v>
      </c>
    </row>
    <row r="24" spans="2:15" ht="17.100000000000001" customHeight="1">
      <c r="B24" s="112">
        <v>5</v>
      </c>
      <c r="C24" s="113" t="s">
        <v>141</v>
      </c>
      <c r="D24" s="143" t="s">
        <v>94</v>
      </c>
      <c r="E24" s="120">
        <v>850</v>
      </c>
      <c r="F24" s="125"/>
      <c r="G24" s="112">
        <v>1</v>
      </c>
      <c r="H24" s="113" t="s">
        <v>142</v>
      </c>
      <c r="I24" s="108" t="s">
        <v>94</v>
      </c>
      <c r="J24" s="120">
        <v>293</v>
      </c>
      <c r="K24" s="1"/>
      <c r="L24" s="112">
        <v>4</v>
      </c>
      <c r="M24" s="113" t="s">
        <v>143</v>
      </c>
      <c r="N24" s="108" t="s">
        <v>94</v>
      </c>
      <c r="O24" s="108">
        <v>361</v>
      </c>
    </row>
    <row r="25" spans="2:15" ht="17.100000000000001" customHeight="1">
      <c r="B25" s="112">
        <v>6</v>
      </c>
      <c r="C25" s="113" t="s">
        <v>144</v>
      </c>
      <c r="D25" s="143" t="s">
        <v>94</v>
      </c>
      <c r="E25" s="120">
        <v>446</v>
      </c>
      <c r="F25" s="125"/>
      <c r="G25" s="112">
        <v>2</v>
      </c>
      <c r="H25" s="113" t="s">
        <v>145</v>
      </c>
      <c r="I25" s="108" t="s">
        <v>103</v>
      </c>
      <c r="J25" s="120">
        <v>211</v>
      </c>
      <c r="K25" s="1"/>
      <c r="L25" s="112">
        <v>5</v>
      </c>
      <c r="M25" s="113" t="s">
        <v>146</v>
      </c>
      <c r="N25" s="108" t="s">
        <v>103</v>
      </c>
      <c r="O25" s="108">
        <v>366</v>
      </c>
    </row>
    <row r="26" spans="2:15" ht="17.100000000000001" customHeight="1">
      <c r="B26" s="112"/>
      <c r="C26" s="113"/>
      <c r="D26" s="108"/>
      <c r="E26" s="136"/>
      <c r="F26" s="137"/>
      <c r="G26" s="112">
        <v>3</v>
      </c>
      <c r="H26" s="113" t="s">
        <v>147</v>
      </c>
      <c r="I26" s="108" t="s">
        <v>94</v>
      </c>
      <c r="J26" s="120">
        <v>1426</v>
      </c>
      <c r="K26" s="1"/>
      <c r="L26" s="112">
        <v>6</v>
      </c>
      <c r="M26" s="113" t="s">
        <v>148</v>
      </c>
      <c r="N26" s="108" t="s">
        <v>94</v>
      </c>
      <c r="O26" s="108">
        <v>1451</v>
      </c>
    </row>
    <row r="27" spans="2:15" ht="17.100000000000001" customHeight="1">
      <c r="B27" s="139" t="s">
        <v>149</v>
      </c>
      <c r="C27" s="140" t="s">
        <v>9</v>
      </c>
      <c r="D27" s="141" t="s">
        <v>97</v>
      </c>
      <c r="E27" s="144">
        <f>SUM(E28:E32)</f>
        <v>1257</v>
      </c>
      <c r="F27" s="125"/>
      <c r="G27" s="112">
        <v>4</v>
      </c>
      <c r="H27" s="113" t="s">
        <v>150</v>
      </c>
      <c r="I27" s="108" t="s">
        <v>103</v>
      </c>
      <c r="J27" s="120">
        <v>518</v>
      </c>
      <c r="K27" s="1"/>
      <c r="L27" s="112">
        <v>7</v>
      </c>
      <c r="M27" s="113" t="s">
        <v>151</v>
      </c>
      <c r="N27" s="108" t="s">
        <v>103</v>
      </c>
      <c r="O27" s="108">
        <v>193</v>
      </c>
    </row>
    <row r="28" spans="2:15" ht="17.100000000000001" customHeight="1">
      <c r="B28" s="112">
        <v>1</v>
      </c>
      <c r="C28" s="113" t="s">
        <v>152</v>
      </c>
      <c r="D28" s="108" t="s">
        <v>94</v>
      </c>
      <c r="E28" s="120">
        <v>235</v>
      </c>
      <c r="F28" s="125"/>
      <c r="G28" s="112">
        <v>5</v>
      </c>
      <c r="H28" s="113" t="s">
        <v>150</v>
      </c>
      <c r="I28" s="108" t="s">
        <v>111</v>
      </c>
      <c r="J28" s="120">
        <v>2344</v>
      </c>
      <c r="K28" s="1"/>
      <c r="L28" s="112">
        <v>8</v>
      </c>
      <c r="M28" s="113" t="s">
        <v>153</v>
      </c>
      <c r="N28" s="108" t="s">
        <v>103</v>
      </c>
      <c r="O28" s="108">
        <v>405</v>
      </c>
    </row>
    <row r="29" spans="2:15" ht="17.100000000000001" customHeight="1">
      <c r="B29" s="112">
        <v>2</v>
      </c>
      <c r="C29" s="113" t="s">
        <v>154</v>
      </c>
      <c r="D29" s="108" t="s">
        <v>103</v>
      </c>
      <c r="E29" s="120">
        <v>111</v>
      </c>
      <c r="F29" s="125"/>
      <c r="G29" s="112">
        <v>6</v>
      </c>
      <c r="H29" s="113" t="s">
        <v>155</v>
      </c>
      <c r="I29" s="108" t="s">
        <v>94</v>
      </c>
      <c r="J29" s="120">
        <v>438</v>
      </c>
      <c r="K29" s="1"/>
      <c r="L29" s="112">
        <v>9</v>
      </c>
      <c r="M29" s="113" t="s">
        <v>153</v>
      </c>
      <c r="N29" s="108" t="s">
        <v>111</v>
      </c>
      <c r="O29" s="108">
        <v>1300</v>
      </c>
    </row>
    <row r="30" spans="2:15" ht="17.100000000000001" customHeight="1">
      <c r="B30" s="112">
        <v>3</v>
      </c>
      <c r="C30" s="113" t="s">
        <v>156</v>
      </c>
      <c r="D30" s="108" t="s">
        <v>94</v>
      </c>
      <c r="E30" s="120">
        <v>171</v>
      </c>
      <c r="F30" s="125"/>
      <c r="G30" s="112">
        <v>7</v>
      </c>
      <c r="H30" s="113" t="s">
        <v>157</v>
      </c>
      <c r="I30" s="108" t="s">
        <v>103</v>
      </c>
      <c r="J30" s="120">
        <v>450</v>
      </c>
      <c r="K30" s="1"/>
      <c r="L30" s="112"/>
      <c r="M30" s="113"/>
      <c r="N30" s="108"/>
      <c r="O30" s="120"/>
    </row>
    <row r="31" spans="2:15" ht="17.100000000000001" customHeight="1">
      <c r="B31" s="112">
        <v>4</v>
      </c>
      <c r="C31" s="113" t="s">
        <v>158</v>
      </c>
      <c r="D31" s="108" t="s">
        <v>94</v>
      </c>
      <c r="E31" s="120">
        <v>278</v>
      </c>
      <c r="F31" s="125"/>
      <c r="G31" s="112">
        <v>8</v>
      </c>
      <c r="H31" s="113" t="s">
        <v>159</v>
      </c>
      <c r="I31" s="108" t="s">
        <v>103</v>
      </c>
      <c r="J31" s="120">
        <v>293</v>
      </c>
      <c r="K31" s="1"/>
      <c r="L31" s="139" t="s">
        <v>160</v>
      </c>
      <c r="M31" s="140" t="s">
        <v>17</v>
      </c>
      <c r="N31" s="141" t="s">
        <v>97</v>
      </c>
      <c r="O31" s="144">
        <f>SUM(O32:O41)</f>
        <v>4351</v>
      </c>
    </row>
    <row r="32" spans="2:15" ht="17.100000000000001" customHeight="1">
      <c r="B32" s="112">
        <v>5</v>
      </c>
      <c r="C32" s="113" t="s">
        <v>161</v>
      </c>
      <c r="D32" s="108" t="s">
        <v>94</v>
      </c>
      <c r="E32" s="120">
        <v>462</v>
      </c>
      <c r="F32" s="137"/>
      <c r="G32" s="112"/>
      <c r="H32" s="113"/>
      <c r="I32" s="108"/>
      <c r="J32" s="120"/>
      <c r="K32" s="1"/>
      <c r="L32" s="112">
        <v>1</v>
      </c>
      <c r="M32" s="113" t="s">
        <v>162</v>
      </c>
      <c r="N32" s="108" t="s">
        <v>103</v>
      </c>
      <c r="O32" s="108">
        <v>265</v>
      </c>
    </row>
    <row r="33" spans="2:15" ht="17.100000000000001" customHeight="1">
      <c r="B33" s="112"/>
      <c r="C33" s="113"/>
      <c r="D33" s="108"/>
      <c r="E33" s="120"/>
      <c r="F33" s="125"/>
      <c r="G33" s="139" t="s">
        <v>149</v>
      </c>
      <c r="H33" s="140" t="s">
        <v>12</v>
      </c>
      <c r="I33" s="141" t="s">
        <v>97</v>
      </c>
      <c r="J33" s="144">
        <f>SUM(J34:J39)</f>
        <v>2386</v>
      </c>
      <c r="K33" s="1"/>
      <c r="L33" s="112">
        <v>2</v>
      </c>
      <c r="M33" s="113" t="s">
        <v>163</v>
      </c>
      <c r="N33" s="108" t="s">
        <v>94</v>
      </c>
      <c r="O33" s="108">
        <v>461</v>
      </c>
    </row>
    <row r="34" spans="2:15" ht="17.100000000000001" customHeight="1">
      <c r="B34" s="139" t="s">
        <v>164</v>
      </c>
      <c r="C34" s="140" t="s">
        <v>165</v>
      </c>
      <c r="D34" s="141" t="s">
        <v>97</v>
      </c>
      <c r="E34" s="144">
        <f>SUM(E35:E39)</f>
        <v>3600</v>
      </c>
      <c r="F34" s="125"/>
      <c r="G34" s="112">
        <v>1</v>
      </c>
      <c r="H34" s="113" t="s">
        <v>166</v>
      </c>
      <c r="I34" s="108" t="s">
        <v>103</v>
      </c>
      <c r="J34" s="120">
        <v>186</v>
      </c>
      <c r="K34" s="1"/>
      <c r="L34" s="112">
        <v>3</v>
      </c>
      <c r="M34" s="113" t="s">
        <v>167</v>
      </c>
      <c r="N34" s="108" t="s">
        <v>103</v>
      </c>
      <c r="O34" s="108">
        <v>126</v>
      </c>
    </row>
    <row r="35" spans="2:15" ht="17.100000000000001" customHeight="1">
      <c r="B35" s="112">
        <v>1</v>
      </c>
      <c r="C35" s="113" t="s">
        <v>168</v>
      </c>
      <c r="D35" s="108" t="s">
        <v>94</v>
      </c>
      <c r="E35" s="120">
        <v>623</v>
      </c>
      <c r="F35" s="125"/>
      <c r="G35" s="112">
        <v>2</v>
      </c>
      <c r="H35" s="113" t="s">
        <v>169</v>
      </c>
      <c r="I35" s="108" t="s">
        <v>103</v>
      </c>
      <c r="J35" s="120">
        <v>327</v>
      </c>
      <c r="K35" s="1"/>
      <c r="L35" s="112">
        <v>4</v>
      </c>
      <c r="M35" s="113" t="s">
        <v>170</v>
      </c>
      <c r="N35" s="108" t="s">
        <v>94</v>
      </c>
      <c r="O35" s="108">
        <v>1303</v>
      </c>
    </row>
    <row r="36" spans="2:15" ht="17.100000000000001" customHeight="1">
      <c r="B36" s="112">
        <v>2</v>
      </c>
      <c r="C36" s="113" t="s">
        <v>171</v>
      </c>
      <c r="D36" s="108" t="s">
        <v>94</v>
      </c>
      <c r="E36" s="120">
        <v>1196</v>
      </c>
      <c r="F36" s="125"/>
      <c r="G36" s="112">
        <v>3</v>
      </c>
      <c r="H36" s="113" t="s">
        <v>172</v>
      </c>
      <c r="I36" s="108" t="s">
        <v>103</v>
      </c>
      <c r="J36" s="120">
        <v>221</v>
      </c>
      <c r="K36" s="1"/>
      <c r="L36" s="112">
        <v>5</v>
      </c>
      <c r="M36" s="113" t="s">
        <v>173</v>
      </c>
      <c r="N36" s="108" t="s">
        <v>111</v>
      </c>
      <c r="O36" s="108">
        <v>89</v>
      </c>
    </row>
    <row r="37" spans="2:15" ht="17.100000000000001" customHeight="1">
      <c r="B37" s="112">
        <v>3</v>
      </c>
      <c r="C37" s="113" t="s">
        <v>174</v>
      </c>
      <c r="D37" s="108" t="s">
        <v>103</v>
      </c>
      <c r="E37" s="120">
        <v>266</v>
      </c>
      <c r="F37" s="125"/>
      <c r="G37" s="112">
        <v>4</v>
      </c>
      <c r="H37" s="113" t="s">
        <v>175</v>
      </c>
      <c r="I37" s="108" t="s">
        <v>103</v>
      </c>
      <c r="J37" s="120">
        <v>154</v>
      </c>
      <c r="K37" s="1"/>
      <c r="L37" s="112">
        <v>6</v>
      </c>
      <c r="M37" s="113" t="s">
        <v>176</v>
      </c>
      <c r="N37" s="108" t="s">
        <v>103</v>
      </c>
      <c r="O37" s="108">
        <v>155</v>
      </c>
    </row>
    <row r="38" spans="2:15" ht="17.100000000000001" customHeight="1">
      <c r="B38" s="112">
        <v>4</v>
      </c>
      <c r="C38" s="113" t="s">
        <v>177</v>
      </c>
      <c r="D38" s="108" t="s">
        <v>94</v>
      </c>
      <c r="E38" s="120">
        <v>1222</v>
      </c>
      <c r="F38" s="125"/>
      <c r="G38" s="112">
        <v>5</v>
      </c>
      <c r="H38" s="113" t="s">
        <v>178</v>
      </c>
      <c r="I38" s="108" t="s">
        <v>94</v>
      </c>
      <c r="J38" s="120">
        <v>1262</v>
      </c>
      <c r="K38" s="1"/>
      <c r="L38" s="112">
        <v>7</v>
      </c>
      <c r="M38" s="113" t="s">
        <v>179</v>
      </c>
      <c r="N38" s="108" t="s">
        <v>103</v>
      </c>
      <c r="O38" s="108">
        <v>229</v>
      </c>
    </row>
    <row r="39" spans="2:15" ht="17.100000000000001" customHeight="1">
      <c r="B39" s="112">
        <v>5</v>
      </c>
      <c r="C39" s="113" t="s">
        <v>180</v>
      </c>
      <c r="D39" s="108" t="s">
        <v>103</v>
      </c>
      <c r="E39" s="120">
        <v>293</v>
      </c>
      <c r="F39" s="125"/>
      <c r="G39" s="112">
        <v>6</v>
      </c>
      <c r="H39" s="113" t="s">
        <v>181</v>
      </c>
      <c r="I39" s="108" t="s">
        <v>94</v>
      </c>
      <c r="J39" s="120">
        <v>236</v>
      </c>
      <c r="K39" s="1"/>
      <c r="L39" s="112">
        <v>8</v>
      </c>
      <c r="M39" s="113" t="s">
        <v>182</v>
      </c>
      <c r="N39" s="108" t="s">
        <v>103</v>
      </c>
      <c r="O39" s="108">
        <v>232</v>
      </c>
    </row>
    <row r="40" spans="2:15" ht="17.100000000000001" customHeight="1">
      <c r="B40" s="112"/>
      <c r="C40" s="113"/>
      <c r="D40" s="108"/>
      <c r="E40" s="120"/>
      <c r="F40" s="125"/>
      <c r="G40" s="112"/>
      <c r="H40" s="113"/>
      <c r="I40" s="108"/>
      <c r="J40" s="120"/>
      <c r="K40" s="1"/>
      <c r="L40" s="112">
        <v>9</v>
      </c>
      <c r="M40" s="113" t="s">
        <v>183</v>
      </c>
      <c r="N40" s="108" t="s">
        <v>103</v>
      </c>
      <c r="O40" s="108">
        <v>378</v>
      </c>
    </row>
    <row r="41" spans="2:15" ht="17.100000000000001" customHeight="1">
      <c r="B41" s="139" t="s">
        <v>95</v>
      </c>
      <c r="C41" s="140" t="s">
        <v>11</v>
      </c>
      <c r="D41" s="141" t="s">
        <v>97</v>
      </c>
      <c r="E41" s="144">
        <f>SUM(E42+E43+E44+J6+J7)</f>
        <v>1534</v>
      </c>
      <c r="F41" s="125"/>
      <c r="G41" s="109" t="s">
        <v>164</v>
      </c>
      <c r="H41" s="110" t="s">
        <v>13</v>
      </c>
      <c r="I41" s="126" t="s">
        <v>97</v>
      </c>
      <c r="J41" s="144">
        <f>SUM(J42:J44)</f>
        <v>1812</v>
      </c>
      <c r="K41" s="1"/>
      <c r="L41" s="145">
        <v>10</v>
      </c>
      <c r="M41" s="130" t="s">
        <v>183</v>
      </c>
      <c r="N41" s="146" t="s">
        <v>111</v>
      </c>
      <c r="O41" s="108">
        <v>1113</v>
      </c>
    </row>
    <row r="42" spans="2:15" ht="17.100000000000001" customHeight="1" thickBot="1">
      <c r="B42" s="112">
        <v>1</v>
      </c>
      <c r="C42" s="113" t="s">
        <v>184</v>
      </c>
      <c r="D42" s="108" t="s">
        <v>103</v>
      </c>
      <c r="E42" s="120">
        <v>180</v>
      </c>
      <c r="F42" s="125"/>
      <c r="G42" s="112">
        <v>1</v>
      </c>
      <c r="H42" s="113" t="s">
        <v>185</v>
      </c>
      <c r="I42" s="108" t="s">
        <v>94</v>
      </c>
      <c r="J42" s="120">
        <v>490</v>
      </c>
      <c r="K42" s="1"/>
      <c r="L42" s="147"/>
      <c r="M42" s="148"/>
      <c r="N42" s="149"/>
      <c r="O42" s="150"/>
    </row>
    <row r="43" spans="2:15" ht="17.100000000000001" customHeight="1" thickTop="1" thickBot="1">
      <c r="B43" s="112">
        <v>2</v>
      </c>
      <c r="C43" s="113" t="s">
        <v>186</v>
      </c>
      <c r="D43" s="108" t="s">
        <v>94</v>
      </c>
      <c r="E43" s="120">
        <v>171</v>
      </c>
      <c r="F43" s="125"/>
      <c r="G43" s="112">
        <v>2</v>
      </c>
      <c r="H43" s="113" t="s">
        <v>187</v>
      </c>
      <c r="I43" s="108" t="s">
        <v>94</v>
      </c>
      <c r="J43" s="120">
        <v>240</v>
      </c>
      <c r="K43" s="1"/>
      <c r="L43" s="292" t="s">
        <v>188</v>
      </c>
      <c r="M43" s="293"/>
      <c r="N43" s="296" t="s">
        <v>189</v>
      </c>
      <c r="O43" s="298">
        <f>SUM(E8+E19+E27+E34+E41+J14+J23+J33+J41+O6+O20+O31)</f>
        <v>47115</v>
      </c>
    </row>
    <row r="44" spans="2:15" ht="17.100000000000001" customHeight="1" thickTop="1" thickBot="1">
      <c r="B44" s="116">
        <v>3</v>
      </c>
      <c r="C44" s="117" t="s">
        <v>190</v>
      </c>
      <c r="D44" s="118" t="s">
        <v>103</v>
      </c>
      <c r="E44" s="119">
        <v>141</v>
      </c>
      <c r="F44" s="125"/>
      <c r="G44" s="151">
        <v>3</v>
      </c>
      <c r="H44" s="152" t="s">
        <v>191</v>
      </c>
      <c r="I44" s="153" t="s">
        <v>94</v>
      </c>
      <c r="J44" s="119">
        <v>1082</v>
      </c>
      <c r="K44" s="1"/>
      <c r="L44" s="294"/>
      <c r="M44" s="295"/>
      <c r="N44" s="297"/>
      <c r="O44" s="299"/>
    </row>
    <row r="45" spans="2:15" ht="15" customHeight="1">
      <c r="B45" s="125"/>
      <c r="C45" s="154"/>
      <c r="D45" s="155"/>
      <c r="E45" s="156"/>
      <c r="F45" s="157"/>
      <c r="G45" s="154"/>
      <c r="H45" s="157"/>
      <c r="I45" s="158"/>
      <c r="J45" s="1"/>
      <c r="K45" s="1"/>
      <c r="L45" s="159"/>
      <c r="M45" s="159"/>
      <c r="N45" s="159"/>
      <c r="O45" s="159"/>
    </row>
    <row r="46" spans="2:15" ht="15" customHeight="1">
      <c r="B46" s="125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1"/>
      <c r="M50" s="162"/>
      <c r="N50" s="163"/>
      <c r="O50" s="163"/>
    </row>
    <row r="51" spans="2:15" ht="15" customHeight="1"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2"/>
      <c r="N51" s="163"/>
      <c r="O51" s="16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I1" zoomScaleNormal="100" workbookViewId="0">
      <selection activeCell="T1" sqref="T1"/>
    </sheetView>
  </sheetViews>
  <sheetFormatPr defaultRowHeight="14.25"/>
  <cols>
    <col min="1" max="8" width="9.140625" style="165" customWidth="1"/>
    <col min="9" max="9" width="15.28515625" style="165" customWidth="1"/>
    <col min="10" max="10" width="12.5703125" style="165" customWidth="1"/>
    <col min="11" max="11" width="14.42578125" style="165" customWidth="1"/>
    <col min="12" max="27" width="9.140625" style="165" customWidth="1"/>
    <col min="28" max="16384" width="9.140625" style="173"/>
  </cols>
  <sheetData>
    <row r="1" spans="1:31" s="167" customFormat="1" ht="12.7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</row>
    <row r="2" spans="1:31" s="167" customFormat="1" ht="12.75">
      <c r="A2" s="165"/>
      <c r="B2" s="165" t="s">
        <v>193</v>
      </c>
      <c r="C2" s="165" t="s">
        <v>194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</row>
    <row r="3" spans="1:31" s="167" customFormat="1" ht="12.75">
      <c r="A3" s="165"/>
      <c r="B3" s="165" t="s">
        <v>195</v>
      </c>
      <c r="C3" s="165">
        <v>59805</v>
      </c>
      <c r="D3" s="165"/>
      <c r="F3" s="165"/>
      <c r="G3" s="165"/>
      <c r="H3" s="165"/>
      <c r="I3" s="165"/>
      <c r="J3" s="165" t="s">
        <v>196</v>
      </c>
      <c r="K3" s="165" t="s">
        <v>197</v>
      </c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</row>
    <row r="4" spans="1:31" s="167" customFormat="1" ht="12.75">
      <c r="A4" s="165"/>
      <c r="B4" s="165" t="s">
        <v>198</v>
      </c>
      <c r="C4" s="165">
        <v>63511</v>
      </c>
      <c r="D4" s="165"/>
      <c r="I4" s="165" t="s">
        <v>199</v>
      </c>
      <c r="J4" s="165">
        <v>6496</v>
      </c>
      <c r="K4" s="165">
        <v>7000</v>
      </c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</row>
    <row r="5" spans="1:31" s="167" customFormat="1" ht="12.75">
      <c r="A5" s="165"/>
      <c r="B5" s="165" t="s">
        <v>200</v>
      </c>
      <c r="C5" s="165">
        <v>62605</v>
      </c>
      <c r="D5" s="165"/>
      <c r="F5" s="165"/>
      <c r="G5" s="165" t="s">
        <v>201</v>
      </c>
      <c r="I5" s="165" t="s">
        <v>202</v>
      </c>
      <c r="J5" s="165">
        <v>6274</v>
      </c>
      <c r="K5" s="165">
        <v>6562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1:31" s="167" customFormat="1" ht="12.75">
      <c r="A6" s="165"/>
      <c r="B6" s="165" t="s">
        <v>203</v>
      </c>
      <c r="C6" s="165">
        <v>59745</v>
      </c>
      <c r="D6" s="165"/>
      <c r="F6" s="165" t="s">
        <v>204</v>
      </c>
      <c r="G6" s="165">
        <v>2770</v>
      </c>
      <c r="I6" s="165" t="s">
        <v>205</v>
      </c>
      <c r="J6" s="165">
        <v>8596</v>
      </c>
      <c r="K6" s="165">
        <v>7507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</row>
    <row r="7" spans="1:31" s="167" customFormat="1" ht="12.75">
      <c r="A7" s="165"/>
      <c r="B7" s="165" t="s">
        <v>206</v>
      </c>
      <c r="C7" s="165">
        <v>56326</v>
      </c>
      <c r="D7" s="165"/>
      <c r="F7" s="165" t="s">
        <v>207</v>
      </c>
      <c r="G7" s="165">
        <v>2965</v>
      </c>
      <c r="I7" s="165" t="s">
        <v>208</v>
      </c>
      <c r="J7" s="165">
        <v>8960</v>
      </c>
      <c r="K7" s="165">
        <v>8026</v>
      </c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</row>
    <row r="8" spans="1:31" s="167" customFormat="1" ht="12.75">
      <c r="A8" s="165"/>
      <c r="B8" s="165" t="s">
        <v>209</v>
      </c>
      <c r="C8" s="165">
        <v>53088</v>
      </c>
      <c r="D8" s="165"/>
      <c r="F8" s="165" t="s">
        <v>210</v>
      </c>
      <c r="G8" s="165">
        <v>3354</v>
      </c>
      <c r="I8" s="165" t="s">
        <v>211</v>
      </c>
      <c r="J8" s="165">
        <v>7295</v>
      </c>
      <c r="K8" s="165">
        <v>6144</v>
      </c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</row>
    <row r="9" spans="1:31" s="167" customFormat="1" ht="12.75">
      <c r="A9" s="165"/>
      <c r="B9" s="165" t="s">
        <v>212</v>
      </c>
      <c r="C9" s="165">
        <v>50542</v>
      </c>
      <c r="D9" s="165"/>
      <c r="F9" s="165" t="s">
        <v>213</v>
      </c>
      <c r="G9" s="165">
        <v>2593</v>
      </c>
      <c r="I9" s="165" t="s">
        <v>214</v>
      </c>
      <c r="J9" s="165">
        <v>7815</v>
      </c>
      <c r="K9" s="165">
        <v>6770</v>
      </c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</row>
    <row r="10" spans="1:31" s="167" customFormat="1" ht="12.75">
      <c r="A10" s="165"/>
      <c r="B10" s="165" t="s">
        <v>215</v>
      </c>
      <c r="C10" s="165">
        <v>49497</v>
      </c>
      <c r="D10" s="165"/>
      <c r="F10" s="165" t="s">
        <v>216</v>
      </c>
      <c r="G10" s="165">
        <v>1808</v>
      </c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</row>
    <row r="11" spans="1:31" s="167" customFormat="1" ht="12.75">
      <c r="A11" s="165"/>
      <c r="B11" s="165" t="s">
        <v>217</v>
      </c>
      <c r="C11" s="165">
        <v>48346</v>
      </c>
      <c r="D11" s="165"/>
      <c r="F11" s="165" t="s">
        <v>195</v>
      </c>
      <c r="G11" s="165">
        <v>1613</v>
      </c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</row>
    <row r="12" spans="1:31" s="167" customFormat="1" ht="12.75">
      <c r="A12" s="165"/>
      <c r="B12" s="165" t="s">
        <v>218</v>
      </c>
      <c r="C12" s="165">
        <v>47412</v>
      </c>
      <c r="D12" s="165"/>
      <c r="F12" s="165"/>
      <c r="G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</row>
    <row r="13" spans="1:31" s="167" customFormat="1" ht="12.75">
      <c r="A13" s="165"/>
      <c r="B13" s="165" t="s">
        <v>219</v>
      </c>
      <c r="C13" s="165">
        <v>46323</v>
      </c>
      <c r="D13" s="165"/>
      <c r="F13" s="165" t="s">
        <v>215</v>
      </c>
      <c r="G13" s="165">
        <v>3109</v>
      </c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</row>
    <row r="14" spans="1:31" s="167" customFormat="1" ht="12.75">
      <c r="A14" s="165"/>
      <c r="B14" s="165" t="s">
        <v>220</v>
      </c>
      <c r="C14" s="165">
        <v>46611</v>
      </c>
      <c r="D14" s="165"/>
      <c r="F14" s="165" t="s">
        <v>217</v>
      </c>
      <c r="G14" s="165">
        <v>3274</v>
      </c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</row>
    <row r="15" spans="1:31" s="167" customFormat="1" ht="12.75">
      <c r="A15" s="165"/>
      <c r="B15" s="165" t="s">
        <v>221</v>
      </c>
      <c r="C15" s="165">
        <v>47115</v>
      </c>
      <c r="D15" s="165"/>
      <c r="F15" s="165" t="s">
        <v>218</v>
      </c>
      <c r="G15" s="165">
        <v>3795</v>
      </c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</row>
    <row r="16" spans="1:31" s="167" customFormat="1" ht="12.75">
      <c r="A16" s="165"/>
      <c r="B16" s="165"/>
      <c r="F16" s="165" t="s">
        <v>219</v>
      </c>
      <c r="G16" s="165">
        <v>3106</v>
      </c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E16" s="168"/>
    </row>
    <row r="17" spans="1:31" s="167" customFormat="1" ht="12.75">
      <c r="A17" s="165"/>
      <c r="B17" s="165"/>
      <c r="C17" s="165"/>
      <c r="D17" s="165"/>
      <c r="F17" s="165" t="s">
        <v>220</v>
      </c>
      <c r="G17" s="165">
        <v>1871</v>
      </c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E17" s="168"/>
    </row>
    <row r="18" spans="1:31" s="167" customFormat="1" ht="12.75">
      <c r="A18" s="165"/>
      <c r="B18" s="165"/>
      <c r="C18" s="165"/>
      <c r="D18" s="165"/>
      <c r="F18" s="165" t="s">
        <v>221</v>
      </c>
      <c r="G18" s="165">
        <v>1899</v>
      </c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E18" s="168"/>
    </row>
    <row r="19" spans="1:31" s="167" customFormat="1" ht="12.75">
      <c r="A19" s="165"/>
      <c r="B19" s="165"/>
      <c r="C19" s="165"/>
      <c r="D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E19" s="168"/>
    </row>
    <row r="20" spans="1:31" s="167" customFormat="1" ht="12.75">
      <c r="A20" s="165"/>
      <c r="B20" s="165"/>
      <c r="C20" s="165"/>
      <c r="D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E20" s="168"/>
    </row>
    <row r="21" spans="1:31" s="167" customFormat="1" ht="12.75">
      <c r="A21" s="165"/>
      <c r="B21" s="165"/>
      <c r="C21" s="165"/>
      <c r="D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E21" s="168"/>
    </row>
    <row r="22" spans="1:31" s="167" customFormat="1" ht="12.75">
      <c r="A22" s="165"/>
      <c r="B22" s="165">
        <v>2489</v>
      </c>
      <c r="C22" s="165"/>
      <c r="D22" s="165"/>
      <c r="E22" s="165"/>
      <c r="F22" s="165"/>
      <c r="G22" s="165"/>
      <c r="H22" s="165"/>
      <c r="I22" s="165"/>
      <c r="J22" s="169" t="s">
        <v>222</v>
      </c>
      <c r="K22" s="168">
        <f t="shared" ref="K22:K34" si="0">B22/B$35</f>
        <v>0.3831588669950739</v>
      </c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E22" s="168"/>
    </row>
    <row r="23" spans="1:31" s="167" customFormat="1" ht="12.75">
      <c r="A23" s="165"/>
      <c r="B23" s="165">
        <v>274</v>
      </c>
      <c r="C23" s="165"/>
      <c r="D23" s="165"/>
      <c r="E23" s="165"/>
      <c r="F23" s="165"/>
      <c r="G23" s="165"/>
      <c r="H23" s="165"/>
      <c r="I23" s="165"/>
      <c r="J23" s="169" t="s">
        <v>223</v>
      </c>
      <c r="K23" s="168">
        <f t="shared" si="0"/>
        <v>4.2179802955665022E-2</v>
      </c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E23" s="168"/>
    </row>
    <row r="24" spans="1:31" s="167" customFormat="1" ht="12.75">
      <c r="A24" s="165"/>
      <c r="B24" s="165">
        <v>284</v>
      </c>
      <c r="C24" s="165"/>
      <c r="D24" s="165"/>
      <c r="E24" s="165"/>
      <c r="F24" s="165"/>
      <c r="G24" s="165"/>
      <c r="H24" s="165"/>
      <c r="I24" s="165"/>
      <c r="J24" s="169" t="s">
        <v>224</v>
      </c>
      <c r="K24" s="168">
        <f t="shared" si="0"/>
        <v>4.3719211822660101E-2</v>
      </c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E24" s="168"/>
    </row>
    <row r="25" spans="1:31" s="167" customFormat="1" ht="12" customHeight="1">
      <c r="A25" s="165"/>
      <c r="B25" s="165">
        <v>22</v>
      </c>
      <c r="C25" s="165"/>
      <c r="D25" s="165"/>
      <c r="E25" s="165"/>
      <c r="F25" s="165"/>
      <c r="G25" s="165"/>
      <c r="H25" s="165"/>
      <c r="I25" s="165"/>
      <c r="J25" s="170" t="s">
        <v>225</v>
      </c>
      <c r="K25" s="168">
        <f t="shared" si="0"/>
        <v>3.3866995073891628E-3</v>
      </c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E25" s="168"/>
    </row>
    <row r="26" spans="1:31" s="167" customFormat="1" ht="12.75">
      <c r="A26" s="165"/>
      <c r="B26" s="165">
        <v>3</v>
      </c>
      <c r="C26" s="165"/>
      <c r="D26" s="165"/>
      <c r="E26" s="165"/>
      <c r="F26" s="165"/>
      <c r="G26" s="165"/>
      <c r="H26" s="165"/>
      <c r="I26" s="165"/>
      <c r="J26" s="169" t="s">
        <v>226</v>
      </c>
      <c r="K26" s="168">
        <f t="shared" si="0"/>
        <v>4.6182266009852215E-4</v>
      </c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E26" s="168"/>
    </row>
    <row r="27" spans="1:31" s="167" customFormat="1" ht="12.75">
      <c r="A27" s="165"/>
      <c r="B27" s="165">
        <v>63</v>
      </c>
      <c r="C27" s="165"/>
      <c r="D27" s="165"/>
      <c r="E27" s="165"/>
      <c r="F27" s="165"/>
      <c r="G27" s="165"/>
      <c r="H27" s="165"/>
      <c r="I27" s="165"/>
      <c r="J27" s="171" t="s">
        <v>227</v>
      </c>
      <c r="K27" s="168">
        <f t="shared" si="0"/>
        <v>9.6982758620689658E-3</v>
      </c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E27" s="168"/>
    </row>
    <row r="28" spans="1:31" s="167" customFormat="1" ht="12.75">
      <c r="A28" s="165"/>
      <c r="B28" s="165">
        <v>240</v>
      </c>
      <c r="C28" s="165"/>
      <c r="D28" s="165"/>
      <c r="E28" s="165"/>
      <c r="F28" s="165"/>
      <c r="G28" s="165"/>
      <c r="H28" s="165"/>
      <c r="I28" s="165"/>
      <c r="J28" s="171" t="s">
        <v>228</v>
      </c>
      <c r="K28" s="168">
        <f t="shared" si="0"/>
        <v>3.6945812807881777E-2</v>
      </c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E28" s="168"/>
    </row>
    <row r="29" spans="1:31" s="167" customFormat="1" ht="12.75">
      <c r="A29" s="165"/>
      <c r="B29" s="165">
        <v>54</v>
      </c>
      <c r="C29" s="165"/>
      <c r="D29" s="165"/>
      <c r="E29" s="165"/>
      <c r="F29" s="165"/>
      <c r="G29" s="165"/>
      <c r="H29" s="165"/>
      <c r="I29" s="165"/>
      <c r="J29" s="171" t="s">
        <v>229</v>
      </c>
      <c r="K29" s="168">
        <f t="shared" si="0"/>
        <v>8.3128078817733993E-3</v>
      </c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E29" s="168"/>
    </row>
    <row r="30" spans="1:31" s="167" customFormat="1" ht="12.75">
      <c r="A30" s="165"/>
      <c r="B30" s="165">
        <v>132</v>
      </c>
      <c r="C30" s="165"/>
      <c r="D30" s="165"/>
      <c r="E30" s="165"/>
      <c r="F30" s="165"/>
      <c r="G30" s="165"/>
      <c r="H30" s="165"/>
      <c r="I30" s="165"/>
      <c r="J30" s="171" t="s">
        <v>230</v>
      </c>
      <c r="K30" s="168">
        <f t="shared" si="0"/>
        <v>2.0320197044334975E-2</v>
      </c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</row>
    <row r="31" spans="1:31" s="167" customFormat="1" ht="12.75">
      <c r="A31" s="165"/>
      <c r="B31" s="165">
        <v>2200</v>
      </c>
      <c r="C31" s="165"/>
      <c r="D31" s="165"/>
      <c r="E31" s="165"/>
      <c r="F31" s="165"/>
      <c r="G31" s="165"/>
      <c r="H31" s="165"/>
      <c r="I31" s="165"/>
      <c r="J31" s="171" t="s">
        <v>231</v>
      </c>
      <c r="K31" s="168">
        <f t="shared" si="0"/>
        <v>0.33866995073891626</v>
      </c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</row>
    <row r="32" spans="1:31" s="167" customFormat="1" ht="12.75">
      <c r="A32" s="165"/>
      <c r="B32" s="165">
        <v>362</v>
      </c>
      <c r="C32" s="165"/>
      <c r="D32" s="165"/>
      <c r="E32" s="165"/>
      <c r="F32" s="165"/>
      <c r="G32" s="165"/>
      <c r="H32" s="165"/>
      <c r="I32" s="165"/>
      <c r="J32" s="171" t="s">
        <v>232</v>
      </c>
      <c r="K32" s="168">
        <f t="shared" si="0"/>
        <v>5.5726600985221676E-2</v>
      </c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</row>
    <row r="33" spans="1:27" s="167" customFormat="1" ht="12.75">
      <c r="A33" s="165">
        <f>B22+B23+B24+B25+B26+B27+B28+B29+B30+B31+B32+B33</f>
        <v>6211</v>
      </c>
      <c r="B33" s="165">
        <v>88</v>
      </c>
      <c r="C33" s="165"/>
      <c r="D33" s="165"/>
      <c r="E33" s="165"/>
      <c r="F33" s="165"/>
      <c r="G33" s="165"/>
      <c r="H33" s="165"/>
      <c r="I33" s="165"/>
      <c r="J33" s="171" t="s">
        <v>233</v>
      </c>
      <c r="K33" s="168">
        <f t="shared" si="0"/>
        <v>1.3546798029556651E-2</v>
      </c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</row>
    <row r="34" spans="1:27" s="167" customFormat="1" ht="12.75">
      <c r="A34" s="165"/>
      <c r="B34" s="165">
        <v>285</v>
      </c>
      <c r="C34" s="165"/>
      <c r="D34" s="165"/>
      <c r="E34" s="165"/>
      <c r="F34" s="165"/>
      <c r="G34" s="165"/>
      <c r="H34" s="165"/>
      <c r="I34" s="165"/>
      <c r="J34" s="171" t="s">
        <v>234</v>
      </c>
      <c r="K34" s="168">
        <f t="shared" si="0"/>
        <v>4.3873152709359604E-2</v>
      </c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</row>
    <row r="35" spans="1:27" s="167" customFormat="1" ht="12.75">
      <c r="A35" s="165"/>
      <c r="B35" s="165">
        <v>6496</v>
      </c>
      <c r="C35" s="165"/>
      <c r="D35" s="165"/>
      <c r="E35" s="165"/>
      <c r="F35" s="165"/>
      <c r="G35" s="165"/>
      <c r="H35" s="165"/>
      <c r="I35" s="165"/>
      <c r="J35" s="171"/>
      <c r="K35" s="168">
        <f>SUM(K22:K34)</f>
        <v>0.99999999999999989</v>
      </c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</row>
    <row r="36" spans="1:27" s="167" customFormat="1" ht="12.75">
      <c r="A36" s="165"/>
      <c r="B36" s="165"/>
      <c r="C36" s="165"/>
      <c r="D36" s="165"/>
      <c r="E36" s="165"/>
      <c r="F36" s="165"/>
      <c r="G36" s="165"/>
      <c r="H36" s="165"/>
      <c r="I36" s="165"/>
      <c r="J36" s="171"/>
      <c r="K36" s="168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</row>
    <row r="37" spans="1:27" s="167" customFormat="1" ht="12.75">
      <c r="A37" s="165"/>
      <c r="B37" s="165">
        <f>SUM(B22:B34)</f>
        <v>6496</v>
      </c>
      <c r="C37" s="165"/>
      <c r="D37" s="165"/>
      <c r="E37" s="165"/>
      <c r="F37" s="165"/>
      <c r="G37" s="165"/>
      <c r="H37" s="165"/>
      <c r="I37" s="165"/>
      <c r="J37" s="165"/>
      <c r="K37" s="172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</row>
    <row r="38" spans="1:27" s="167" customFormat="1" ht="12.75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8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</row>
    <row r="39" spans="1:27" s="167" customFormat="1" ht="12.75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8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</row>
    <row r="40" spans="1:27" s="167" customFormat="1" ht="12.75" customHeight="1">
      <c r="A40" s="165"/>
      <c r="B40" s="165">
        <v>7852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8"/>
      <c r="M40" s="308" t="s">
        <v>235</v>
      </c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</row>
    <row r="41" spans="1:27" s="167" customFormat="1" ht="12.75" customHeight="1">
      <c r="L41" s="168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</row>
    <row r="42" spans="1:27" s="167" customFormat="1" ht="12.75">
      <c r="L42" s="168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</row>
    <row r="43" spans="1:27" s="167" customFormat="1" ht="12.75">
      <c r="L43" s="168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</row>
    <row r="44" spans="1:27" s="167" customFormat="1" ht="12.75">
      <c r="L44" s="168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</row>
    <row r="45" spans="1:27" s="167" customFormat="1" ht="12.75">
      <c r="L45" s="168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</row>
    <row r="46" spans="1:27" s="167" customFormat="1" ht="12.75">
      <c r="L46" s="168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</row>
    <row r="47" spans="1:27" s="167" customFormat="1" ht="12.75">
      <c r="L47" s="168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</row>
    <row r="48" spans="1:27" s="167" customFormat="1" ht="12.75">
      <c r="L48" s="168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</row>
    <row r="49" spans="1:27" s="167" customFormat="1" ht="12.75">
      <c r="L49" s="168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</row>
    <row r="50" spans="1:27" s="167" customFormat="1" ht="12.75">
      <c r="L50" s="168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</row>
    <row r="51" spans="1:27" s="167" customFormat="1" ht="12.75">
      <c r="L51" s="168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</row>
    <row r="52" spans="1:27" s="167" customFormat="1" ht="12.75">
      <c r="L52" s="168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</row>
    <row r="53" spans="1:27" s="167" customFormat="1" ht="12.75">
      <c r="L53" s="172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</row>
    <row r="54" spans="1:27" s="167" customFormat="1" ht="12.75"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</row>
    <row r="55" spans="1:27" s="167" customFormat="1" ht="12.75"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</row>
    <row r="56" spans="1:27" s="167" customFormat="1" ht="12.75"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</row>
    <row r="57" spans="1:27" s="167" customFormat="1" ht="12.75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</row>
    <row r="58" spans="1:27" s="167" customFormat="1" ht="12.75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</row>
    <row r="59" spans="1:27" s="167" customFormat="1" ht="12.75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</row>
    <row r="60" spans="1:27" s="167" customFormat="1" ht="12.75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</row>
    <row r="61" spans="1:27" s="167" customFormat="1" ht="12.75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2.75"/>
  <cols>
    <col min="1" max="1" width="2.85546875" style="164" customWidth="1"/>
    <col min="2" max="2" width="4.7109375" style="164" customWidth="1"/>
    <col min="3" max="3" width="25" style="164" customWidth="1"/>
    <col min="4" max="4" width="26.28515625" style="164" customWidth="1"/>
    <col min="5" max="5" width="13.28515625" style="364" customWidth="1"/>
    <col min="6" max="8" width="12.28515625" style="364" customWidth="1"/>
    <col min="9" max="9" width="13" style="364" customWidth="1"/>
    <col min="10" max="10" width="12.42578125" style="364" customWidth="1"/>
    <col min="11" max="11" width="12.5703125" style="430" customWidth="1"/>
    <col min="12" max="12" width="12.28515625" style="364" customWidth="1"/>
    <col min="13" max="13" width="12.140625" style="430" customWidth="1"/>
    <col min="14" max="15" width="12.28515625" style="364" customWidth="1"/>
    <col min="16" max="16" width="12.28515625" style="430" customWidth="1"/>
    <col min="17" max="17" width="12.85546875" style="364" customWidth="1"/>
    <col min="18" max="18" width="13.42578125" style="364" customWidth="1"/>
    <col min="19" max="19" width="15.85546875" style="364" customWidth="1"/>
    <col min="20" max="20" width="10.7109375" style="164" bestFit="1" customWidth="1"/>
    <col min="21" max="16384" width="9.140625" style="164"/>
  </cols>
  <sheetData>
    <row r="2" spans="2:20" ht="42" customHeight="1">
      <c r="B2" s="310"/>
      <c r="C2" s="311"/>
      <c r="D2" s="312"/>
      <c r="E2" s="313" t="s">
        <v>236</v>
      </c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0"/>
      <c r="Q2" s="310"/>
      <c r="R2" s="315"/>
      <c r="S2" s="316"/>
    </row>
    <row r="3" spans="2:20" ht="48.75" customHeight="1">
      <c r="B3" s="317" t="s">
        <v>237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</row>
    <row r="4" spans="2:20" ht="42" customHeight="1" thickBot="1">
      <c r="B4" s="318" t="s">
        <v>238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2:20" ht="40.5" customHeight="1" thickBot="1">
      <c r="B5" s="320" t="s">
        <v>1</v>
      </c>
      <c r="C5" s="321" t="s">
        <v>2</v>
      </c>
      <c r="D5" s="322" t="s">
        <v>3</v>
      </c>
      <c r="E5" s="323" t="s">
        <v>239</v>
      </c>
      <c r="F5" s="324" t="s">
        <v>240</v>
      </c>
      <c r="G5" s="325" t="s">
        <v>6</v>
      </c>
      <c r="H5" s="325" t="s">
        <v>7</v>
      </c>
      <c r="I5" s="325" t="s">
        <v>8</v>
      </c>
      <c r="J5" s="325" t="s">
        <v>9</v>
      </c>
      <c r="K5" s="325" t="s">
        <v>10</v>
      </c>
      <c r="L5" s="325" t="s">
        <v>11</v>
      </c>
      <c r="M5" s="325" t="s">
        <v>12</v>
      </c>
      <c r="N5" s="325" t="s">
        <v>13</v>
      </c>
      <c r="O5" s="325" t="s">
        <v>241</v>
      </c>
      <c r="P5" s="325" t="s">
        <v>242</v>
      </c>
      <c r="Q5" s="325" t="s">
        <v>16</v>
      </c>
      <c r="R5" s="325" t="s">
        <v>17</v>
      </c>
      <c r="S5" s="326" t="s">
        <v>18</v>
      </c>
    </row>
    <row r="6" spans="2:20" ht="24" customHeight="1" thickBot="1">
      <c r="B6" s="327"/>
      <c r="C6" s="328" t="s">
        <v>243</v>
      </c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</row>
    <row r="7" spans="2:20" ht="24" customHeight="1" thickBot="1">
      <c r="B7" s="329" t="s">
        <v>20</v>
      </c>
      <c r="C7" s="330" t="s">
        <v>244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2"/>
    </row>
    <row r="8" spans="2:20" ht="24" customHeight="1" thickBot="1">
      <c r="B8" s="333"/>
      <c r="C8" s="334" t="s">
        <v>245</v>
      </c>
      <c r="D8" s="335"/>
      <c r="E8" s="336">
        <v>357</v>
      </c>
      <c r="F8" s="336">
        <v>308</v>
      </c>
      <c r="G8" s="337">
        <v>522</v>
      </c>
      <c r="H8" s="337">
        <v>556</v>
      </c>
      <c r="I8" s="337">
        <v>854</v>
      </c>
      <c r="J8" s="337">
        <v>159</v>
      </c>
      <c r="K8" s="337">
        <v>493</v>
      </c>
      <c r="L8" s="337">
        <v>261</v>
      </c>
      <c r="M8" s="337">
        <v>414</v>
      </c>
      <c r="N8" s="337">
        <v>342</v>
      </c>
      <c r="O8" s="337">
        <v>411</v>
      </c>
      <c r="P8" s="337">
        <v>692</v>
      </c>
      <c r="Q8" s="337">
        <v>695</v>
      </c>
      <c r="R8" s="338">
        <v>688</v>
      </c>
      <c r="S8" s="339">
        <f>SUM(E8:R8)</f>
        <v>6752</v>
      </c>
    </row>
    <row r="9" spans="2:20" ht="24" customHeight="1" thickBot="1">
      <c r="B9" s="333"/>
      <c r="C9" s="340" t="s">
        <v>246</v>
      </c>
      <c r="D9" s="341"/>
      <c r="E9" s="342">
        <v>957</v>
      </c>
      <c r="F9" s="342">
        <v>537</v>
      </c>
      <c r="G9" s="342">
        <v>893</v>
      </c>
      <c r="H9" s="342">
        <v>1023</v>
      </c>
      <c r="I9" s="342">
        <v>1598</v>
      </c>
      <c r="J9" s="342">
        <v>290</v>
      </c>
      <c r="K9" s="342">
        <v>993</v>
      </c>
      <c r="L9" s="342">
        <v>400</v>
      </c>
      <c r="M9" s="342">
        <v>662</v>
      </c>
      <c r="N9" s="342">
        <v>500</v>
      </c>
      <c r="O9" s="342">
        <v>1180</v>
      </c>
      <c r="P9" s="342">
        <v>1227</v>
      </c>
      <c r="Q9" s="342">
        <v>1413</v>
      </c>
      <c r="R9" s="343">
        <v>1140</v>
      </c>
      <c r="S9" s="339">
        <f>SUM(E9:R9)</f>
        <v>12813</v>
      </c>
      <c r="T9" s="344"/>
    </row>
    <row r="10" spans="2:20" ht="24" customHeight="1" thickBot="1">
      <c r="B10" s="333"/>
      <c r="C10" s="345" t="s">
        <v>247</v>
      </c>
      <c r="D10" s="334"/>
      <c r="E10" s="346">
        <v>675</v>
      </c>
      <c r="F10" s="346">
        <v>423</v>
      </c>
      <c r="G10" s="346">
        <v>668</v>
      </c>
      <c r="H10" s="346">
        <v>834</v>
      </c>
      <c r="I10" s="346">
        <v>1332</v>
      </c>
      <c r="J10" s="346">
        <v>250</v>
      </c>
      <c r="K10" s="346">
        <v>757</v>
      </c>
      <c r="L10" s="346">
        <v>272</v>
      </c>
      <c r="M10" s="346">
        <v>462</v>
      </c>
      <c r="N10" s="346">
        <v>357</v>
      </c>
      <c r="O10" s="346">
        <v>985</v>
      </c>
      <c r="P10" s="346">
        <v>869</v>
      </c>
      <c r="Q10" s="342">
        <v>1136</v>
      </c>
      <c r="R10" s="347">
        <v>915</v>
      </c>
      <c r="S10" s="339">
        <f>SUM(E10:R10)</f>
        <v>9935</v>
      </c>
      <c r="T10" s="344"/>
    </row>
    <row r="11" spans="2:20" ht="24" customHeight="1" thickBot="1">
      <c r="B11" s="333"/>
      <c r="C11" s="345" t="s">
        <v>248</v>
      </c>
      <c r="D11" s="334"/>
      <c r="E11" s="348">
        <v>605</v>
      </c>
      <c r="F11" s="348">
        <v>424</v>
      </c>
      <c r="G11" s="348">
        <v>619</v>
      </c>
      <c r="H11" s="348">
        <v>796</v>
      </c>
      <c r="I11" s="348">
        <v>1171</v>
      </c>
      <c r="J11" s="348">
        <v>268</v>
      </c>
      <c r="K11" s="348">
        <v>686</v>
      </c>
      <c r="L11" s="348">
        <v>294</v>
      </c>
      <c r="M11" s="348">
        <v>446</v>
      </c>
      <c r="N11" s="348">
        <v>328</v>
      </c>
      <c r="O11" s="348">
        <v>797</v>
      </c>
      <c r="P11" s="348">
        <v>771</v>
      </c>
      <c r="Q11" s="346">
        <v>894</v>
      </c>
      <c r="R11" s="349">
        <v>820</v>
      </c>
      <c r="S11" s="339">
        <f>SUM(E11:R11)</f>
        <v>8919</v>
      </c>
      <c r="T11" s="344"/>
    </row>
    <row r="12" spans="2:20" ht="24" customHeight="1" thickBot="1">
      <c r="B12" s="350"/>
      <c r="C12" s="351" t="s">
        <v>249</v>
      </c>
      <c r="D12" s="352"/>
      <c r="E12" s="353">
        <v>784</v>
      </c>
      <c r="F12" s="353">
        <v>463</v>
      </c>
      <c r="G12" s="354">
        <v>548</v>
      </c>
      <c r="H12" s="354">
        <v>772</v>
      </c>
      <c r="I12" s="354">
        <v>1018</v>
      </c>
      <c r="J12" s="354">
        <v>290</v>
      </c>
      <c r="K12" s="354">
        <v>671</v>
      </c>
      <c r="L12" s="354">
        <v>307</v>
      </c>
      <c r="M12" s="355">
        <v>402</v>
      </c>
      <c r="N12" s="355">
        <v>285</v>
      </c>
      <c r="O12" s="355">
        <v>871</v>
      </c>
      <c r="P12" s="355">
        <v>703</v>
      </c>
      <c r="Q12" s="348">
        <v>794</v>
      </c>
      <c r="R12" s="355">
        <v>788</v>
      </c>
      <c r="S12" s="339">
        <f>SUM(E12:R12)</f>
        <v>8696</v>
      </c>
      <c r="T12" s="344"/>
    </row>
    <row r="13" spans="2:20" ht="24" customHeight="1" thickBot="1">
      <c r="B13" s="356" t="s">
        <v>250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7"/>
      <c r="T13" s="344"/>
    </row>
    <row r="14" spans="2:20" ht="24" customHeight="1" thickBot="1">
      <c r="B14" s="329">
        <v>2</v>
      </c>
      <c r="C14" s="330" t="s">
        <v>251</v>
      </c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2"/>
      <c r="T14" s="344"/>
    </row>
    <row r="15" spans="2:20" ht="24" customHeight="1" thickBot="1">
      <c r="B15" s="350"/>
      <c r="C15" s="345" t="s">
        <v>252</v>
      </c>
      <c r="D15" s="334"/>
      <c r="E15" s="346">
        <v>697</v>
      </c>
      <c r="F15" s="346">
        <v>228</v>
      </c>
      <c r="G15" s="358">
        <v>220</v>
      </c>
      <c r="H15" s="358">
        <v>267</v>
      </c>
      <c r="I15" s="358">
        <v>391</v>
      </c>
      <c r="J15" s="358">
        <v>105</v>
      </c>
      <c r="K15" s="358">
        <v>252</v>
      </c>
      <c r="L15" s="358">
        <v>112</v>
      </c>
      <c r="M15" s="359">
        <v>217</v>
      </c>
      <c r="N15" s="359">
        <v>155</v>
      </c>
      <c r="O15" s="359">
        <v>844</v>
      </c>
      <c r="P15" s="359">
        <v>437</v>
      </c>
      <c r="Q15" s="359">
        <v>396</v>
      </c>
      <c r="R15" s="359">
        <v>307</v>
      </c>
      <c r="S15" s="339">
        <f>SUM(E15:R15)</f>
        <v>4628</v>
      </c>
      <c r="T15" s="344"/>
    </row>
    <row r="16" spans="2:20" ht="24" customHeight="1" thickBot="1">
      <c r="B16" s="350" t="s">
        <v>22</v>
      </c>
      <c r="C16" s="345" t="s">
        <v>253</v>
      </c>
      <c r="D16" s="334"/>
      <c r="E16" s="346">
        <v>711</v>
      </c>
      <c r="F16" s="346">
        <v>391</v>
      </c>
      <c r="G16" s="358">
        <v>628</v>
      </c>
      <c r="H16" s="358">
        <v>825</v>
      </c>
      <c r="I16" s="358">
        <v>1285</v>
      </c>
      <c r="J16" s="358">
        <v>256</v>
      </c>
      <c r="K16" s="358">
        <v>630</v>
      </c>
      <c r="L16" s="358">
        <v>311</v>
      </c>
      <c r="M16" s="359">
        <v>486</v>
      </c>
      <c r="N16" s="359">
        <v>357</v>
      </c>
      <c r="O16" s="359">
        <v>1047</v>
      </c>
      <c r="P16" s="359">
        <v>857</v>
      </c>
      <c r="Q16" s="359">
        <v>1113</v>
      </c>
      <c r="R16" s="359">
        <v>955</v>
      </c>
      <c r="S16" s="339">
        <f>SUM(E16:R16)</f>
        <v>9852</v>
      </c>
      <c r="T16" s="344"/>
    </row>
    <row r="17" spans="2:20" s="364" customFormat="1" ht="24" customHeight="1" thickBot="1">
      <c r="B17" s="360" t="s">
        <v>22</v>
      </c>
      <c r="C17" s="361" t="s">
        <v>254</v>
      </c>
      <c r="D17" s="362"/>
      <c r="E17" s="346">
        <v>395</v>
      </c>
      <c r="F17" s="346">
        <v>193</v>
      </c>
      <c r="G17" s="358">
        <v>398</v>
      </c>
      <c r="H17" s="358">
        <v>274</v>
      </c>
      <c r="I17" s="358">
        <v>531</v>
      </c>
      <c r="J17" s="358">
        <v>90</v>
      </c>
      <c r="K17" s="358">
        <v>298</v>
      </c>
      <c r="L17" s="358">
        <v>114</v>
      </c>
      <c r="M17" s="359">
        <v>203</v>
      </c>
      <c r="N17" s="359">
        <v>146</v>
      </c>
      <c r="O17" s="359">
        <v>485</v>
      </c>
      <c r="P17" s="359">
        <v>345</v>
      </c>
      <c r="Q17" s="359">
        <v>414</v>
      </c>
      <c r="R17" s="359">
        <v>385</v>
      </c>
      <c r="S17" s="339">
        <f>SUM(E17:R17)</f>
        <v>4271</v>
      </c>
      <c r="T17" s="363"/>
    </row>
    <row r="18" spans="2:20" s="364" customFormat="1" ht="24" customHeight="1" thickBot="1">
      <c r="B18" s="360"/>
      <c r="C18" s="365" t="s">
        <v>255</v>
      </c>
      <c r="D18" s="366"/>
      <c r="E18" s="353">
        <v>749</v>
      </c>
      <c r="F18" s="353">
        <v>591</v>
      </c>
      <c r="G18" s="354">
        <v>1073</v>
      </c>
      <c r="H18" s="354">
        <v>1363</v>
      </c>
      <c r="I18" s="354">
        <v>1836</v>
      </c>
      <c r="J18" s="354">
        <v>397</v>
      </c>
      <c r="K18" s="354">
        <v>1222</v>
      </c>
      <c r="L18" s="354">
        <v>529</v>
      </c>
      <c r="M18" s="355">
        <v>790</v>
      </c>
      <c r="N18" s="355">
        <v>624</v>
      </c>
      <c r="O18" s="355">
        <v>933</v>
      </c>
      <c r="P18" s="355">
        <v>1341</v>
      </c>
      <c r="Q18" s="355">
        <v>1565</v>
      </c>
      <c r="R18" s="355">
        <v>1325</v>
      </c>
      <c r="S18" s="339">
        <f>SUM(E18:R18)</f>
        <v>14338</v>
      </c>
      <c r="T18" s="363"/>
    </row>
    <row r="19" spans="2:20" s="364" customFormat="1" ht="24" customHeight="1" thickBot="1">
      <c r="B19" s="367"/>
      <c r="C19" s="368" t="s">
        <v>256</v>
      </c>
      <c r="D19" s="369"/>
      <c r="E19" s="370">
        <v>826</v>
      </c>
      <c r="F19" s="370">
        <v>752</v>
      </c>
      <c r="G19" s="371">
        <v>931</v>
      </c>
      <c r="H19" s="371">
        <v>1252</v>
      </c>
      <c r="I19" s="371">
        <v>1930</v>
      </c>
      <c r="J19" s="371">
        <v>409</v>
      </c>
      <c r="K19" s="371">
        <v>1198</v>
      </c>
      <c r="L19" s="371">
        <v>468</v>
      </c>
      <c r="M19" s="372">
        <v>690</v>
      </c>
      <c r="N19" s="372">
        <v>530</v>
      </c>
      <c r="O19" s="372">
        <v>935</v>
      </c>
      <c r="P19" s="372">
        <v>1282</v>
      </c>
      <c r="Q19" s="372">
        <v>1444</v>
      </c>
      <c r="R19" s="372">
        <v>1379</v>
      </c>
      <c r="S19" s="339">
        <f>SUM(E19:R19)</f>
        <v>14026</v>
      </c>
      <c r="T19" s="363"/>
    </row>
    <row r="20" spans="2:20" ht="24" customHeight="1" thickBot="1">
      <c r="B20" s="373" t="s">
        <v>257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</row>
    <row r="21" spans="2:20" ht="24" customHeight="1" thickBot="1">
      <c r="B21" s="329">
        <v>3</v>
      </c>
      <c r="C21" s="375" t="s">
        <v>258</v>
      </c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7"/>
    </row>
    <row r="22" spans="2:20" ht="24" customHeight="1" thickBot="1">
      <c r="B22" s="378"/>
      <c r="C22" s="345" t="s">
        <v>259</v>
      </c>
      <c r="D22" s="334"/>
      <c r="E22" s="348">
        <v>490</v>
      </c>
      <c r="F22" s="348">
        <v>295</v>
      </c>
      <c r="G22" s="348">
        <v>498</v>
      </c>
      <c r="H22" s="348">
        <v>458</v>
      </c>
      <c r="I22" s="348">
        <v>979</v>
      </c>
      <c r="J22" s="348">
        <v>198</v>
      </c>
      <c r="K22" s="348">
        <v>484</v>
      </c>
      <c r="L22" s="348">
        <v>203</v>
      </c>
      <c r="M22" s="348">
        <v>335</v>
      </c>
      <c r="N22" s="348">
        <v>262</v>
      </c>
      <c r="O22" s="348">
        <v>569</v>
      </c>
      <c r="P22" s="348">
        <v>532</v>
      </c>
      <c r="Q22" s="348">
        <v>851</v>
      </c>
      <c r="R22" s="349">
        <v>647</v>
      </c>
      <c r="S22" s="379">
        <f t="shared" ref="S22:S28" si="0">SUM(E22:R22)</f>
        <v>6801</v>
      </c>
    </row>
    <row r="23" spans="2:20" ht="24" customHeight="1" thickBot="1">
      <c r="B23" s="380"/>
      <c r="C23" s="345" t="s">
        <v>260</v>
      </c>
      <c r="D23" s="334"/>
      <c r="E23" s="346">
        <v>661</v>
      </c>
      <c r="F23" s="346">
        <v>458</v>
      </c>
      <c r="G23" s="358">
        <v>686</v>
      </c>
      <c r="H23" s="358">
        <v>882</v>
      </c>
      <c r="I23" s="358">
        <v>1258</v>
      </c>
      <c r="J23" s="358">
        <v>252</v>
      </c>
      <c r="K23" s="358">
        <v>844</v>
      </c>
      <c r="L23" s="358">
        <v>341</v>
      </c>
      <c r="M23" s="359">
        <v>469</v>
      </c>
      <c r="N23" s="359">
        <v>456</v>
      </c>
      <c r="O23" s="359">
        <v>800</v>
      </c>
      <c r="P23" s="359">
        <v>853</v>
      </c>
      <c r="Q23" s="359">
        <v>1109</v>
      </c>
      <c r="R23" s="359">
        <v>961</v>
      </c>
      <c r="S23" s="379">
        <f t="shared" si="0"/>
        <v>10030</v>
      </c>
    </row>
    <row r="24" spans="2:20" ht="24" customHeight="1" thickBot="1">
      <c r="B24" s="380"/>
      <c r="C24" s="345" t="s">
        <v>261</v>
      </c>
      <c r="D24" s="334"/>
      <c r="E24" s="348">
        <v>514</v>
      </c>
      <c r="F24" s="348">
        <v>313</v>
      </c>
      <c r="G24" s="348">
        <v>496</v>
      </c>
      <c r="H24" s="348">
        <v>641</v>
      </c>
      <c r="I24" s="348">
        <v>892</v>
      </c>
      <c r="J24" s="348">
        <v>150</v>
      </c>
      <c r="K24" s="348">
        <v>522</v>
      </c>
      <c r="L24" s="348">
        <v>275</v>
      </c>
      <c r="M24" s="348">
        <v>357</v>
      </c>
      <c r="N24" s="348">
        <v>288</v>
      </c>
      <c r="O24" s="348">
        <v>632</v>
      </c>
      <c r="P24" s="348">
        <v>617</v>
      </c>
      <c r="Q24" s="348">
        <v>760</v>
      </c>
      <c r="R24" s="349">
        <v>613</v>
      </c>
      <c r="S24" s="379">
        <f t="shared" si="0"/>
        <v>7070</v>
      </c>
    </row>
    <row r="25" spans="2:20" s="364" customFormat="1" ht="24" customHeight="1" thickBot="1">
      <c r="B25" s="381"/>
      <c r="C25" s="382" t="s">
        <v>262</v>
      </c>
      <c r="D25" s="383"/>
      <c r="E25" s="346">
        <v>586</v>
      </c>
      <c r="F25" s="346">
        <v>383</v>
      </c>
      <c r="G25" s="358">
        <v>555</v>
      </c>
      <c r="H25" s="358">
        <v>771</v>
      </c>
      <c r="I25" s="358">
        <v>979</v>
      </c>
      <c r="J25" s="358">
        <v>214</v>
      </c>
      <c r="K25" s="358">
        <v>640</v>
      </c>
      <c r="L25" s="358">
        <v>247</v>
      </c>
      <c r="M25" s="359">
        <v>322</v>
      </c>
      <c r="N25" s="359">
        <v>332</v>
      </c>
      <c r="O25" s="359">
        <v>745</v>
      </c>
      <c r="P25" s="359">
        <v>683</v>
      </c>
      <c r="Q25" s="359">
        <v>850</v>
      </c>
      <c r="R25" s="359">
        <v>774</v>
      </c>
      <c r="S25" s="379">
        <f t="shared" si="0"/>
        <v>8081</v>
      </c>
    </row>
    <row r="26" spans="2:20" ht="24" customHeight="1" thickBot="1">
      <c r="B26" s="380"/>
      <c r="C26" s="345" t="s">
        <v>263</v>
      </c>
      <c r="D26" s="334"/>
      <c r="E26" s="348">
        <v>504</v>
      </c>
      <c r="F26" s="348">
        <v>299</v>
      </c>
      <c r="G26" s="348">
        <v>382</v>
      </c>
      <c r="H26" s="348">
        <v>506</v>
      </c>
      <c r="I26" s="348">
        <v>660</v>
      </c>
      <c r="J26" s="348">
        <v>190</v>
      </c>
      <c r="K26" s="348">
        <v>433</v>
      </c>
      <c r="L26" s="348">
        <v>224</v>
      </c>
      <c r="M26" s="348">
        <v>287</v>
      </c>
      <c r="N26" s="348">
        <v>174</v>
      </c>
      <c r="O26" s="348">
        <v>587</v>
      </c>
      <c r="P26" s="348">
        <v>528</v>
      </c>
      <c r="Q26" s="348">
        <v>544</v>
      </c>
      <c r="R26" s="349">
        <v>543</v>
      </c>
      <c r="S26" s="379">
        <f t="shared" si="0"/>
        <v>5861</v>
      </c>
    </row>
    <row r="27" spans="2:20" s="364" customFormat="1" ht="24" customHeight="1" thickBot="1">
      <c r="B27" s="381"/>
      <c r="C27" s="382" t="s">
        <v>264</v>
      </c>
      <c r="D27" s="383"/>
      <c r="E27" s="346">
        <v>242</v>
      </c>
      <c r="F27" s="346">
        <v>123</v>
      </c>
      <c r="G27" s="358">
        <v>127</v>
      </c>
      <c r="H27" s="358">
        <v>229</v>
      </c>
      <c r="I27" s="358">
        <v>235</v>
      </c>
      <c r="J27" s="358">
        <v>78</v>
      </c>
      <c r="K27" s="358">
        <v>140</v>
      </c>
      <c r="L27" s="358">
        <v>80</v>
      </c>
      <c r="M27" s="359">
        <v>133</v>
      </c>
      <c r="N27" s="359">
        <v>81</v>
      </c>
      <c r="O27" s="359">
        <v>277</v>
      </c>
      <c r="P27" s="359">
        <v>200</v>
      </c>
      <c r="Q27" s="359">
        <v>189</v>
      </c>
      <c r="R27" s="359">
        <v>197</v>
      </c>
      <c r="S27" s="379">
        <f t="shared" si="0"/>
        <v>2331</v>
      </c>
    </row>
    <row r="28" spans="2:20" ht="24" customHeight="1" thickBot="1">
      <c r="B28" s="384"/>
      <c r="C28" s="385" t="s">
        <v>265</v>
      </c>
      <c r="D28" s="386"/>
      <c r="E28" s="387">
        <v>381</v>
      </c>
      <c r="F28" s="387">
        <v>284</v>
      </c>
      <c r="G28" s="387">
        <v>506</v>
      </c>
      <c r="H28" s="387">
        <v>494</v>
      </c>
      <c r="I28" s="387">
        <v>970</v>
      </c>
      <c r="J28" s="387">
        <v>175</v>
      </c>
      <c r="K28" s="387">
        <v>537</v>
      </c>
      <c r="L28" s="387">
        <v>164</v>
      </c>
      <c r="M28" s="387">
        <v>483</v>
      </c>
      <c r="N28" s="387">
        <v>219</v>
      </c>
      <c r="O28" s="387">
        <v>634</v>
      </c>
      <c r="P28" s="387">
        <v>849</v>
      </c>
      <c r="Q28" s="387">
        <v>629</v>
      </c>
      <c r="R28" s="388">
        <v>616</v>
      </c>
      <c r="S28" s="379">
        <f t="shared" si="0"/>
        <v>6941</v>
      </c>
    </row>
    <row r="29" spans="2:20" s="364" customFormat="1" ht="24" customHeight="1" thickBot="1">
      <c r="B29" s="356" t="s">
        <v>266</v>
      </c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7"/>
    </row>
    <row r="30" spans="2:20" s="364" customFormat="1" ht="24" customHeight="1" thickBot="1">
      <c r="B30" s="389" t="s">
        <v>31</v>
      </c>
      <c r="C30" s="390" t="s">
        <v>267</v>
      </c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2"/>
    </row>
    <row r="31" spans="2:20" ht="24" customHeight="1" thickBot="1">
      <c r="B31" s="380"/>
      <c r="C31" s="345" t="s">
        <v>268</v>
      </c>
      <c r="D31" s="334"/>
      <c r="E31" s="393">
        <v>501</v>
      </c>
      <c r="F31" s="393">
        <v>268</v>
      </c>
      <c r="G31" s="393">
        <v>360</v>
      </c>
      <c r="H31" s="393">
        <v>375</v>
      </c>
      <c r="I31" s="393">
        <v>541</v>
      </c>
      <c r="J31" s="393">
        <v>185</v>
      </c>
      <c r="K31" s="393">
        <v>439</v>
      </c>
      <c r="L31" s="393">
        <v>199</v>
      </c>
      <c r="M31" s="393">
        <v>237</v>
      </c>
      <c r="N31" s="393">
        <v>198</v>
      </c>
      <c r="O31" s="393">
        <v>520</v>
      </c>
      <c r="P31" s="393">
        <v>528</v>
      </c>
      <c r="Q31" s="393">
        <v>617</v>
      </c>
      <c r="R31" s="394">
        <v>446</v>
      </c>
      <c r="S31" s="379">
        <f t="shared" ref="S31:S36" si="1">SUM(E31:R31)</f>
        <v>5414</v>
      </c>
    </row>
    <row r="32" spans="2:20" s="364" customFormat="1" ht="24" customHeight="1" thickBot="1">
      <c r="B32" s="381"/>
      <c r="C32" s="382" t="s">
        <v>269</v>
      </c>
      <c r="D32" s="383"/>
      <c r="E32" s="393">
        <v>916</v>
      </c>
      <c r="F32" s="347">
        <v>520</v>
      </c>
      <c r="G32" s="359">
        <v>656</v>
      </c>
      <c r="H32" s="359">
        <v>595</v>
      </c>
      <c r="I32" s="359">
        <v>1220</v>
      </c>
      <c r="J32" s="359">
        <v>324</v>
      </c>
      <c r="K32" s="359">
        <v>649</v>
      </c>
      <c r="L32" s="359">
        <v>332</v>
      </c>
      <c r="M32" s="359">
        <v>571</v>
      </c>
      <c r="N32" s="359">
        <v>402</v>
      </c>
      <c r="O32" s="359">
        <v>817</v>
      </c>
      <c r="P32" s="359">
        <v>837</v>
      </c>
      <c r="Q32" s="359">
        <v>1094</v>
      </c>
      <c r="R32" s="359">
        <v>992</v>
      </c>
      <c r="S32" s="379">
        <f t="shared" si="1"/>
        <v>9925</v>
      </c>
    </row>
    <row r="33" spans="1:19" ht="24" customHeight="1" thickBot="1">
      <c r="B33" s="380"/>
      <c r="C33" s="351" t="s">
        <v>270</v>
      </c>
      <c r="D33" s="352"/>
      <c r="E33" s="336">
        <v>592</v>
      </c>
      <c r="F33" s="353">
        <v>376</v>
      </c>
      <c r="G33" s="395">
        <v>479</v>
      </c>
      <c r="H33" s="395">
        <v>579</v>
      </c>
      <c r="I33" s="395">
        <v>863</v>
      </c>
      <c r="J33" s="395">
        <v>209</v>
      </c>
      <c r="K33" s="395">
        <v>557</v>
      </c>
      <c r="L33" s="395">
        <v>251</v>
      </c>
      <c r="M33" s="395">
        <v>398</v>
      </c>
      <c r="N33" s="395">
        <v>296</v>
      </c>
      <c r="O33" s="353">
        <v>743</v>
      </c>
      <c r="P33" s="395">
        <v>760</v>
      </c>
      <c r="Q33" s="395">
        <v>887</v>
      </c>
      <c r="R33" s="396">
        <v>743</v>
      </c>
      <c r="S33" s="379">
        <f t="shared" si="1"/>
        <v>7733</v>
      </c>
    </row>
    <row r="34" spans="1:19" ht="24" customHeight="1" thickBot="1">
      <c r="B34" s="380"/>
      <c r="C34" s="382" t="s">
        <v>271</v>
      </c>
      <c r="D34" s="383"/>
      <c r="E34" s="353">
        <v>541</v>
      </c>
      <c r="F34" s="336">
        <v>345</v>
      </c>
      <c r="G34" s="397">
        <v>526</v>
      </c>
      <c r="H34" s="397">
        <v>652</v>
      </c>
      <c r="I34" s="397">
        <v>879</v>
      </c>
      <c r="J34" s="397">
        <v>203</v>
      </c>
      <c r="K34" s="397">
        <v>609</v>
      </c>
      <c r="L34" s="397">
        <v>333</v>
      </c>
      <c r="M34" s="397">
        <v>363</v>
      </c>
      <c r="N34" s="397">
        <v>269</v>
      </c>
      <c r="O34" s="336">
        <v>850</v>
      </c>
      <c r="P34" s="397">
        <v>754</v>
      </c>
      <c r="Q34" s="397">
        <v>881</v>
      </c>
      <c r="R34" s="398">
        <v>699</v>
      </c>
      <c r="S34" s="379">
        <f t="shared" si="1"/>
        <v>7904</v>
      </c>
    </row>
    <row r="35" spans="1:19" ht="24" customHeight="1" thickBot="1">
      <c r="B35" s="380"/>
      <c r="C35" s="399" t="s">
        <v>272</v>
      </c>
      <c r="D35" s="400"/>
      <c r="E35" s="336">
        <v>474</v>
      </c>
      <c r="F35" s="401">
        <v>351</v>
      </c>
      <c r="G35" s="402">
        <v>587</v>
      </c>
      <c r="H35" s="402">
        <v>742</v>
      </c>
      <c r="I35" s="402">
        <v>1103</v>
      </c>
      <c r="J35" s="402">
        <v>185</v>
      </c>
      <c r="K35" s="402">
        <v>637</v>
      </c>
      <c r="L35" s="402">
        <v>256</v>
      </c>
      <c r="M35" s="402">
        <v>447</v>
      </c>
      <c r="N35" s="402">
        <v>298</v>
      </c>
      <c r="O35" s="401">
        <v>853</v>
      </c>
      <c r="P35" s="402">
        <v>807</v>
      </c>
      <c r="Q35" s="402">
        <v>909</v>
      </c>
      <c r="R35" s="403">
        <v>664</v>
      </c>
      <c r="S35" s="379">
        <f t="shared" si="1"/>
        <v>8313</v>
      </c>
    </row>
    <row r="36" spans="1:19" ht="24" customHeight="1" thickBot="1">
      <c r="B36" s="404"/>
      <c r="C36" s="405" t="s">
        <v>273</v>
      </c>
      <c r="D36" s="406"/>
      <c r="E36" s="407">
        <v>354</v>
      </c>
      <c r="F36" s="407">
        <v>295</v>
      </c>
      <c r="G36" s="408">
        <v>642</v>
      </c>
      <c r="H36" s="408">
        <v>1038</v>
      </c>
      <c r="I36" s="408">
        <v>1367</v>
      </c>
      <c r="J36" s="408">
        <v>151</v>
      </c>
      <c r="K36" s="408">
        <v>709</v>
      </c>
      <c r="L36" s="408">
        <v>163</v>
      </c>
      <c r="M36" s="408">
        <v>370</v>
      </c>
      <c r="N36" s="408">
        <v>349</v>
      </c>
      <c r="O36" s="407">
        <v>461</v>
      </c>
      <c r="P36" s="408">
        <v>576</v>
      </c>
      <c r="Q36" s="408">
        <v>544</v>
      </c>
      <c r="R36" s="409">
        <v>807</v>
      </c>
      <c r="S36" s="379">
        <f t="shared" si="1"/>
        <v>7826</v>
      </c>
    </row>
    <row r="37" spans="1:19" ht="24" customHeight="1" thickBot="1">
      <c r="B37" s="410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</row>
    <row r="38" spans="1:19" ht="39" customHeight="1" thickBot="1">
      <c r="B38" s="412" t="s">
        <v>42</v>
      </c>
      <c r="C38" s="413" t="s">
        <v>274</v>
      </c>
      <c r="D38" s="414"/>
      <c r="E38" s="415">
        <v>3378</v>
      </c>
      <c r="F38" s="415">
        <v>2155</v>
      </c>
      <c r="G38" s="415">
        <v>3250</v>
      </c>
      <c r="H38" s="415">
        <v>3981</v>
      </c>
      <c r="I38" s="415">
        <v>5973</v>
      </c>
      <c r="J38" s="415">
        <v>1257</v>
      </c>
      <c r="K38" s="415">
        <v>3600</v>
      </c>
      <c r="L38" s="415">
        <v>1534</v>
      </c>
      <c r="M38" s="415">
        <v>2386</v>
      </c>
      <c r="N38" s="415">
        <v>1812</v>
      </c>
      <c r="O38" s="415">
        <v>4244</v>
      </c>
      <c r="P38" s="415">
        <v>4262</v>
      </c>
      <c r="Q38" s="415">
        <v>4932</v>
      </c>
      <c r="R38" s="416">
        <v>4351</v>
      </c>
      <c r="S38" s="417">
        <f>SUM(E38:R38)</f>
        <v>47115</v>
      </c>
    </row>
    <row r="39" spans="1:19" ht="15" customHeight="1">
      <c r="B39" s="418"/>
      <c r="C39" s="419"/>
      <c r="D39" s="419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ht="14.25" customHeight="1">
      <c r="B40" s="420"/>
      <c r="E40" s="421">
        <f t="shared" ref="E40:R40" si="2">E8+E9+E10+E11+E12</f>
        <v>3378</v>
      </c>
      <c r="F40" s="421">
        <f t="shared" si="2"/>
        <v>2155</v>
      </c>
      <c r="G40" s="421">
        <f t="shared" si="2"/>
        <v>3250</v>
      </c>
      <c r="H40" s="421">
        <f t="shared" si="2"/>
        <v>3981</v>
      </c>
      <c r="I40" s="421">
        <f t="shared" si="2"/>
        <v>5973</v>
      </c>
      <c r="J40" s="421">
        <f t="shared" si="2"/>
        <v>1257</v>
      </c>
      <c r="K40" s="421">
        <f t="shared" si="2"/>
        <v>3600</v>
      </c>
      <c r="L40" s="421">
        <f t="shared" si="2"/>
        <v>1534</v>
      </c>
      <c r="M40" s="421">
        <f t="shared" si="2"/>
        <v>2386</v>
      </c>
      <c r="N40" s="421">
        <f t="shared" si="2"/>
        <v>1812</v>
      </c>
      <c r="O40" s="421">
        <f t="shared" si="2"/>
        <v>4244</v>
      </c>
      <c r="P40" s="421">
        <f t="shared" si="2"/>
        <v>4262</v>
      </c>
      <c r="Q40" s="421">
        <f t="shared" si="2"/>
        <v>4932</v>
      </c>
      <c r="R40" s="421">
        <f t="shared" si="2"/>
        <v>4351</v>
      </c>
      <c r="S40" s="421">
        <f>SUM(E40:R40)</f>
        <v>47115</v>
      </c>
    </row>
    <row r="41" spans="1:19" ht="14.25" customHeight="1">
      <c r="B41" s="420"/>
      <c r="E41" s="421">
        <f t="shared" ref="E41:R41" si="3">E15+E16+E17+E18+E19</f>
        <v>3378</v>
      </c>
      <c r="F41" s="421">
        <f t="shared" si="3"/>
        <v>2155</v>
      </c>
      <c r="G41" s="421">
        <f t="shared" si="3"/>
        <v>3250</v>
      </c>
      <c r="H41" s="421">
        <f t="shared" si="3"/>
        <v>3981</v>
      </c>
      <c r="I41" s="421">
        <f t="shared" si="3"/>
        <v>5973</v>
      </c>
      <c r="J41" s="421">
        <f t="shared" si="3"/>
        <v>1257</v>
      </c>
      <c r="K41" s="421">
        <f t="shared" si="3"/>
        <v>3600</v>
      </c>
      <c r="L41" s="421">
        <f t="shared" si="3"/>
        <v>1534</v>
      </c>
      <c r="M41" s="421">
        <f t="shared" si="3"/>
        <v>2386</v>
      </c>
      <c r="N41" s="421">
        <f t="shared" si="3"/>
        <v>1812</v>
      </c>
      <c r="O41" s="421">
        <f t="shared" si="3"/>
        <v>4244</v>
      </c>
      <c r="P41" s="421">
        <f t="shared" si="3"/>
        <v>4262</v>
      </c>
      <c r="Q41" s="421">
        <f t="shared" si="3"/>
        <v>4932</v>
      </c>
      <c r="R41" s="421">
        <f t="shared" si="3"/>
        <v>4351</v>
      </c>
      <c r="S41" s="421">
        <f>SUM(E41:R41)</f>
        <v>47115</v>
      </c>
    </row>
    <row r="42" spans="1:19" ht="15.75">
      <c r="A42" s="164" t="s">
        <v>22</v>
      </c>
      <c r="B42" s="422"/>
      <c r="C42" s="423"/>
      <c r="D42" s="424"/>
      <c r="E42" s="425">
        <f t="shared" ref="E42:R42" si="4">E22+E23+E24+E25+E26+E27+E28</f>
        <v>3378</v>
      </c>
      <c r="F42" s="425">
        <f t="shared" si="4"/>
        <v>2155</v>
      </c>
      <c r="G42" s="425">
        <f t="shared" si="4"/>
        <v>3250</v>
      </c>
      <c r="H42" s="425">
        <f t="shared" si="4"/>
        <v>3981</v>
      </c>
      <c r="I42" s="425">
        <f t="shared" si="4"/>
        <v>5973</v>
      </c>
      <c r="J42" s="425">
        <f t="shared" si="4"/>
        <v>1257</v>
      </c>
      <c r="K42" s="425">
        <f t="shared" si="4"/>
        <v>3600</v>
      </c>
      <c r="L42" s="425">
        <f t="shared" si="4"/>
        <v>1534</v>
      </c>
      <c r="M42" s="425">
        <f t="shared" si="4"/>
        <v>2386</v>
      </c>
      <c r="N42" s="425">
        <f t="shared" si="4"/>
        <v>1812</v>
      </c>
      <c r="O42" s="425">
        <f t="shared" si="4"/>
        <v>4244</v>
      </c>
      <c r="P42" s="425">
        <f t="shared" si="4"/>
        <v>4262</v>
      </c>
      <c r="Q42" s="425">
        <f t="shared" si="4"/>
        <v>4932</v>
      </c>
      <c r="R42" s="425">
        <f t="shared" si="4"/>
        <v>4351</v>
      </c>
      <c r="S42" s="421">
        <f>SUM(E42:R42)</f>
        <v>47115</v>
      </c>
    </row>
    <row r="43" spans="1:19" ht="15.75">
      <c r="B43" s="422"/>
      <c r="C43" s="426"/>
      <c r="D43" s="427"/>
      <c r="E43" s="428">
        <f t="shared" ref="E43:R43" si="5">E31+E32+E33+E34+E35+E36</f>
        <v>3378</v>
      </c>
      <c r="F43" s="428">
        <f t="shared" si="5"/>
        <v>2155</v>
      </c>
      <c r="G43" s="428">
        <f t="shared" si="5"/>
        <v>3250</v>
      </c>
      <c r="H43" s="428">
        <f t="shared" si="5"/>
        <v>3981</v>
      </c>
      <c r="I43" s="428">
        <f t="shared" si="5"/>
        <v>5973</v>
      </c>
      <c r="J43" s="428">
        <f t="shared" si="5"/>
        <v>1257</v>
      </c>
      <c r="K43" s="428">
        <f t="shared" si="5"/>
        <v>3600</v>
      </c>
      <c r="L43" s="428">
        <f t="shared" si="5"/>
        <v>1534</v>
      </c>
      <c r="M43" s="428">
        <f t="shared" si="5"/>
        <v>2386</v>
      </c>
      <c r="N43" s="428">
        <f t="shared" si="5"/>
        <v>1812</v>
      </c>
      <c r="O43" s="428">
        <f t="shared" si="5"/>
        <v>4244</v>
      </c>
      <c r="P43" s="428">
        <f t="shared" si="5"/>
        <v>4262</v>
      </c>
      <c r="Q43" s="428">
        <f t="shared" si="5"/>
        <v>4932</v>
      </c>
      <c r="R43" s="428">
        <f t="shared" si="5"/>
        <v>4351</v>
      </c>
      <c r="S43" s="421">
        <f>SUM(E43:R43)</f>
        <v>47115</v>
      </c>
    </row>
    <row r="44" spans="1:19">
      <c r="B44" s="429"/>
    </row>
    <row r="45" spans="1:19">
      <c r="S45" s="431">
        <f>S8+S9+S10+S11+S12</f>
        <v>47115</v>
      </c>
    </row>
    <row r="46" spans="1:19">
      <c r="S46" s="431">
        <f>S15+S16+S17+S18+S19</f>
        <v>47115</v>
      </c>
    </row>
    <row r="47" spans="1:19">
      <c r="S47" s="432">
        <f>S22+S23+S24+S25+S26+S27+S28</f>
        <v>47115</v>
      </c>
    </row>
    <row r="48" spans="1:19">
      <c r="S48" s="433">
        <f>S31+S32+S33+S34+S35+S36</f>
        <v>47115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XII 14</vt:lpstr>
      <vt:lpstr>Gminy XII.14</vt:lpstr>
      <vt:lpstr>Wykresy XII 14</vt:lpstr>
      <vt:lpstr>Zał. IV kw. 14</vt:lpstr>
      <vt:lpstr>'Gminy XII.14'!Obszar_wydruku</vt:lpstr>
      <vt:lpstr>'Stan i struktura XII 14'!Obszar_wydruku</vt:lpstr>
      <vt:lpstr>'Wykresy XII 14'!Obszar_wydruku</vt:lpstr>
      <vt:lpstr>'Zał. IV kw.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2015-01-13T12:06:19Z</dcterms:created>
  <dcterms:modified xsi:type="dcterms:W3CDTF">2015-01-15T09:04:29Z</dcterms:modified>
</cp:coreProperties>
</file>