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4r\"/>
    </mc:Choice>
  </mc:AlternateContent>
  <bookViews>
    <workbookView xWindow="0" yWindow="0" windowWidth="25200" windowHeight="11385"/>
  </bookViews>
  <sheets>
    <sheet name="Stan i struktura IX 14" sheetId="1" r:id="rId1"/>
    <sheet name="Gminy IX.14" sheetId="2" r:id="rId2"/>
    <sheet name="Wykresy IX 14" sheetId="3" r:id="rId3"/>
    <sheet name="Zał. III kw. 14" sheetId="4" r:id="rId4"/>
  </sheets>
  <externalReferences>
    <externalReference r:id="rId5"/>
  </externalReferences>
  <definedNames>
    <definedName name="_xlnm.Print_Area" localSheetId="1">'Gminy IX.14'!$B$1:$O$46</definedName>
    <definedName name="_xlnm.Print_Area" localSheetId="0">'Stan i struktura IX 14'!$B$2:$S$68</definedName>
    <definedName name="_xlnm.Print_Area" localSheetId="2">'Wykresy IX 14'!$M$1:$AA$41</definedName>
    <definedName name="_xlnm.Print_Area" localSheetId="3">'Zał. III kw. 14'!$B$2:$S$39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4" l="1"/>
  <c r="S9" i="4"/>
  <c r="S45" i="4" s="1"/>
  <c r="S10" i="4"/>
  <c r="S11" i="4"/>
  <c r="S12" i="4"/>
  <c r="S15" i="4"/>
  <c r="S16" i="4"/>
  <c r="S17" i="4"/>
  <c r="S18" i="4"/>
  <c r="S19" i="4"/>
  <c r="S22" i="4"/>
  <c r="S23" i="4"/>
  <c r="S47" i="4" s="1"/>
  <c r="S24" i="4"/>
  <c r="S25" i="4"/>
  <c r="S26" i="4"/>
  <c r="S27" i="4"/>
  <c r="S28" i="4"/>
  <c r="S31" i="4"/>
  <c r="S48" i="4" s="1"/>
  <c r="S32" i="4"/>
  <c r="S33" i="4"/>
  <c r="S34" i="4"/>
  <c r="S35" i="4"/>
  <c r="S36" i="4"/>
  <c r="S38" i="4"/>
  <c r="E40" i="4"/>
  <c r="S40" i="4" s="1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E42" i="4"/>
  <c r="F42" i="4"/>
  <c r="G42" i="4"/>
  <c r="H42" i="4"/>
  <c r="S42" i="4" s="1"/>
  <c r="I42" i="4"/>
  <c r="J42" i="4"/>
  <c r="K42" i="4"/>
  <c r="L42" i="4"/>
  <c r="M42" i="4"/>
  <c r="N42" i="4"/>
  <c r="O42" i="4"/>
  <c r="P42" i="4"/>
  <c r="Q42" i="4"/>
  <c r="R42" i="4"/>
  <c r="E43" i="4"/>
  <c r="S43" i="4" s="1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6" i="4"/>
  <c r="B37" i="3" l="1"/>
  <c r="K34" i="3"/>
  <c r="K33" i="3"/>
  <c r="A33" i="3"/>
  <c r="K32" i="3"/>
  <c r="K31" i="3"/>
  <c r="K30" i="3"/>
  <c r="K29" i="3"/>
  <c r="K28" i="3"/>
  <c r="K27" i="3"/>
  <c r="K26" i="3"/>
  <c r="K25" i="3"/>
  <c r="K24" i="3"/>
  <c r="K35" i="3" s="1"/>
  <c r="K23" i="3"/>
  <c r="K22" i="3"/>
  <c r="J41" i="2" l="1"/>
  <c r="E41" i="2"/>
  <c r="E34" i="2"/>
  <c r="E6" i="2" s="1"/>
  <c r="J33" i="2"/>
  <c r="O31" i="2"/>
  <c r="E27" i="2"/>
  <c r="J23" i="2"/>
  <c r="O20" i="2"/>
  <c r="E19" i="2"/>
  <c r="J14" i="2"/>
  <c r="J12" i="2"/>
  <c r="E8" i="2"/>
  <c r="O43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S28" i="1"/>
  <c r="S29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N9" i="1"/>
  <c r="F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J9" i="1" l="1"/>
  <c r="R9" i="1"/>
  <c r="L9" i="1"/>
  <c r="U65" i="1"/>
  <c r="H9" i="1"/>
  <c r="P9" i="1"/>
  <c r="V46" i="1"/>
  <c r="G8" i="1"/>
  <c r="K8" i="1"/>
  <c r="O8" i="1"/>
  <c r="V49" i="1"/>
  <c r="V53" i="1"/>
  <c r="V57" i="1"/>
  <c r="V61" i="1"/>
  <c r="V65" i="1"/>
  <c r="E67" i="1"/>
  <c r="S67" i="1" s="1"/>
  <c r="U7" i="1"/>
  <c r="E9" i="1"/>
  <c r="I9" i="1"/>
  <c r="M9" i="1"/>
  <c r="Q9" i="1"/>
  <c r="U46" i="1"/>
  <c r="U51" i="1"/>
  <c r="U55" i="1"/>
  <c r="U59" i="1"/>
  <c r="U63" i="1"/>
</calcChain>
</file>

<file path=xl/sharedStrings.xml><?xml version="1.0" encoding="utf-8"?>
<sst xmlns="http://schemas.openxmlformats.org/spreadsheetml/2006/main" count="469" uniqueCount="275">
  <si>
    <t xml:space="preserve">INFORMACJA O STANIE I STRUKTURZE BEZROBOCIA W WOJ. LUBUSKIM WE WRZEŚNIU 2014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</si>
  <si>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</si>
  <si>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</si>
  <si>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</si>
  <si>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</si>
  <si>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</si>
  <si>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</si>
  <si>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</si>
  <si>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</si>
  <si>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</si>
  <si>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</si>
  <si>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</si>
  <si>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</si>
  <si>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</si>
  <si>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</si>
  <si>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</si>
  <si>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</si>
  <si>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</si>
  <si>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</si>
  <si>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</si>
  <si>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</si>
  <si>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sierpień 2014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</si>
  <si>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</si>
  <si>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</si>
  <si>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</si>
  <si>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</si>
  <si>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</si>
  <si>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</si>
  <si>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</si>
  <si>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</si>
  <si>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</si>
  <si>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</si>
  <si>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</si>
  <si>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</si>
  <si>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</si>
  <si>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</si>
  <si>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</si>
  <si>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</si>
  <si>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</si>
  <si>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</si>
  <si>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</si>
  <si>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</si>
  <si>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</si>
  <si>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</si>
  <si>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III Wybrane kategorie bezrobotnych będących w szczególnej sytuacji na rynku pracy</t>
  </si>
  <si>
    <t>Młodzież do 25 roku życia [liczba]</t>
  </si>
  <si>
    <t>Powyżej 50 roku życia [liczba]</t>
  </si>
  <si>
    <t>Długotrwale bezrobotni [liczba]</t>
  </si>
  <si>
    <t>Bez kwalifikacji zawodowych {liczba}</t>
  </si>
  <si>
    <t>Bez doświadczenia zawodowego [liczba]</t>
  </si>
  <si>
    <t>6.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</si>
  <si>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</si>
  <si>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</si>
  <si>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</si>
  <si>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</si>
  <si>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</si>
  <si>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</si>
  <si>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</si>
  <si>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</si>
  <si>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</si>
  <si>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</si>
  <si>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</si>
  <si>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</si>
  <si>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</si>
  <si>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</si>
  <si>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</si>
  <si>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</si>
  <si>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</si>
  <si>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</si>
  <si>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</si>
  <si>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</si>
  <si>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</si>
  <si>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</si>
  <si>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</si>
  <si>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</si>
  <si>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</si>
  <si>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przygotowanie zawodowe dorosłych</t>
  </si>
  <si>
    <t>Liczba osób, które rozpoczęły przygotowanie zawodowe dorosłych - narastająco od poczatku roku</t>
  </si>
  <si>
    <t>9.</t>
  </si>
  <si>
    <t>Liczba osób, które rozpoczęły prace społecznie użyteczne</t>
  </si>
  <si>
    <t>Liczba osób, które rozpoczęły prace społecznie użyteczne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</si>
  <si>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</si>
  <si>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</si>
  <si>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</si>
  <si>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wrzesień 2014 r. jest podawany przez GUS z miesięcznym opóżnieniem</t>
  </si>
  <si>
    <t>Liczba  bezrobotnych w układzie powiatowych urzędów pracy i gmin woj. lubuskiego zarejestrowanych</t>
  </si>
  <si>
    <t>na koniec września 2014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</si>
  <si>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</si>
  <si>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</si>
  <si>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</si>
  <si>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</si>
  <si>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</si>
  <si>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</si>
  <si>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</si>
  <si>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</si>
  <si>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</si>
  <si>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</si>
  <si>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</si>
  <si>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</si>
  <si>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</si>
  <si>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</si>
  <si>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</si>
  <si>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</si>
  <si>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</si>
  <si>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</si>
  <si>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</si>
  <si>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</si>
  <si>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</si>
  <si>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</si>
  <si>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</si>
  <si>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</si>
  <si>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</si>
  <si>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</si>
  <si>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</si>
  <si>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</si>
  <si>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</si>
  <si>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</si>
  <si>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</si>
  <si>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</si>
  <si>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</si>
  <si>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</si>
  <si>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</si>
  <si>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</si>
  <si>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Zielona Góra</t>
  </si>
  <si>
    <t>Gorzów Wlkp.</t>
  </si>
  <si>
    <t>M</t>
  </si>
  <si>
    <t>Dąbie</t>
  </si>
  <si>
    <t>Gubin</t>
  </si>
  <si>
    <t>II.</t>
  </si>
  <si>
    <t>Bledzew</t>
  </si>
  <si>
    <t>Krosno Odrz.</t>
  </si>
  <si>
    <t>VI.</t>
  </si>
  <si>
    <t>Międzyrzecz</t>
  </si>
  <si>
    <t>Maszewo</t>
  </si>
  <si>
    <t>Brzeźnica</t>
  </si>
  <si>
    <t>Przytoczna</t>
  </si>
  <si>
    <t xml:space="preserve">    </t>
  </si>
  <si>
    <t>Gozdnica</t>
  </si>
  <si>
    <t>Pszczew</t>
  </si>
  <si>
    <t>NOWA SÓL</t>
  </si>
  <si>
    <t>Iłowa</t>
  </si>
  <si>
    <t>Skwierzyna</t>
  </si>
  <si>
    <t>Bytom Odrzański</t>
  </si>
  <si>
    <t>Małomice</t>
  </si>
  <si>
    <t>Trzciel</t>
  </si>
  <si>
    <t>Kolsko</t>
  </si>
  <si>
    <t>Niegosławice</t>
  </si>
  <si>
    <t>Kożuchów</t>
  </si>
  <si>
    <t>Szprotawa</t>
  </si>
  <si>
    <t>III.</t>
  </si>
  <si>
    <t>Nowa Sól</t>
  </si>
  <si>
    <t>Wymiarki</t>
  </si>
  <si>
    <t>Cybinka</t>
  </si>
  <si>
    <t>Żagań</t>
  </si>
  <si>
    <t>Górzyca</t>
  </si>
  <si>
    <t>Nowe Miasteczko</t>
  </si>
  <si>
    <t>Ośno Lubuskie</t>
  </si>
  <si>
    <t>Otyń</t>
  </si>
  <si>
    <t>Rzepin</t>
  </si>
  <si>
    <t>Siedlisko</t>
  </si>
  <si>
    <t>VII.</t>
  </si>
  <si>
    <t>Słubice</t>
  </si>
  <si>
    <t>Brody</t>
  </si>
  <si>
    <t>Jasień</t>
  </si>
  <si>
    <t>IV.</t>
  </si>
  <si>
    <t>STRZELCE KRAJ.</t>
  </si>
  <si>
    <t>Lubrza</t>
  </si>
  <si>
    <t>Lipinki Łużyckie</t>
  </si>
  <si>
    <t>Dobiegniew</t>
  </si>
  <si>
    <t>Łagów</t>
  </si>
  <si>
    <t>Lubsko</t>
  </si>
  <si>
    <t>Drezdenko</t>
  </si>
  <si>
    <t>Skąpe</t>
  </si>
  <si>
    <t>Łęknica</t>
  </si>
  <si>
    <t>Stare Kurowo</t>
  </si>
  <si>
    <t>Szczaniec</t>
  </si>
  <si>
    <t>Przewóz</t>
  </si>
  <si>
    <t>Strzelce Krajeńskie</t>
  </si>
  <si>
    <t>Świebodzin</t>
  </si>
  <si>
    <t>Trzebiel</t>
  </si>
  <si>
    <t>Zwierzyn</t>
  </si>
  <si>
    <t>Zbąszynek</t>
  </si>
  <si>
    <t>Tuplice</t>
  </si>
  <si>
    <t>Żary</t>
  </si>
  <si>
    <t>Krzeszyce</t>
  </si>
  <si>
    <t>Sława</t>
  </si>
  <si>
    <t>Lubniewice</t>
  </si>
  <si>
    <t>Szlichtyngowa</t>
  </si>
  <si>
    <t>OGÓŁEM</t>
  </si>
  <si>
    <t>woj.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</si>
  <si>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</si>
  <si>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</si>
  <si>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</si>
  <si>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</si>
  <si>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</si>
  <si>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IX 2013r.</t>
  </si>
  <si>
    <t>wyłączenia</t>
  </si>
  <si>
    <t>rejestracje</t>
  </si>
  <si>
    <t>X 2013r.</t>
  </si>
  <si>
    <t>wrzesień 2014r.</t>
  </si>
  <si>
    <t>XI 2013r.</t>
  </si>
  <si>
    <t>oferty pracy</t>
  </si>
  <si>
    <t>sierpień 2014r.</t>
  </si>
  <si>
    <t>XII 2013r.</t>
  </si>
  <si>
    <t>IV 2013r.</t>
  </si>
  <si>
    <t>lipiec 2014r.</t>
  </si>
  <si>
    <t>I 2014r.</t>
  </si>
  <si>
    <t>V 2013r.</t>
  </si>
  <si>
    <t>czerwiec 2014r.</t>
  </si>
  <si>
    <t>II 2014r.</t>
  </si>
  <si>
    <t>VI 2013r.</t>
  </si>
  <si>
    <t>maj 2014r.</t>
  </si>
  <si>
    <t>III 2014r.</t>
  </si>
  <si>
    <t>VII 2013r.</t>
  </si>
  <si>
    <t>kwiecień 2014r.</t>
  </si>
  <si>
    <t>IV 2014r.</t>
  </si>
  <si>
    <t>VIII 2013r.</t>
  </si>
  <si>
    <t>V 2014r.</t>
  </si>
  <si>
    <t>VI 2014r.</t>
  </si>
  <si>
    <t>VII 2014r.</t>
  </si>
  <si>
    <t>VIII 2014r.</t>
  </si>
  <si>
    <t>IX 2014r.</t>
  </si>
  <si>
    <t>Praca niesubsydiowana</t>
  </si>
  <si>
    <t>Podjęcie działalności gospodarczej i inna praca</t>
  </si>
  <si>
    <t>Podjęcie pracy w ramach refund. kosztów zatrud. bezrobotnego</t>
  </si>
  <si>
    <t>Prace 
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</si>
  <si>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</si>
  <si>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</si>
  <si>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</si>
  <si>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</si>
  <si>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</si>
  <si>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</si>
  <si>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</si>
  <si>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</si>
  <si>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</si>
  <si>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</si>
  <si>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Ogółem bezrobotni</t>
  </si>
  <si>
    <t>powyżej 24 miesięcy</t>
  </si>
  <si>
    <t>12 - 24 miesięcy</t>
  </si>
  <si>
    <t>6 - 12 miesięcy</t>
  </si>
  <si>
    <t>3 - 6 miesięcy</t>
  </si>
  <si>
    <t>1 - 3 miesięcy</t>
  </si>
  <si>
    <t>do 1 miesiąca</t>
  </si>
  <si>
    <t>Czas pozostawania bez pracy</t>
  </si>
  <si>
    <t>BEZROBOTNI WEDŁUG CZASU POZOSTAWANIA BEZ PRACY</t>
  </si>
  <si>
    <t>bez stażu</t>
  </si>
  <si>
    <t>30 lat i więcej</t>
  </si>
  <si>
    <t>20 - 30 lat</t>
  </si>
  <si>
    <t>10 - 20 lat</t>
  </si>
  <si>
    <t>5 - 10 lat</t>
  </si>
  <si>
    <t>1 - 5 lat</t>
  </si>
  <si>
    <t>do 1 roku</t>
  </si>
  <si>
    <t>Staż pracy</t>
  </si>
  <si>
    <t>BEZROBOTNI WEDŁUG STAŻU PRACY</t>
  </si>
  <si>
    <t>gimnazjalne i ponizej</t>
  </si>
  <si>
    <t>zasadnicze zawodowe</t>
  </si>
  <si>
    <t>średnie ogólnokształcące</t>
  </si>
  <si>
    <t>policealane i średnie zawodowe</t>
  </si>
  <si>
    <t>wyższe</t>
  </si>
  <si>
    <t>Poziom wykształcenia</t>
  </si>
  <si>
    <t>BEZROBOTNI WEDŁUG POZIOMU WYKSZTAŁCENIA</t>
  </si>
  <si>
    <t>55 lat i więcej</t>
  </si>
  <si>
    <t>45 - 54 lata</t>
  </si>
  <si>
    <t>35 - 44 lata</t>
  </si>
  <si>
    <t>25 - 34 lata</t>
  </si>
  <si>
    <t>18 - 24 lat</t>
  </si>
  <si>
    <t>Grupa wiekowa</t>
  </si>
  <si>
    <t xml:space="preserve">BEZROBOTNI WEDŁUG WIEKU </t>
  </si>
  <si>
    <t>ZIELONA  GÓRA          (ziemski)</t>
  </si>
  <si>
    <t>ZIELONA  GÓRA          (grodzki)</t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</si>
  <si>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</si>
  <si>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</si>
  <si>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t xml:space="preserve"> WG WIEKU, WYKSZTAŁCENIA, STAŻU PRACY I CZASU POZOSTAWANIA BEZ PRACY [stan na 30.09.2014 r.]</t>
  </si>
  <si>
    <t>INFORMACJA KWARTALNA O STRUKTURZE BEZROBOTNYCH</t>
  </si>
  <si>
    <t>Wojewódzki Urząd Pracy w Zielonej Górze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</si>
</sst>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)"/>
  </numFmts>
  <fonts count="66">
    <font>
      <sz val="10"/>
      <name val="Arial CE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i/>
      <sz val="10"/>
      <name val="Arial CE"/>
      <family val="2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i/>
      <sz val="12"/>
      <name val="Arial CE"/>
      <family val="2"/>
      <charset val="238"/>
    </font>
    <font>
      <b/>
      <sz val="16"/>
      <name val="Arial Black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</font>
    <font>
      <sz val="16"/>
      <name val="Arial Black"/>
      <family val="2"/>
      <charset val="238"/>
    </font>
    <font>
      <sz val="14"/>
      <name val="Arial CE"/>
      <family val="2"/>
      <charset val="238"/>
    </font>
    <font>
      <b/>
      <sz val="12"/>
      <name val="Arial"/>
      <family val="2"/>
      <charset val="238"/>
    </font>
    <font>
      <sz val="16"/>
      <name val="Arial CE"/>
      <charset val="238"/>
    </font>
    <font>
      <b/>
      <sz val="18"/>
      <name val="Arial Black"/>
      <family val="2"/>
      <charset val="238"/>
    </font>
    <font>
      <b/>
      <sz val="14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3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20"/>
      <name val="Arial Black"/>
      <family val="2"/>
      <charset val="238"/>
    </font>
    <font>
      <sz val="20"/>
      <name val="Arial CE"/>
      <family val="2"/>
      <charset val="238"/>
    </font>
    <font>
      <b/>
      <sz val="20"/>
      <name val="Arial CE"/>
      <family val="2"/>
      <charset val="238"/>
    </font>
    <font>
      <b/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5" fillId="0" borderId="0"/>
  </cellStyleXfs>
  <cellXfs count="43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/>
    <xf numFmtId="0" fontId="1" fillId="0" borderId="0" xfId="0" applyFont="1" applyFill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5" fillId="0" borderId="3" xfId="0" applyFont="1" applyBorder="1" applyAlignment="1"/>
    <xf numFmtId="0" fontId="5" fillId="0" borderId="4" xfId="0" applyFont="1" applyBorder="1" applyAlignment="1">
      <alignment horizontal="right" vertical="top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0" fontId="13" fillId="4" borderId="16" xfId="0" applyFont="1" applyFill="1" applyBorder="1" applyAlignment="1">
      <alignment horizontal="center" vertical="center" wrapText="1"/>
    </xf>
    <xf numFmtId="1" fontId="13" fillId="4" borderId="17" xfId="0" applyNumberFormat="1" applyFont="1" applyFill="1" applyBorder="1" applyAlignment="1">
      <alignment horizontal="center" vertical="center"/>
    </xf>
    <xf numFmtId="1" fontId="13" fillId="4" borderId="18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2" fillId="0" borderId="13" xfId="0" applyFont="1" applyFill="1" applyBorder="1"/>
    <xf numFmtId="0" fontId="13" fillId="5" borderId="21" xfId="0" applyFont="1" applyFill="1" applyBorder="1" applyAlignment="1">
      <alignment horizontal="center" vertical="center" wrapText="1"/>
    </xf>
    <xf numFmtId="1" fontId="13" fillId="5" borderId="21" xfId="0" applyNumberFormat="1" applyFont="1" applyFill="1" applyBorder="1" applyAlignment="1">
      <alignment horizontal="center" vertical="center" wrapText="1"/>
    </xf>
    <xf numFmtId="1" fontId="13" fillId="5" borderId="22" xfId="0" applyNumberFormat="1" applyFont="1" applyFill="1" applyBorder="1" applyAlignment="1">
      <alignment horizontal="center" vertical="center" wrapText="1"/>
    </xf>
    <xf numFmtId="1" fontId="13" fillId="5" borderId="7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0" applyFont="1" applyFill="1"/>
    <xf numFmtId="0" fontId="2" fillId="0" borderId="13" xfId="0" applyFont="1" applyBorder="1"/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5" fillId="0" borderId="0" xfId="0" applyFont="1"/>
    <xf numFmtId="0" fontId="2" fillId="0" borderId="27" xfId="0" applyFont="1" applyBorder="1"/>
    <xf numFmtId="164" fontId="18" fillId="0" borderId="24" xfId="0" applyNumberFormat="1" applyFont="1" applyFill="1" applyBorder="1" applyAlignment="1">
      <alignment horizontal="center" vertical="center" wrapText="1"/>
    </xf>
    <xf numFmtId="164" fontId="18" fillId="0" borderId="28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/>
    </xf>
    <xf numFmtId="0" fontId="20" fillId="0" borderId="24" xfId="0" applyFont="1" applyFill="1" applyBorder="1" applyAlignment="1">
      <alignment horizontal="center" vertical="center" wrapText="1"/>
    </xf>
    <xf numFmtId="1" fontId="20" fillId="0" borderId="24" xfId="0" applyNumberFormat="1" applyFont="1" applyFill="1" applyBorder="1" applyAlignment="1">
      <alignment horizontal="center" vertical="center"/>
    </xf>
    <xf numFmtId="0" fontId="20" fillId="0" borderId="3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64" fontId="16" fillId="0" borderId="24" xfId="0" applyNumberFormat="1" applyFont="1" applyFill="1" applyBorder="1" applyAlignment="1">
      <alignment horizontal="center" vertical="center" wrapText="1"/>
    </xf>
    <xf numFmtId="164" fontId="16" fillId="0" borderId="28" xfId="0" applyNumberFormat="1" applyFont="1" applyFill="1" applyBorder="1" applyAlignment="1">
      <alignment horizontal="center" vertical="center" wrapText="1"/>
    </xf>
    <xf numFmtId="164" fontId="16" fillId="0" borderId="7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0" fontId="16" fillId="0" borderId="24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/>
    </xf>
    <xf numFmtId="0" fontId="16" fillId="0" borderId="35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 wrapText="1"/>
    </xf>
    <xf numFmtId="0" fontId="16" fillId="0" borderId="42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164" fontId="24" fillId="0" borderId="24" xfId="0" applyNumberFormat="1" applyFont="1" applyFill="1" applyBorder="1" applyAlignment="1">
      <alignment horizontal="center" vertical="center" wrapText="1"/>
    </xf>
    <xf numFmtId="164" fontId="24" fillId="0" borderId="28" xfId="0" applyNumberFormat="1" applyFont="1" applyFill="1" applyBorder="1" applyAlignment="1">
      <alignment horizontal="center" vertical="center" wrapText="1"/>
    </xf>
    <xf numFmtId="164" fontId="24" fillId="0" borderId="7" xfId="0" applyNumberFormat="1" applyFont="1" applyFill="1" applyBorder="1" applyAlignment="1">
      <alignment horizontal="center" vertical="center" wrapText="1"/>
    </xf>
    <xf numFmtId="1" fontId="13" fillId="0" borderId="7" xfId="0" applyNumberFormat="1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 wrapText="1"/>
    </xf>
    <xf numFmtId="0" fontId="25" fillId="0" borderId="0" xfId="0" applyFont="1"/>
    <xf numFmtId="164" fontId="24" fillId="0" borderId="36" xfId="0" applyNumberFormat="1" applyFont="1" applyFill="1" applyBorder="1" applyAlignment="1">
      <alignment horizontal="center" vertical="center" wrapText="1"/>
    </xf>
    <xf numFmtId="164" fontId="24" fillId="0" borderId="35" xfId="0" applyNumberFormat="1" applyFont="1" applyFill="1" applyBorder="1" applyAlignment="1">
      <alignment horizontal="center" vertical="center" wrapText="1"/>
    </xf>
    <xf numFmtId="164" fontId="24" fillId="0" borderId="46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164" fontId="26" fillId="0" borderId="0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0" fontId="5" fillId="0" borderId="47" xfId="0" applyFont="1" applyBorder="1" applyAlignment="1"/>
    <xf numFmtId="0" fontId="5" fillId="0" borderId="48" xfId="0" applyFont="1" applyBorder="1" applyAlignment="1">
      <alignment horizontal="right" vertical="top" wrapText="1"/>
    </xf>
    <xf numFmtId="0" fontId="8" fillId="0" borderId="39" xfId="0" applyFont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7" fillId="0" borderId="35" xfId="0" applyFont="1" applyFill="1" applyBorder="1" applyAlignment="1">
      <alignment horizontal="center" vertical="center" wrapText="1"/>
    </xf>
    <xf numFmtId="0" fontId="27" fillId="0" borderId="51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16" fillId="0" borderId="54" xfId="0" applyFont="1" applyFill="1" applyBorder="1" applyAlignment="1">
      <alignment horizontal="center" vertical="center"/>
    </xf>
    <xf numFmtId="0" fontId="16" fillId="0" borderId="53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47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1" fillId="0" borderId="2" xfId="0" applyFont="1" applyFill="1" applyBorder="1"/>
    <xf numFmtId="0" fontId="0" fillId="0" borderId="0" xfId="0"/>
    <xf numFmtId="0" fontId="8" fillId="0" borderId="0" xfId="0" applyFont="1"/>
    <xf numFmtId="0" fontId="3" fillId="0" borderId="43" xfId="0" applyFont="1" applyBorder="1" applyAlignment="1">
      <alignment horizontal="center"/>
    </xf>
    <xf numFmtId="0" fontId="3" fillId="0" borderId="54" xfId="0" applyFont="1" applyBorder="1" applyAlignment="1" applyProtection="1">
      <alignment horizontal="left"/>
    </xf>
    <xf numFmtId="165" fontId="3" fillId="0" borderId="54" xfId="0" applyNumberFormat="1" applyFont="1" applyBorder="1" applyProtection="1"/>
    <xf numFmtId="165" fontId="3" fillId="0" borderId="71" xfId="0" applyNumberFormat="1" applyFont="1" applyBorder="1" applyProtection="1"/>
    <xf numFmtId="0" fontId="2" fillId="6" borderId="43" xfId="0" applyFont="1" applyFill="1" applyBorder="1" applyAlignment="1">
      <alignment horizontal="center"/>
    </xf>
    <xf numFmtId="0" fontId="2" fillId="6" borderId="54" xfId="0" applyFont="1" applyFill="1" applyBorder="1" applyAlignment="1" applyProtection="1">
      <alignment horizontal="left"/>
    </xf>
    <xf numFmtId="165" fontId="2" fillId="6" borderId="72" xfId="0" applyNumberFormat="1" applyFont="1" applyFill="1" applyBorder="1" applyAlignment="1" applyProtection="1">
      <alignment horizontal="right"/>
    </xf>
    <xf numFmtId="0" fontId="3" fillId="0" borderId="55" xfId="0" applyFont="1" applyBorder="1" applyAlignment="1">
      <alignment horizontal="center"/>
    </xf>
    <xf numFmtId="0" fontId="3" fillId="0" borderId="30" xfId="0" applyFont="1" applyBorder="1" applyAlignment="1" applyProtection="1">
      <alignment horizontal="left"/>
    </xf>
    <xf numFmtId="165" fontId="3" fillId="0" borderId="30" xfId="0" applyNumberFormat="1" applyFont="1" applyBorder="1" applyProtection="1"/>
    <xf numFmtId="165" fontId="3" fillId="0" borderId="71" xfId="0" applyNumberFormat="1" applyFont="1" applyBorder="1" applyAlignment="1"/>
    <xf numFmtId="0" fontId="2" fillId="6" borderId="54" xfId="0" applyFont="1" applyFill="1" applyBorder="1" applyAlignment="1" applyProtection="1">
      <alignment horizontal="center"/>
    </xf>
    <xf numFmtId="0" fontId="3" fillId="0" borderId="50" xfId="0" applyFont="1" applyBorder="1" applyAlignment="1">
      <alignment horizontal="center"/>
    </xf>
    <xf numFmtId="0" fontId="3" fillId="0" borderId="36" xfId="0" applyFont="1" applyBorder="1" applyAlignment="1" applyProtection="1">
      <alignment horizontal="left"/>
    </xf>
    <xf numFmtId="165" fontId="3" fillId="0" borderId="36" xfId="0" applyNumberFormat="1" applyFont="1" applyBorder="1" applyProtection="1"/>
    <xf numFmtId="165" fontId="3" fillId="0" borderId="76" xfId="0" applyNumberFormat="1" applyFont="1" applyBorder="1" applyProtection="1"/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 applyProtection="1">
      <alignment horizontal="left"/>
    </xf>
    <xf numFmtId="165" fontId="3" fillId="0" borderId="38" xfId="0" applyNumberFormat="1" applyFont="1" applyBorder="1" applyProtection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5" fontId="2" fillId="6" borderId="54" xfId="0" applyNumberFormat="1" applyFont="1" applyFill="1" applyBorder="1" applyProtection="1"/>
    <xf numFmtId="165" fontId="2" fillId="6" borderId="72" xfId="0" applyNumberFormat="1" applyFont="1" applyFill="1" applyBorder="1" applyProtection="1"/>
    <xf numFmtId="0" fontId="3" fillId="0" borderId="44" xfId="0" applyFont="1" applyBorder="1" applyAlignment="1">
      <alignment horizontal="center"/>
    </xf>
    <xf numFmtId="0" fontId="3" fillId="0" borderId="58" xfId="0" applyFont="1" applyBorder="1" applyAlignment="1" applyProtection="1">
      <alignment horizontal="left"/>
    </xf>
    <xf numFmtId="165" fontId="3" fillId="0" borderId="58" xfId="0" applyNumberFormat="1" applyFont="1" applyBorder="1" applyProtection="1"/>
    <xf numFmtId="165" fontId="3" fillId="0" borderId="82" xfId="0" applyNumberFormat="1" applyFont="1" applyBorder="1" applyProtection="1"/>
    <xf numFmtId="0" fontId="3" fillId="7" borderId="83" xfId="0" applyFont="1" applyFill="1" applyBorder="1" applyAlignment="1">
      <alignment horizontal="center"/>
    </xf>
    <xf numFmtId="0" fontId="3" fillId="7" borderId="7" xfId="0" applyFont="1" applyFill="1" applyBorder="1" applyAlignment="1" applyProtection="1">
      <alignment horizontal="left"/>
    </xf>
    <xf numFmtId="165" fontId="3" fillId="7" borderId="7" xfId="0" applyNumberFormat="1" applyFont="1" applyFill="1" applyBorder="1" applyProtection="1"/>
    <xf numFmtId="165" fontId="3" fillId="7" borderId="71" xfId="0" applyNumberFormat="1" applyFont="1" applyFill="1" applyBorder="1" applyProtection="1"/>
    <xf numFmtId="165" fontId="3" fillId="0" borderId="72" xfId="0" applyNumberFormat="1" applyFont="1" applyBorder="1" applyProtection="1"/>
    <xf numFmtId="0" fontId="33" fillId="0" borderId="0" xfId="0" applyFont="1" applyBorder="1" applyAlignment="1">
      <alignment horizontal="center"/>
    </xf>
    <xf numFmtId="0" fontId="3" fillId="8" borderId="71" xfId="0" applyNumberFormat="1" applyFont="1" applyFill="1" applyBorder="1" applyAlignment="1">
      <alignment horizontal="right" vertical="center"/>
    </xf>
    <xf numFmtId="0" fontId="2" fillId="6" borderId="55" xfId="0" applyFont="1" applyFill="1" applyBorder="1" applyAlignment="1">
      <alignment horizontal="center"/>
    </xf>
    <xf numFmtId="0" fontId="2" fillId="6" borderId="30" xfId="0" applyFont="1" applyFill="1" applyBorder="1" applyAlignment="1" applyProtection="1">
      <alignment horizontal="left"/>
    </xf>
    <xf numFmtId="165" fontId="2" fillId="6" borderId="30" xfId="0" applyNumberFormat="1" applyFont="1" applyFill="1" applyBorder="1" applyProtection="1"/>
    <xf numFmtId="165" fontId="2" fillId="6" borderId="82" xfId="0" applyNumberFormat="1" applyFont="1" applyFill="1" applyBorder="1" applyProtection="1"/>
    <xf numFmtId="165" fontId="3" fillId="0" borderId="31" xfId="0" applyNumberFormat="1" applyFont="1" applyBorder="1" applyProtection="1"/>
    <xf numFmtId="165" fontId="2" fillId="6" borderId="71" xfId="0" applyNumberFormat="1" applyFont="1" applyFill="1" applyBorder="1" applyProtection="1"/>
    <xf numFmtId="165" fontId="3" fillId="0" borderId="29" xfId="0" applyNumberFormat="1" applyFont="1" applyBorder="1" applyAlignment="1" applyProtection="1">
      <alignment horizontal="center"/>
    </xf>
    <xf numFmtId="165" fontId="3" fillId="0" borderId="84" xfId="0" applyNumberFormat="1" applyFont="1" applyBorder="1" applyProtection="1"/>
    <xf numFmtId="0" fontId="3" fillId="0" borderId="8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165" fontId="3" fillId="0" borderId="66" xfId="0" applyNumberFormat="1" applyFont="1" applyBorder="1" applyProtection="1"/>
    <xf numFmtId="165" fontId="3" fillId="0" borderId="67" xfId="0" applyNumberFormat="1" applyFont="1" applyBorder="1" applyProtection="1"/>
    <xf numFmtId="0" fontId="3" fillId="0" borderId="45" xfId="0" applyFont="1" applyBorder="1" applyAlignment="1">
      <alignment horizontal="center"/>
    </xf>
    <xf numFmtId="0" fontId="3" fillId="0" borderId="86" xfId="0" applyFont="1" applyBorder="1" applyAlignment="1" applyProtection="1">
      <alignment horizontal="left"/>
    </xf>
    <xf numFmtId="165" fontId="3" fillId="0" borderId="86" xfId="0" applyNumberFormat="1" applyFont="1" applyBorder="1" applyProtection="1"/>
    <xf numFmtId="0" fontId="2" fillId="0" borderId="0" xfId="0" applyFont="1" applyBorder="1" applyAlignment="1" applyProtection="1">
      <alignment horizontal="left"/>
    </xf>
    <xf numFmtId="165" fontId="3" fillId="0" borderId="0" xfId="0" applyNumberFormat="1" applyFont="1" applyBorder="1" applyProtection="1"/>
    <xf numFmtId="165" fontId="2" fillId="0" borderId="0" xfId="0" applyNumberFormat="1" applyFont="1" applyBorder="1" applyProtection="1"/>
    <xf numFmtId="0" fontId="3" fillId="0" borderId="0" xfId="0" applyFont="1" applyBorder="1" applyAlignment="1">
      <alignment horizontal="center"/>
    </xf>
    <xf numFmtId="165" fontId="1" fillId="0" borderId="0" xfId="0" applyNumberFormat="1" applyFont="1" applyBorder="1" applyProtection="1"/>
    <xf numFmtId="0" fontId="1" fillId="0" borderId="38" xfId="0" applyFont="1" applyBorder="1" applyAlignment="1">
      <alignment horizontal="center" vertical="center"/>
    </xf>
    <xf numFmtId="0" fontId="0" fillId="0" borderId="0" xfId="0" applyBorder="1"/>
    <xf numFmtId="0" fontId="34" fillId="0" borderId="0" xfId="0" applyFont="1" applyBorder="1" applyAlignment="1">
      <alignment horizontal="center"/>
    </xf>
    <xf numFmtId="0" fontId="34" fillId="0" borderId="0" xfId="0" applyFont="1" applyBorder="1" applyAlignment="1" applyProtection="1">
      <alignment horizontal="left"/>
    </xf>
    <xf numFmtId="165" fontId="34" fillId="0" borderId="0" xfId="0" applyNumberFormat="1" applyFont="1" applyBorder="1" applyProtection="1"/>
    <xf numFmtId="0" fontId="36" fillId="0" borderId="0" xfId="1" applyFont="1"/>
    <xf numFmtId="0" fontId="37" fillId="0" borderId="0" xfId="1" applyFont="1"/>
    <xf numFmtId="0" fontId="38" fillId="0" borderId="0" xfId="1" applyFont="1"/>
    <xf numFmtId="10" fontId="36" fillId="0" borderId="0" xfId="1" applyNumberFormat="1" applyFont="1" applyBorder="1" applyAlignment="1">
      <alignment horizontal="right"/>
    </xf>
    <xf numFmtId="0" fontId="36" fillId="0" borderId="0" xfId="1" applyFont="1" applyBorder="1" applyAlignment="1">
      <alignment horizontal="right"/>
    </xf>
    <xf numFmtId="0" fontId="36" fillId="0" borderId="0" xfId="1" applyFont="1" applyFill="1" applyBorder="1" applyAlignment="1">
      <alignment horizontal="right" wrapText="1"/>
    </xf>
    <xf numFmtId="0" fontId="36" fillId="0" borderId="0" xfId="1" applyFont="1" applyFill="1" applyBorder="1" applyAlignment="1">
      <alignment horizontal="right"/>
    </xf>
    <xf numFmtId="10" fontId="36" fillId="0" borderId="0" xfId="1" applyNumberFormat="1" applyFont="1"/>
    <xf numFmtId="0" fontId="35" fillId="0" borderId="0" xfId="1"/>
    <xf numFmtId="0" fontId="14" fillId="0" borderId="23" xfId="0" applyFont="1" applyBorder="1" applyAlignment="1">
      <alignment vertical="center" wrapText="1"/>
    </xf>
    <xf numFmtId="0" fontId="14" fillId="0" borderId="24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3" fillId="4" borderId="14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4" fillId="0" borderId="19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23" fillId="0" borderId="4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9" fillId="0" borderId="24" xfId="0" applyFont="1" applyFill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14" fillId="0" borderId="23" xfId="0" applyFont="1" applyBorder="1" applyAlignment="1">
      <alignment horizontal="left" vertical="center" wrapText="1" indent="1"/>
    </xf>
    <xf numFmtId="0" fontId="14" fillId="0" borderId="24" xfId="0" applyFont="1" applyBorder="1" applyAlignment="1">
      <alignment horizontal="left" vertical="center" wrapText="1" indent="1"/>
    </xf>
    <xf numFmtId="0" fontId="14" fillId="0" borderId="23" xfId="0" applyFont="1" applyFill="1" applyBorder="1" applyAlignment="1">
      <alignment horizontal="left" vertical="center" wrapText="1" indent="1"/>
    </xf>
    <xf numFmtId="0" fontId="14" fillId="0" borderId="24" xfId="0" applyFont="1" applyFill="1" applyBorder="1" applyAlignment="1">
      <alignment horizontal="left" vertical="center" wrapText="1" indent="1"/>
    </xf>
    <xf numFmtId="0" fontId="14" fillId="0" borderId="34" xfId="0" applyFont="1" applyFill="1" applyBorder="1" applyAlignment="1">
      <alignment horizontal="left" vertical="center" wrapText="1" indent="1"/>
    </xf>
    <xf numFmtId="0" fontId="14" fillId="0" borderId="35" xfId="0" applyFont="1" applyFill="1" applyBorder="1" applyAlignment="1">
      <alignment horizontal="left" vertical="center" wrapText="1" indent="1"/>
    </xf>
    <xf numFmtId="0" fontId="10" fillId="3" borderId="38" xfId="0" applyFont="1" applyFill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14" fillId="0" borderId="40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3" fillId="0" borderId="44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vertical="center" wrapText="1"/>
    </xf>
    <xf numFmtId="0" fontId="14" fillId="0" borderId="24" xfId="0" applyFont="1" applyFill="1" applyBorder="1" applyAlignment="1">
      <alignment vertical="center" wrapText="1"/>
    </xf>
    <xf numFmtId="0" fontId="15" fillId="0" borderId="31" xfId="0" applyFont="1" applyFill="1" applyBorder="1" applyAlignment="1">
      <alignment vertical="center" wrapText="1"/>
    </xf>
    <xf numFmtId="0" fontId="15" fillId="0" borderId="24" xfId="0" applyFont="1" applyFill="1" applyBorder="1" applyAlignment="1">
      <alignment vertical="center" wrapText="1"/>
    </xf>
    <xf numFmtId="0" fontId="9" fillId="3" borderId="0" xfId="0" applyFont="1" applyFill="1" applyBorder="1" applyAlignment="1">
      <alignment horizontal="center" vertical="center"/>
    </xf>
    <xf numFmtId="0" fontId="15" fillId="0" borderId="40" xfId="0" applyFont="1" applyBorder="1" applyAlignment="1">
      <alignment vertical="center" wrapText="1"/>
    </xf>
    <xf numFmtId="0" fontId="15" fillId="0" borderId="41" xfId="0" applyFont="1" applyBorder="1" applyAlignment="1">
      <alignment vertical="center" wrapText="1"/>
    </xf>
    <xf numFmtId="0" fontId="23" fillId="0" borderId="43" xfId="0" applyFont="1" applyFill="1" applyBorder="1" applyAlignment="1">
      <alignment horizontal="center" vertical="center"/>
    </xf>
    <xf numFmtId="0" fontId="14" fillId="0" borderId="31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23" fillId="0" borderId="45" xfId="0" applyFont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9" fillId="0" borderId="37" xfId="0" applyFont="1" applyBorder="1" applyAlignment="1">
      <alignment vertical="center" wrapText="1"/>
    </xf>
    <xf numFmtId="0" fontId="19" fillId="0" borderId="35" xfId="0" applyFont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left" vertical="center" wrapText="1" indent="2"/>
    </xf>
    <xf numFmtId="0" fontId="15" fillId="0" borderId="24" xfId="0" applyFont="1" applyFill="1" applyBorder="1" applyAlignment="1">
      <alignment horizontal="left" vertical="center" wrapText="1" indent="2"/>
    </xf>
    <xf numFmtId="0" fontId="8" fillId="0" borderId="37" xfId="0" applyFont="1" applyBorder="1" applyAlignment="1">
      <alignment vertical="center" wrapText="1"/>
    </xf>
    <xf numFmtId="0" fontId="8" fillId="0" borderId="35" xfId="0" applyFont="1" applyBorder="1" applyAlignment="1">
      <alignment vertical="center" wrapText="1"/>
    </xf>
    <xf numFmtId="0" fontId="9" fillId="3" borderId="38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1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52" xfId="0" applyFont="1" applyFill="1" applyBorder="1" applyAlignment="1">
      <alignment horizontal="center" vertical="center"/>
    </xf>
    <xf numFmtId="0" fontId="3" fillId="0" borderId="53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0" borderId="44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vertical="center" wrapText="1"/>
    </xf>
    <xf numFmtId="0" fontId="3" fillId="0" borderId="24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0" borderId="37" xfId="0" applyFont="1" applyBorder="1" applyAlignment="1">
      <alignment vertical="center" wrapText="1"/>
    </xf>
    <xf numFmtId="0" fontId="2" fillId="0" borderId="35" xfId="0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wrapText="1"/>
    </xf>
    <xf numFmtId="0" fontId="25" fillId="0" borderId="0" xfId="0" applyFont="1" applyBorder="1" applyAlignment="1">
      <alignment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87" xfId="0" applyFont="1" applyFill="1" applyBorder="1" applyAlignment="1">
      <alignment horizontal="center" vertical="center" wrapText="1"/>
    </xf>
    <xf numFmtId="0" fontId="13" fillId="4" borderId="88" xfId="0" applyFont="1" applyFill="1" applyBorder="1" applyAlignment="1">
      <alignment horizontal="center" vertical="center" wrapText="1"/>
    </xf>
    <xf numFmtId="165" fontId="3" fillId="4" borderId="69" xfId="0" applyNumberFormat="1" applyFont="1" applyFill="1" applyBorder="1" applyAlignment="1" applyProtection="1">
      <alignment horizontal="center" vertical="center" wrapText="1"/>
    </xf>
    <xf numFmtId="0" fontId="1" fillId="4" borderId="89" xfId="0" applyFont="1" applyFill="1" applyBorder="1" applyAlignment="1">
      <alignment horizontal="center" vertical="center" wrapText="1"/>
    </xf>
    <xf numFmtId="165" fontId="29" fillId="4" borderId="70" xfId="0" applyNumberFormat="1" applyFont="1" applyFill="1" applyBorder="1" applyAlignment="1" applyProtection="1">
      <alignment horizontal="center" vertical="center" wrapText="1"/>
      <protection locked="0"/>
    </xf>
    <xf numFmtId="0" fontId="29" fillId="4" borderId="90" xfId="0" applyFont="1" applyFill="1" applyBorder="1" applyAlignment="1" applyProtection="1">
      <alignment horizontal="center" vertical="center" wrapText="1"/>
      <protection locked="0"/>
    </xf>
    <xf numFmtId="0" fontId="1" fillId="0" borderId="39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wrapText="1"/>
    </xf>
    <xf numFmtId="0" fontId="1" fillId="0" borderId="77" xfId="0" applyFont="1" applyBorder="1" applyAlignment="1">
      <alignment wrapText="1"/>
    </xf>
    <xf numFmtId="0" fontId="31" fillId="0" borderId="59" xfId="0" applyFont="1" applyBorder="1" applyAlignment="1">
      <alignment horizontal="center" vertical="center" wrapText="1"/>
    </xf>
    <xf numFmtId="0" fontId="31" fillId="0" borderId="77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1" fillId="0" borderId="78" xfId="0" applyFont="1" applyBorder="1" applyAlignment="1">
      <alignment horizontal="center" vertical="center" wrapText="1"/>
    </xf>
    <xf numFmtId="0" fontId="32" fillId="0" borderId="79" xfId="0" applyFont="1" applyBorder="1" applyAlignment="1">
      <alignment horizontal="center" vertical="center" wrapText="1"/>
    </xf>
    <xf numFmtId="0" fontId="15" fillId="0" borderId="80" xfId="0" applyFont="1" applyBorder="1" applyAlignment="1">
      <alignment horizontal="center" vertical="center" wrapText="1"/>
    </xf>
    <xf numFmtId="0" fontId="15" fillId="0" borderId="73" xfId="0" applyFont="1" applyBorder="1" applyAlignment="1">
      <alignment horizontal="center" vertical="center" wrapText="1"/>
    </xf>
    <xf numFmtId="0" fontId="15" fillId="0" borderId="74" xfId="0" applyFont="1" applyBorder="1" applyAlignment="1">
      <alignment horizontal="center" vertical="center" wrapText="1"/>
    </xf>
    <xf numFmtId="165" fontId="27" fillId="0" borderId="81" xfId="0" applyNumberFormat="1" applyFont="1" applyBorder="1" applyAlignment="1">
      <alignment horizontal="center" vertical="center" wrapText="1"/>
    </xf>
    <xf numFmtId="0" fontId="26" fillId="0" borderId="75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66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 wrapText="1"/>
    </xf>
    <xf numFmtId="0" fontId="31" fillId="0" borderId="61" xfId="0" applyFont="1" applyBorder="1" applyAlignment="1">
      <alignment horizontal="center" vertical="center" wrapText="1"/>
    </xf>
    <xf numFmtId="0" fontId="31" fillId="0" borderId="67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15" fillId="0" borderId="69" xfId="0" applyFont="1" applyBorder="1" applyAlignment="1">
      <alignment horizontal="center" vertical="center" wrapText="1"/>
    </xf>
    <xf numFmtId="165" fontId="27" fillId="0" borderId="70" xfId="0" applyNumberFormat="1" applyFont="1" applyBorder="1" applyAlignment="1">
      <alignment horizontal="center" vertical="center" wrapText="1"/>
    </xf>
    <xf numFmtId="0" fontId="27" fillId="0" borderId="7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31" fillId="0" borderId="65" xfId="0" applyFont="1" applyBorder="1" applyAlignment="1">
      <alignment horizontal="center" vertical="center" wrapText="1"/>
    </xf>
    <xf numFmtId="0" fontId="1" fillId="0" borderId="64" xfId="0" applyFont="1" applyBorder="1" applyAlignment="1">
      <alignment wrapText="1"/>
    </xf>
    <xf numFmtId="0" fontId="36" fillId="9" borderId="0" xfId="1" applyFont="1" applyFill="1" applyAlignment="1">
      <alignment vertical="center"/>
    </xf>
    <xf numFmtId="0" fontId="35" fillId="0" borderId="0" xfId="1" applyAlignment="1"/>
    <xf numFmtId="0" fontId="0" fillId="0" borderId="0" xfId="0" applyFill="1"/>
    <xf numFmtId="0" fontId="40" fillId="0" borderId="0" xfId="0" applyFont="1" applyFill="1"/>
    <xf numFmtId="1" fontId="41" fillId="0" borderId="0" xfId="0" applyNumberFormat="1" applyFont="1" applyFill="1" applyBorder="1" applyAlignment="1">
      <alignment horizontal="right" vertical="center"/>
    </xf>
    <xf numFmtId="1" fontId="41" fillId="0" borderId="0" xfId="0" applyNumberFormat="1" applyFont="1" applyFill="1" applyBorder="1"/>
    <xf numFmtId="0" fontId="41" fillId="0" borderId="0" xfId="0" applyFont="1" applyFill="1" applyBorder="1" applyAlignment="1">
      <alignment horizontal="right" vertical="center"/>
    </xf>
    <xf numFmtId="0" fontId="42" fillId="0" borderId="0" xfId="0" applyFont="1"/>
    <xf numFmtId="0" fontId="43" fillId="0" borderId="0" xfId="0" applyFont="1" applyFill="1" applyBorder="1" applyAlignment="1">
      <alignment horizontal="right" vertical="center"/>
    </xf>
    <xf numFmtId="1" fontId="43" fillId="0" borderId="0" xfId="0" applyNumberFormat="1" applyFont="1" applyFill="1" applyBorder="1" applyAlignment="1">
      <alignment horizontal="right" vertical="center"/>
    </xf>
    <xf numFmtId="0" fontId="43" fillId="0" borderId="0" xfId="0" applyFont="1" applyBorder="1"/>
    <xf numFmtId="0" fontId="44" fillId="0" borderId="0" xfId="0" applyFont="1" applyBorder="1"/>
    <xf numFmtId="0" fontId="41" fillId="0" borderId="0" xfId="0" applyFont="1" applyBorder="1"/>
    <xf numFmtId="1" fontId="43" fillId="0" borderId="0" xfId="0" applyNumberFormat="1" applyFont="1" applyFill="1" applyBorder="1"/>
    <xf numFmtId="0" fontId="43" fillId="0" borderId="0" xfId="0" applyFont="1" applyBorder="1" applyAlignment="1"/>
    <xf numFmtId="0" fontId="44" fillId="0" borderId="0" xfId="0" applyFont="1" applyBorder="1" applyAlignment="1"/>
    <xf numFmtId="0" fontId="45" fillId="0" borderId="0" xfId="0" applyFont="1"/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left" vertical="center"/>
    </xf>
    <xf numFmtId="0" fontId="46" fillId="0" borderId="2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3" xfId="0" applyFont="1" applyBorder="1" applyAlignment="1">
      <alignment horizontal="left" vertical="center"/>
    </xf>
    <xf numFmtId="0" fontId="46" fillId="0" borderId="47" xfId="0" applyFont="1" applyBorder="1" applyAlignment="1">
      <alignment horizontal="left" vertical="center"/>
    </xf>
    <xf numFmtId="0" fontId="46" fillId="0" borderId="47" xfId="0" applyFont="1" applyBorder="1" applyAlignment="1">
      <alignment horizontal="center" vertical="center"/>
    </xf>
    <xf numFmtId="0" fontId="0" fillId="3" borderId="0" xfId="0" applyFill="1" applyAlignment="1"/>
    <xf numFmtId="0" fontId="47" fillId="3" borderId="0" xfId="0" applyFont="1" applyFill="1" applyBorder="1" applyAlignment="1">
      <alignment horizontal="center"/>
    </xf>
    <xf numFmtId="1" fontId="48" fillId="0" borderId="2" xfId="0" applyNumberFormat="1" applyFont="1" applyFill="1" applyBorder="1" applyAlignment="1">
      <alignment horizontal="center" vertical="center" wrapText="1"/>
    </xf>
    <xf numFmtId="1" fontId="49" fillId="0" borderId="37" xfId="0" applyNumberFormat="1" applyFont="1" applyFill="1" applyBorder="1" applyAlignment="1">
      <alignment horizontal="center" vertical="center" wrapText="1"/>
    </xf>
    <xf numFmtId="1" fontId="49" fillId="0" borderId="36" xfId="0" applyNumberFormat="1" applyFont="1" applyFill="1" applyBorder="1" applyAlignment="1">
      <alignment horizontal="center" vertical="center" wrapText="1"/>
    </xf>
    <xf numFmtId="0" fontId="49" fillId="0" borderId="36" xfId="0" applyFont="1" applyFill="1" applyBorder="1" applyAlignment="1">
      <alignment horizontal="center" vertical="center" wrapText="1"/>
    </xf>
    <xf numFmtId="0" fontId="0" fillId="0" borderId="35" xfId="0" applyBorder="1" applyAlignment="1">
      <alignment vertical="center" wrapText="1"/>
    </xf>
    <xf numFmtId="0" fontId="50" fillId="0" borderId="37" xfId="0" applyFont="1" applyFill="1" applyBorder="1" applyAlignment="1">
      <alignment vertical="center" wrapText="1"/>
    </xf>
    <xf numFmtId="0" fontId="47" fillId="0" borderId="45" xfId="0" applyFont="1" applyBorder="1" applyAlignment="1">
      <alignment horizontal="center"/>
    </xf>
    <xf numFmtId="1" fontId="49" fillId="0" borderId="56" xfId="0" applyNumberFormat="1" applyFont="1" applyFill="1" applyBorder="1" applyAlignment="1">
      <alignment horizontal="center" vertical="center" wrapText="1"/>
    </xf>
    <xf numFmtId="1" fontId="49" fillId="0" borderId="58" xfId="0" applyNumberFormat="1" applyFont="1" applyFill="1" applyBorder="1" applyAlignment="1">
      <alignment horizontal="center" vertical="center" wrapText="1"/>
    </xf>
    <xf numFmtId="0" fontId="49" fillId="0" borderId="58" xfId="0" applyFont="1" applyFill="1" applyBorder="1" applyAlignment="1">
      <alignment horizontal="center" vertical="center" wrapText="1"/>
    </xf>
    <xf numFmtId="0" fontId="49" fillId="0" borderId="30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50" fillId="0" borderId="31" xfId="0" applyFont="1" applyFill="1" applyBorder="1" applyAlignment="1">
      <alignment vertical="center" wrapText="1"/>
    </xf>
    <xf numFmtId="0" fontId="47" fillId="0" borderId="52" xfId="0" applyFont="1" applyBorder="1" applyAlignment="1">
      <alignment horizontal="center"/>
    </xf>
    <xf numFmtId="1" fontId="49" fillId="0" borderId="31" xfId="0" applyNumberFormat="1" applyFont="1" applyFill="1" applyBorder="1" applyAlignment="1">
      <alignment horizontal="center" vertical="center" wrapText="1"/>
    </xf>
    <xf numFmtId="1" fontId="49" fillId="0" borderId="30" xfId="0" applyNumberFormat="1" applyFont="1" applyFill="1" applyBorder="1" applyAlignment="1">
      <alignment horizontal="center" vertical="center" wrapText="1"/>
    </xf>
    <xf numFmtId="0" fontId="49" fillId="0" borderId="57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vertical="center" wrapText="1"/>
    </xf>
    <xf numFmtId="0" fontId="50" fillId="0" borderId="28" xfId="0" applyFont="1" applyFill="1" applyBorder="1" applyAlignment="1">
      <alignment vertical="center" wrapText="1"/>
    </xf>
    <xf numFmtId="1" fontId="49" fillId="0" borderId="84" xfId="0" applyNumberFormat="1" applyFont="1" applyFill="1" applyBorder="1" applyAlignment="1">
      <alignment horizontal="center" vertical="center" wrapText="1"/>
    </xf>
    <xf numFmtId="1" fontId="49" fillId="0" borderId="57" xfId="0" applyNumberFormat="1" applyFont="1" applyFill="1" applyBorder="1" applyAlignment="1">
      <alignment horizontal="center" vertical="center" wrapText="1"/>
    </xf>
    <xf numFmtId="0" fontId="50" fillId="0" borderId="57" xfId="0" applyFont="1" applyBorder="1" applyAlignment="1">
      <alignment vertical="center" wrapText="1"/>
    </xf>
    <xf numFmtId="0" fontId="50" fillId="0" borderId="84" xfId="0" applyFont="1" applyBorder="1" applyAlignment="1">
      <alignment vertical="center" wrapText="1"/>
    </xf>
    <xf numFmtId="0" fontId="49" fillId="0" borderId="31" xfId="0" applyFont="1" applyFill="1" applyBorder="1" applyAlignment="1">
      <alignment horizontal="center" vertical="center"/>
    </xf>
    <xf numFmtId="0" fontId="49" fillId="0" borderId="28" xfId="0" applyFont="1" applyFill="1" applyBorder="1" applyAlignment="1">
      <alignment horizontal="center" vertical="center" wrapText="1"/>
    </xf>
    <xf numFmtId="1" fontId="51" fillId="0" borderId="30" xfId="0" applyNumberFormat="1" applyFont="1" applyFill="1" applyBorder="1" applyAlignment="1">
      <alignment horizontal="center" vertical="center" wrapText="1"/>
    </xf>
    <xf numFmtId="0" fontId="47" fillId="0" borderId="52" xfId="0" applyFont="1" applyFill="1" applyBorder="1" applyAlignment="1">
      <alignment horizontal="center"/>
    </xf>
    <xf numFmtId="1" fontId="51" fillId="0" borderId="31" xfId="0" applyNumberFormat="1" applyFont="1" applyFill="1" applyBorder="1" applyAlignment="1">
      <alignment horizontal="center" vertical="center" wrapText="1"/>
    </xf>
    <xf numFmtId="0" fontId="50" fillId="0" borderId="24" xfId="0" applyFont="1" applyBorder="1" applyAlignment="1">
      <alignment vertical="center" wrapText="1"/>
    </xf>
    <xf numFmtId="0" fontId="50" fillId="0" borderId="28" xfId="0" applyFont="1" applyBorder="1" applyAlignment="1">
      <alignment vertical="center" wrapText="1"/>
    </xf>
    <xf numFmtId="0" fontId="46" fillId="0" borderId="91" xfId="0" applyFont="1" applyFill="1" applyBorder="1" applyAlignment="1">
      <alignment horizontal="left"/>
    </xf>
    <xf numFmtId="0" fontId="46" fillId="0" borderId="38" xfId="0" applyFont="1" applyFill="1" applyBorder="1" applyAlignment="1">
      <alignment horizontal="left"/>
    </xf>
    <xf numFmtId="0" fontId="46" fillId="0" borderId="92" xfId="0" applyFont="1" applyFill="1" applyBorder="1" applyAlignment="1">
      <alignment horizontal="left"/>
    </xf>
    <xf numFmtId="0" fontId="46" fillId="0" borderId="39" xfId="0" applyFont="1" applyFill="1" applyBorder="1" applyAlignment="1">
      <alignment horizontal="center"/>
    </xf>
    <xf numFmtId="0" fontId="46" fillId="3" borderId="1" xfId="0" applyFont="1" applyFill="1" applyBorder="1" applyAlignment="1">
      <alignment horizontal="center"/>
    </xf>
    <xf numFmtId="0" fontId="46" fillId="3" borderId="3" xfId="0" applyFont="1" applyFill="1" applyBorder="1" applyAlignment="1">
      <alignment horizontal="center"/>
    </xf>
    <xf numFmtId="1" fontId="49" fillId="0" borderId="51" xfId="0" applyNumberFormat="1" applyFont="1" applyFill="1" applyBorder="1" applyAlignment="1">
      <alignment horizontal="center" vertical="center" wrapText="1"/>
    </xf>
    <xf numFmtId="1" fontId="49" fillId="0" borderId="35" xfId="0" applyNumberFormat="1" applyFont="1" applyFill="1" applyBorder="1" applyAlignment="1">
      <alignment horizontal="center" vertical="center" wrapText="1"/>
    </xf>
    <xf numFmtId="0" fontId="50" fillId="0" borderId="35" xfId="0" applyFont="1" applyBorder="1" applyAlignment="1">
      <alignment vertical="center" wrapText="1"/>
    </xf>
    <xf numFmtId="0" fontId="50" fillId="0" borderId="51" xfId="0" applyFont="1" applyBorder="1" applyAlignment="1">
      <alignment vertical="center" wrapText="1"/>
    </xf>
    <xf numFmtId="0" fontId="47" fillId="0" borderId="45" xfId="0" applyFont="1" applyBorder="1"/>
    <xf numFmtId="0" fontId="49" fillId="0" borderId="30" xfId="0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center" vertical="center" wrapText="1"/>
    </xf>
    <xf numFmtId="1" fontId="49" fillId="0" borderId="28" xfId="0" applyNumberFormat="1" applyFont="1" applyFill="1" applyBorder="1" applyAlignment="1">
      <alignment horizontal="center" vertical="center" wrapText="1"/>
    </xf>
    <xf numFmtId="1" fontId="49" fillId="0" borderId="24" xfId="0" applyNumberFormat="1" applyFont="1" applyFill="1" applyBorder="1" applyAlignment="1">
      <alignment horizontal="center" vertical="center" wrapText="1"/>
    </xf>
    <xf numFmtId="0" fontId="47" fillId="0" borderId="52" xfId="0" applyFont="1" applyBorder="1"/>
    <xf numFmtId="0" fontId="46" fillId="0" borderId="91" xfId="0" applyFont="1" applyBorder="1" applyAlignment="1">
      <alignment horizontal="left" vertical="center" wrapText="1"/>
    </xf>
    <xf numFmtId="0" fontId="46" fillId="0" borderId="38" xfId="0" applyFont="1" applyBorder="1" applyAlignment="1">
      <alignment horizontal="left" vertical="center" wrapText="1"/>
    </xf>
    <xf numFmtId="0" fontId="46" fillId="0" borderId="92" xfId="0" applyFont="1" applyBorder="1" applyAlignment="1">
      <alignment horizontal="left" vertical="center" wrapText="1"/>
    </xf>
    <xf numFmtId="0" fontId="46" fillId="0" borderId="39" xfId="0" applyFont="1" applyBorder="1" applyAlignment="1">
      <alignment horizontal="center"/>
    </xf>
    <xf numFmtId="0" fontId="52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/>
    </xf>
    <xf numFmtId="0" fontId="53" fillId="0" borderId="0" xfId="0" applyFont="1" applyFill="1"/>
    <xf numFmtId="0" fontId="48" fillId="0" borderId="2" xfId="0" applyFont="1" applyFill="1" applyBorder="1" applyAlignment="1">
      <alignment horizontal="center" vertical="center"/>
    </xf>
    <xf numFmtId="0" fontId="49" fillId="0" borderId="37" xfId="0" applyFont="1" applyFill="1" applyBorder="1" applyAlignment="1">
      <alignment horizontal="center" vertical="center"/>
    </xf>
    <xf numFmtId="0" fontId="49" fillId="0" borderId="36" xfId="0" applyFont="1" applyFill="1" applyBorder="1" applyAlignment="1">
      <alignment horizontal="center" vertical="center"/>
    </xf>
    <xf numFmtId="0" fontId="49" fillId="0" borderId="35" xfId="0" applyFont="1" applyFill="1" applyBorder="1" applyAlignment="1">
      <alignment horizontal="center" vertical="center" wrapText="1"/>
    </xf>
    <xf numFmtId="0" fontId="50" fillId="0" borderId="35" xfId="0" applyFont="1" applyFill="1" applyBorder="1" applyAlignment="1">
      <alignment horizontal="left" vertical="center" wrapText="1"/>
    </xf>
    <xf numFmtId="0" fontId="50" fillId="0" borderId="37" xfId="0" applyFont="1" applyFill="1" applyBorder="1" applyAlignment="1">
      <alignment horizontal="left" vertical="center" wrapText="1"/>
    </xf>
    <xf numFmtId="0" fontId="54" fillId="0" borderId="45" xfId="0" applyFont="1" applyFill="1" applyBorder="1" applyAlignment="1">
      <alignment horizontal="center"/>
    </xf>
    <xf numFmtId="0" fontId="49" fillId="0" borderId="56" xfId="0" applyFont="1" applyFill="1" applyBorder="1" applyAlignment="1">
      <alignment horizontal="center" vertical="center"/>
    </xf>
    <xf numFmtId="0" fontId="49" fillId="0" borderId="58" xfId="0" applyFont="1" applyFill="1" applyBorder="1" applyAlignment="1">
      <alignment horizontal="center" vertical="center"/>
    </xf>
    <xf numFmtId="0" fontId="50" fillId="0" borderId="57" xfId="0" applyFont="1" applyFill="1" applyBorder="1" applyAlignment="1">
      <alignment horizontal="left" vertical="center" wrapText="1"/>
    </xf>
    <xf numFmtId="0" fontId="50" fillId="0" borderId="84" xfId="0" applyFont="1" applyFill="1" applyBorder="1" applyAlignment="1">
      <alignment horizontal="left" vertical="center" wrapText="1"/>
    </xf>
    <xf numFmtId="0" fontId="54" fillId="0" borderId="52" xfId="0" applyFont="1" applyFill="1" applyBorder="1" applyAlignment="1">
      <alignment horizontal="center"/>
    </xf>
    <xf numFmtId="0" fontId="50" fillId="0" borderId="24" xfId="0" applyFont="1" applyFill="1" applyBorder="1" applyAlignment="1">
      <alignment horizontal="left" vertical="center" wrapText="1"/>
    </xf>
    <xf numFmtId="0" fontId="50" fillId="0" borderId="28" xfId="0" applyFont="1" applyFill="1" applyBorder="1" applyAlignment="1">
      <alignment horizontal="left" vertical="center" wrapText="1"/>
    </xf>
    <xf numFmtId="0" fontId="53" fillId="0" borderId="0" xfId="0" applyFont="1"/>
    <xf numFmtId="0" fontId="54" fillId="0" borderId="52" xfId="0" applyFont="1" applyBorder="1" applyAlignment="1">
      <alignment horizontal="center"/>
    </xf>
    <xf numFmtId="0" fontId="52" fillId="0" borderId="91" xfId="0" applyFont="1" applyBorder="1" applyAlignment="1">
      <alignment horizontal="left" vertical="center" wrapText="1"/>
    </xf>
    <xf numFmtId="0" fontId="52" fillId="0" borderId="38" xfId="0" applyFont="1" applyBorder="1" applyAlignment="1">
      <alignment horizontal="left" vertical="center" wrapText="1"/>
    </xf>
    <xf numFmtId="0" fontId="52" fillId="0" borderId="92" xfId="0" applyFont="1" applyBorder="1" applyAlignment="1">
      <alignment horizontal="left" vertical="center" wrapText="1"/>
    </xf>
    <xf numFmtId="0" fontId="54" fillId="0" borderId="52" xfId="0" applyFont="1" applyBorder="1"/>
    <xf numFmtId="0" fontId="55" fillId="0" borderId="54" xfId="0" applyFont="1" applyFill="1" applyBorder="1" applyAlignment="1">
      <alignment horizontal="center"/>
    </xf>
    <xf numFmtId="0" fontId="55" fillId="0" borderId="53" xfId="0" applyFont="1" applyFill="1" applyBorder="1" applyAlignment="1">
      <alignment horizontal="center"/>
    </xf>
    <xf numFmtId="0" fontId="50" fillId="0" borderId="25" xfId="0" applyFont="1" applyBorder="1" applyAlignment="1">
      <alignment vertical="center" wrapText="1"/>
    </xf>
    <xf numFmtId="0" fontId="50" fillId="0" borderId="26" xfId="0" applyFont="1" applyBorder="1" applyAlignment="1">
      <alignment vertical="center" wrapText="1"/>
    </xf>
    <xf numFmtId="1" fontId="49" fillId="0" borderId="31" xfId="0" applyNumberFormat="1" applyFont="1" applyFill="1" applyBorder="1" applyAlignment="1">
      <alignment horizontal="center" vertical="center"/>
    </xf>
    <xf numFmtId="1" fontId="49" fillId="0" borderId="30" xfId="0" applyNumberFormat="1" applyFont="1" applyFill="1" applyBorder="1" applyAlignment="1">
      <alignment horizontal="center" vertical="center"/>
    </xf>
    <xf numFmtId="0" fontId="50" fillId="0" borderId="30" xfId="0" applyFont="1" applyBorder="1" applyAlignment="1">
      <alignment vertical="center" wrapText="1"/>
    </xf>
    <xf numFmtId="0" fontId="46" fillId="3" borderId="38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7" fillId="0" borderId="93" xfId="0" applyFont="1" applyFill="1" applyBorder="1" applyAlignment="1">
      <alignment horizontal="center" vertical="center" wrapText="1"/>
    </xf>
    <xf numFmtId="0" fontId="58" fillId="0" borderId="5" xfId="0" applyFont="1" applyFill="1" applyBorder="1" applyAlignment="1">
      <alignment horizontal="center" vertical="center" wrapText="1"/>
    </xf>
    <xf numFmtId="0" fontId="59" fillId="0" borderId="4" xfId="0" applyFont="1" applyFill="1" applyBorder="1" applyAlignment="1">
      <alignment horizontal="center" vertical="center" wrapText="1"/>
    </xf>
    <xf numFmtId="0" fontId="58" fillId="0" borderId="4" xfId="0" applyFont="1" applyFill="1" applyBorder="1" applyAlignment="1">
      <alignment horizontal="center" vertical="center" wrapText="1"/>
    </xf>
    <xf numFmtId="0" fontId="60" fillId="0" borderId="4" xfId="0" applyFont="1" applyBorder="1" applyAlignment="1">
      <alignment horizontal="right" vertical="top" wrapText="1"/>
    </xf>
    <xf numFmtId="0" fontId="60" fillId="0" borderId="3" xfId="0" applyFont="1" applyBorder="1" applyAlignment="1"/>
    <xf numFmtId="0" fontId="61" fillId="0" borderId="2" xfId="0" applyFont="1" applyBorder="1" applyAlignment="1">
      <alignment horizontal="center" vertical="center"/>
    </xf>
    <xf numFmtId="0" fontId="0" fillId="2" borderId="1" xfId="0" applyFill="1" applyBorder="1"/>
    <xf numFmtId="0" fontId="62" fillId="2" borderId="1" xfId="0" applyFont="1" applyFill="1" applyBorder="1" applyAlignment="1">
      <alignment horizontal="center" vertical="center" wrapText="1"/>
    </xf>
    <xf numFmtId="0" fontId="62" fillId="2" borderId="0" xfId="0" applyFont="1" applyFill="1" applyAlignment="1">
      <alignment horizontal="center"/>
    </xf>
    <xf numFmtId="0" fontId="0" fillId="2" borderId="0" xfId="0" applyFill="1"/>
    <xf numFmtId="0" fontId="41" fillId="2" borderId="0" xfId="0" applyFont="1" applyFill="1" applyAlignment="1">
      <alignment horizontal="left" vertical="center"/>
    </xf>
    <xf numFmtId="0" fontId="41" fillId="2" borderId="0" xfId="0" applyFont="1" applyFill="1"/>
    <xf numFmtId="0" fontId="63" fillId="0" borderId="0" xfId="0" applyFont="1" applyAlignment="1">
      <alignment horizontal="center" wrapText="1"/>
    </xf>
    <xf numFmtId="0" fontId="64" fillId="2" borderId="0" xfId="0" applyFont="1" applyFill="1" applyAlignment="1">
      <alignment horizontal="center" wrapText="1"/>
    </xf>
    <xf numFmtId="0" fontId="44" fillId="2" borderId="0" xfId="0" applyFont="1" applyFill="1"/>
    <xf numFmtId="0" fontId="65" fillId="2" borderId="0" xfId="0" applyFont="1" applyFill="1"/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IX 2013r. do IX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14'!$B$3:$B$15</c:f>
              <c:strCache>
                <c:ptCount val="13"/>
                <c:pt idx="0">
                  <c:v>IX 2013r.</c:v>
                </c:pt>
                <c:pt idx="1">
                  <c:v>X 2013r.</c:v>
                </c:pt>
                <c:pt idx="2">
                  <c:v>XI 2013r.</c:v>
                </c:pt>
                <c:pt idx="3">
                  <c:v>XII 2013r.</c:v>
                </c:pt>
                <c:pt idx="4">
                  <c:v>I 2014r.</c:v>
                </c:pt>
                <c:pt idx="5">
                  <c:v>II 2014r.</c:v>
                </c:pt>
                <c:pt idx="6">
                  <c:v>III 2014r.</c:v>
                </c:pt>
                <c:pt idx="7">
                  <c:v>IV 2014r.</c:v>
                </c:pt>
                <c:pt idx="8">
                  <c:v>V 2014r.</c:v>
                </c:pt>
                <c:pt idx="9">
                  <c:v>VI 2014r.</c:v>
                </c:pt>
                <c:pt idx="10">
                  <c:v>VII 2014r.</c:v>
                </c:pt>
                <c:pt idx="11">
                  <c:v>VIII 2014r.</c:v>
                </c:pt>
                <c:pt idx="12">
                  <c:v>IX 2014r.</c:v>
                </c:pt>
              </c:strCache>
            </c:strRef>
          </c:cat>
          <c:val>
            <c:numRef>
              <c:f>'Wykresy IX 14'!$C$3:$C$15</c:f>
              <c:numCache>
                <c:formatCode>General</c:formatCode>
                <c:ptCount val="13"/>
                <c:pt idx="0">
                  <c:v>58001</c:v>
                </c:pt>
                <c:pt idx="1">
                  <c:v>57024</c:v>
                </c:pt>
                <c:pt idx="2">
                  <c:v>58217</c:v>
                </c:pt>
                <c:pt idx="3">
                  <c:v>59805</c:v>
                </c:pt>
                <c:pt idx="4">
                  <c:v>63511</c:v>
                </c:pt>
                <c:pt idx="5">
                  <c:v>62605</c:v>
                </c:pt>
                <c:pt idx="6">
                  <c:v>59745</c:v>
                </c:pt>
                <c:pt idx="7">
                  <c:v>56326</c:v>
                </c:pt>
                <c:pt idx="8">
                  <c:v>53088</c:v>
                </c:pt>
                <c:pt idx="9">
                  <c:v>50542</c:v>
                </c:pt>
                <c:pt idx="10">
                  <c:v>49497</c:v>
                </c:pt>
                <c:pt idx="11">
                  <c:v>48346</c:v>
                </c:pt>
                <c:pt idx="12">
                  <c:v>47412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51288360"/>
        <c:axId val="251290792"/>
      </c:barChart>
      <c:catAx>
        <c:axId val="25128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290792"/>
        <c:crosses val="autoZero"/>
        <c:auto val="1"/>
        <c:lblAlgn val="ctr"/>
        <c:lblOffset val="100"/>
        <c:noMultiLvlLbl val="0"/>
      </c:catAx>
      <c:valAx>
        <c:axId val="251290792"/>
        <c:scaling>
          <c:orientation val="minMax"/>
          <c:min val="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28836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Bezrobotni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zarejestrowani i wyłączeni z ewidencji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okresie od kwietnia 2014r. do września 2014r.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view3D>
      <c:rotX val="15"/>
      <c:rotY val="20"/>
      <c:depthPercent val="19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877996500437447"/>
          <c:y val="0.16203703703703703"/>
          <c:w val="0.75066447944006998"/>
          <c:h val="0.72756671041119869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'Wykresy IX 14'!$J$3</c:f>
              <c:strCache>
                <c:ptCount val="1"/>
                <c:pt idx="0">
                  <c:v>wyłączenia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367816091954023E-2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241153045524482E-2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7471264367816091E-3"/>
                  <c:y val="4.3572984749454535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8.6206896551724137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6206896551724137E-3"/>
                  <c:y val="8.7145969498910684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471264367816091E-3"/>
                  <c:y val="4.3572984749455342E-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14'!$I$4:$I$9</c:f>
              <c:strCache>
                <c:ptCount val="6"/>
                <c:pt idx="0">
                  <c:v>wrzesień 2014r.</c:v>
                </c:pt>
                <c:pt idx="1">
                  <c:v>sierpień 2014r.</c:v>
                </c:pt>
                <c:pt idx="2">
                  <c:v>lipiec 2014r.</c:v>
                </c:pt>
                <c:pt idx="3">
                  <c:v>czerwiec 2014r.</c:v>
                </c:pt>
                <c:pt idx="4">
                  <c:v>maj 2014r.</c:v>
                </c:pt>
                <c:pt idx="5">
                  <c:v>kwiecień 2014r.</c:v>
                </c:pt>
              </c:strCache>
            </c:strRef>
          </c:cat>
          <c:val>
            <c:numRef>
              <c:f>'Wykresy IX 14'!$J$4:$J$9</c:f>
              <c:numCache>
                <c:formatCode>General</c:formatCode>
                <c:ptCount val="6"/>
                <c:pt idx="0">
                  <c:v>8960</c:v>
                </c:pt>
                <c:pt idx="1">
                  <c:v>7295</c:v>
                </c:pt>
                <c:pt idx="2">
                  <c:v>7815</c:v>
                </c:pt>
                <c:pt idx="3">
                  <c:v>7841</c:v>
                </c:pt>
                <c:pt idx="4">
                  <c:v>8873</c:v>
                </c:pt>
                <c:pt idx="5">
                  <c:v>9344</c:v>
                </c:pt>
              </c:numCache>
            </c:numRef>
          </c:val>
        </c:ser>
        <c:ser>
          <c:idx val="1"/>
          <c:order val="1"/>
          <c:tx>
            <c:strRef>
              <c:f>'Wykresy IX 14'!$K$3</c:f>
              <c:strCache>
                <c:ptCount val="1"/>
                <c:pt idx="0">
                  <c:v>rejestracje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1.7699115044247787E-2"/>
                  <c:y val="-1.851851851851851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495575221238937E-3"/>
                  <c:y val="-2.314814814814814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494252873563218E-2"/>
                  <c:y val="-2.178649237472767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4367816091954023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666666666666666E-2"/>
                  <c:y val="-2.260340006518793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6666666666666767E-2"/>
                  <c:y val="-2.7777777777777776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14'!$I$4:$I$9</c:f>
              <c:strCache>
                <c:ptCount val="6"/>
                <c:pt idx="0">
                  <c:v>wrzesień 2014r.</c:v>
                </c:pt>
                <c:pt idx="1">
                  <c:v>sierpień 2014r.</c:v>
                </c:pt>
                <c:pt idx="2">
                  <c:v>lipiec 2014r.</c:v>
                </c:pt>
                <c:pt idx="3">
                  <c:v>czerwiec 2014r.</c:v>
                </c:pt>
                <c:pt idx="4">
                  <c:v>maj 2014r.</c:v>
                </c:pt>
                <c:pt idx="5">
                  <c:v>kwiecień 2014r.</c:v>
                </c:pt>
              </c:strCache>
            </c:strRef>
          </c:cat>
          <c:val>
            <c:numRef>
              <c:f>'Wykresy IX 14'!$K$4:$K$9</c:f>
              <c:numCache>
                <c:formatCode>General</c:formatCode>
                <c:ptCount val="6"/>
                <c:pt idx="0">
                  <c:v>8026</c:v>
                </c:pt>
                <c:pt idx="1">
                  <c:v>6144</c:v>
                </c:pt>
                <c:pt idx="2">
                  <c:v>6770</c:v>
                </c:pt>
                <c:pt idx="3">
                  <c:v>5295</c:v>
                </c:pt>
                <c:pt idx="4">
                  <c:v>5635</c:v>
                </c:pt>
                <c:pt idx="5">
                  <c:v>5925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51347528"/>
        <c:axId val="251347920"/>
        <c:axId val="0"/>
      </c:bar3DChart>
      <c:catAx>
        <c:axId val="251347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347920"/>
        <c:crosses val="autoZero"/>
        <c:auto val="1"/>
        <c:lblAlgn val="ctr"/>
        <c:lblOffset val="100"/>
        <c:noMultiLvlLbl val="0"/>
      </c:catAx>
      <c:valAx>
        <c:axId val="251347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13475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IV 2013r. do IX 2013r. oraz od IV 2014r. do IX 2014r.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IX 14'!$F$6:$F$18</c:f>
              <c:strCache>
                <c:ptCount val="13"/>
                <c:pt idx="0">
                  <c:v>IV 2013r.</c:v>
                </c:pt>
                <c:pt idx="1">
                  <c:v>V 2013r.</c:v>
                </c:pt>
                <c:pt idx="2">
                  <c:v>VI 2013r.</c:v>
                </c:pt>
                <c:pt idx="3">
                  <c:v>VII 2013r.</c:v>
                </c:pt>
                <c:pt idx="4">
                  <c:v>VIII 2013r.</c:v>
                </c:pt>
                <c:pt idx="5">
                  <c:v>IX 2013r.</c:v>
                </c:pt>
                <c:pt idx="7">
                  <c:v>IV 2014r.</c:v>
                </c:pt>
                <c:pt idx="8">
                  <c:v>V 2014r.</c:v>
                </c:pt>
                <c:pt idx="9">
                  <c:v>VI 2014r.</c:v>
                </c:pt>
                <c:pt idx="10">
                  <c:v>VII 2014r.</c:v>
                </c:pt>
                <c:pt idx="11">
                  <c:v>VIII 2014r.</c:v>
                </c:pt>
                <c:pt idx="12">
                  <c:v>IX 2014r.</c:v>
                </c:pt>
              </c:strCache>
            </c:strRef>
          </c:cat>
          <c:val>
            <c:numRef>
              <c:f>'Wykresy IX 14'!$G$6:$G$18</c:f>
              <c:numCache>
                <c:formatCode>General</c:formatCode>
                <c:ptCount val="13"/>
                <c:pt idx="0">
                  <c:v>3193</c:v>
                </c:pt>
                <c:pt idx="1">
                  <c:v>2512</c:v>
                </c:pt>
                <c:pt idx="2">
                  <c:v>2885</c:v>
                </c:pt>
                <c:pt idx="3">
                  <c:v>2770</c:v>
                </c:pt>
                <c:pt idx="4">
                  <c:v>2965</c:v>
                </c:pt>
                <c:pt idx="5">
                  <c:v>3354</c:v>
                </c:pt>
                <c:pt idx="7">
                  <c:v>3891</c:v>
                </c:pt>
                <c:pt idx="8">
                  <c:v>3429</c:v>
                </c:pt>
                <c:pt idx="9">
                  <c:v>3558</c:v>
                </c:pt>
                <c:pt idx="10">
                  <c:v>3109</c:v>
                </c:pt>
                <c:pt idx="11">
                  <c:v>3274</c:v>
                </c:pt>
                <c:pt idx="12">
                  <c:v>3795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51348704"/>
        <c:axId val="251349096"/>
        <c:axId val="0"/>
      </c:bar3DChart>
      <c:catAx>
        <c:axId val="2513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349096"/>
        <c:crosses val="autoZero"/>
        <c:auto val="1"/>
        <c:lblAlgn val="ctr"/>
        <c:lblOffset val="100"/>
        <c:noMultiLvlLbl val="0"/>
      </c:catAx>
      <c:valAx>
        <c:axId val="2513490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5134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we wrześniu 2014r.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850574712643677"/>
          <c:y val="0.32688172043010755"/>
          <c:w val="0.57471264367816088"/>
          <c:h val="0.46666666666666667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-2.6221830029866957E-3"/>
                  <c:y val="-0.1347622413090655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7136618698524756E-2"/>
                  <c:y val="-0.194699382218194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8.0696329984613999E-2"/>
                  <c:y val="-3.02372182357881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7.0195492804778714E-2"/>
                  <c:y val="0.13300983628366411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4.4540229885057576E-2"/>
                  <c:y val="0.1179901720310304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5310978369083175"/>
                  <c:y val="0.11177011532481354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7665535342564939"/>
                  <c:y val="8.5557869782406232E-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1563037378948321"/>
                  <c:y val="3.40934072786836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22633790388270431"/>
                  <c:y val="-3.10436034205401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524413974115306"/>
                      <c:h val="0.34522597578528497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5.0097067607928328E-2"/>
                  <c:y val="-0.116382276397076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892818354602227"/>
                  <c:y val="-1.02262428389693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2.2585301837270366E-2"/>
                  <c:y val="-4.69317945605268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371843605756172"/>
                  <c:y val="-8.2438201032685066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IX 14'!$J$22:$J$34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
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IX 14'!$K$22:$K$34</c:f>
              <c:numCache>
                <c:formatCode>0.00%</c:formatCode>
                <c:ptCount val="13"/>
                <c:pt idx="0">
                  <c:v>0.42064732142857142</c:v>
                </c:pt>
                <c:pt idx="1">
                  <c:v>1.5959821428571427E-2</c:v>
                </c:pt>
                <c:pt idx="2">
                  <c:v>1.3504464285714286E-2</c:v>
                </c:pt>
                <c:pt idx="3">
                  <c:v>1.2611607142857143E-2</c:v>
                </c:pt>
                <c:pt idx="4">
                  <c:v>1.3169642857142857E-2</c:v>
                </c:pt>
                <c:pt idx="5">
                  <c:v>1.6294642857142858E-2</c:v>
                </c:pt>
                <c:pt idx="6">
                  <c:v>7.120535714285714E-2</c:v>
                </c:pt>
                <c:pt idx="7">
                  <c:v>2.2098214285714287E-2</c:v>
                </c:pt>
                <c:pt idx="8">
                  <c:v>3.214285714285714E-2</c:v>
                </c:pt>
                <c:pt idx="9">
                  <c:v>0.24810267857142856</c:v>
                </c:pt>
                <c:pt idx="10">
                  <c:v>8.549107142857143E-2</c:v>
                </c:pt>
                <c:pt idx="11">
                  <c:v>5.2455357142857139E-3</c:v>
                </c:pt>
                <c:pt idx="12">
                  <c:v>4.3526785714285712E-2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0</xdr:row>
      <xdr:rowOff>38100</xdr:rowOff>
    </xdr:from>
    <xdr:to>
      <xdr:col>19</xdr:col>
      <xdr:colOff>180975</xdr:colOff>
      <xdr:row>18</xdr:row>
      <xdr:rowOff>38100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419100</xdr:colOff>
      <xdr:row>0</xdr:row>
      <xdr:rowOff>38100</xdr:rowOff>
    </xdr:from>
    <xdr:to>
      <xdr:col>26</xdr:col>
      <xdr:colOff>571500</xdr:colOff>
      <xdr:row>18</xdr:row>
      <xdr:rowOff>38100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38100</xdr:colOff>
      <xdr:row>19</xdr:row>
      <xdr:rowOff>0</xdr:rowOff>
    </xdr:from>
    <xdr:to>
      <xdr:col>19</xdr:col>
      <xdr:colOff>161925</xdr:colOff>
      <xdr:row>37</xdr:row>
      <xdr:rowOff>57150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419100</xdr:colOff>
      <xdr:row>19</xdr:row>
      <xdr:rowOff>9525</xdr:rowOff>
    </xdr:from>
    <xdr:to>
      <xdr:col>26</xdr:col>
      <xdr:colOff>571500</xdr:colOff>
      <xdr:row>37</xdr:row>
      <xdr:rowOff>57150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4r/Arkusz%20roboczy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4"/>
      <sheetName val="Stan i struktura II 14"/>
      <sheetName val="Stan i struktura III 14"/>
      <sheetName val="Stan i struktura IV 14"/>
      <sheetName val="Stan i struktura V 14"/>
      <sheetName val="Stan i struktura VI 14"/>
      <sheetName val="Stan i struktura VII 14"/>
      <sheetName val="Stan i struktura VIII 14"/>
      <sheetName val="Stan i struktura IX 14"/>
    </sheetNames>
    <sheetDataSet>
      <sheetData sheetId="0"/>
      <sheetData sheetId="1"/>
      <sheetData sheetId="2"/>
      <sheetData sheetId="3"/>
      <sheetData sheetId="4"/>
      <sheetData sheetId="5"/>
      <sheetData sheetId="6">
        <row r="6">
          <cell r="E6">
            <v>3821</v>
          </cell>
        </row>
      </sheetData>
      <sheetData sheetId="7">
        <row r="6">
          <cell r="E6">
            <v>3561</v>
          </cell>
          <cell r="F6">
            <v>2291</v>
          </cell>
          <cell r="G6">
            <v>3314</v>
          </cell>
          <cell r="H6">
            <v>4357</v>
          </cell>
          <cell r="I6">
            <v>6028</v>
          </cell>
          <cell r="J6">
            <v>1542</v>
          </cell>
          <cell r="K6">
            <v>3853</v>
          </cell>
          <cell r="L6">
            <v>1614</v>
          </cell>
          <cell r="M6">
            <v>2426</v>
          </cell>
          <cell r="N6">
            <v>1829</v>
          </cell>
          <cell r="O6">
            <v>4219</v>
          </cell>
          <cell r="P6">
            <v>4156</v>
          </cell>
          <cell r="Q6">
            <v>4692</v>
          </cell>
          <cell r="R6">
            <v>4464</v>
          </cell>
          <cell r="S6">
            <v>48346</v>
          </cell>
        </row>
        <row r="46">
          <cell r="E46">
            <v>4256</v>
          </cell>
          <cell r="F46">
            <v>1374</v>
          </cell>
          <cell r="G46">
            <v>1733</v>
          </cell>
          <cell r="H46">
            <v>1490</v>
          </cell>
          <cell r="I46">
            <v>1730</v>
          </cell>
          <cell r="J46">
            <v>1160</v>
          </cell>
          <cell r="K46">
            <v>2011</v>
          </cell>
          <cell r="L46">
            <v>1396</v>
          </cell>
          <cell r="M46">
            <v>1207</v>
          </cell>
          <cell r="N46">
            <v>827</v>
          </cell>
          <cell r="O46">
            <v>2831</v>
          </cell>
          <cell r="P46">
            <v>1325</v>
          </cell>
          <cell r="Q46">
            <v>2373</v>
          </cell>
          <cell r="R46">
            <v>3123</v>
          </cell>
          <cell r="S46">
            <v>26836</v>
          </cell>
        </row>
        <row r="49">
          <cell r="E49">
            <v>41</v>
          </cell>
          <cell r="F49">
            <v>28</v>
          </cell>
          <cell r="G49">
            <v>0</v>
          </cell>
          <cell r="H49">
            <v>7</v>
          </cell>
          <cell r="I49">
            <v>55</v>
          </cell>
          <cell r="J49">
            <v>22</v>
          </cell>
          <cell r="K49">
            <v>58</v>
          </cell>
          <cell r="L49">
            <v>20</v>
          </cell>
          <cell r="M49">
            <v>16</v>
          </cell>
          <cell r="N49">
            <v>6</v>
          </cell>
          <cell r="O49">
            <v>87</v>
          </cell>
          <cell r="P49">
            <v>19</v>
          </cell>
          <cell r="Q49">
            <v>470</v>
          </cell>
          <cell r="R49">
            <v>133</v>
          </cell>
          <cell r="S49">
            <v>962</v>
          </cell>
        </row>
        <row r="51">
          <cell r="E51">
            <v>17</v>
          </cell>
          <cell r="F51">
            <v>35</v>
          </cell>
          <cell r="G51">
            <v>53</v>
          </cell>
          <cell r="H51">
            <v>66</v>
          </cell>
          <cell r="I51">
            <v>111</v>
          </cell>
          <cell r="J51">
            <v>25</v>
          </cell>
          <cell r="K51">
            <v>39</v>
          </cell>
          <cell r="L51">
            <v>37</v>
          </cell>
          <cell r="M51">
            <v>27</v>
          </cell>
          <cell r="N51">
            <v>20</v>
          </cell>
          <cell r="O51">
            <v>16</v>
          </cell>
          <cell r="P51">
            <v>74</v>
          </cell>
          <cell r="Q51">
            <v>4</v>
          </cell>
          <cell r="R51">
            <v>0</v>
          </cell>
          <cell r="S51">
            <v>524</v>
          </cell>
        </row>
        <row r="53">
          <cell r="E53">
            <v>19</v>
          </cell>
          <cell r="F53">
            <v>10</v>
          </cell>
          <cell r="G53">
            <v>39</v>
          </cell>
          <cell r="H53">
            <v>102</v>
          </cell>
          <cell r="I53">
            <v>95</v>
          </cell>
          <cell r="J53">
            <v>37</v>
          </cell>
          <cell r="K53">
            <v>73</v>
          </cell>
          <cell r="L53">
            <v>32</v>
          </cell>
          <cell r="M53">
            <v>44</v>
          </cell>
          <cell r="N53">
            <v>30</v>
          </cell>
          <cell r="O53">
            <v>29</v>
          </cell>
          <cell r="P53">
            <v>23</v>
          </cell>
          <cell r="Q53">
            <v>26</v>
          </cell>
          <cell r="R53">
            <v>73</v>
          </cell>
          <cell r="S53">
            <v>632</v>
          </cell>
        </row>
        <row r="55">
          <cell r="E55">
            <v>37</v>
          </cell>
          <cell r="F55">
            <v>17</v>
          </cell>
          <cell r="G55">
            <v>49</v>
          </cell>
          <cell r="H55">
            <v>30</v>
          </cell>
          <cell r="I55">
            <v>57</v>
          </cell>
          <cell r="J55">
            <v>67</v>
          </cell>
          <cell r="K55">
            <v>84</v>
          </cell>
          <cell r="L55">
            <v>42</v>
          </cell>
          <cell r="M55">
            <v>43</v>
          </cell>
          <cell r="N55">
            <v>26</v>
          </cell>
          <cell r="O55">
            <v>36</v>
          </cell>
          <cell r="P55">
            <v>13</v>
          </cell>
          <cell r="Q55">
            <v>72</v>
          </cell>
          <cell r="R55">
            <v>117</v>
          </cell>
          <cell r="S55">
            <v>690</v>
          </cell>
        </row>
        <row r="57">
          <cell r="E57">
            <v>174</v>
          </cell>
          <cell r="F57">
            <v>114</v>
          </cell>
          <cell r="G57">
            <v>0</v>
          </cell>
          <cell r="H57">
            <v>0</v>
          </cell>
          <cell r="I57">
            <v>7</v>
          </cell>
          <cell r="J57">
            <v>7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6</v>
          </cell>
          <cell r="P57">
            <v>7</v>
          </cell>
          <cell r="Q57">
            <v>4</v>
          </cell>
          <cell r="R57">
            <v>8</v>
          </cell>
          <cell r="S57">
            <v>327</v>
          </cell>
        </row>
        <row r="59">
          <cell r="E59">
            <v>77</v>
          </cell>
          <cell r="F59">
            <v>38</v>
          </cell>
          <cell r="G59">
            <v>98</v>
          </cell>
          <cell r="H59">
            <v>174</v>
          </cell>
          <cell r="I59">
            <v>175</v>
          </cell>
          <cell r="J59">
            <v>15</v>
          </cell>
          <cell r="K59">
            <v>46</v>
          </cell>
          <cell r="L59">
            <v>48</v>
          </cell>
          <cell r="M59">
            <v>59</v>
          </cell>
          <cell r="N59">
            <v>153</v>
          </cell>
          <cell r="O59">
            <v>56</v>
          </cell>
          <cell r="P59">
            <v>78</v>
          </cell>
          <cell r="Q59">
            <v>34</v>
          </cell>
          <cell r="R59">
            <v>71</v>
          </cell>
          <cell r="S59">
            <v>1122</v>
          </cell>
        </row>
        <row r="61">
          <cell r="E61">
            <v>430</v>
          </cell>
          <cell r="F61">
            <v>270</v>
          </cell>
          <cell r="G61">
            <v>294</v>
          </cell>
          <cell r="H61">
            <v>508</v>
          </cell>
          <cell r="I61">
            <v>439</v>
          </cell>
          <cell r="J61">
            <v>300</v>
          </cell>
          <cell r="K61">
            <v>351</v>
          </cell>
          <cell r="L61">
            <v>319</v>
          </cell>
          <cell r="M61">
            <v>320</v>
          </cell>
          <cell r="N61">
            <v>166</v>
          </cell>
          <cell r="O61">
            <v>598</v>
          </cell>
          <cell r="P61">
            <v>507</v>
          </cell>
          <cell r="Q61">
            <v>365</v>
          </cell>
          <cell r="R61">
            <v>490</v>
          </cell>
          <cell r="S61">
            <v>5357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5">
          <cell r="E65">
            <v>0</v>
          </cell>
          <cell r="F65">
            <v>115</v>
          </cell>
          <cell r="G65">
            <v>55</v>
          </cell>
          <cell r="H65">
            <v>60</v>
          </cell>
          <cell r="I65">
            <v>209</v>
          </cell>
          <cell r="J65">
            <v>62</v>
          </cell>
          <cell r="K65">
            <v>109</v>
          </cell>
          <cell r="L65">
            <v>19</v>
          </cell>
          <cell r="M65">
            <v>70</v>
          </cell>
          <cell r="N65">
            <v>48</v>
          </cell>
          <cell r="O65">
            <v>130</v>
          </cell>
          <cell r="P65">
            <v>40</v>
          </cell>
          <cell r="Q65">
            <v>484</v>
          </cell>
          <cell r="R65">
            <v>888</v>
          </cell>
          <cell r="S65">
            <v>2289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1" ht="15">
      <c r="D1" s="2"/>
      <c r="E1" s="3"/>
      <c r="R1" s="5"/>
    </row>
    <row r="2" spans="2:21" ht="51" customHeight="1" thickBot="1">
      <c r="B2" s="173" t="s">
        <v>0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5"/>
    </row>
    <row r="3" spans="2:21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1" ht="29.1" customHeight="1" thickBot="1">
      <c r="B4" s="176" t="s">
        <v>19</v>
      </c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8"/>
    </row>
    <row r="5" spans="2:21" ht="29.1" customHeight="1" thickTop="1" thickBot="1">
      <c r="B5" s="14" t="s">
        <v>20</v>
      </c>
      <c r="C5" s="179" t="s">
        <v>21</v>
      </c>
      <c r="D5" s="180"/>
      <c r="E5" s="15">
        <v>6.3</v>
      </c>
      <c r="F5" s="15">
        <v>9.6</v>
      </c>
      <c r="G5" s="15">
        <v>19.8</v>
      </c>
      <c r="H5" s="15">
        <v>20.9</v>
      </c>
      <c r="I5" s="15">
        <v>21.5</v>
      </c>
      <c r="J5" s="15">
        <v>9.9</v>
      </c>
      <c r="K5" s="15">
        <v>21.5</v>
      </c>
      <c r="L5" s="15">
        <v>14</v>
      </c>
      <c r="M5" s="15">
        <v>10.8</v>
      </c>
      <c r="N5" s="15">
        <v>13.4</v>
      </c>
      <c r="O5" s="15">
        <v>7.3</v>
      </c>
      <c r="P5" s="15">
        <v>13.6</v>
      </c>
      <c r="Q5" s="15">
        <v>21.3</v>
      </c>
      <c r="R5" s="16">
        <v>13.6</v>
      </c>
      <c r="S5" s="17">
        <v>13.1</v>
      </c>
      <c r="T5" s="1" t="s">
        <v>22</v>
      </c>
    </row>
    <row r="6" spans="2:21" s="4" customFormat="1" ht="28.5" customHeight="1" thickTop="1" thickBot="1">
      <c r="B6" s="18" t="s">
        <v>23</v>
      </c>
      <c r="C6" s="181" t="s">
        <v>24</v>
      </c>
      <c r="D6" s="182"/>
      <c r="E6" s="19">
        <v>3425</v>
      </c>
      <c r="F6" s="20">
        <v>2204</v>
      </c>
      <c r="G6" s="20">
        <v>3259</v>
      </c>
      <c r="H6" s="20">
        <v>4222</v>
      </c>
      <c r="I6" s="20">
        <v>5912</v>
      </c>
      <c r="J6" s="20">
        <v>1388</v>
      </c>
      <c r="K6" s="20">
        <v>3843</v>
      </c>
      <c r="L6" s="20">
        <v>1542</v>
      </c>
      <c r="M6" s="20">
        <v>2456</v>
      </c>
      <c r="N6" s="20">
        <v>1795</v>
      </c>
      <c r="O6" s="20">
        <v>4212</v>
      </c>
      <c r="P6" s="20">
        <v>4180</v>
      </c>
      <c r="Q6" s="20">
        <v>4534</v>
      </c>
      <c r="R6" s="21">
        <v>4440</v>
      </c>
      <c r="S6" s="22">
        <f>SUM(E6:R6)</f>
        <v>47412</v>
      </c>
    </row>
    <row r="7" spans="2:21" s="4" customFormat="1" ht="29.1" customHeight="1" thickTop="1" thickBot="1">
      <c r="B7" s="23"/>
      <c r="C7" s="183" t="s">
        <v>25</v>
      </c>
      <c r="D7" s="184"/>
      <c r="E7" s="24">
        <f>'[1]Stan i struktura VIII 14'!E6</f>
        <v>3561</v>
      </c>
      <c r="F7" s="25">
        <f>'[1]Stan i struktura VIII 14'!F6</f>
        <v>2291</v>
      </c>
      <c r="G7" s="25">
        <f>'[1]Stan i struktura VIII 14'!G6</f>
        <v>3314</v>
      </c>
      <c r="H7" s="25">
        <f>'[1]Stan i struktura VIII 14'!H6</f>
        <v>4357</v>
      </c>
      <c r="I7" s="25">
        <f>'[1]Stan i struktura VIII 14'!I6</f>
        <v>6028</v>
      </c>
      <c r="J7" s="25">
        <f>'[1]Stan i struktura VIII 14'!J6</f>
        <v>1542</v>
      </c>
      <c r="K7" s="25">
        <f>'[1]Stan i struktura VIII 14'!K6</f>
        <v>3853</v>
      </c>
      <c r="L7" s="25">
        <f>'[1]Stan i struktura VIII 14'!L6</f>
        <v>1614</v>
      </c>
      <c r="M7" s="25">
        <f>'[1]Stan i struktura VIII 14'!M6</f>
        <v>2426</v>
      </c>
      <c r="N7" s="25">
        <f>'[1]Stan i struktura VIII 14'!N6</f>
        <v>1829</v>
      </c>
      <c r="O7" s="25">
        <f>'[1]Stan i struktura VIII 14'!O6</f>
        <v>4219</v>
      </c>
      <c r="P7" s="25">
        <f>'[1]Stan i struktura VIII 14'!P6</f>
        <v>4156</v>
      </c>
      <c r="Q7" s="25">
        <f>'[1]Stan i struktura VIII 14'!Q6</f>
        <v>4692</v>
      </c>
      <c r="R7" s="26">
        <f>'[1]Stan i struktura VIII 14'!R6</f>
        <v>4464</v>
      </c>
      <c r="S7" s="27">
        <f>'[1]Stan i struktura VIII 14'!S6</f>
        <v>48346</v>
      </c>
      <c r="T7" s="28"/>
      <c r="U7" s="29">
        <f>SUM(E7:R7)</f>
        <v>48346</v>
      </c>
    </row>
    <row r="8" spans="2:21" ht="29.1" customHeight="1" thickTop="1" thickBot="1">
      <c r="B8" s="30"/>
      <c r="C8" s="171" t="s">
        <v>26</v>
      </c>
      <c r="D8" s="172"/>
      <c r="E8" s="31">
        <f t="shared" ref="E8:S8" si="0">E6-E7</f>
        <v>-136</v>
      </c>
      <c r="F8" s="31">
        <f t="shared" si="0"/>
        <v>-87</v>
      </c>
      <c r="G8" s="31">
        <f t="shared" si="0"/>
        <v>-55</v>
      </c>
      <c r="H8" s="31">
        <f t="shared" si="0"/>
        <v>-135</v>
      </c>
      <c r="I8" s="31">
        <f t="shared" si="0"/>
        <v>-116</v>
      </c>
      <c r="J8" s="31">
        <f t="shared" si="0"/>
        <v>-154</v>
      </c>
      <c r="K8" s="31">
        <f t="shared" si="0"/>
        <v>-10</v>
      </c>
      <c r="L8" s="31">
        <f t="shared" si="0"/>
        <v>-72</v>
      </c>
      <c r="M8" s="31">
        <f t="shared" si="0"/>
        <v>30</v>
      </c>
      <c r="N8" s="31">
        <f t="shared" si="0"/>
        <v>-34</v>
      </c>
      <c r="O8" s="31">
        <f t="shared" si="0"/>
        <v>-7</v>
      </c>
      <c r="P8" s="31">
        <f t="shared" si="0"/>
        <v>24</v>
      </c>
      <c r="Q8" s="31">
        <f t="shared" si="0"/>
        <v>-158</v>
      </c>
      <c r="R8" s="32">
        <f t="shared" si="0"/>
        <v>-24</v>
      </c>
      <c r="S8" s="33">
        <f t="shared" si="0"/>
        <v>-934</v>
      </c>
      <c r="T8" s="34"/>
    </row>
    <row r="9" spans="2:21" ht="29.1" customHeight="1" thickTop="1" thickBot="1">
      <c r="B9" s="35"/>
      <c r="C9" s="190" t="s">
        <v>27</v>
      </c>
      <c r="D9" s="191"/>
      <c r="E9" s="36">
        <f t="shared" ref="E9:S9" si="1">E6/E7*100</f>
        <v>96.180848076383043</v>
      </c>
      <c r="F9" s="36">
        <f t="shared" si="1"/>
        <v>96.202531645569621</v>
      </c>
      <c r="G9" s="36">
        <f t="shared" si="1"/>
        <v>98.34037417018709</v>
      </c>
      <c r="H9" s="36">
        <f t="shared" si="1"/>
        <v>96.901537755336236</v>
      </c>
      <c r="I9" s="36">
        <f t="shared" si="1"/>
        <v>98.075646980756474</v>
      </c>
      <c r="J9" s="36">
        <f t="shared" si="1"/>
        <v>90.012970168612199</v>
      </c>
      <c r="K9" s="36">
        <f t="shared" si="1"/>
        <v>99.740461977679729</v>
      </c>
      <c r="L9" s="36">
        <f t="shared" si="1"/>
        <v>95.539033457249062</v>
      </c>
      <c r="M9" s="36">
        <f t="shared" si="1"/>
        <v>101.23660346248971</v>
      </c>
      <c r="N9" s="36">
        <f t="shared" si="1"/>
        <v>98.141060688901035</v>
      </c>
      <c r="O9" s="36">
        <f t="shared" si="1"/>
        <v>99.834083906138886</v>
      </c>
      <c r="P9" s="36">
        <f t="shared" si="1"/>
        <v>100.57747834456208</v>
      </c>
      <c r="Q9" s="36">
        <f t="shared" si="1"/>
        <v>96.632566069906218</v>
      </c>
      <c r="R9" s="37">
        <f t="shared" si="1"/>
        <v>99.462365591397855</v>
      </c>
      <c r="S9" s="38">
        <f t="shared" si="1"/>
        <v>98.068092499896579</v>
      </c>
      <c r="T9" s="34"/>
    </row>
    <row r="10" spans="2:21" s="4" customFormat="1" ht="29.1" customHeight="1" thickTop="1" thickBot="1">
      <c r="B10" s="39" t="s">
        <v>28</v>
      </c>
      <c r="C10" s="192" t="s">
        <v>29</v>
      </c>
      <c r="D10" s="193"/>
      <c r="E10" s="40">
        <v>791</v>
      </c>
      <c r="F10" s="41">
        <v>453</v>
      </c>
      <c r="G10" s="42">
        <v>520</v>
      </c>
      <c r="H10" s="42">
        <v>541</v>
      </c>
      <c r="I10" s="42">
        <v>711</v>
      </c>
      <c r="J10" s="42">
        <v>291</v>
      </c>
      <c r="K10" s="42">
        <v>674</v>
      </c>
      <c r="L10" s="42">
        <v>288</v>
      </c>
      <c r="M10" s="43">
        <v>455</v>
      </c>
      <c r="N10" s="43">
        <v>300</v>
      </c>
      <c r="O10" s="43">
        <v>706</v>
      </c>
      <c r="P10" s="43">
        <v>675</v>
      </c>
      <c r="Q10" s="43">
        <v>760</v>
      </c>
      <c r="R10" s="43">
        <v>861</v>
      </c>
      <c r="S10" s="44">
        <f>SUM(E10:R10)</f>
        <v>8026</v>
      </c>
      <c r="T10" s="28"/>
    </row>
    <row r="11" spans="2:21" ht="29.1" customHeight="1" thickTop="1" thickBot="1">
      <c r="B11" s="45"/>
      <c r="C11" s="171" t="s">
        <v>30</v>
      </c>
      <c r="D11" s="172"/>
      <c r="E11" s="46">
        <f t="shared" ref="E11:S11" si="2">E76/E10*100</f>
        <v>22.376738305941846</v>
      </c>
      <c r="F11" s="46">
        <f t="shared" si="2"/>
        <v>22.516556291390728</v>
      </c>
      <c r="G11" s="46">
        <f t="shared" si="2"/>
        <v>23.653846153846153</v>
      </c>
      <c r="H11" s="46">
        <f t="shared" si="2"/>
        <v>20.517560073937151</v>
      </c>
      <c r="I11" s="46">
        <f t="shared" si="2"/>
        <v>20.956399437412095</v>
      </c>
      <c r="J11" s="46">
        <f t="shared" si="2"/>
        <v>17.869415807560138</v>
      </c>
      <c r="K11" s="46">
        <f t="shared" si="2"/>
        <v>19.732937685459941</v>
      </c>
      <c r="L11" s="46">
        <f t="shared" si="2"/>
        <v>18.055555555555554</v>
      </c>
      <c r="M11" s="46">
        <f t="shared" si="2"/>
        <v>23.296703296703296</v>
      </c>
      <c r="N11" s="46">
        <f t="shared" si="2"/>
        <v>31</v>
      </c>
      <c r="O11" s="46">
        <f t="shared" si="2"/>
        <v>20.113314447592067</v>
      </c>
      <c r="P11" s="46">
        <f t="shared" si="2"/>
        <v>23.111111111111111</v>
      </c>
      <c r="Q11" s="46">
        <f t="shared" si="2"/>
        <v>19.210526315789473</v>
      </c>
      <c r="R11" s="47">
        <f t="shared" si="2"/>
        <v>15.795586527293844</v>
      </c>
      <c r="S11" s="48">
        <f t="shared" si="2"/>
        <v>20.907052080737603</v>
      </c>
      <c r="T11" s="34"/>
    </row>
    <row r="12" spans="2:21" ht="29.1" customHeight="1" thickTop="1" thickBot="1">
      <c r="B12" s="49" t="s">
        <v>31</v>
      </c>
      <c r="C12" s="194" t="s">
        <v>32</v>
      </c>
      <c r="D12" s="195"/>
      <c r="E12" s="40">
        <v>927</v>
      </c>
      <c r="F12" s="42">
        <v>540</v>
      </c>
      <c r="G12" s="42">
        <v>575</v>
      </c>
      <c r="H12" s="42">
        <v>676</v>
      </c>
      <c r="I12" s="42">
        <v>827</v>
      </c>
      <c r="J12" s="42">
        <v>445</v>
      </c>
      <c r="K12" s="42">
        <v>684</v>
      </c>
      <c r="L12" s="42">
        <v>360</v>
      </c>
      <c r="M12" s="43">
        <v>425</v>
      </c>
      <c r="N12" s="43">
        <v>334</v>
      </c>
      <c r="O12" s="43">
        <v>713</v>
      </c>
      <c r="P12" s="43">
        <v>651</v>
      </c>
      <c r="Q12" s="43">
        <v>918</v>
      </c>
      <c r="R12" s="43">
        <v>885</v>
      </c>
      <c r="S12" s="44">
        <f>SUM(E12:R12)</f>
        <v>8960</v>
      </c>
      <c r="T12" s="34"/>
    </row>
    <row r="13" spans="2:21" ht="29.1" customHeight="1" thickTop="1" thickBot="1">
      <c r="B13" s="45" t="s">
        <v>22</v>
      </c>
      <c r="C13" s="196" t="s">
        <v>33</v>
      </c>
      <c r="D13" s="197"/>
      <c r="E13" s="50">
        <v>398</v>
      </c>
      <c r="F13" s="51">
        <v>220</v>
      </c>
      <c r="G13" s="51">
        <v>300</v>
      </c>
      <c r="H13" s="51">
        <v>416</v>
      </c>
      <c r="I13" s="51">
        <v>412</v>
      </c>
      <c r="J13" s="51">
        <v>187</v>
      </c>
      <c r="K13" s="51">
        <v>330</v>
      </c>
      <c r="L13" s="51">
        <v>200</v>
      </c>
      <c r="M13" s="52">
        <v>219</v>
      </c>
      <c r="N13" s="52">
        <v>147</v>
      </c>
      <c r="O13" s="52">
        <v>273</v>
      </c>
      <c r="P13" s="52">
        <v>308</v>
      </c>
      <c r="Q13" s="52">
        <v>449</v>
      </c>
      <c r="R13" s="52">
        <v>405</v>
      </c>
      <c r="S13" s="53">
        <f>SUM(E13:R13)</f>
        <v>4264</v>
      </c>
      <c r="T13" s="34"/>
    </row>
    <row r="14" spans="2:21" s="4" customFormat="1" ht="29.1" customHeight="1" thickTop="1" thickBot="1">
      <c r="B14" s="18" t="s">
        <v>22</v>
      </c>
      <c r="C14" s="198" t="s">
        <v>34</v>
      </c>
      <c r="D14" s="199"/>
      <c r="E14" s="50">
        <v>352</v>
      </c>
      <c r="F14" s="51">
        <v>174</v>
      </c>
      <c r="G14" s="51">
        <v>268</v>
      </c>
      <c r="H14" s="51">
        <v>399</v>
      </c>
      <c r="I14" s="51">
        <v>407</v>
      </c>
      <c r="J14" s="51">
        <v>143</v>
      </c>
      <c r="K14" s="51">
        <v>313</v>
      </c>
      <c r="L14" s="51">
        <v>158</v>
      </c>
      <c r="M14" s="52">
        <v>210</v>
      </c>
      <c r="N14" s="52">
        <v>134</v>
      </c>
      <c r="O14" s="52">
        <v>256</v>
      </c>
      <c r="P14" s="52">
        <v>285</v>
      </c>
      <c r="Q14" s="52">
        <v>339</v>
      </c>
      <c r="R14" s="52">
        <v>331</v>
      </c>
      <c r="S14" s="53">
        <f>SUM(E14:R14)</f>
        <v>3769</v>
      </c>
      <c r="T14" s="28"/>
    </row>
    <row r="15" spans="2:21" s="4" customFormat="1" ht="29.1" customHeight="1" thickTop="1" thickBot="1">
      <c r="B15" s="54" t="s">
        <v>22</v>
      </c>
      <c r="C15" s="200" t="s">
        <v>35</v>
      </c>
      <c r="D15" s="201"/>
      <c r="E15" s="55">
        <v>279</v>
      </c>
      <c r="F15" s="56">
        <v>187</v>
      </c>
      <c r="G15" s="56">
        <v>99</v>
      </c>
      <c r="H15" s="56">
        <v>102</v>
      </c>
      <c r="I15" s="56">
        <v>202</v>
      </c>
      <c r="J15" s="56">
        <v>147</v>
      </c>
      <c r="K15" s="56">
        <v>147</v>
      </c>
      <c r="L15" s="56">
        <v>76</v>
      </c>
      <c r="M15" s="57">
        <v>108</v>
      </c>
      <c r="N15" s="57">
        <v>91</v>
      </c>
      <c r="O15" s="57">
        <v>191</v>
      </c>
      <c r="P15" s="57">
        <v>174</v>
      </c>
      <c r="Q15" s="57">
        <v>211</v>
      </c>
      <c r="R15" s="57">
        <v>209</v>
      </c>
      <c r="S15" s="53">
        <f>SUM(E15:R15)</f>
        <v>2223</v>
      </c>
      <c r="T15" s="28"/>
    </row>
    <row r="16" spans="2:21" ht="29.1" customHeight="1" thickBot="1">
      <c r="B16" s="176" t="s">
        <v>36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202"/>
    </row>
    <row r="17" spans="2:19" ht="29.1" customHeight="1" thickTop="1" thickBot="1">
      <c r="B17" s="203" t="s">
        <v>20</v>
      </c>
      <c r="C17" s="204" t="s">
        <v>37</v>
      </c>
      <c r="D17" s="205"/>
      <c r="E17" s="58">
        <v>1900</v>
      </c>
      <c r="F17" s="59">
        <v>1189</v>
      </c>
      <c r="G17" s="59">
        <v>1808</v>
      </c>
      <c r="H17" s="59">
        <v>2127</v>
      </c>
      <c r="I17" s="59">
        <v>3270</v>
      </c>
      <c r="J17" s="59">
        <v>619</v>
      </c>
      <c r="K17" s="59">
        <v>2077</v>
      </c>
      <c r="L17" s="59">
        <v>729</v>
      </c>
      <c r="M17" s="60">
        <v>1227</v>
      </c>
      <c r="N17" s="60">
        <v>1013</v>
      </c>
      <c r="O17" s="60">
        <v>2185</v>
      </c>
      <c r="P17" s="60">
        <v>2309</v>
      </c>
      <c r="Q17" s="60">
        <v>2521</v>
      </c>
      <c r="R17" s="60">
        <v>2462</v>
      </c>
      <c r="S17" s="53">
        <f>SUM(E17:R17)</f>
        <v>25436</v>
      </c>
    </row>
    <row r="18" spans="2:19" ht="29.1" customHeight="1" thickTop="1" thickBot="1">
      <c r="B18" s="186"/>
      <c r="C18" s="188" t="s">
        <v>38</v>
      </c>
      <c r="D18" s="189"/>
      <c r="E18" s="61">
        <f t="shared" ref="E18:S18" si="3">E17/E6*100</f>
        <v>55.474452554744524</v>
      </c>
      <c r="F18" s="61">
        <f t="shared" si="3"/>
        <v>53.94736842105263</v>
      </c>
      <c r="G18" s="61">
        <f t="shared" si="3"/>
        <v>55.477140227063515</v>
      </c>
      <c r="H18" s="61">
        <f t="shared" si="3"/>
        <v>50.378967314069158</v>
      </c>
      <c r="I18" s="61">
        <f t="shared" si="3"/>
        <v>55.311231393775373</v>
      </c>
      <c r="J18" s="61">
        <f t="shared" si="3"/>
        <v>44.596541786743515</v>
      </c>
      <c r="K18" s="61">
        <f t="shared" si="3"/>
        <v>54.046317980744206</v>
      </c>
      <c r="L18" s="61">
        <f t="shared" si="3"/>
        <v>47.276264591439684</v>
      </c>
      <c r="M18" s="61">
        <f t="shared" si="3"/>
        <v>49.95928338762215</v>
      </c>
      <c r="N18" s="61">
        <f t="shared" si="3"/>
        <v>56.434540389972142</v>
      </c>
      <c r="O18" s="61">
        <f t="shared" si="3"/>
        <v>51.875593542260212</v>
      </c>
      <c r="P18" s="61">
        <f t="shared" si="3"/>
        <v>55.239234449760765</v>
      </c>
      <c r="Q18" s="61">
        <f t="shared" si="3"/>
        <v>55.602117335685932</v>
      </c>
      <c r="R18" s="62">
        <f t="shared" si="3"/>
        <v>55.450450450450447</v>
      </c>
      <c r="S18" s="63">
        <f t="shared" si="3"/>
        <v>53.648865266177339</v>
      </c>
    </row>
    <row r="19" spans="2:19" ht="29.1" customHeight="1" thickTop="1" thickBot="1">
      <c r="B19" s="185" t="s">
        <v>23</v>
      </c>
      <c r="C19" s="187" t="s">
        <v>39</v>
      </c>
      <c r="D19" s="172"/>
      <c r="E19" s="50">
        <v>0</v>
      </c>
      <c r="F19" s="51">
        <v>1491</v>
      </c>
      <c r="G19" s="51">
        <v>1592</v>
      </c>
      <c r="H19" s="51">
        <v>2306</v>
      </c>
      <c r="I19" s="51">
        <v>2374</v>
      </c>
      <c r="J19" s="51">
        <v>571</v>
      </c>
      <c r="K19" s="51">
        <v>2173</v>
      </c>
      <c r="L19" s="51">
        <v>879</v>
      </c>
      <c r="M19" s="52">
        <v>1418</v>
      </c>
      <c r="N19" s="52">
        <v>851</v>
      </c>
      <c r="O19" s="52">
        <v>0</v>
      </c>
      <c r="P19" s="52">
        <v>2859</v>
      </c>
      <c r="Q19" s="52">
        <v>2020</v>
      </c>
      <c r="R19" s="52">
        <v>1993</v>
      </c>
      <c r="S19" s="64">
        <f>SUM(E19:R19)</f>
        <v>20527</v>
      </c>
    </row>
    <row r="20" spans="2:19" ht="29.1" customHeight="1" thickTop="1" thickBot="1">
      <c r="B20" s="186"/>
      <c r="C20" s="188" t="s">
        <v>38</v>
      </c>
      <c r="D20" s="189"/>
      <c r="E20" s="61">
        <f t="shared" ref="E20:S20" si="4">E19/E6*100</f>
        <v>0</v>
      </c>
      <c r="F20" s="61">
        <f t="shared" si="4"/>
        <v>67.649727767695097</v>
      </c>
      <c r="G20" s="61">
        <f t="shared" si="4"/>
        <v>48.849340288432039</v>
      </c>
      <c r="H20" s="61">
        <f t="shared" si="4"/>
        <v>54.618664140217909</v>
      </c>
      <c r="I20" s="61">
        <f t="shared" si="4"/>
        <v>40.155615696887686</v>
      </c>
      <c r="J20" s="61">
        <f t="shared" si="4"/>
        <v>41.138328530259365</v>
      </c>
      <c r="K20" s="61">
        <f t="shared" si="4"/>
        <v>56.544366380431953</v>
      </c>
      <c r="L20" s="61">
        <f t="shared" si="4"/>
        <v>57.003891050583654</v>
      </c>
      <c r="M20" s="61">
        <f t="shared" si="4"/>
        <v>57.736156351791536</v>
      </c>
      <c r="N20" s="61">
        <f t="shared" si="4"/>
        <v>47.409470752089142</v>
      </c>
      <c r="O20" s="61">
        <f t="shared" si="4"/>
        <v>0</v>
      </c>
      <c r="P20" s="61">
        <f t="shared" si="4"/>
        <v>68.397129186602868</v>
      </c>
      <c r="Q20" s="61">
        <f t="shared" si="4"/>
        <v>44.552271724746362</v>
      </c>
      <c r="R20" s="62">
        <f t="shared" si="4"/>
        <v>44.887387387387392</v>
      </c>
      <c r="S20" s="63">
        <f t="shared" si="4"/>
        <v>43.294946427064879</v>
      </c>
    </row>
    <row r="21" spans="2:19" s="4" customFormat="1" ht="29.1" customHeight="1" thickTop="1" thickBot="1">
      <c r="B21" s="206" t="s">
        <v>28</v>
      </c>
      <c r="C21" s="207" t="s">
        <v>40</v>
      </c>
      <c r="D21" s="208"/>
      <c r="E21" s="50">
        <v>649</v>
      </c>
      <c r="F21" s="51">
        <v>359</v>
      </c>
      <c r="G21" s="51">
        <v>520</v>
      </c>
      <c r="H21" s="51">
        <v>722</v>
      </c>
      <c r="I21" s="51">
        <v>932</v>
      </c>
      <c r="J21" s="51">
        <v>182</v>
      </c>
      <c r="K21" s="51">
        <v>612</v>
      </c>
      <c r="L21" s="51">
        <v>198</v>
      </c>
      <c r="M21" s="52">
        <v>355</v>
      </c>
      <c r="N21" s="52">
        <v>193</v>
      </c>
      <c r="O21" s="52">
        <v>607</v>
      </c>
      <c r="P21" s="52">
        <v>505</v>
      </c>
      <c r="Q21" s="52">
        <v>814</v>
      </c>
      <c r="R21" s="52">
        <v>479</v>
      </c>
      <c r="S21" s="53">
        <f>SUM(E21:R21)</f>
        <v>7127</v>
      </c>
    </row>
    <row r="22" spans="2:19" ht="29.1" customHeight="1" thickTop="1" thickBot="1">
      <c r="B22" s="186"/>
      <c r="C22" s="188" t="s">
        <v>38</v>
      </c>
      <c r="D22" s="189"/>
      <c r="E22" s="61">
        <f t="shared" ref="E22:S22" si="5">E21/E6*100</f>
        <v>18.948905109489051</v>
      </c>
      <c r="F22" s="61">
        <f t="shared" si="5"/>
        <v>16.28856624319419</v>
      </c>
      <c r="G22" s="61">
        <f t="shared" si="5"/>
        <v>15.95581466707579</v>
      </c>
      <c r="H22" s="61">
        <f t="shared" si="5"/>
        <v>17.100900047370914</v>
      </c>
      <c r="I22" s="61">
        <f t="shared" si="5"/>
        <v>15.764546684709066</v>
      </c>
      <c r="J22" s="61">
        <f t="shared" si="5"/>
        <v>13.112391930835734</v>
      </c>
      <c r="K22" s="61">
        <f t="shared" si="5"/>
        <v>15.925058548009369</v>
      </c>
      <c r="L22" s="61">
        <f t="shared" si="5"/>
        <v>12.840466926070038</v>
      </c>
      <c r="M22" s="61">
        <f t="shared" si="5"/>
        <v>14.454397394136809</v>
      </c>
      <c r="N22" s="61">
        <f t="shared" si="5"/>
        <v>10.75208913649025</v>
      </c>
      <c r="O22" s="61">
        <f t="shared" si="5"/>
        <v>14.411206077872746</v>
      </c>
      <c r="P22" s="61">
        <f t="shared" si="5"/>
        <v>12.081339712918661</v>
      </c>
      <c r="Q22" s="61">
        <f t="shared" si="5"/>
        <v>17.953242170269078</v>
      </c>
      <c r="R22" s="62">
        <f t="shared" si="5"/>
        <v>10.788288288288287</v>
      </c>
      <c r="S22" s="63">
        <f t="shared" si="5"/>
        <v>15.032059394246183</v>
      </c>
    </row>
    <row r="23" spans="2:19" s="4" customFormat="1" ht="29.1" customHeight="1" thickTop="1" thickBot="1">
      <c r="B23" s="206" t="s">
        <v>31</v>
      </c>
      <c r="C23" s="209" t="s">
        <v>41</v>
      </c>
      <c r="D23" s="210"/>
      <c r="E23" s="50">
        <v>207</v>
      </c>
      <c r="F23" s="51">
        <v>185</v>
      </c>
      <c r="G23" s="51">
        <v>262</v>
      </c>
      <c r="H23" s="51">
        <v>350</v>
      </c>
      <c r="I23" s="51">
        <v>137</v>
      </c>
      <c r="J23" s="51">
        <v>51</v>
      </c>
      <c r="K23" s="51">
        <v>131</v>
      </c>
      <c r="L23" s="51">
        <v>52</v>
      </c>
      <c r="M23" s="52">
        <v>315</v>
      </c>
      <c r="N23" s="52">
        <v>126</v>
      </c>
      <c r="O23" s="52">
        <v>270</v>
      </c>
      <c r="P23" s="52">
        <v>224</v>
      </c>
      <c r="Q23" s="52">
        <v>293</v>
      </c>
      <c r="R23" s="52">
        <v>141</v>
      </c>
      <c r="S23" s="53">
        <f>SUM(E23:R23)</f>
        <v>2744</v>
      </c>
    </row>
    <row r="24" spans="2:19" ht="29.1" customHeight="1" thickTop="1" thickBot="1">
      <c r="B24" s="186"/>
      <c r="C24" s="188" t="s">
        <v>38</v>
      </c>
      <c r="D24" s="189"/>
      <c r="E24" s="61">
        <f t="shared" ref="E24:S24" si="6">E23/E6*100</f>
        <v>6.0437956204379564</v>
      </c>
      <c r="F24" s="61">
        <f t="shared" si="6"/>
        <v>8.3938294010889294</v>
      </c>
      <c r="G24" s="61">
        <f t="shared" si="6"/>
        <v>8.0392758514881866</v>
      </c>
      <c r="H24" s="61">
        <f t="shared" si="6"/>
        <v>8.2899099952629083</v>
      </c>
      <c r="I24" s="61">
        <f t="shared" si="6"/>
        <v>2.3173207036535857</v>
      </c>
      <c r="J24" s="61">
        <f t="shared" si="6"/>
        <v>3.6743515850144091</v>
      </c>
      <c r="K24" s="61">
        <f t="shared" si="6"/>
        <v>3.4087952120739007</v>
      </c>
      <c r="L24" s="61">
        <f t="shared" si="6"/>
        <v>3.3722438391699092</v>
      </c>
      <c r="M24" s="61">
        <f t="shared" si="6"/>
        <v>12.825732899022801</v>
      </c>
      <c r="N24" s="61">
        <f t="shared" si="6"/>
        <v>7.0194986072423404</v>
      </c>
      <c r="O24" s="61">
        <f t="shared" si="6"/>
        <v>6.4102564102564097</v>
      </c>
      <c r="P24" s="61">
        <f t="shared" si="6"/>
        <v>5.3588516746411488</v>
      </c>
      <c r="Q24" s="61">
        <f t="shared" si="6"/>
        <v>6.462284958094398</v>
      </c>
      <c r="R24" s="62">
        <f t="shared" si="6"/>
        <v>3.1756756756756759</v>
      </c>
      <c r="S24" s="63">
        <f t="shared" si="6"/>
        <v>5.7875643297055603</v>
      </c>
    </row>
    <row r="25" spans="2:19" s="4" customFormat="1" ht="29.1" customHeight="1" thickTop="1" thickBot="1">
      <c r="B25" s="206" t="s">
        <v>42</v>
      </c>
      <c r="C25" s="207" t="s">
        <v>43</v>
      </c>
      <c r="D25" s="208"/>
      <c r="E25" s="65">
        <v>148</v>
      </c>
      <c r="F25" s="52">
        <v>84</v>
      </c>
      <c r="G25" s="52">
        <v>134</v>
      </c>
      <c r="H25" s="52">
        <v>133</v>
      </c>
      <c r="I25" s="52">
        <v>220</v>
      </c>
      <c r="J25" s="52">
        <v>39</v>
      </c>
      <c r="K25" s="52">
        <v>139</v>
      </c>
      <c r="L25" s="52">
        <v>73</v>
      </c>
      <c r="M25" s="52">
        <v>83</v>
      </c>
      <c r="N25" s="52">
        <v>100</v>
      </c>
      <c r="O25" s="52">
        <v>163</v>
      </c>
      <c r="P25" s="52">
        <v>177</v>
      </c>
      <c r="Q25" s="52">
        <v>164</v>
      </c>
      <c r="R25" s="52">
        <v>197</v>
      </c>
      <c r="S25" s="53">
        <f>SUM(E25:R25)</f>
        <v>1854</v>
      </c>
    </row>
    <row r="26" spans="2:19" ht="29.1" customHeight="1" thickTop="1" thickBot="1">
      <c r="B26" s="186"/>
      <c r="C26" s="188" t="s">
        <v>38</v>
      </c>
      <c r="D26" s="189"/>
      <c r="E26" s="61">
        <f t="shared" ref="E26:S26" si="7">E25/E6*100</f>
        <v>4.3211678832116789</v>
      </c>
      <c r="F26" s="61">
        <f t="shared" si="7"/>
        <v>3.8112522686025407</v>
      </c>
      <c r="G26" s="61">
        <f t="shared" si="7"/>
        <v>4.1116907026695309</v>
      </c>
      <c r="H26" s="61">
        <f t="shared" si="7"/>
        <v>3.1501657981999056</v>
      </c>
      <c r="I26" s="61">
        <f t="shared" si="7"/>
        <v>3.7212449255751014</v>
      </c>
      <c r="J26" s="61">
        <f t="shared" si="7"/>
        <v>2.809798270893372</v>
      </c>
      <c r="K26" s="61">
        <f t="shared" si="7"/>
        <v>3.6169659120478794</v>
      </c>
      <c r="L26" s="61">
        <f t="shared" si="7"/>
        <v>4.7341115434500649</v>
      </c>
      <c r="M26" s="61">
        <f t="shared" si="7"/>
        <v>3.3794788273615635</v>
      </c>
      <c r="N26" s="61">
        <f t="shared" si="7"/>
        <v>5.5710306406685239</v>
      </c>
      <c r="O26" s="61">
        <f t="shared" si="7"/>
        <v>3.8698955365622032</v>
      </c>
      <c r="P26" s="61">
        <f t="shared" si="7"/>
        <v>4.2344497607655507</v>
      </c>
      <c r="Q26" s="61">
        <f t="shared" si="7"/>
        <v>3.6171151301279223</v>
      </c>
      <c r="R26" s="62">
        <f t="shared" si="7"/>
        <v>4.4369369369369371</v>
      </c>
      <c r="S26" s="63">
        <f t="shared" si="7"/>
        <v>3.9104024297646167</v>
      </c>
    </row>
    <row r="27" spans="2:19" ht="29.1" customHeight="1" thickTop="1" thickBot="1">
      <c r="B27" s="176" t="s">
        <v>44</v>
      </c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211"/>
    </row>
    <row r="28" spans="2:19" ht="29.1" customHeight="1" thickTop="1" thickBot="1">
      <c r="B28" s="185" t="s">
        <v>20</v>
      </c>
      <c r="C28" s="187" t="s">
        <v>45</v>
      </c>
      <c r="D28" s="172"/>
      <c r="E28" s="50">
        <v>387</v>
      </c>
      <c r="F28" s="51">
        <v>312</v>
      </c>
      <c r="G28" s="51">
        <v>563</v>
      </c>
      <c r="H28" s="51">
        <v>623</v>
      </c>
      <c r="I28" s="51">
        <v>946</v>
      </c>
      <c r="J28" s="51">
        <v>199</v>
      </c>
      <c r="K28" s="51">
        <v>670</v>
      </c>
      <c r="L28" s="51">
        <v>316</v>
      </c>
      <c r="M28" s="52">
        <v>452</v>
      </c>
      <c r="N28" s="52">
        <v>359</v>
      </c>
      <c r="O28" s="52">
        <v>428</v>
      </c>
      <c r="P28" s="52">
        <v>669</v>
      </c>
      <c r="Q28" s="52">
        <v>668</v>
      </c>
      <c r="R28" s="52">
        <v>768</v>
      </c>
      <c r="S28" s="53">
        <f>SUM(E28:R28)</f>
        <v>7360</v>
      </c>
    </row>
    <row r="29" spans="2:19" ht="29.1" customHeight="1" thickTop="1" thickBot="1">
      <c r="B29" s="186"/>
      <c r="C29" s="188" t="s">
        <v>38</v>
      </c>
      <c r="D29" s="189"/>
      <c r="E29" s="61">
        <f t="shared" ref="E29:S29" si="8">E28/E6*100</f>
        <v>11.299270072992702</v>
      </c>
      <c r="F29" s="61">
        <f t="shared" si="8"/>
        <v>14.156079854809436</v>
      </c>
      <c r="G29" s="61">
        <f t="shared" si="8"/>
        <v>17.275237803007055</v>
      </c>
      <c r="H29" s="61">
        <f t="shared" si="8"/>
        <v>14.756039791567977</v>
      </c>
      <c r="I29" s="61">
        <f t="shared" si="8"/>
        <v>16.001353179972934</v>
      </c>
      <c r="J29" s="61">
        <f t="shared" si="8"/>
        <v>14.337175792507203</v>
      </c>
      <c r="K29" s="61">
        <f t="shared" si="8"/>
        <v>17.434296122820715</v>
      </c>
      <c r="L29" s="61">
        <f t="shared" si="8"/>
        <v>20.492866407263293</v>
      </c>
      <c r="M29" s="61">
        <f t="shared" si="8"/>
        <v>18.403908794788272</v>
      </c>
      <c r="N29" s="61">
        <f t="shared" si="8"/>
        <v>20</v>
      </c>
      <c r="O29" s="61">
        <f t="shared" si="8"/>
        <v>10.161443494776828</v>
      </c>
      <c r="P29" s="61">
        <f t="shared" si="8"/>
        <v>16.004784688995215</v>
      </c>
      <c r="Q29" s="61">
        <f t="shared" si="8"/>
        <v>14.733127481252756</v>
      </c>
      <c r="R29" s="62">
        <f t="shared" si="8"/>
        <v>17.297297297297298</v>
      </c>
      <c r="S29" s="63">
        <f t="shared" si="8"/>
        <v>15.523496161309373</v>
      </c>
    </row>
    <row r="30" spans="2:19" ht="29.1" customHeight="1" thickTop="1" thickBot="1">
      <c r="B30" s="206" t="s">
        <v>23</v>
      </c>
      <c r="C30" s="207" t="s">
        <v>46</v>
      </c>
      <c r="D30" s="208"/>
      <c r="E30" s="50">
        <v>1180</v>
      </c>
      <c r="F30" s="51">
        <v>704</v>
      </c>
      <c r="G30" s="51">
        <v>902</v>
      </c>
      <c r="H30" s="51">
        <v>1218</v>
      </c>
      <c r="I30" s="51">
        <v>1472</v>
      </c>
      <c r="J30" s="51">
        <v>446</v>
      </c>
      <c r="K30" s="51">
        <v>1030</v>
      </c>
      <c r="L30" s="51">
        <v>430</v>
      </c>
      <c r="M30" s="52">
        <v>649</v>
      </c>
      <c r="N30" s="52">
        <v>439</v>
      </c>
      <c r="O30" s="52">
        <v>1251</v>
      </c>
      <c r="P30" s="52">
        <v>1048</v>
      </c>
      <c r="Q30" s="52">
        <v>1171</v>
      </c>
      <c r="R30" s="52">
        <v>1194</v>
      </c>
      <c r="S30" s="53">
        <f>SUM(E30:R30)</f>
        <v>13134</v>
      </c>
    </row>
    <row r="31" spans="2:19" ht="29.1" customHeight="1" thickTop="1" thickBot="1">
      <c r="B31" s="186"/>
      <c r="C31" s="188" t="s">
        <v>38</v>
      </c>
      <c r="D31" s="189"/>
      <c r="E31" s="61">
        <f t="shared" ref="E31:S31" si="9">E30/E6*100</f>
        <v>34.45255474452555</v>
      </c>
      <c r="F31" s="61">
        <f t="shared" si="9"/>
        <v>31.941923774954628</v>
      </c>
      <c r="G31" s="61">
        <f t="shared" si="9"/>
        <v>27.677201595581469</v>
      </c>
      <c r="H31" s="61">
        <f t="shared" si="9"/>
        <v>28.848886783514921</v>
      </c>
      <c r="I31" s="61">
        <f t="shared" si="9"/>
        <v>24.89851150202977</v>
      </c>
      <c r="J31" s="61">
        <f t="shared" si="9"/>
        <v>32.132564841498557</v>
      </c>
      <c r="K31" s="61">
        <f t="shared" si="9"/>
        <v>26.801977621649755</v>
      </c>
      <c r="L31" s="61">
        <f t="shared" si="9"/>
        <v>27.885862516212711</v>
      </c>
      <c r="M31" s="61">
        <f t="shared" si="9"/>
        <v>26.425081433224758</v>
      </c>
      <c r="N31" s="61">
        <f t="shared" si="9"/>
        <v>24.456824512534819</v>
      </c>
      <c r="O31" s="61">
        <f t="shared" si="9"/>
        <v>29.700854700854702</v>
      </c>
      <c r="P31" s="61">
        <f t="shared" si="9"/>
        <v>25.071770334928228</v>
      </c>
      <c r="Q31" s="61">
        <f t="shared" si="9"/>
        <v>25.827084252315835</v>
      </c>
      <c r="R31" s="62">
        <f t="shared" si="9"/>
        <v>26.891891891891888</v>
      </c>
      <c r="S31" s="63">
        <f t="shared" si="9"/>
        <v>27.7018476335105</v>
      </c>
    </row>
    <row r="32" spans="2:19" ht="29.1" customHeight="1" thickTop="1" thickBot="1">
      <c r="B32" s="206" t="s">
        <v>28</v>
      </c>
      <c r="C32" s="207" t="s">
        <v>47</v>
      </c>
      <c r="D32" s="208"/>
      <c r="E32" s="50">
        <v>1414</v>
      </c>
      <c r="F32" s="51">
        <v>1006</v>
      </c>
      <c r="G32" s="51">
        <v>1929</v>
      </c>
      <c r="H32" s="51">
        <v>2587</v>
      </c>
      <c r="I32" s="51">
        <v>3608</v>
      </c>
      <c r="J32" s="51">
        <v>610</v>
      </c>
      <c r="K32" s="51">
        <v>2253</v>
      </c>
      <c r="L32" s="51">
        <v>740</v>
      </c>
      <c r="M32" s="52">
        <v>1242</v>
      </c>
      <c r="N32" s="52">
        <v>967</v>
      </c>
      <c r="O32" s="52">
        <v>1999</v>
      </c>
      <c r="P32" s="52">
        <v>2035</v>
      </c>
      <c r="Q32" s="52">
        <v>2450</v>
      </c>
      <c r="R32" s="52">
        <v>2484</v>
      </c>
      <c r="S32" s="53">
        <f>SUM(E32:R32)</f>
        <v>25324</v>
      </c>
    </row>
    <row r="33" spans="2:22" ht="29.1" customHeight="1" thickTop="1" thickBot="1">
      <c r="B33" s="186"/>
      <c r="C33" s="188" t="s">
        <v>38</v>
      </c>
      <c r="D33" s="189"/>
      <c r="E33" s="61">
        <f t="shared" ref="E33:S33" si="10">E32/E6*100</f>
        <v>41.284671532846716</v>
      </c>
      <c r="F33" s="61">
        <f t="shared" si="10"/>
        <v>45.644283121597098</v>
      </c>
      <c r="G33" s="61">
        <f t="shared" si="10"/>
        <v>59.189935563056153</v>
      </c>
      <c r="H33" s="61">
        <f t="shared" si="10"/>
        <v>61.274277593557557</v>
      </c>
      <c r="I33" s="61">
        <f t="shared" si="10"/>
        <v>61.028416779431659</v>
      </c>
      <c r="J33" s="61">
        <f t="shared" si="10"/>
        <v>43.948126801152739</v>
      </c>
      <c r="K33" s="61">
        <f t="shared" si="10"/>
        <v>58.626073380171739</v>
      </c>
      <c r="L33" s="61">
        <f t="shared" si="10"/>
        <v>47.989623865110246</v>
      </c>
      <c r="M33" s="61">
        <f t="shared" si="10"/>
        <v>50.5700325732899</v>
      </c>
      <c r="N33" s="61">
        <f t="shared" si="10"/>
        <v>53.871866295264624</v>
      </c>
      <c r="O33" s="61">
        <f t="shared" si="10"/>
        <v>47.459639126305788</v>
      </c>
      <c r="P33" s="61">
        <f t="shared" si="10"/>
        <v>48.684210526315788</v>
      </c>
      <c r="Q33" s="61">
        <f t="shared" si="10"/>
        <v>54.036171151301282</v>
      </c>
      <c r="R33" s="62">
        <f t="shared" si="10"/>
        <v>55.945945945945944</v>
      </c>
      <c r="S33" s="63">
        <f t="shared" si="10"/>
        <v>53.41263815067915</v>
      </c>
    </row>
    <row r="34" spans="2:22" ht="29.1" customHeight="1" thickTop="1" thickBot="1">
      <c r="B34" s="206" t="s">
        <v>31</v>
      </c>
      <c r="C34" s="207" t="s">
        <v>48</v>
      </c>
      <c r="D34" s="208"/>
      <c r="E34" s="65">
        <v>941</v>
      </c>
      <c r="F34" s="52">
        <v>744</v>
      </c>
      <c r="G34" s="52">
        <v>957</v>
      </c>
      <c r="H34" s="52">
        <v>1542</v>
      </c>
      <c r="I34" s="52">
        <v>2011</v>
      </c>
      <c r="J34" s="52">
        <v>427</v>
      </c>
      <c r="K34" s="52">
        <v>1577</v>
      </c>
      <c r="L34" s="52">
        <v>456</v>
      </c>
      <c r="M34" s="52">
        <v>888</v>
      </c>
      <c r="N34" s="52">
        <v>508</v>
      </c>
      <c r="O34" s="52">
        <v>1118</v>
      </c>
      <c r="P34" s="52">
        <v>1326</v>
      </c>
      <c r="Q34" s="52">
        <v>1293</v>
      </c>
      <c r="R34" s="52">
        <v>1217</v>
      </c>
      <c r="S34" s="53">
        <f>SUM(E34:R34)</f>
        <v>15005</v>
      </c>
    </row>
    <row r="35" spans="2:22" ht="29.1" customHeight="1" thickTop="1" thickBot="1">
      <c r="B35" s="214"/>
      <c r="C35" s="188" t="s">
        <v>38</v>
      </c>
      <c r="D35" s="189"/>
      <c r="E35" s="61">
        <f t="shared" ref="E35:S35" si="11">E34/E6*100</f>
        <v>27.474452554744527</v>
      </c>
      <c r="F35" s="61">
        <f t="shared" si="11"/>
        <v>33.756805807622506</v>
      </c>
      <c r="G35" s="61">
        <f t="shared" si="11"/>
        <v>29.364835839214482</v>
      </c>
      <c r="H35" s="61">
        <f t="shared" si="11"/>
        <v>36.522974893415444</v>
      </c>
      <c r="I35" s="61">
        <f t="shared" si="11"/>
        <v>34.015561569688771</v>
      </c>
      <c r="J35" s="61">
        <f t="shared" si="11"/>
        <v>30.763688760806918</v>
      </c>
      <c r="K35" s="61">
        <f t="shared" si="11"/>
        <v>41.035649232370538</v>
      </c>
      <c r="L35" s="61">
        <f t="shared" si="11"/>
        <v>29.571984435797667</v>
      </c>
      <c r="M35" s="61">
        <f t="shared" si="11"/>
        <v>36.156351791530945</v>
      </c>
      <c r="N35" s="61">
        <f t="shared" si="11"/>
        <v>28.300835654596103</v>
      </c>
      <c r="O35" s="61">
        <f t="shared" si="11"/>
        <v>26.543209876543212</v>
      </c>
      <c r="P35" s="61">
        <f t="shared" si="11"/>
        <v>31.722488038277515</v>
      </c>
      <c r="Q35" s="61">
        <f t="shared" si="11"/>
        <v>28.517865019850021</v>
      </c>
      <c r="R35" s="62">
        <f t="shared" si="11"/>
        <v>27.409909909909906</v>
      </c>
      <c r="S35" s="63">
        <f t="shared" si="11"/>
        <v>31.648105964734668</v>
      </c>
    </row>
    <row r="36" spans="2:22" ht="29.1" customHeight="1" thickTop="1" thickBot="1">
      <c r="B36" s="206" t="s">
        <v>42</v>
      </c>
      <c r="C36" s="215" t="s">
        <v>49</v>
      </c>
      <c r="D36" s="216"/>
      <c r="E36" s="65">
        <v>590</v>
      </c>
      <c r="F36" s="52">
        <v>429</v>
      </c>
      <c r="G36" s="52">
        <v>731</v>
      </c>
      <c r="H36" s="52">
        <v>794</v>
      </c>
      <c r="I36" s="52">
        <v>1370</v>
      </c>
      <c r="J36" s="52">
        <v>298</v>
      </c>
      <c r="K36" s="52">
        <v>897</v>
      </c>
      <c r="L36" s="52">
        <v>277</v>
      </c>
      <c r="M36" s="52">
        <v>646</v>
      </c>
      <c r="N36" s="52">
        <v>320</v>
      </c>
      <c r="O36" s="52">
        <v>853</v>
      </c>
      <c r="P36" s="52">
        <v>1077</v>
      </c>
      <c r="Q36" s="52">
        <v>882</v>
      </c>
      <c r="R36" s="52">
        <v>977</v>
      </c>
      <c r="S36" s="53">
        <f>SUM(E36:R36)</f>
        <v>10141</v>
      </c>
    </row>
    <row r="37" spans="2:22" ht="29.1" customHeight="1" thickTop="1" thickBot="1">
      <c r="B37" s="214"/>
      <c r="C37" s="188" t="s">
        <v>38</v>
      </c>
      <c r="D37" s="189"/>
      <c r="E37" s="61">
        <f t="shared" ref="E37:S37" si="12">E36/E6*100</f>
        <v>17.226277372262775</v>
      </c>
      <c r="F37" s="61">
        <f t="shared" si="12"/>
        <v>19.464609800362975</v>
      </c>
      <c r="G37" s="61">
        <f t="shared" si="12"/>
        <v>22.430193310831541</v>
      </c>
      <c r="H37" s="61">
        <f t="shared" si="12"/>
        <v>18.806252960682141</v>
      </c>
      <c r="I37" s="61">
        <f t="shared" si="12"/>
        <v>23.17320703653586</v>
      </c>
      <c r="J37" s="61">
        <f t="shared" si="12"/>
        <v>21.469740634005763</v>
      </c>
      <c r="K37" s="61">
        <f t="shared" si="12"/>
        <v>23.341139734582359</v>
      </c>
      <c r="L37" s="61">
        <f t="shared" si="12"/>
        <v>17.963683527885863</v>
      </c>
      <c r="M37" s="61">
        <f t="shared" si="12"/>
        <v>26.302931596091206</v>
      </c>
      <c r="N37" s="61">
        <f t="shared" si="12"/>
        <v>17.827298050139277</v>
      </c>
      <c r="O37" s="61">
        <f t="shared" si="12"/>
        <v>20.251661918328583</v>
      </c>
      <c r="P37" s="61">
        <f t="shared" si="12"/>
        <v>25.765550239234447</v>
      </c>
      <c r="Q37" s="61">
        <f t="shared" si="12"/>
        <v>19.453021614468462</v>
      </c>
      <c r="R37" s="62">
        <f t="shared" si="12"/>
        <v>22.004504504504503</v>
      </c>
      <c r="S37" s="63">
        <f t="shared" si="12"/>
        <v>21.389099805956299</v>
      </c>
    </row>
    <row r="38" spans="2:22" s="66" customFormat="1" ht="29.1" customHeight="1" thickTop="1" thickBot="1">
      <c r="B38" s="185" t="s">
        <v>50</v>
      </c>
      <c r="C38" s="218" t="s">
        <v>51</v>
      </c>
      <c r="D38" s="219"/>
      <c r="E38" s="65">
        <v>617</v>
      </c>
      <c r="F38" s="52">
        <v>247</v>
      </c>
      <c r="G38" s="52">
        <v>308</v>
      </c>
      <c r="H38" s="52">
        <v>195</v>
      </c>
      <c r="I38" s="52">
        <v>427</v>
      </c>
      <c r="J38" s="52">
        <v>100</v>
      </c>
      <c r="K38" s="52">
        <v>270</v>
      </c>
      <c r="L38" s="52">
        <v>156</v>
      </c>
      <c r="M38" s="52">
        <v>188</v>
      </c>
      <c r="N38" s="52">
        <v>143</v>
      </c>
      <c r="O38" s="52">
        <v>497</v>
      </c>
      <c r="P38" s="52">
        <v>341</v>
      </c>
      <c r="Q38" s="52">
        <v>316</v>
      </c>
      <c r="R38" s="52">
        <v>330</v>
      </c>
      <c r="S38" s="53">
        <f>SUM(E38:R38)</f>
        <v>4135</v>
      </c>
    </row>
    <row r="39" spans="2:22" s="4" customFormat="1" ht="29.1" customHeight="1" thickTop="1" thickBot="1">
      <c r="B39" s="217"/>
      <c r="C39" s="220" t="s">
        <v>38</v>
      </c>
      <c r="D39" s="221"/>
      <c r="E39" s="67">
        <f t="shared" ref="E39:S39" si="13">E38/E6*100</f>
        <v>18.014598540145986</v>
      </c>
      <c r="F39" s="68">
        <f t="shared" si="13"/>
        <v>11.206896551724139</v>
      </c>
      <c r="G39" s="68">
        <f t="shared" si="13"/>
        <v>9.4507517643448899</v>
      </c>
      <c r="H39" s="68">
        <f t="shared" si="13"/>
        <v>4.6186641402179065</v>
      </c>
      <c r="I39" s="68">
        <f t="shared" si="13"/>
        <v>7.2225981055480375</v>
      </c>
      <c r="J39" s="68">
        <f t="shared" si="13"/>
        <v>7.2046109510086458</v>
      </c>
      <c r="K39" s="68">
        <f t="shared" si="13"/>
        <v>7.0257611241217797</v>
      </c>
      <c r="L39" s="68">
        <f t="shared" si="13"/>
        <v>10.116731517509727</v>
      </c>
      <c r="M39" s="68">
        <f t="shared" si="13"/>
        <v>7.6547231270358314</v>
      </c>
      <c r="N39" s="68">
        <f t="shared" si="13"/>
        <v>7.9665738161559894</v>
      </c>
      <c r="O39" s="67">
        <f t="shared" si="13"/>
        <v>11.799620132953466</v>
      </c>
      <c r="P39" s="68">
        <f t="shared" si="13"/>
        <v>8.1578947368421062</v>
      </c>
      <c r="Q39" s="68">
        <f t="shared" si="13"/>
        <v>6.9695632995147774</v>
      </c>
      <c r="R39" s="69">
        <f t="shared" si="13"/>
        <v>7.4324324324324325</v>
      </c>
      <c r="S39" s="63">
        <f t="shared" si="13"/>
        <v>8.721420737366067</v>
      </c>
    </row>
    <row r="40" spans="2:22" s="4" customFormat="1" ht="24" customHeight="1">
      <c r="B40" s="70"/>
      <c r="C40" s="71"/>
      <c r="D40" s="71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3"/>
    </row>
    <row r="41" spans="2:22" s="4" customFormat="1" ht="48.75" customHeight="1" thickBot="1">
      <c r="B41" s="222" t="s">
        <v>52</v>
      </c>
      <c r="C41" s="222"/>
      <c r="D41" s="222"/>
      <c r="E41" s="222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</row>
    <row r="42" spans="2:22" s="4" customFormat="1" ht="42" customHeight="1" thickTop="1" thickBot="1">
      <c r="B42" s="6" t="s">
        <v>1</v>
      </c>
      <c r="C42" s="74" t="s">
        <v>2</v>
      </c>
      <c r="D42" s="75" t="s">
        <v>3</v>
      </c>
      <c r="E42" s="10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176" t="s">
        <v>55</v>
      </c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4"/>
    </row>
    <row r="44" spans="2:22" s="4" customFormat="1" ht="42" customHeight="1" thickTop="1" thickBot="1">
      <c r="B44" s="76" t="s">
        <v>20</v>
      </c>
      <c r="C44" s="212" t="s">
        <v>56</v>
      </c>
      <c r="D44" s="213"/>
      <c r="E44" s="58">
        <v>655</v>
      </c>
      <c r="F44" s="58">
        <v>324</v>
      </c>
      <c r="G44" s="58">
        <v>326</v>
      </c>
      <c r="H44" s="58">
        <v>193</v>
      </c>
      <c r="I44" s="58">
        <v>216</v>
      </c>
      <c r="J44" s="58">
        <v>112</v>
      </c>
      <c r="K44" s="58">
        <v>255</v>
      </c>
      <c r="L44" s="58">
        <v>108</v>
      </c>
      <c r="M44" s="58">
        <v>229</v>
      </c>
      <c r="N44" s="58">
        <v>111</v>
      </c>
      <c r="O44" s="58">
        <v>373</v>
      </c>
      <c r="P44" s="58">
        <v>276</v>
      </c>
      <c r="Q44" s="58">
        <v>235</v>
      </c>
      <c r="R44" s="77">
        <v>382</v>
      </c>
      <c r="S44" s="78">
        <f>SUM(E44:R44)</f>
        <v>3795</v>
      </c>
    </row>
    <row r="45" spans="2:22" s="4" customFormat="1" ht="42" customHeight="1" thickTop="1" thickBot="1">
      <c r="B45" s="79"/>
      <c r="C45" s="225" t="s">
        <v>57</v>
      </c>
      <c r="D45" s="226"/>
      <c r="E45" s="80">
        <v>139</v>
      </c>
      <c r="F45" s="51">
        <v>77</v>
      </c>
      <c r="G45" s="51">
        <v>55</v>
      </c>
      <c r="H45" s="51">
        <v>86</v>
      </c>
      <c r="I45" s="51">
        <v>61</v>
      </c>
      <c r="J45" s="51">
        <v>23</v>
      </c>
      <c r="K45" s="51">
        <v>66</v>
      </c>
      <c r="L45" s="51">
        <v>51</v>
      </c>
      <c r="M45" s="52">
        <v>20</v>
      </c>
      <c r="N45" s="52">
        <v>22</v>
      </c>
      <c r="O45" s="52">
        <v>76</v>
      </c>
      <c r="P45" s="52">
        <v>38</v>
      </c>
      <c r="Q45" s="52">
        <v>101</v>
      </c>
      <c r="R45" s="52">
        <v>161</v>
      </c>
      <c r="S45" s="78">
        <f>SUM(E45:R45)</f>
        <v>976</v>
      </c>
    </row>
    <row r="46" spans="2:22" s="4" customFormat="1" ht="42" customHeight="1" thickTop="1" thickBot="1">
      <c r="B46" s="81" t="s">
        <v>23</v>
      </c>
      <c r="C46" s="227" t="s">
        <v>58</v>
      </c>
      <c r="D46" s="228"/>
      <c r="E46" s="82">
        <f>E44+'[1]Stan i struktura VIII 14'!E46</f>
        <v>4911</v>
      </c>
      <c r="F46" s="82">
        <f>F44+'[1]Stan i struktura VIII 14'!F46</f>
        <v>1698</v>
      </c>
      <c r="G46" s="82">
        <f>G44+'[1]Stan i struktura VIII 14'!G46</f>
        <v>2059</v>
      </c>
      <c r="H46" s="82">
        <f>H44+'[1]Stan i struktura VIII 14'!H46</f>
        <v>1683</v>
      </c>
      <c r="I46" s="82">
        <f>I44+'[1]Stan i struktura VIII 14'!I46</f>
        <v>1946</v>
      </c>
      <c r="J46" s="82">
        <f>J44+'[1]Stan i struktura VIII 14'!J46</f>
        <v>1272</v>
      </c>
      <c r="K46" s="82">
        <f>K44+'[1]Stan i struktura VIII 14'!K46</f>
        <v>2266</v>
      </c>
      <c r="L46" s="82">
        <f>L44+'[1]Stan i struktura VIII 14'!L46</f>
        <v>1504</v>
      </c>
      <c r="M46" s="82">
        <f>M44+'[1]Stan i struktura VIII 14'!M46</f>
        <v>1436</v>
      </c>
      <c r="N46" s="82">
        <f>N44+'[1]Stan i struktura VIII 14'!N46</f>
        <v>938</v>
      </c>
      <c r="O46" s="82">
        <f>O44+'[1]Stan i struktura VIII 14'!O46</f>
        <v>3204</v>
      </c>
      <c r="P46" s="82">
        <f>P44+'[1]Stan i struktura VIII 14'!P46</f>
        <v>1601</v>
      </c>
      <c r="Q46" s="82">
        <f>Q44+'[1]Stan i struktura VIII 14'!Q46</f>
        <v>2608</v>
      </c>
      <c r="R46" s="83">
        <f>R44+'[1]Stan i struktura VIII 14'!R46</f>
        <v>3505</v>
      </c>
      <c r="S46" s="84">
        <f>S44+'[1]Stan i struktura VIII 14'!S46</f>
        <v>30631</v>
      </c>
      <c r="U46" s="4">
        <f>SUM(E46:R46)</f>
        <v>30631</v>
      </c>
      <c r="V46" s="4">
        <f>SUM(E46:R46)</f>
        <v>30631</v>
      </c>
    </row>
    <row r="47" spans="2:22" s="4" customFormat="1" ht="42" customHeight="1" thickBot="1">
      <c r="B47" s="229" t="s">
        <v>59</v>
      </c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  <c r="N47" s="230"/>
      <c r="O47" s="230"/>
      <c r="P47" s="230"/>
      <c r="Q47" s="230"/>
      <c r="R47" s="230"/>
      <c r="S47" s="224"/>
    </row>
    <row r="48" spans="2:22" s="4" customFormat="1" ht="42" customHeight="1" thickTop="1" thickBot="1">
      <c r="B48" s="231" t="s">
        <v>20</v>
      </c>
      <c r="C48" s="232" t="s">
        <v>60</v>
      </c>
      <c r="D48" s="233"/>
      <c r="E48" s="59">
        <v>0</v>
      </c>
      <c r="F48" s="59">
        <v>0</v>
      </c>
      <c r="G48" s="59">
        <v>0</v>
      </c>
      <c r="H48" s="59">
        <v>1</v>
      </c>
      <c r="I48" s="59">
        <v>1</v>
      </c>
      <c r="J48" s="59">
        <v>1</v>
      </c>
      <c r="K48" s="59">
        <v>2</v>
      </c>
      <c r="L48" s="59">
        <v>1</v>
      </c>
      <c r="M48" s="59">
        <v>0</v>
      </c>
      <c r="N48" s="59">
        <v>0</v>
      </c>
      <c r="O48" s="59">
        <v>3</v>
      </c>
      <c r="P48" s="59">
        <v>1</v>
      </c>
      <c r="Q48" s="59">
        <v>82</v>
      </c>
      <c r="R48" s="60">
        <v>21</v>
      </c>
      <c r="S48" s="85">
        <f>SUM(E48:R48)</f>
        <v>113</v>
      </c>
    </row>
    <row r="49" spans="2:22" ht="42" customHeight="1" thickTop="1" thickBot="1">
      <c r="B49" s="186"/>
      <c r="C49" s="234" t="s">
        <v>61</v>
      </c>
      <c r="D49" s="235"/>
      <c r="E49" s="86">
        <f>E48+'[1]Stan i struktura VIII 14'!E49</f>
        <v>41</v>
      </c>
      <c r="F49" s="86">
        <f>F48+'[1]Stan i struktura VIII 14'!F49</f>
        <v>28</v>
      </c>
      <c r="G49" s="86">
        <f>G48+'[1]Stan i struktura VIII 14'!G49</f>
        <v>0</v>
      </c>
      <c r="H49" s="86">
        <f>H48+'[1]Stan i struktura VIII 14'!H49</f>
        <v>8</v>
      </c>
      <c r="I49" s="86">
        <f>I48+'[1]Stan i struktura VIII 14'!I49</f>
        <v>56</v>
      </c>
      <c r="J49" s="86">
        <f>J48+'[1]Stan i struktura VIII 14'!J49</f>
        <v>23</v>
      </c>
      <c r="K49" s="86">
        <f>K48+'[1]Stan i struktura VIII 14'!K49</f>
        <v>60</v>
      </c>
      <c r="L49" s="86">
        <f>L48+'[1]Stan i struktura VIII 14'!L49</f>
        <v>21</v>
      </c>
      <c r="M49" s="86">
        <f>M48+'[1]Stan i struktura VIII 14'!M49</f>
        <v>16</v>
      </c>
      <c r="N49" s="86">
        <f>N48+'[1]Stan i struktura VIII 14'!N49</f>
        <v>6</v>
      </c>
      <c r="O49" s="86">
        <f>O48+'[1]Stan i struktura VIII 14'!O49</f>
        <v>90</v>
      </c>
      <c r="P49" s="86">
        <f>P48+'[1]Stan i struktura VIII 14'!P49</f>
        <v>20</v>
      </c>
      <c r="Q49" s="86">
        <f>Q48+'[1]Stan i struktura VIII 14'!Q49</f>
        <v>552</v>
      </c>
      <c r="R49" s="87">
        <f>R48+'[1]Stan i struktura VIII 14'!R49</f>
        <v>154</v>
      </c>
      <c r="S49" s="84">
        <f>S48+'[1]Stan i struktura VIII 14'!S49</f>
        <v>1075</v>
      </c>
      <c r="U49" s="1">
        <f>SUM(E49:R49)</f>
        <v>1075</v>
      </c>
      <c r="V49" s="4">
        <f>SUM(E49:R49)</f>
        <v>1075</v>
      </c>
    </row>
    <row r="50" spans="2:22" s="4" customFormat="1" ht="42" customHeight="1" thickTop="1" thickBot="1">
      <c r="B50" s="236" t="s">
        <v>23</v>
      </c>
      <c r="C50" s="237" t="s">
        <v>62</v>
      </c>
      <c r="D50" s="238"/>
      <c r="E50" s="88">
        <v>7</v>
      </c>
      <c r="F50" s="88">
        <v>24</v>
      </c>
      <c r="G50" s="88">
        <v>17</v>
      </c>
      <c r="H50" s="88">
        <v>8</v>
      </c>
      <c r="I50" s="88">
        <v>0</v>
      </c>
      <c r="J50" s="88">
        <v>22</v>
      </c>
      <c r="K50" s="88">
        <v>0</v>
      </c>
      <c r="L50" s="88">
        <v>14</v>
      </c>
      <c r="M50" s="88">
        <v>2</v>
      </c>
      <c r="N50" s="88">
        <v>0</v>
      </c>
      <c r="O50" s="88">
        <v>3</v>
      </c>
      <c r="P50" s="88">
        <v>9</v>
      </c>
      <c r="Q50" s="88">
        <v>0</v>
      </c>
      <c r="R50" s="89">
        <v>12</v>
      </c>
      <c r="S50" s="85">
        <f>SUM(E50:R50)</f>
        <v>118</v>
      </c>
    </row>
    <row r="51" spans="2:22" ht="42" customHeight="1" thickTop="1" thickBot="1">
      <c r="B51" s="186"/>
      <c r="C51" s="234" t="s">
        <v>63</v>
      </c>
      <c r="D51" s="235"/>
      <c r="E51" s="86">
        <f>E50+'[1]Stan i struktura VIII 14'!E51</f>
        <v>24</v>
      </c>
      <c r="F51" s="86">
        <f>F50+'[1]Stan i struktura VIII 14'!F51</f>
        <v>59</v>
      </c>
      <c r="G51" s="86">
        <f>G50+'[1]Stan i struktura VIII 14'!G51</f>
        <v>70</v>
      </c>
      <c r="H51" s="86">
        <f>H50+'[1]Stan i struktura VIII 14'!H51</f>
        <v>74</v>
      </c>
      <c r="I51" s="86">
        <f>I50+'[1]Stan i struktura VIII 14'!I51</f>
        <v>111</v>
      </c>
      <c r="J51" s="86">
        <f>J50+'[1]Stan i struktura VIII 14'!J51</f>
        <v>47</v>
      </c>
      <c r="K51" s="86">
        <f>K50+'[1]Stan i struktura VIII 14'!K51</f>
        <v>39</v>
      </c>
      <c r="L51" s="86">
        <f>L50+'[1]Stan i struktura VIII 14'!L51</f>
        <v>51</v>
      </c>
      <c r="M51" s="86">
        <f>M50+'[1]Stan i struktura VIII 14'!M51</f>
        <v>29</v>
      </c>
      <c r="N51" s="86">
        <f>N50+'[1]Stan i struktura VIII 14'!N51</f>
        <v>20</v>
      </c>
      <c r="O51" s="86">
        <f>O50+'[1]Stan i struktura VIII 14'!O51</f>
        <v>19</v>
      </c>
      <c r="P51" s="86">
        <f>P50+'[1]Stan i struktura VIII 14'!P51</f>
        <v>83</v>
      </c>
      <c r="Q51" s="86">
        <f>Q50+'[1]Stan i struktura VIII 14'!Q51</f>
        <v>4</v>
      </c>
      <c r="R51" s="87">
        <f>R50+'[1]Stan i struktura VIII 14'!R51</f>
        <v>12</v>
      </c>
      <c r="S51" s="84">
        <f>S50+'[1]Stan i struktura VIII 14'!S51</f>
        <v>642</v>
      </c>
      <c r="U51" s="1">
        <f>SUM(E51:R51)</f>
        <v>642</v>
      </c>
      <c r="V51" s="4">
        <f>SUM(E51:R51)</f>
        <v>642</v>
      </c>
    </row>
    <row r="52" spans="2:22" s="4" customFormat="1" ht="42" customHeight="1" thickTop="1" thickBot="1">
      <c r="B52" s="239" t="s">
        <v>28</v>
      </c>
      <c r="C52" s="240" t="s">
        <v>64</v>
      </c>
      <c r="D52" s="241"/>
      <c r="E52" s="50">
        <v>3</v>
      </c>
      <c r="F52" s="51">
        <v>1</v>
      </c>
      <c r="G52" s="51">
        <v>7</v>
      </c>
      <c r="H52" s="51">
        <v>8</v>
      </c>
      <c r="I52" s="52">
        <v>0</v>
      </c>
      <c r="J52" s="51">
        <v>3</v>
      </c>
      <c r="K52" s="52">
        <v>1</v>
      </c>
      <c r="L52" s="51">
        <v>9</v>
      </c>
      <c r="M52" s="52">
        <v>3</v>
      </c>
      <c r="N52" s="52">
        <v>5</v>
      </c>
      <c r="O52" s="52">
        <v>5</v>
      </c>
      <c r="P52" s="51">
        <v>5</v>
      </c>
      <c r="Q52" s="90">
        <v>6</v>
      </c>
      <c r="R52" s="52">
        <v>8</v>
      </c>
      <c r="S52" s="85">
        <f>SUM(E52:R52)</f>
        <v>64</v>
      </c>
    </row>
    <row r="53" spans="2:22" ht="42" customHeight="1" thickTop="1" thickBot="1">
      <c r="B53" s="186"/>
      <c r="C53" s="234" t="s">
        <v>65</v>
      </c>
      <c r="D53" s="235"/>
      <c r="E53" s="86">
        <f>E52+'[1]Stan i struktura VIII 14'!E53</f>
        <v>22</v>
      </c>
      <c r="F53" s="86">
        <f>F52+'[1]Stan i struktura VIII 14'!F53</f>
        <v>11</v>
      </c>
      <c r="G53" s="86">
        <f>G52+'[1]Stan i struktura VIII 14'!G53</f>
        <v>46</v>
      </c>
      <c r="H53" s="86">
        <f>H52+'[1]Stan i struktura VIII 14'!H53</f>
        <v>110</v>
      </c>
      <c r="I53" s="86">
        <f>I52+'[1]Stan i struktura VIII 14'!I53</f>
        <v>95</v>
      </c>
      <c r="J53" s="86">
        <f>J52+'[1]Stan i struktura VIII 14'!J53</f>
        <v>40</v>
      </c>
      <c r="K53" s="86">
        <f>K52+'[1]Stan i struktura VIII 14'!K53</f>
        <v>74</v>
      </c>
      <c r="L53" s="86">
        <f>L52+'[1]Stan i struktura VIII 14'!L53</f>
        <v>41</v>
      </c>
      <c r="M53" s="86">
        <f>M52+'[1]Stan i struktura VIII 14'!M53</f>
        <v>47</v>
      </c>
      <c r="N53" s="86">
        <f>N52+'[1]Stan i struktura VIII 14'!N53</f>
        <v>35</v>
      </c>
      <c r="O53" s="86">
        <f>O52+'[1]Stan i struktura VIII 14'!O53</f>
        <v>34</v>
      </c>
      <c r="P53" s="86">
        <f>P52+'[1]Stan i struktura VIII 14'!P53</f>
        <v>28</v>
      </c>
      <c r="Q53" s="86">
        <f>Q52+'[1]Stan i struktura VIII 14'!Q53</f>
        <v>32</v>
      </c>
      <c r="R53" s="87">
        <f>R52+'[1]Stan i struktura VIII 14'!R53</f>
        <v>81</v>
      </c>
      <c r="S53" s="84">
        <f>S52+'[1]Stan i struktura VIII 14'!S53</f>
        <v>696</v>
      </c>
      <c r="U53" s="1">
        <f>SUM(E53:R53)</f>
        <v>696</v>
      </c>
      <c r="V53" s="4">
        <f>SUM(E53:R53)</f>
        <v>696</v>
      </c>
    </row>
    <row r="54" spans="2:22" s="4" customFormat="1" ht="42" customHeight="1" thickTop="1" thickBot="1">
      <c r="B54" s="239" t="s">
        <v>31</v>
      </c>
      <c r="C54" s="240" t="s">
        <v>66</v>
      </c>
      <c r="D54" s="241"/>
      <c r="E54" s="50">
        <v>5</v>
      </c>
      <c r="F54" s="51">
        <v>5</v>
      </c>
      <c r="G54" s="51">
        <v>8</v>
      </c>
      <c r="H54" s="51">
        <v>0</v>
      </c>
      <c r="I54" s="52">
        <v>2</v>
      </c>
      <c r="J54" s="51">
        <v>18</v>
      </c>
      <c r="K54" s="52">
        <v>10</v>
      </c>
      <c r="L54" s="51">
        <v>17</v>
      </c>
      <c r="M54" s="52">
        <v>4</v>
      </c>
      <c r="N54" s="52">
        <v>5</v>
      </c>
      <c r="O54" s="52">
        <v>1</v>
      </c>
      <c r="P54" s="51">
        <v>2</v>
      </c>
      <c r="Q54" s="90">
        <v>22</v>
      </c>
      <c r="R54" s="52">
        <v>22</v>
      </c>
      <c r="S54" s="85">
        <f>SUM(E54:R54)</f>
        <v>121</v>
      </c>
    </row>
    <row r="55" spans="2:22" s="4" customFormat="1" ht="42" customHeight="1" thickTop="1" thickBot="1">
      <c r="B55" s="186"/>
      <c r="C55" s="242" t="s">
        <v>67</v>
      </c>
      <c r="D55" s="243"/>
      <c r="E55" s="86">
        <f>E54+'[1]Stan i struktura VIII 14'!E55</f>
        <v>42</v>
      </c>
      <c r="F55" s="86">
        <f>F54+'[1]Stan i struktura VIII 14'!F55</f>
        <v>22</v>
      </c>
      <c r="G55" s="86">
        <f>G54+'[1]Stan i struktura VIII 14'!G55</f>
        <v>57</v>
      </c>
      <c r="H55" s="86">
        <f>H54+'[1]Stan i struktura VIII 14'!H55</f>
        <v>30</v>
      </c>
      <c r="I55" s="86">
        <f>I54+'[1]Stan i struktura VIII 14'!I55</f>
        <v>59</v>
      </c>
      <c r="J55" s="86">
        <f>J54+'[1]Stan i struktura VIII 14'!J55</f>
        <v>85</v>
      </c>
      <c r="K55" s="86">
        <f>K54+'[1]Stan i struktura VIII 14'!K55</f>
        <v>94</v>
      </c>
      <c r="L55" s="86">
        <f>L54+'[1]Stan i struktura VIII 14'!L55</f>
        <v>59</v>
      </c>
      <c r="M55" s="86">
        <f>M54+'[1]Stan i struktura VIII 14'!M55</f>
        <v>47</v>
      </c>
      <c r="N55" s="86">
        <f>N54+'[1]Stan i struktura VIII 14'!N55</f>
        <v>31</v>
      </c>
      <c r="O55" s="86">
        <f>O54+'[1]Stan i struktura VIII 14'!O55</f>
        <v>37</v>
      </c>
      <c r="P55" s="86">
        <f>P54+'[1]Stan i struktura VIII 14'!P55</f>
        <v>15</v>
      </c>
      <c r="Q55" s="86">
        <f>Q54+'[1]Stan i struktura VIII 14'!Q55</f>
        <v>94</v>
      </c>
      <c r="R55" s="87">
        <f>R54+'[1]Stan i struktura VIII 14'!R55</f>
        <v>139</v>
      </c>
      <c r="S55" s="84">
        <f>S54+'[1]Stan i struktura VIII 14'!S55</f>
        <v>811</v>
      </c>
      <c r="U55" s="4">
        <f>SUM(E55:R55)</f>
        <v>811</v>
      </c>
      <c r="V55" s="4">
        <f>SUM(E55:R55)</f>
        <v>811</v>
      </c>
    </row>
    <row r="56" spans="2:22" s="4" customFormat="1" ht="42" customHeight="1" thickTop="1" thickBot="1">
      <c r="B56" s="239" t="s">
        <v>42</v>
      </c>
      <c r="C56" s="245" t="s">
        <v>68</v>
      </c>
      <c r="D56" s="246"/>
      <c r="E56" s="91">
        <v>31</v>
      </c>
      <c r="F56" s="91">
        <v>16</v>
      </c>
      <c r="G56" s="91">
        <v>0</v>
      </c>
      <c r="H56" s="91">
        <v>0</v>
      </c>
      <c r="I56" s="91">
        <v>2</v>
      </c>
      <c r="J56" s="91">
        <v>0</v>
      </c>
      <c r="K56" s="91">
        <v>4</v>
      </c>
      <c r="L56" s="91">
        <v>1</v>
      </c>
      <c r="M56" s="91">
        <v>0</v>
      </c>
      <c r="N56" s="91">
        <v>3</v>
      </c>
      <c r="O56" s="91">
        <v>5</v>
      </c>
      <c r="P56" s="91">
        <v>6</v>
      </c>
      <c r="Q56" s="91">
        <v>0</v>
      </c>
      <c r="R56" s="92">
        <v>11</v>
      </c>
      <c r="S56" s="85">
        <f>SUM(E56:R56)</f>
        <v>79</v>
      </c>
    </row>
    <row r="57" spans="2:22" s="4" customFormat="1" ht="42" customHeight="1" thickTop="1" thickBot="1">
      <c r="B57" s="244"/>
      <c r="C57" s="247" t="s">
        <v>69</v>
      </c>
      <c r="D57" s="248"/>
      <c r="E57" s="86">
        <f>E56+'[1]Stan i struktura VIII 14'!E57</f>
        <v>205</v>
      </c>
      <c r="F57" s="86">
        <f>F56+'[1]Stan i struktura VIII 14'!F57</f>
        <v>130</v>
      </c>
      <c r="G57" s="86">
        <f>G56+'[1]Stan i struktura VIII 14'!G57</f>
        <v>0</v>
      </c>
      <c r="H57" s="86">
        <f>H56+'[1]Stan i struktura VIII 14'!H57</f>
        <v>0</v>
      </c>
      <c r="I57" s="86">
        <f>I56+'[1]Stan i struktura VIII 14'!I57</f>
        <v>9</v>
      </c>
      <c r="J57" s="86">
        <f>J56+'[1]Stan i struktura VIII 14'!J57</f>
        <v>7</v>
      </c>
      <c r="K57" s="86">
        <f>K56+'[1]Stan i struktura VIII 14'!K57</f>
        <v>4</v>
      </c>
      <c r="L57" s="86">
        <f>L56+'[1]Stan i struktura VIII 14'!L57</f>
        <v>1</v>
      </c>
      <c r="M57" s="86">
        <f>M56+'[1]Stan i struktura VIII 14'!M57</f>
        <v>0</v>
      </c>
      <c r="N57" s="86">
        <f>N56+'[1]Stan i struktura VIII 14'!N57</f>
        <v>3</v>
      </c>
      <c r="O57" s="86">
        <f>O56+'[1]Stan i struktura VIII 14'!O57</f>
        <v>11</v>
      </c>
      <c r="P57" s="86">
        <f>P56+'[1]Stan i struktura VIII 14'!P57</f>
        <v>13</v>
      </c>
      <c r="Q57" s="86">
        <f>Q56+'[1]Stan i struktura VIII 14'!Q57</f>
        <v>4</v>
      </c>
      <c r="R57" s="87">
        <f>R56+'[1]Stan i struktura VIII 14'!R57</f>
        <v>19</v>
      </c>
      <c r="S57" s="84">
        <f>S56+'[1]Stan i struktura VIII 14'!S57</f>
        <v>406</v>
      </c>
      <c r="U57" s="4">
        <f>SUM(E57:R57)</f>
        <v>406</v>
      </c>
      <c r="V57" s="4">
        <f>SUM(E57:R57)</f>
        <v>406</v>
      </c>
    </row>
    <row r="58" spans="2:22" s="4" customFormat="1" ht="42" customHeight="1" thickTop="1" thickBot="1">
      <c r="B58" s="239" t="s">
        <v>50</v>
      </c>
      <c r="C58" s="245" t="s">
        <v>70</v>
      </c>
      <c r="D58" s="246"/>
      <c r="E58" s="91">
        <v>15</v>
      </c>
      <c r="F58" s="91">
        <v>9</v>
      </c>
      <c r="G58" s="91">
        <v>6</v>
      </c>
      <c r="H58" s="91">
        <v>3</v>
      </c>
      <c r="I58" s="91">
        <v>8</v>
      </c>
      <c r="J58" s="91">
        <v>1</v>
      </c>
      <c r="K58" s="91">
        <v>8</v>
      </c>
      <c r="L58" s="91">
        <v>2</v>
      </c>
      <c r="M58" s="91">
        <v>24</v>
      </c>
      <c r="N58" s="91">
        <v>11</v>
      </c>
      <c r="O58" s="91">
        <v>26</v>
      </c>
      <c r="P58" s="91">
        <v>18</v>
      </c>
      <c r="Q58" s="91">
        <v>6</v>
      </c>
      <c r="R58" s="92">
        <v>9</v>
      </c>
      <c r="S58" s="85">
        <f>SUM(E58:R58)</f>
        <v>146</v>
      </c>
    </row>
    <row r="59" spans="2:22" s="4" customFormat="1" ht="42" customHeight="1" thickTop="1" thickBot="1">
      <c r="B59" s="236"/>
      <c r="C59" s="249" t="s">
        <v>71</v>
      </c>
      <c r="D59" s="250"/>
      <c r="E59" s="86">
        <f>E58+'[1]Stan i struktura VIII 14'!E59</f>
        <v>92</v>
      </c>
      <c r="F59" s="86">
        <f>F58+'[1]Stan i struktura VIII 14'!F59</f>
        <v>47</v>
      </c>
      <c r="G59" s="86">
        <f>G58+'[1]Stan i struktura VIII 14'!G59</f>
        <v>104</v>
      </c>
      <c r="H59" s="86">
        <f>H58+'[1]Stan i struktura VIII 14'!H59</f>
        <v>177</v>
      </c>
      <c r="I59" s="86">
        <f>I58+'[1]Stan i struktura VIII 14'!I59</f>
        <v>183</v>
      </c>
      <c r="J59" s="86">
        <f>J58+'[1]Stan i struktura VIII 14'!J59</f>
        <v>16</v>
      </c>
      <c r="K59" s="86">
        <f>K58+'[1]Stan i struktura VIII 14'!K59</f>
        <v>54</v>
      </c>
      <c r="L59" s="86">
        <f>L58+'[1]Stan i struktura VIII 14'!L59</f>
        <v>50</v>
      </c>
      <c r="M59" s="86">
        <f>M58+'[1]Stan i struktura VIII 14'!M59</f>
        <v>83</v>
      </c>
      <c r="N59" s="86">
        <f>N58+'[1]Stan i struktura VIII 14'!N59</f>
        <v>164</v>
      </c>
      <c r="O59" s="86">
        <f>O58+'[1]Stan i struktura VIII 14'!O59</f>
        <v>82</v>
      </c>
      <c r="P59" s="86">
        <f>P58+'[1]Stan i struktura VIII 14'!P59</f>
        <v>96</v>
      </c>
      <c r="Q59" s="86">
        <f>Q58+'[1]Stan i struktura VIII 14'!Q59</f>
        <v>40</v>
      </c>
      <c r="R59" s="87">
        <f>R58+'[1]Stan i struktura VIII 14'!R59</f>
        <v>80</v>
      </c>
      <c r="S59" s="84">
        <f>S58+'[1]Stan i struktura VIII 14'!S59</f>
        <v>1268</v>
      </c>
      <c r="U59" s="4">
        <f>SUM(E59:R59)</f>
        <v>1268</v>
      </c>
      <c r="V59" s="4">
        <f>SUM(E59:R59)</f>
        <v>1268</v>
      </c>
    </row>
    <row r="60" spans="2:22" s="4" customFormat="1" ht="42" customHeight="1" thickTop="1" thickBot="1">
      <c r="B60" s="251" t="s">
        <v>72</v>
      </c>
      <c r="C60" s="245" t="s">
        <v>73</v>
      </c>
      <c r="D60" s="246"/>
      <c r="E60" s="91">
        <v>60</v>
      </c>
      <c r="F60" s="91">
        <v>31</v>
      </c>
      <c r="G60" s="91">
        <v>43</v>
      </c>
      <c r="H60" s="91">
        <v>79</v>
      </c>
      <c r="I60" s="91">
        <v>38</v>
      </c>
      <c r="J60" s="91">
        <v>40</v>
      </c>
      <c r="K60" s="91">
        <v>39</v>
      </c>
      <c r="L60" s="91">
        <v>22</v>
      </c>
      <c r="M60" s="91">
        <v>19</v>
      </c>
      <c r="N60" s="91">
        <v>13</v>
      </c>
      <c r="O60" s="91">
        <v>67</v>
      </c>
      <c r="P60" s="91">
        <v>67</v>
      </c>
      <c r="Q60" s="91">
        <v>71</v>
      </c>
      <c r="R60" s="92">
        <v>49</v>
      </c>
      <c r="S60" s="85">
        <f>SUM(E60:R60)</f>
        <v>638</v>
      </c>
    </row>
    <row r="61" spans="2:22" s="4" customFormat="1" ht="42" customHeight="1" thickTop="1" thickBot="1">
      <c r="B61" s="251"/>
      <c r="C61" s="252" t="s">
        <v>74</v>
      </c>
      <c r="D61" s="253"/>
      <c r="E61" s="93">
        <f>E60+'[1]Stan i struktura VIII 14'!E61</f>
        <v>490</v>
      </c>
      <c r="F61" s="93">
        <f>F60+'[1]Stan i struktura VIII 14'!F61</f>
        <v>301</v>
      </c>
      <c r="G61" s="93">
        <f>G60+'[1]Stan i struktura VIII 14'!G61</f>
        <v>337</v>
      </c>
      <c r="H61" s="93">
        <f>H60+'[1]Stan i struktura VIII 14'!H61</f>
        <v>587</v>
      </c>
      <c r="I61" s="93">
        <f>I60+'[1]Stan i struktura VIII 14'!I61</f>
        <v>477</v>
      </c>
      <c r="J61" s="93">
        <f>J60+'[1]Stan i struktura VIII 14'!J61</f>
        <v>340</v>
      </c>
      <c r="K61" s="93">
        <f>K60+'[1]Stan i struktura VIII 14'!K61</f>
        <v>390</v>
      </c>
      <c r="L61" s="93">
        <f>L60+'[1]Stan i struktura VIII 14'!L61</f>
        <v>341</v>
      </c>
      <c r="M61" s="93">
        <f>M60+'[1]Stan i struktura VIII 14'!M61</f>
        <v>339</v>
      </c>
      <c r="N61" s="93">
        <f>N60+'[1]Stan i struktura VIII 14'!N61</f>
        <v>179</v>
      </c>
      <c r="O61" s="93">
        <f>O60+'[1]Stan i struktura VIII 14'!O61</f>
        <v>665</v>
      </c>
      <c r="P61" s="93">
        <f>P60+'[1]Stan i struktura VIII 14'!P61</f>
        <v>574</v>
      </c>
      <c r="Q61" s="93">
        <f>Q60+'[1]Stan i struktura VIII 14'!Q61</f>
        <v>436</v>
      </c>
      <c r="R61" s="94">
        <f>R60+'[1]Stan i struktura VIII 14'!R61</f>
        <v>539</v>
      </c>
      <c r="S61" s="84">
        <f>S60+'[1]Stan i struktura VIII 14'!S61</f>
        <v>5995</v>
      </c>
      <c r="U61" s="4">
        <f>SUM(E61:R61)</f>
        <v>5995</v>
      </c>
      <c r="V61" s="4">
        <f>SUM(E61:R61)</f>
        <v>5995</v>
      </c>
    </row>
    <row r="62" spans="2:22" s="4" customFormat="1" ht="42" customHeight="1" thickTop="1" thickBot="1">
      <c r="B62" s="251" t="s">
        <v>75</v>
      </c>
      <c r="C62" s="245" t="s">
        <v>76</v>
      </c>
      <c r="D62" s="246"/>
      <c r="E62" s="91">
        <v>0</v>
      </c>
      <c r="F62" s="91">
        <v>0</v>
      </c>
      <c r="G62" s="91">
        <v>0</v>
      </c>
      <c r="H62" s="91">
        <v>0</v>
      </c>
      <c r="I62" s="91">
        <v>0</v>
      </c>
      <c r="J62" s="91">
        <v>0</v>
      </c>
      <c r="K62" s="91">
        <v>0</v>
      </c>
      <c r="L62" s="91">
        <v>0</v>
      </c>
      <c r="M62" s="91">
        <v>0</v>
      </c>
      <c r="N62" s="91">
        <v>0</v>
      </c>
      <c r="O62" s="91">
        <v>0</v>
      </c>
      <c r="P62" s="91">
        <v>0</v>
      </c>
      <c r="Q62" s="91">
        <v>0</v>
      </c>
      <c r="R62" s="92">
        <v>0</v>
      </c>
      <c r="S62" s="85">
        <f>SUM(E62:R62)</f>
        <v>0</v>
      </c>
    </row>
    <row r="63" spans="2:22" s="4" customFormat="1" ht="42" customHeight="1" thickTop="1" thickBot="1">
      <c r="B63" s="251"/>
      <c r="C63" s="254" t="s">
        <v>77</v>
      </c>
      <c r="D63" s="255"/>
      <c r="E63" s="86">
        <f>E62+'[1]Stan i struktura VIII 14'!E63</f>
        <v>0</v>
      </c>
      <c r="F63" s="86">
        <f>F62+'[1]Stan i struktura VIII 14'!F63</f>
        <v>0</v>
      </c>
      <c r="G63" s="86">
        <f>G62+'[1]Stan i struktura VIII 14'!G63</f>
        <v>0</v>
      </c>
      <c r="H63" s="86">
        <f>H62+'[1]Stan i struktura VIII 14'!H63</f>
        <v>0</v>
      </c>
      <c r="I63" s="86">
        <f>I62+'[1]Stan i struktura VIII 14'!I63</f>
        <v>0</v>
      </c>
      <c r="J63" s="86">
        <f>J62+'[1]Stan i struktura VIII 14'!J63</f>
        <v>0</v>
      </c>
      <c r="K63" s="86">
        <f>K62+'[1]Stan i struktura VIII 14'!K63</f>
        <v>0</v>
      </c>
      <c r="L63" s="86">
        <f>L62+'[1]Stan i struktura VIII 14'!L63</f>
        <v>0</v>
      </c>
      <c r="M63" s="86">
        <f>M62+'[1]Stan i struktura VIII 14'!M63</f>
        <v>0</v>
      </c>
      <c r="N63" s="86">
        <f>N62+'[1]Stan i struktura VIII 14'!N63</f>
        <v>0</v>
      </c>
      <c r="O63" s="86">
        <f>O62+'[1]Stan i struktura VIII 14'!O63</f>
        <v>0</v>
      </c>
      <c r="P63" s="86">
        <f>P62+'[1]Stan i struktura VIII 14'!P63</f>
        <v>0</v>
      </c>
      <c r="Q63" s="86">
        <f>Q62+'[1]Stan i struktura VIII 14'!Q63</f>
        <v>0</v>
      </c>
      <c r="R63" s="87">
        <f>R62+'[1]Stan i struktura VIII 14'!R63</f>
        <v>0</v>
      </c>
      <c r="S63" s="84">
        <f>S62+'[1]Stan i struktura VIII 14'!S63</f>
        <v>0</v>
      </c>
      <c r="U63" s="4">
        <f>SUM(E63:R63)</f>
        <v>0</v>
      </c>
      <c r="V63" s="4">
        <f>SUM(E63:R63)</f>
        <v>0</v>
      </c>
    </row>
    <row r="64" spans="2:22" s="4" customFormat="1" ht="42" customHeight="1" thickTop="1" thickBot="1">
      <c r="B64" s="251" t="s">
        <v>78</v>
      </c>
      <c r="C64" s="245" t="s">
        <v>79</v>
      </c>
      <c r="D64" s="246"/>
      <c r="E64" s="91">
        <v>0</v>
      </c>
      <c r="F64" s="91">
        <v>2</v>
      </c>
      <c r="G64" s="91">
        <v>1</v>
      </c>
      <c r="H64" s="91">
        <v>0</v>
      </c>
      <c r="I64" s="91">
        <v>15</v>
      </c>
      <c r="J64" s="91">
        <v>2</v>
      </c>
      <c r="K64" s="91">
        <v>10</v>
      </c>
      <c r="L64" s="91">
        <v>1</v>
      </c>
      <c r="M64" s="91">
        <v>3</v>
      </c>
      <c r="N64" s="91">
        <v>2</v>
      </c>
      <c r="O64" s="91">
        <v>49</v>
      </c>
      <c r="P64" s="91">
        <v>2</v>
      </c>
      <c r="Q64" s="91">
        <v>29</v>
      </c>
      <c r="R64" s="92">
        <v>82</v>
      </c>
      <c r="S64" s="85">
        <f>SUM(E64:R64)</f>
        <v>198</v>
      </c>
    </row>
    <row r="65" spans="2:22" ht="42" customHeight="1" thickTop="1" thickBot="1">
      <c r="B65" s="256"/>
      <c r="C65" s="257" t="s">
        <v>80</v>
      </c>
      <c r="D65" s="258"/>
      <c r="E65" s="86">
        <f>E64+'[1]Stan i struktura VIII 14'!E65</f>
        <v>0</v>
      </c>
      <c r="F65" s="86">
        <f>F64+'[1]Stan i struktura VIII 14'!F65</f>
        <v>117</v>
      </c>
      <c r="G65" s="86">
        <f>G64+'[1]Stan i struktura VIII 14'!G65</f>
        <v>56</v>
      </c>
      <c r="H65" s="86">
        <f>H64+'[1]Stan i struktura VIII 14'!H65</f>
        <v>60</v>
      </c>
      <c r="I65" s="86">
        <f>I64+'[1]Stan i struktura VIII 14'!I65</f>
        <v>224</v>
      </c>
      <c r="J65" s="86">
        <f>J64+'[1]Stan i struktura VIII 14'!J65</f>
        <v>64</v>
      </c>
      <c r="K65" s="86">
        <f>K64+'[1]Stan i struktura VIII 14'!K65</f>
        <v>119</v>
      </c>
      <c r="L65" s="86">
        <f>L64+'[1]Stan i struktura VIII 14'!L65</f>
        <v>20</v>
      </c>
      <c r="M65" s="86">
        <f>M64+'[1]Stan i struktura VIII 14'!M65</f>
        <v>73</v>
      </c>
      <c r="N65" s="86">
        <f>N64+'[1]Stan i struktura VIII 14'!N65</f>
        <v>50</v>
      </c>
      <c r="O65" s="86">
        <f>O64+'[1]Stan i struktura VIII 14'!O65</f>
        <v>179</v>
      </c>
      <c r="P65" s="86">
        <f>P64+'[1]Stan i struktura VIII 14'!P65</f>
        <v>42</v>
      </c>
      <c r="Q65" s="86">
        <f>Q64+'[1]Stan i struktura VIII 14'!Q65</f>
        <v>513</v>
      </c>
      <c r="R65" s="87">
        <f>R64+'[1]Stan i struktura VIII 14'!R65</f>
        <v>970</v>
      </c>
      <c r="S65" s="84">
        <f>S64+'[1]Stan i struktura VIII 14'!S65</f>
        <v>2487</v>
      </c>
      <c r="U65" s="1">
        <f>SUM(E65:R65)</f>
        <v>2487</v>
      </c>
      <c r="V65" s="4">
        <f>SUM(E65:R65)</f>
        <v>2487</v>
      </c>
    </row>
    <row r="66" spans="2:22" ht="45" customHeight="1" thickTop="1" thickBot="1">
      <c r="B66" s="259" t="s">
        <v>81</v>
      </c>
      <c r="C66" s="261" t="s">
        <v>82</v>
      </c>
      <c r="D66" s="262"/>
      <c r="E66" s="95">
        <f t="shared" ref="E66:R67" si="14">E48+E50+E52+E54+E56+E58+E60+E62+E64</f>
        <v>121</v>
      </c>
      <c r="F66" s="95">
        <f t="shared" si="14"/>
        <v>88</v>
      </c>
      <c r="G66" s="95">
        <f t="shared" si="14"/>
        <v>82</v>
      </c>
      <c r="H66" s="95">
        <f t="shared" si="14"/>
        <v>99</v>
      </c>
      <c r="I66" s="95">
        <f t="shared" si="14"/>
        <v>66</v>
      </c>
      <c r="J66" s="95">
        <f t="shared" si="14"/>
        <v>87</v>
      </c>
      <c r="K66" s="95">
        <f t="shared" si="14"/>
        <v>74</v>
      </c>
      <c r="L66" s="95">
        <f t="shared" si="14"/>
        <v>67</v>
      </c>
      <c r="M66" s="95">
        <f t="shared" si="14"/>
        <v>55</v>
      </c>
      <c r="N66" s="95">
        <f t="shared" si="14"/>
        <v>39</v>
      </c>
      <c r="O66" s="95">
        <f t="shared" si="14"/>
        <v>159</v>
      </c>
      <c r="P66" s="95">
        <f t="shared" si="14"/>
        <v>110</v>
      </c>
      <c r="Q66" s="95">
        <f t="shared" si="14"/>
        <v>216</v>
      </c>
      <c r="R66" s="96">
        <f t="shared" si="14"/>
        <v>214</v>
      </c>
      <c r="S66" s="97">
        <f>SUM(E66:R66)</f>
        <v>1477</v>
      </c>
      <c r="V66" s="4"/>
    </row>
    <row r="67" spans="2:22" ht="45" customHeight="1" thickTop="1" thickBot="1">
      <c r="B67" s="260"/>
      <c r="C67" s="261" t="s">
        <v>83</v>
      </c>
      <c r="D67" s="262"/>
      <c r="E67" s="98">
        <f t="shared" si="14"/>
        <v>916</v>
      </c>
      <c r="F67" s="98">
        <f>F49+F51+F53+F55+F57+F59+F61+F63+F65</f>
        <v>715</v>
      </c>
      <c r="G67" s="98">
        <f t="shared" si="14"/>
        <v>670</v>
      </c>
      <c r="H67" s="98">
        <f t="shared" si="14"/>
        <v>1046</v>
      </c>
      <c r="I67" s="98">
        <f t="shared" si="14"/>
        <v>1214</v>
      </c>
      <c r="J67" s="98">
        <f t="shared" si="14"/>
        <v>622</v>
      </c>
      <c r="K67" s="98">
        <f t="shared" si="14"/>
        <v>834</v>
      </c>
      <c r="L67" s="98">
        <f t="shared" si="14"/>
        <v>584</v>
      </c>
      <c r="M67" s="98">
        <f t="shared" si="14"/>
        <v>634</v>
      </c>
      <c r="N67" s="98">
        <f t="shared" si="14"/>
        <v>488</v>
      </c>
      <c r="O67" s="98">
        <f t="shared" si="14"/>
        <v>1117</v>
      </c>
      <c r="P67" s="98">
        <f t="shared" si="14"/>
        <v>871</v>
      </c>
      <c r="Q67" s="98">
        <f t="shared" si="14"/>
        <v>1675</v>
      </c>
      <c r="R67" s="99">
        <f t="shared" si="14"/>
        <v>1994</v>
      </c>
      <c r="S67" s="97">
        <f>SUM(E67:R67)</f>
        <v>13380</v>
      </c>
      <c r="V67" s="4"/>
    </row>
    <row r="68" spans="2:22" ht="14.25" customHeight="1">
      <c r="B68" s="263" t="s">
        <v>84</v>
      </c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</row>
    <row r="69" spans="2:22" ht="14.25" customHeight="1">
      <c r="B69" s="264"/>
      <c r="C69" s="265"/>
      <c r="D69" s="265"/>
      <c r="E69" s="265"/>
      <c r="F69" s="265"/>
      <c r="G69" s="265"/>
      <c r="H69" s="265"/>
      <c r="I69" s="265"/>
      <c r="J69" s="265"/>
      <c r="K69" s="265"/>
      <c r="L69" s="265"/>
      <c r="M69" s="265"/>
      <c r="N69" s="265"/>
      <c r="O69" s="265"/>
      <c r="P69" s="265"/>
      <c r="Q69" s="265"/>
      <c r="R69" s="265"/>
      <c r="S69" s="265"/>
    </row>
    <row r="75" spans="2:22" ht="13.5" thickBot="1"/>
    <row r="76" spans="2:22" ht="26.25" customHeight="1" thickTop="1" thickBot="1">
      <c r="E76" s="100">
        <v>177</v>
      </c>
      <c r="F76" s="100">
        <v>102</v>
      </c>
      <c r="G76" s="100">
        <v>123</v>
      </c>
      <c r="H76" s="100">
        <v>111</v>
      </c>
      <c r="I76" s="100">
        <v>149</v>
      </c>
      <c r="J76" s="100">
        <v>52</v>
      </c>
      <c r="K76" s="100">
        <v>133</v>
      </c>
      <c r="L76" s="100">
        <v>52</v>
      </c>
      <c r="M76" s="100">
        <v>106</v>
      </c>
      <c r="N76" s="100">
        <v>93</v>
      </c>
      <c r="O76" s="100">
        <v>142</v>
      </c>
      <c r="P76" s="100">
        <v>156</v>
      </c>
      <c r="Q76" s="100">
        <v>146</v>
      </c>
      <c r="R76" s="100">
        <v>136</v>
      </c>
      <c r="S76" s="78">
        <f>SUM(E76:R76)</f>
        <v>1678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S27"/>
    <mergeCell ref="B28:B29"/>
    <mergeCell ref="C28:D28"/>
    <mergeCell ref="C29:D29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.8554687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4.28515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298" t="s">
        <v>85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</row>
    <row r="2" spans="2:15" ht="24.75" customHeight="1">
      <c r="B2" s="298" t="s">
        <v>86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</row>
    <row r="3" spans="2:15" ht="18.75" thickBot="1">
      <c r="B3" s="1"/>
      <c r="C3" s="102"/>
      <c r="D3" s="102"/>
      <c r="E3" s="102"/>
      <c r="F3" s="102"/>
      <c r="G3" s="102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4" t="s">
        <v>87</v>
      </c>
      <c r="C4" s="301" t="s">
        <v>88</v>
      </c>
      <c r="D4" s="278" t="s">
        <v>89</v>
      </c>
      <c r="E4" s="280" t="s">
        <v>90</v>
      </c>
      <c r="F4" s="102"/>
      <c r="G4" s="274" t="s">
        <v>87</v>
      </c>
      <c r="H4" s="276" t="s">
        <v>91</v>
      </c>
      <c r="I4" s="278" t="s">
        <v>89</v>
      </c>
      <c r="J4" s="280" t="s">
        <v>90</v>
      </c>
      <c r="K4" s="34"/>
      <c r="L4" s="274" t="s">
        <v>87</v>
      </c>
      <c r="M4" s="289" t="s">
        <v>88</v>
      </c>
      <c r="N4" s="278" t="s">
        <v>89</v>
      </c>
      <c r="O4" s="292" t="s">
        <v>90</v>
      </c>
    </row>
    <row r="5" spans="2:15" ht="18.75" customHeight="1" thickTop="1" thickBot="1">
      <c r="B5" s="288"/>
      <c r="C5" s="302"/>
      <c r="D5" s="291"/>
      <c r="E5" s="303"/>
      <c r="F5" s="102"/>
      <c r="G5" s="288"/>
      <c r="H5" s="304"/>
      <c r="I5" s="291"/>
      <c r="J5" s="303"/>
      <c r="K5" s="34"/>
      <c r="L5" s="288"/>
      <c r="M5" s="290"/>
      <c r="N5" s="291"/>
      <c r="O5" s="293"/>
    </row>
    <row r="6" spans="2:15" ht="17.100000000000001" customHeight="1" thickTop="1">
      <c r="B6" s="294" t="s">
        <v>92</v>
      </c>
      <c r="C6" s="295"/>
      <c r="D6" s="295"/>
      <c r="E6" s="296">
        <f>SUM(E8+E19+E27+E34+E41)</f>
        <v>16624</v>
      </c>
      <c r="F6" s="102"/>
      <c r="G6" s="103">
        <v>4</v>
      </c>
      <c r="H6" s="104" t="s">
        <v>93</v>
      </c>
      <c r="I6" s="105" t="s">
        <v>94</v>
      </c>
      <c r="J6" s="106">
        <v>708</v>
      </c>
      <c r="K6" s="34"/>
      <c r="L6" s="107" t="s">
        <v>95</v>
      </c>
      <c r="M6" s="108" t="s">
        <v>96</v>
      </c>
      <c r="N6" s="108" t="s">
        <v>97</v>
      </c>
      <c r="O6" s="109">
        <f>SUM(O7:O18)</f>
        <v>8392</v>
      </c>
    </row>
    <row r="7" spans="2:15" ht="17.100000000000001" customHeight="1" thickBot="1">
      <c r="B7" s="284"/>
      <c r="C7" s="285"/>
      <c r="D7" s="285"/>
      <c r="E7" s="297"/>
      <c r="F7" s="1"/>
      <c r="G7" s="110">
        <v>5</v>
      </c>
      <c r="H7" s="111" t="s">
        <v>98</v>
      </c>
      <c r="I7" s="112" t="s">
        <v>94</v>
      </c>
      <c r="J7" s="106">
        <v>339</v>
      </c>
      <c r="K7" s="1"/>
      <c r="L7" s="110">
        <v>1</v>
      </c>
      <c r="M7" s="111" t="s">
        <v>99</v>
      </c>
      <c r="N7" s="112" t="s">
        <v>94</v>
      </c>
      <c r="O7" s="113">
        <v>162</v>
      </c>
    </row>
    <row r="8" spans="2:15" ht="17.100000000000001" customHeight="1" thickTop="1" thickBot="1">
      <c r="B8" s="107" t="s">
        <v>100</v>
      </c>
      <c r="C8" s="108" t="s">
        <v>101</v>
      </c>
      <c r="D8" s="114" t="s">
        <v>97</v>
      </c>
      <c r="E8" s="109">
        <f>SUM(E9:E17)</f>
        <v>5629</v>
      </c>
      <c r="F8" s="1"/>
      <c r="G8" s="115"/>
      <c r="H8" s="116"/>
      <c r="I8" s="117"/>
      <c r="J8" s="118"/>
      <c r="K8" s="1"/>
      <c r="L8" s="110">
        <v>2</v>
      </c>
      <c r="M8" s="111" t="s">
        <v>102</v>
      </c>
      <c r="N8" s="112" t="s">
        <v>103</v>
      </c>
      <c r="O8" s="106">
        <v>171</v>
      </c>
    </row>
    <row r="9" spans="2:15" ht="17.100000000000001" customHeight="1" thickBot="1">
      <c r="B9" s="110">
        <v>1</v>
      </c>
      <c r="C9" s="111" t="s">
        <v>104</v>
      </c>
      <c r="D9" s="112" t="s">
        <v>103</v>
      </c>
      <c r="E9" s="106">
        <v>180</v>
      </c>
      <c r="F9" s="1"/>
      <c r="G9" s="119"/>
      <c r="H9" s="120"/>
      <c r="I9" s="121"/>
      <c r="J9" s="121"/>
      <c r="K9" s="1"/>
      <c r="L9" s="110">
        <v>3</v>
      </c>
      <c r="M9" s="111" t="s">
        <v>105</v>
      </c>
      <c r="N9" s="112" t="s">
        <v>94</v>
      </c>
      <c r="O9" s="106">
        <v>498</v>
      </c>
    </row>
    <row r="10" spans="2:15" ht="17.100000000000001" customHeight="1">
      <c r="B10" s="110">
        <v>2</v>
      </c>
      <c r="C10" s="111" t="s">
        <v>106</v>
      </c>
      <c r="D10" s="112" t="s">
        <v>103</v>
      </c>
      <c r="E10" s="106">
        <v>258</v>
      </c>
      <c r="F10" s="1"/>
      <c r="G10" s="274" t="s">
        <v>87</v>
      </c>
      <c r="H10" s="276" t="s">
        <v>91</v>
      </c>
      <c r="I10" s="278" t="s">
        <v>89</v>
      </c>
      <c r="J10" s="280" t="s">
        <v>90</v>
      </c>
      <c r="K10" s="1"/>
      <c r="L10" s="110">
        <v>4</v>
      </c>
      <c r="M10" s="111" t="s">
        <v>107</v>
      </c>
      <c r="N10" s="112" t="s">
        <v>94</v>
      </c>
      <c r="O10" s="106">
        <v>233</v>
      </c>
    </row>
    <row r="11" spans="2:15" ht="17.100000000000001" customHeight="1" thickBot="1">
      <c r="B11" s="110">
        <v>3</v>
      </c>
      <c r="C11" s="111" t="s">
        <v>108</v>
      </c>
      <c r="D11" s="112" t="s">
        <v>103</v>
      </c>
      <c r="E11" s="106">
        <v>210</v>
      </c>
      <c r="F11" s="1"/>
      <c r="G11" s="275"/>
      <c r="H11" s="277"/>
      <c r="I11" s="279"/>
      <c r="J11" s="281"/>
      <c r="K11" s="1"/>
      <c r="L11" s="110">
        <v>5</v>
      </c>
      <c r="M11" s="111" t="s">
        <v>109</v>
      </c>
      <c r="N11" s="112" t="s">
        <v>94</v>
      </c>
      <c r="O11" s="106">
        <v>481</v>
      </c>
    </row>
    <row r="12" spans="2:15" ht="17.100000000000001" customHeight="1">
      <c r="B12" s="110">
        <v>4</v>
      </c>
      <c r="C12" s="111" t="s">
        <v>110</v>
      </c>
      <c r="D12" s="112" t="s">
        <v>111</v>
      </c>
      <c r="E12" s="106">
        <v>284</v>
      </c>
      <c r="F12" s="1"/>
      <c r="G12" s="282" t="s">
        <v>112</v>
      </c>
      <c r="H12" s="283"/>
      <c r="I12" s="283"/>
      <c r="J12" s="286">
        <f>SUM(J14+J23+J33+J41+O6+O20+O31)</f>
        <v>30788</v>
      </c>
      <c r="K12" s="1"/>
      <c r="L12" s="110" t="s">
        <v>50</v>
      </c>
      <c r="M12" s="111" t="s">
        <v>113</v>
      </c>
      <c r="N12" s="112" t="s">
        <v>94</v>
      </c>
      <c r="O12" s="106">
        <v>1191</v>
      </c>
    </row>
    <row r="13" spans="2:15" ht="17.100000000000001" customHeight="1" thickBot="1">
      <c r="B13" s="110">
        <v>5</v>
      </c>
      <c r="C13" s="111" t="s">
        <v>114</v>
      </c>
      <c r="D13" s="112" t="s">
        <v>103</v>
      </c>
      <c r="E13" s="106">
        <v>230</v>
      </c>
      <c r="F13" s="122"/>
      <c r="G13" s="284"/>
      <c r="H13" s="285"/>
      <c r="I13" s="285"/>
      <c r="J13" s="287"/>
      <c r="K13" s="122"/>
      <c r="L13" s="110">
        <v>7</v>
      </c>
      <c r="M13" s="111" t="s">
        <v>115</v>
      </c>
      <c r="N13" s="112" t="s">
        <v>103</v>
      </c>
      <c r="O13" s="106">
        <v>264</v>
      </c>
    </row>
    <row r="14" spans="2:15" ht="17.100000000000001" customHeight="1" thickTop="1">
      <c r="B14" s="110">
        <v>6</v>
      </c>
      <c r="C14" s="111" t="s">
        <v>116</v>
      </c>
      <c r="D14" s="112" t="s">
        <v>103</v>
      </c>
      <c r="E14" s="106">
        <v>284</v>
      </c>
      <c r="F14" s="123"/>
      <c r="G14" s="107" t="s">
        <v>100</v>
      </c>
      <c r="H14" s="108" t="s">
        <v>117</v>
      </c>
      <c r="I14" s="124" t="s">
        <v>97</v>
      </c>
      <c r="J14" s="125">
        <f>SUM(J15:J21)</f>
        <v>3259</v>
      </c>
      <c r="K14" s="1"/>
      <c r="L14" s="110">
        <v>8</v>
      </c>
      <c r="M14" s="111" t="s">
        <v>118</v>
      </c>
      <c r="N14" s="112" t="s">
        <v>103</v>
      </c>
      <c r="O14" s="106">
        <v>139</v>
      </c>
    </row>
    <row r="15" spans="2:15" ht="17.100000000000001" customHeight="1">
      <c r="B15" s="110">
        <v>7</v>
      </c>
      <c r="C15" s="111" t="s">
        <v>119</v>
      </c>
      <c r="D15" s="112" t="s">
        <v>94</v>
      </c>
      <c r="E15" s="106">
        <v>758</v>
      </c>
      <c r="F15" s="123"/>
      <c r="G15" s="110">
        <v>1</v>
      </c>
      <c r="H15" s="111" t="s">
        <v>120</v>
      </c>
      <c r="I15" s="112" t="s">
        <v>103</v>
      </c>
      <c r="J15" s="106">
        <v>114</v>
      </c>
      <c r="K15" s="1"/>
      <c r="L15" s="110">
        <v>9</v>
      </c>
      <c r="M15" s="111" t="s">
        <v>121</v>
      </c>
      <c r="N15" s="112" t="s">
        <v>103</v>
      </c>
      <c r="O15" s="106">
        <v>235</v>
      </c>
    </row>
    <row r="16" spans="2:15" ht="17.100000000000001" customHeight="1" thickBot="1">
      <c r="B16" s="126"/>
      <c r="C16" s="127"/>
      <c r="D16" s="128"/>
      <c r="E16" s="129"/>
      <c r="F16" s="123"/>
      <c r="G16" s="110">
        <v>2</v>
      </c>
      <c r="H16" s="111" t="s">
        <v>122</v>
      </c>
      <c r="I16" s="112" t="s">
        <v>103</v>
      </c>
      <c r="J16" s="106">
        <v>112</v>
      </c>
      <c r="K16" s="1"/>
      <c r="L16" s="110">
        <v>10</v>
      </c>
      <c r="M16" s="111" t="s">
        <v>123</v>
      </c>
      <c r="N16" s="112" t="s">
        <v>103</v>
      </c>
      <c r="O16" s="106">
        <v>806</v>
      </c>
    </row>
    <row r="17" spans="2:15" ht="17.100000000000001" customHeight="1" thickTop="1" thickBot="1">
      <c r="B17" s="130">
        <v>8</v>
      </c>
      <c r="C17" s="131" t="s">
        <v>124</v>
      </c>
      <c r="D17" s="132" t="s">
        <v>125</v>
      </c>
      <c r="E17" s="133">
        <v>3425</v>
      </c>
      <c r="F17" s="123"/>
      <c r="G17" s="110">
        <v>3</v>
      </c>
      <c r="H17" s="111" t="s">
        <v>126</v>
      </c>
      <c r="I17" s="112" t="s">
        <v>103</v>
      </c>
      <c r="J17" s="106">
        <v>275</v>
      </c>
      <c r="K17" s="1"/>
      <c r="L17" s="126"/>
      <c r="M17" s="127"/>
      <c r="N17" s="128"/>
      <c r="O17" s="129"/>
    </row>
    <row r="18" spans="2:15" ht="17.100000000000001" customHeight="1" thickTop="1" thickBot="1">
      <c r="B18" s="103"/>
      <c r="C18" s="104"/>
      <c r="D18" s="105"/>
      <c r="E18" s="134" t="s">
        <v>22</v>
      </c>
      <c r="F18" s="135"/>
      <c r="G18" s="110">
        <v>4</v>
      </c>
      <c r="H18" s="111" t="s">
        <v>127</v>
      </c>
      <c r="I18" s="112" t="s">
        <v>103</v>
      </c>
      <c r="J18" s="106">
        <v>640</v>
      </c>
      <c r="K18" s="1"/>
      <c r="L18" s="130">
        <v>11</v>
      </c>
      <c r="M18" s="131" t="s">
        <v>123</v>
      </c>
      <c r="N18" s="132" t="s">
        <v>125</v>
      </c>
      <c r="O18" s="136">
        <v>4212</v>
      </c>
    </row>
    <row r="19" spans="2:15" ht="17.100000000000001" customHeight="1" thickTop="1">
      <c r="B19" s="137" t="s">
        <v>128</v>
      </c>
      <c r="C19" s="138" t="s">
        <v>7</v>
      </c>
      <c r="D19" s="139" t="s">
        <v>97</v>
      </c>
      <c r="E19" s="140">
        <f>SUM(E20:E25)</f>
        <v>4222</v>
      </c>
      <c r="F19" s="123"/>
      <c r="G19" s="110">
        <v>5</v>
      </c>
      <c r="H19" s="111" t="s">
        <v>127</v>
      </c>
      <c r="I19" s="112" t="s">
        <v>111</v>
      </c>
      <c r="J19" s="106">
        <v>1276</v>
      </c>
      <c r="K19" s="1"/>
      <c r="L19" s="103"/>
      <c r="M19" s="104"/>
      <c r="N19" s="105"/>
      <c r="O19" s="134" t="s">
        <v>22</v>
      </c>
    </row>
    <row r="20" spans="2:15" ht="17.100000000000001" customHeight="1">
      <c r="B20" s="110">
        <v>1</v>
      </c>
      <c r="C20" s="111" t="s">
        <v>129</v>
      </c>
      <c r="D20" s="141" t="s">
        <v>103</v>
      </c>
      <c r="E20" s="106">
        <v>427</v>
      </c>
      <c r="F20" s="123"/>
      <c r="G20" s="110">
        <v>6</v>
      </c>
      <c r="H20" s="111" t="s">
        <v>130</v>
      </c>
      <c r="I20" s="112" t="s">
        <v>94</v>
      </c>
      <c r="J20" s="106">
        <v>685</v>
      </c>
      <c r="K20" s="1"/>
      <c r="L20" s="137" t="s">
        <v>131</v>
      </c>
      <c r="M20" s="138" t="s">
        <v>16</v>
      </c>
      <c r="N20" s="139" t="s">
        <v>97</v>
      </c>
      <c r="O20" s="142">
        <f>SUM(O21:O29)</f>
        <v>4534</v>
      </c>
    </row>
    <row r="21" spans="2:15" ht="17.100000000000001" customHeight="1">
      <c r="B21" s="110">
        <v>2</v>
      </c>
      <c r="C21" s="111" t="s">
        <v>132</v>
      </c>
      <c r="D21" s="141" t="s">
        <v>94</v>
      </c>
      <c r="E21" s="106">
        <v>1602</v>
      </c>
      <c r="F21" s="123"/>
      <c r="G21" s="110">
        <v>7</v>
      </c>
      <c r="H21" s="111" t="s">
        <v>133</v>
      </c>
      <c r="I21" s="112" t="s">
        <v>103</v>
      </c>
      <c r="J21" s="106">
        <v>157</v>
      </c>
      <c r="K21" s="1"/>
      <c r="L21" s="110">
        <v>1</v>
      </c>
      <c r="M21" s="111" t="s">
        <v>134</v>
      </c>
      <c r="N21" s="112" t="s">
        <v>103</v>
      </c>
      <c r="O21" s="106">
        <v>216</v>
      </c>
    </row>
    <row r="22" spans="2:15" ht="17.100000000000001" customHeight="1">
      <c r="B22" s="110">
        <v>3</v>
      </c>
      <c r="C22" s="111" t="s">
        <v>135</v>
      </c>
      <c r="D22" s="141" t="s">
        <v>103</v>
      </c>
      <c r="E22" s="106">
        <v>446</v>
      </c>
      <c r="F22" s="123"/>
      <c r="G22" s="110"/>
      <c r="H22" s="111"/>
      <c r="I22" s="112"/>
      <c r="J22" s="106" t="s">
        <v>136</v>
      </c>
      <c r="K22" s="1"/>
      <c r="L22" s="110">
        <v>2</v>
      </c>
      <c r="M22" s="111" t="s">
        <v>137</v>
      </c>
      <c r="N22" s="112" t="s">
        <v>111</v>
      </c>
      <c r="O22" s="106">
        <v>174</v>
      </c>
    </row>
    <row r="23" spans="2:15" ht="17.100000000000001" customHeight="1">
      <c r="B23" s="110">
        <v>4</v>
      </c>
      <c r="C23" s="111" t="s">
        <v>138</v>
      </c>
      <c r="D23" s="141" t="s">
        <v>103</v>
      </c>
      <c r="E23" s="106">
        <v>374</v>
      </c>
      <c r="F23" s="123"/>
      <c r="G23" s="137" t="s">
        <v>128</v>
      </c>
      <c r="H23" s="138" t="s">
        <v>139</v>
      </c>
      <c r="I23" s="139" t="s">
        <v>97</v>
      </c>
      <c r="J23" s="142">
        <f>SUM(J24:J31)</f>
        <v>5912</v>
      </c>
      <c r="K23" s="1"/>
      <c r="L23" s="110">
        <v>3</v>
      </c>
      <c r="M23" s="111" t="s">
        <v>140</v>
      </c>
      <c r="N23" s="112" t="s">
        <v>94</v>
      </c>
      <c r="O23" s="106">
        <v>365</v>
      </c>
    </row>
    <row r="24" spans="2:15" ht="17.100000000000001" customHeight="1">
      <c r="B24" s="110">
        <v>5</v>
      </c>
      <c r="C24" s="111" t="s">
        <v>141</v>
      </c>
      <c r="D24" s="141" t="s">
        <v>94</v>
      </c>
      <c r="E24" s="106">
        <v>906</v>
      </c>
      <c r="F24" s="123"/>
      <c r="G24" s="110">
        <v>1</v>
      </c>
      <c r="H24" s="111" t="s">
        <v>142</v>
      </c>
      <c r="I24" s="112" t="s">
        <v>94</v>
      </c>
      <c r="J24" s="106">
        <v>304</v>
      </c>
      <c r="K24" s="1"/>
      <c r="L24" s="110">
        <v>4</v>
      </c>
      <c r="M24" s="111" t="s">
        <v>143</v>
      </c>
      <c r="N24" s="112" t="s">
        <v>94</v>
      </c>
      <c r="O24" s="106">
        <v>346</v>
      </c>
    </row>
    <row r="25" spans="2:15" ht="17.100000000000001" customHeight="1">
      <c r="B25" s="110">
        <v>6</v>
      </c>
      <c r="C25" s="111" t="s">
        <v>144</v>
      </c>
      <c r="D25" s="141" t="s">
        <v>94</v>
      </c>
      <c r="E25" s="106">
        <v>467</v>
      </c>
      <c r="F25" s="123"/>
      <c r="G25" s="110">
        <v>2</v>
      </c>
      <c r="H25" s="111" t="s">
        <v>145</v>
      </c>
      <c r="I25" s="112" t="s">
        <v>103</v>
      </c>
      <c r="J25" s="106">
        <v>222</v>
      </c>
      <c r="K25" s="1"/>
      <c r="L25" s="110">
        <v>5</v>
      </c>
      <c r="M25" s="111" t="s">
        <v>146</v>
      </c>
      <c r="N25" s="112" t="s">
        <v>103</v>
      </c>
      <c r="O25" s="106">
        <v>328</v>
      </c>
    </row>
    <row r="26" spans="2:15" ht="17.100000000000001" customHeight="1">
      <c r="B26" s="110"/>
      <c r="C26" s="111"/>
      <c r="D26" s="112"/>
      <c r="E26" s="134"/>
      <c r="F26" s="135"/>
      <c r="G26" s="110">
        <v>3</v>
      </c>
      <c r="H26" s="111" t="s">
        <v>147</v>
      </c>
      <c r="I26" s="112" t="s">
        <v>94</v>
      </c>
      <c r="J26" s="106">
        <v>1450</v>
      </c>
      <c r="K26" s="1"/>
      <c r="L26" s="110">
        <v>6</v>
      </c>
      <c r="M26" s="111" t="s">
        <v>148</v>
      </c>
      <c r="N26" s="112" t="s">
        <v>94</v>
      </c>
      <c r="O26" s="106">
        <v>1326</v>
      </c>
    </row>
    <row r="27" spans="2:15" ht="17.100000000000001" customHeight="1">
      <c r="B27" s="137" t="s">
        <v>149</v>
      </c>
      <c r="C27" s="138" t="s">
        <v>9</v>
      </c>
      <c r="D27" s="139" t="s">
        <v>97</v>
      </c>
      <c r="E27" s="142">
        <f>SUM(E28:E32)</f>
        <v>1388</v>
      </c>
      <c r="F27" s="123"/>
      <c r="G27" s="110">
        <v>4</v>
      </c>
      <c r="H27" s="111" t="s">
        <v>150</v>
      </c>
      <c r="I27" s="112" t="s">
        <v>103</v>
      </c>
      <c r="J27" s="106">
        <v>482</v>
      </c>
      <c r="K27" s="1"/>
      <c r="L27" s="110">
        <v>7</v>
      </c>
      <c r="M27" s="111" t="s">
        <v>151</v>
      </c>
      <c r="N27" s="112" t="s">
        <v>103</v>
      </c>
      <c r="O27" s="106">
        <v>186</v>
      </c>
    </row>
    <row r="28" spans="2:15" ht="17.100000000000001" customHeight="1">
      <c r="B28" s="110">
        <v>1</v>
      </c>
      <c r="C28" s="111" t="s">
        <v>152</v>
      </c>
      <c r="D28" s="112" t="s">
        <v>94</v>
      </c>
      <c r="E28" s="106">
        <v>221</v>
      </c>
      <c r="F28" s="123"/>
      <c r="G28" s="110">
        <v>5</v>
      </c>
      <c r="H28" s="111" t="s">
        <v>150</v>
      </c>
      <c r="I28" s="112" t="s">
        <v>111</v>
      </c>
      <c r="J28" s="106">
        <v>2334</v>
      </c>
      <c r="K28" s="1"/>
      <c r="L28" s="110">
        <v>8</v>
      </c>
      <c r="M28" s="111" t="s">
        <v>153</v>
      </c>
      <c r="N28" s="112" t="s">
        <v>103</v>
      </c>
      <c r="O28" s="106">
        <v>374</v>
      </c>
    </row>
    <row r="29" spans="2:15" ht="17.100000000000001" customHeight="1">
      <c r="B29" s="110">
        <v>2</v>
      </c>
      <c r="C29" s="111" t="s">
        <v>154</v>
      </c>
      <c r="D29" s="112" t="s">
        <v>103</v>
      </c>
      <c r="E29" s="106">
        <v>123</v>
      </c>
      <c r="F29" s="123"/>
      <c r="G29" s="110">
        <v>6</v>
      </c>
      <c r="H29" s="111" t="s">
        <v>155</v>
      </c>
      <c r="I29" s="112" t="s">
        <v>94</v>
      </c>
      <c r="J29" s="106">
        <v>381</v>
      </c>
      <c r="K29" s="1"/>
      <c r="L29" s="110">
        <v>9</v>
      </c>
      <c r="M29" s="111" t="s">
        <v>153</v>
      </c>
      <c r="N29" s="112" t="s">
        <v>111</v>
      </c>
      <c r="O29" s="106">
        <v>1219</v>
      </c>
    </row>
    <row r="30" spans="2:15" ht="17.100000000000001" customHeight="1">
      <c r="B30" s="110">
        <v>3</v>
      </c>
      <c r="C30" s="111" t="s">
        <v>156</v>
      </c>
      <c r="D30" s="112" t="s">
        <v>94</v>
      </c>
      <c r="E30" s="106">
        <v>203</v>
      </c>
      <c r="F30" s="123"/>
      <c r="G30" s="110">
        <v>7</v>
      </c>
      <c r="H30" s="111" t="s">
        <v>157</v>
      </c>
      <c r="I30" s="112" t="s">
        <v>103</v>
      </c>
      <c r="J30" s="106">
        <v>453</v>
      </c>
      <c r="K30" s="1"/>
      <c r="L30" s="110"/>
      <c r="M30" s="111"/>
      <c r="N30" s="112"/>
      <c r="O30" s="106"/>
    </row>
    <row r="31" spans="2:15" ht="17.100000000000001" customHeight="1">
      <c r="B31" s="110">
        <v>4</v>
      </c>
      <c r="C31" s="111" t="s">
        <v>158</v>
      </c>
      <c r="D31" s="112" t="s">
        <v>94</v>
      </c>
      <c r="E31" s="106">
        <v>300</v>
      </c>
      <c r="F31" s="123"/>
      <c r="G31" s="110">
        <v>8</v>
      </c>
      <c r="H31" s="111" t="s">
        <v>159</v>
      </c>
      <c r="I31" s="112" t="s">
        <v>103</v>
      </c>
      <c r="J31" s="106">
        <v>286</v>
      </c>
      <c r="K31" s="1"/>
      <c r="L31" s="137" t="s">
        <v>160</v>
      </c>
      <c r="M31" s="138" t="s">
        <v>17</v>
      </c>
      <c r="N31" s="139" t="s">
        <v>97</v>
      </c>
      <c r="O31" s="142">
        <f>SUM(O32:O41)</f>
        <v>4440</v>
      </c>
    </row>
    <row r="32" spans="2:15" ht="17.100000000000001" customHeight="1">
      <c r="B32" s="110">
        <v>5</v>
      </c>
      <c r="C32" s="111" t="s">
        <v>161</v>
      </c>
      <c r="D32" s="112" t="s">
        <v>94</v>
      </c>
      <c r="E32" s="106">
        <v>541</v>
      </c>
      <c r="F32" s="135"/>
      <c r="G32" s="110"/>
      <c r="H32" s="111"/>
      <c r="I32" s="112"/>
      <c r="J32" s="106"/>
      <c r="K32" s="1"/>
      <c r="L32" s="110">
        <v>1</v>
      </c>
      <c r="M32" s="111" t="s">
        <v>162</v>
      </c>
      <c r="N32" s="112" t="s">
        <v>103</v>
      </c>
      <c r="O32" s="106">
        <v>259</v>
      </c>
    </row>
    <row r="33" spans="2:15" ht="17.100000000000001" customHeight="1">
      <c r="B33" s="110"/>
      <c r="C33" s="111"/>
      <c r="D33" s="112"/>
      <c r="E33" s="106"/>
      <c r="F33" s="123"/>
      <c r="G33" s="137" t="s">
        <v>149</v>
      </c>
      <c r="H33" s="138" t="s">
        <v>12</v>
      </c>
      <c r="I33" s="139" t="s">
        <v>97</v>
      </c>
      <c r="J33" s="142">
        <f>SUM(J34:J39)</f>
        <v>2456</v>
      </c>
      <c r="K33" s="1"/>
      <c r="L33" s="110">
        <v>2</v>
      </c>
      <c r="M33" s="111" t="s">
        <v>163</v>
      </c>
      <c r="N33" s="112" t="s">
        <v>94</v>
      </c>
      <c r="O33" s="106">
        <v>479</v>
      </c>
    </row>
    <row r="34" spans="2:15" ht="17.100000000000001" customHeight="1">
      <c r="B34" s="137" t="s">
        <v>164</v>
      </c>
      <c r="C34" s="138" t="s">
        <v>165</v>
      </c>
      <c r="D34" s="139" t="s">
        <v>97</v>
      </c>
      <c r="E34" s="142">
        <f>SUM(E35:E39)</f>
        <v>3843</v>
      </c>
      <c r="F34" s="123"/>
      <c r="G34" s="110">
        <v>1</v>
      </c>
      <c r="H34" s="111" t="s">
        <v>166</v>
      </c>
      <c r="I34" s="112" t="s">
        <v>103</v>
      </c>
      <c r="J34" s="106">
        <v>165</v>
      </c>
      <c r="K34" s="1"/>
      <c r="L34" s="110">
        <v>3</v>
      </c>
      <c r="M34" s="111" t="s">
        <v>167</v>
      </c>
      <c r="N34" s="112" t="s">
        <v>103</v>
      </c>
      <c r="O34" s="106">
        <v>140</v>
      </c>
    </row>
    <row r="35" spans="2:15" ht="17.100000000000001" customHeight="1">
      <c r="B35" s="110">
        <v>1</v>
      </c>
      <c r="C35" s="111" t="s">
        <v>168</v>
      </c>
      <c r="D35" s="112" t="s">
        <v>94</v>
      </c>
      <c r="E35" s="106">
        <v>690</v>
      </c>
      <c r="F35" s="123"/>
      <c r="G35" s="110">
        <v>2</v>
      </c>
      <c r="H35" s="111" t="s">
        <v>169</v>
      </c>
      <c r="I35" s="112" t="s">
        <v>103</v>
      </c>
      <c r="J35" s="106">
        <v>279</v>
      </c>
      <c r="K35" s="1"/>
      <c r="L35" s="110">
        <v>4</v>
      </c>
      <c r="M35" s="111" t="s">
        <v>170</v>
      </c>
      <c r="N35" s="112" t="s">
        <v>94</v>
      </c>
      <c r="O35" s="106">
        <v>1372</v>
      </c>
    </row>
    <row r="36" spans="2:15" ht="17.100000000000001" customHeight="1">
      <c r="B36" s="110">
        <v>2</v>
      </c>
      <c r="C36" s="111" t="s">
        <v>171</v>
      </c>
      <c r="D36" s="112" t="s">
        <v>94</v>
      </c>
      <c r="E36" s="106">
        <v>1285</v>
      </c>
      <c r="F36" s="123"/>
      <c r="G36" s="110">
        <v>3</v>
      </c>
      <c r="H36" s="111" t="s">
        <v>172</v>
      </c>
      <c r="I36" s="112" t="s">
        <v>103</v>
      </c>
      <c r="J36" s="106">
        <v>253</v>
      </c>
      <c r="K36" s="1"/>
      <c r="L36" s="110">
        <v>5</v>
      </c>
      <c r="M36" s="111" t="s">
        <v>173</v>
      </c>
      <c r="N36" s="112" t="s">
        <v>111</v>
      </c>
      <c r="O36" s="106">
        <v>82</v>
      </c>
    </row>
    <row r="37" spans="2:15" ht="17.100000000000001" customHeight="1">
      <c r="B37" s="110">
        <v>3</v>
      </c>
      <c r="C37" s="111" t="s">
        <v>174</v>
      </c>
      <c r="D37" s="112" t="s">
        <v>103</v>
      </c>
      <c r="E37" s="106">
        <v>261</v>
      </c>
      <c r="F37" s="123"/>
      <c r="G37" s="110">
        <v>4</v>
      </c>
      <c r="H37" s="111" t="s">
        <v>175</v>
      </c>
      <c r="I37" s="112" t="s">
        <v>103</v>
      </c>
      <c r="J37" s="106">
        <v>163</v>
      </c>
      <c r="K37" s="1"/>
      <c r="L37" s="110">
        <v>6</v>
      </c>
      <c r="M37" s="111" t="s">
        <v>176</v>
      </c>
      <c r="N37" s="112" t="s">
        <v>103</v>
      </c>
      <c r="O37" s="106">
        <v>154</v>
      </c>
    </row>
    <row r="38" spans="2:15" ht="17.100000000000001" customHeight="1">
      <c r="B38" s="110">
        <v>4</v>
      </c>
      <c r="C38" s="111" t="s">
        <v>177</v>
      </c>
      <c r="D38" s="112" t="s">
        <v>94</v>
      </c>
      <c r="E38" s="106">
        <v>1275</v>
      </c>
      <c r="F38" s="123"/>
      <c r="G38" s="110">
        <v>5</v>
      </c>
      <c r="H38" s="111" t="s">
        <v>178</v>
      </c>
      <c r="I38" s="112" t="s">
        <v>94</v>
      </c>
      <c r="J38" s="106">
        <v>1340</v>
      </c>
      <c r="K38" s="1"/>
      <c r="L38" s="110">
        <v>7</v>
      </c>
      <c r="M38" s="111" t="s">
        <v>179</v>
      </c>
      <c r="N38" s="112" t="s">
        <v>103</v>
      </c>
      <c r="O38" s="106">
        <v>218</v>
      </c>
    </row>
    <row r="39" spans="2:15" ht="17.100000000000001" customHeight="1">
      <c r="B39" s="110">
        <v>5</v>
      </c>
      <c r="C39" s="111" t="s">
        <v>180</v>
      </c>
      <c r="D39" s="112" t="s">
        <v>103</v>
      </c>
      <c r="E39" s="106">
        <v>332</v>
      </c>
      <c r="F39" s="123"/>
      <c r="G39" s="110">
        <v>6</v>
      </c>
      <c r="H39" s="111" t="s">
        <v>181</v>
      </c>
      <c r="I39" s="112" t="s">
        <v>94</v>
      </c>
      <c r="J39" s="106">
        <v>256</v>
      </c>
      <c r="K39" s="1"/>
      <c r="L39" s="110">
        <v>8</v>
      </c>
      <c r="M39" s="111" t="s">
        <v>182</v>
      </c>
      <c r="N39" s="112" t="s">
        <v>103</v>
      </c>
      <c r="O39" s="106">
        <v>226</v>
      </c>
    </row>
    <row r="40" spans="2:15" ht="17.100000000000001" customHeight="1">
      <c r="B40" s="110"/>
      <c r="C40" s="111"/>
      <c r="D40" s="112"/>
      <c r="E40" s="106"/>
      <c r="F40" s="123"/>
      <c r="G40" s="110"/>
      <c r="H40" s="111"/>
      <c r="I40" s="112"/>
      <c r="J40" s="106"/>
      <c r="K40" s="1"/>
      <c r="L40" s="110">
        <v>9</v>
      </c>
      <c r="M40" s="111" t="s">
        <v>183</v>
      </c>
      <c r="N40" s="112" t="s">
        <v>103</v>
      </c>
      <c r="O40" s="106">
        <v>395</v>
      </c>
    </row>
    <row r="41" spans="2:15" ht="17.100000000000001" customHeight="1">
      <c r="B41" s="137" t="s">
        <v>95</v>
      </c>
      <c r="C41" s="138" t="s">
        <v>11</v>
      </c>
      <c r="D41" s="139" t="s">
        <v>97</v>
      </c>
      <c r="E41" s="142">
        <f>SUM(E42+E43+E44+J6+J7)</f>
        <v>1542</v>
      </c>
      <c r="F41" s="123"/>
      <c r="G41" s="107" t="s">
        <v>164</v>
      </c>
      <c r="H41" s="108" t="s">
        <v>13</v>
      </c>
      <c r="I41" s="124" t="s">
        <v>97</v>
      </c>
      <c r="J41" s="142">
        <f>SUM(J42:J44)</f>
        <v>1795</v>
      </c>
      <c r="K41" s="1"/>
      <c r="L41" s="143">
        <v>10</v>
      </c>
      <c r="M41" s="128" t="s">
        <v>183</v>
      </c>
      <c r="N41" s="144" t="s">
        <v>111</v>
      </c>
      <c r="O41" s="106">
        <v>1115</v>
      </c>
    </row>
    <row r="42" spans="2:15" ht="17.100000000000001" customHeight="1" thickBot="1">
      <c r="B42" s="110">
        <v>1</v>
      </c>
      <c r="C42" s="111" t="s">
        <v>184</v>
      </c>
      <c r="D42" s="112" t="s">
        <v>103</v>
      </c>
      <c r="E42" s="106">
        <v>159</v>
      </c>
      <c r="F42" s="123"/>
      <c r="G42" s="110">
        <v>1</v>
      </c>
      <c r="H42" s="111" t="s">
        <v>185</v>
      </c>
      <c r="I42" s="112" t="s">
        <v>94</v>
      </c>
      <c r="J42" s="106">
        <v>419</v>
      </c>
      <c r="K42" s="1"/>
      <c r="L42" s="145"/>
      <c r="M42" s="146"/>
      <c r="N42" s="147"/>
      <c r="O42" s="148"/>
    </row>
    <row r="43" spans="2:15" ht="17.100000000000001" customHeight="1" thickTop="1" thickBot="1">
      <c r="B43" s="110">
        <v>2</v>
      </c>
      <c r="C43" s="111" t="s">
        <v>186</v>
      </c>
      <c r="D43" s="112" t="s">
        <v>94</v>
      </c>
      <c r="E43" s="106">
        <v>168</v>
      </c>
      <c r="F43" s="123"/>
      <c r="G43" s="110">
        <v>2</v>
      </c>
      <c r="H43" s="111" t="s">
        <v>187</v>
      </c>
      <c r="I43" s="112" t="s">
        <v>94</v>
      </c>
      <c r="J43" s="106">
        <v>240</v>
      </c>
      <c r="K43" s="1"/>
      <c r="L43" s="266" t="s">
        <v>188</v>
      </c>
      <c r="M43" s="267"/>
      <c r="N43" s="270" t="s">
        <v>189</v>
      </c>
      <c r="O43" s="272">
        <f>SUM(E8+E19+E27+E34+E41+J14+J23+J33+J41+O6+O20+O31)</f>
        <v>47412</v>
      </c>
    </row>
    <row r="44" spans="2:15" ht="17.100000000000001" customHeight="1" thickTop="1" thickBot="1">
      <c r="B44" s="115">
        <v>3</v>
      </c>
      <c r="C44" s="116" t="s">
        <v>190</v>
      </c>
      <c r="D44" s="117" t="s">
        <v>103</v>
      </c>
      <c r="E44" s="118">
        <v>168</v>
      </c>
      <c r="F44" s="123"/>
      <c r="G44" s="149">
        <v>3</v>
      </c>
      <c r="H44" s="150" t="s">
        <v>191</v>
      </c>
      <c r="I44" s="151" t="s">
        <v>94</v>
      </c>
      <c r="J44" s="118">
        <v>1136</v>
      </c>
      <c r="K44" s="1"/>
      <c r="L44" s="268"/>
      <c r="M44" s="269"/>
      <c r="N44" s="271"/>
      <c r="O44" s="273"/>
    </row>
    <row r="45" spans="2:15" ht="15" customHeight="1">
      <c r="B45" s="123"/>
      <c r="C45" s="152"/>
      <c r="D45" s="153"/>
      <c r="E45" s="154"/>
      <c r="F45" s="155"/>
      <c r="G45" s="152"/>
      <c r="H45" s="155"/>
      <c r="I45" s="156"/>
      <c r="J45" s="1"/>
      <c r="K45" s="1"/>
      <c r="L45" s="157"/>
      <c r="M45" s="157"/>
      <c r="N45" s="157"/>
      <c r="O45" s="157"/>
    </row>
    <row r="46" spans="2:15" ht="15" customHeight="1">
      <c r="B46" s="123"/>
      <c r="C46" s="152" t="s">
        <v>192</v>
      </c>
      <c r="D46" s="153"/>
      <c r="E46" s="154"/>
      <c r="F46" s="155"/>
      <c r="G46" s="152"/>
      <c r="H46" s="155"/>
      <c r="I46" s="3"/>
      <c r="J46" s="3"/>
      <c r="K46" s="1"/>
      <c r="L46" s="1"/>
      <c r="M46" s="1"/>
      <c r="N46" s="1"/>
      <c r="O46" s="1"/>
    </row>
    <row r="47" spans="2:15" ht="15" customHeight="1"/>
    <row r="48" spans="2:15" ht="15" customHeight="1"/>
    <row r="49" spans="2:15" ht="15" customHeight="1"/>
    <row r="50" spans="2:15" ht="15" customHeight="1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9"/>
      <c r="M50" s="160"/>
      <c r="N50" s="161"/>
      <c r="O50" s="161"/>
    </row>
    <row r="51" spans="2:15" ht="15" customHeight="1"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9"/>
      <c r="M51" s="160"/>
      <c r="N51" s="161"/>
      <c r="O51" s="161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3:M44"/>
    <mergeCell ref="N43:N44"/>
    <mergeCell ref="O43:O44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1"/>
  <sheetViews>
    <sheetView topLeftCell="H1" zoomScaleNormal="100" workbookViewId="0">
      <selection activeCell="T1" sqref="T1"/>
    </sheetView>
  </sheetViews>
  <sheetFormatPr defaultRowHeight="14.25"/>
  <cols>
    <col min="1" max="8" width="9.140625" style="162" customWidth="1"/>
    <col min="9" max="9" width="13.85546875" style="162" customWidth="1"/>
    <col min="10" max="10" width="12.5703125" style="162" customWidth="1"/>
    <col min="11" max="11" width="10.85546875" style="162" customWidth="1"/>
    <col min="12" max="27" width="9.140625" style="162" customWidth="1"/>
    <col min="28" max="16384" width="9.140625" style="170"/>
  </cols>
  <sheetData>
    <row r="1" spans="1:31" s="164" customFormat="1" ht="12.75">
      <c r="A1" s="162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3"/>
    </row>
    <row r="2" spans="1:31" s="164" customFormat="1" ht="12.75">
      <c r="A2" s="162"/>
      <c r="B2" s="162" t="s">
        <v>193</v>
      </c>
      <c r="C2" s="162" t="s">
        <v>194</v>
      </c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</row>
    <row r="3" spans="1:31" s="164" customFormat="1" ht="12.75">
      <c r="A3" s="162"/>
      <c r="B3" s="162" t="s">
        <v>195</v>
      </c>
      <c r="C3" s="162">
        <v>58001</v>
      </c>
      <c r="D3" s="162"/>
      <c r="F3" s="162"/>
      <c r="G3" s="162"/>
      <c r="H3" s="162"/>
      <c r="I3" s="162"/>
      <c r="J3" s="162" t="s">
        <v>196</v>
      </c>
      <c r="K3" s="162" t="s">
        <v>197</v>
      </c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</row>
    <row r="4" spans="1:31" s="164" customFormat="1" ht="12.75">
      <c r="A4" s="162"/>
      <c r="B4" s="162" t="s">
        <v>198</v>
      </c>
      <c r="C4" s="162">
        <v>57024</v>
      </c>
      <c r="D4" s="162"/>
      <c r="I4" s="162" t="s">
        <v>199</v>
      </c>
      <c r="J4" s="162">
        <v>8960</v>
      </c>
      <c r="K4" s="162">
        <v>8026</v>
      </c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</row>
    <row r="5" spans="1:31" s="164" customFormat="1" ht="12.75">
      <c r="A5" s="162"/>
      <c r="B5" s="162" t="s">
        <v>200</v>
      </c>
      <c r="C5" s="162">
        <v>58217</v>
      </c>
      <c r="D5" s="162"/>
      <c r="F5" s="162"/>
      <c r="G5" s="162" t="s">
        <v>201</v>
      </c>
      <c r="I5" s="162" t="s">
        <v>202</v>
      </c>
      <c r="J5" s="162">
        <v>7295</v>
      </c>
      <c r="K5" s="162">
        <v>6144</v>
      </c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</row>
    <row r="6" spans="1:31" s="164" customFormat="1" ht="12.75">
      <c r="A6" s="162"/>
      <c r="B6" s="162" t="s">
        <v>203</v>
      </c>
      <c r="C6" s="162">
        <v>59805</v>
      </c>
      <c r="D6" s="162"/>
      <c r="F6" s="162" t="s">
        <v>204</v>
      </c>
      <c r="G6" s="162">
        <v>3193</v>
      </c>
      <c r="I6" s="162" t="s">
        <v>205</v>
      </c>
      <c r="J6" s="162">
        <v>7815</v>
      </c>
      <c r="K6" s="162">
        <v>6770</v>
      </c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</row>
    <row r="7" spans="1:31" s="164" customFormat="1" ht="12.75">
      <c r="A7" s="162"/>
      <c r="B7" s="162" t="s">
        <v>206</v>
      </c>
      <c r="C7" s="162">
        <v>63511</v>
      </c>
      <c r="D7" s="162"/>
      <c r="F7" s="162" t="s">
        <v>207</v>
      </c>
      <c r="G7" s="162">
        <v>2512</v>
      </c>
      <c r="I7" s="162" t="s">
        <v>208</v>
      </c>
      <c r="J7" s="162">
        <v>7841</v>
      </c>
      <c r="K7" s="162">
        <v>5295</v>
      </c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</row>
    <row r="8" spans="1:31" s="164" customFormat="1" ht="12.75">
      <c r="A8" s="162"/>
      <c r="B8" s="162" t="s">
        <v>209</v>
      </c>
      <c r="C8" s="162">
        <v>62605</v>
      </c>
      <c r="D8" s="162"/>
      <c r="F8" s="162" t="s">
        <v>210</v>
      </c>
      <c r="G8" s="162">
        <v>2885</v>
      </c>
      <c r="I8" s="162" t="s">
        <v>211</v>
      </c>
      <c r="J8" s="162">
        <v>8873</v>
      </c>
      <c r="K8" s="162">
        <v>5635</v>
      </c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</row>
    <row r="9" spans="1:31" s="164" customFormat="1" ht="12.75">
      <c r="A9" s="162"/>
      <c r="B9" s="162" t="s">
        <v>212</v>
      </c>
      <c r="C9" s="162">
        <v>59745</v>
      </c>
      <c r="D9" s="162"/>
      <c r="F9" s="162" t="s">
        <v>213</v>
      </c>
      <c r="G9" s="162">
        <v>2770</v>
      </c>
      <c r="I9" s="162" t="s">
        <v>214</v>
      </c>
      <c r="J9" s="162">
        <v>9344</v>
      </c>
      <c r="K9" s="162">
        <v>5925</v>
      </c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</row>
    <row r="10" spans="1:31" s="164" customFormat="1" ht="12.75">
      <c r="A10" s="162"/>
      <c r="B10" s="162" t="s">
        <v>215</v>
      </c>
      <c r="C10" s="162">
        <v>56326</v>
      </c>
      <c r="D10" s="162"/>
      <c r="F10" s="162" t="s">
        <v>216</v>
      </c>
      <c r="G10" s="162">
        <v>2965</v>
      </c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</row>
    <row r="11" spans="1:31" s="164" customFormat="1" ht="12.75">
      <c r="A11" s="162"/>
      <c r="B11" s="162" t="s">
        <v>217</v>
      </c>
      <c r="C11" s="162">
        <v>53088</v>
      </c>
      <c r="D11" s="162"/>
      <c r="F11" s="162" t="s">
        <v>195</v>
      </c>
      <c r="G11" s="162">
        <v>3354</v>
      </c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  <c r="Z11" s="162"/>
      <c r="AA11" s="162"/>
    </row>
    <row r="12" spans="1:31" s="164" customFormat="1" ht="12.75">
      <c r="A12" s="162"/>
      <c r="B12" s="162" t="s">
        <v>218</v>
      </c>
      <c r="C12" s="162">
        <v>50542</v>
      </c>
      <c r="D12" s="162"/>
      <c r="F12" s="162"/>
      <c r="G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  <c r="X12" s="162"/>
      <c r="Y12" s="162"/>
      <c r="Z12" s="162"/>
      <c r="AA12" s="162"/>
    </row>
    <row r="13" spans="1:31" s="164" customFormat="1" ht="12.75">
      <c r="A13" s="162"/>
      <c r="B13" s="162" t="s">
        <v>219</v>
      </c>
      <c r="C13" s="162">
        <v>49497</v>
      </c>
      <c r="D13" s="162"/>
      <c r="F13" s="162" t="s">
        <v>215</v>
      </c>
      <c r="G13" s="162">
        <v>3891</v>
      </c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</row>
    <row r="14" spans="1:31" s="164" customFormat="1" ht="12.75">
      <c r="A14" s="162"/>
      <c r="B14" s="162" t="s">
        <v>220</v>
      </c>
      <c r="C14" s="162">
        <v>48346</v>
      </c>
      <c r="D14" s="162"/>
      <c r="F14" s="162" t="s">
        <v>217</v>
      </c>
      <c r="G14" s="162">
        <v>3429</v>
      </c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</row>
    <row r="15" spans="1:31" s="164" customFormat="1" ht="12.75">
      <c r="A15" s="162"/>
      <c r="B15" s="162" t="s">
        <v>221</v>
      </c>
      <c r="C15" s="162">
        <v>47412</v>
      </c>
      <c r="D15" s="162"/>
      <c r="F15" s="162" t="s">
        <v>218</v>
      </c>
      <c r="G15" s="162">
        <v>3558</v>
      </c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</row>
    <row r="16" spans="1:31" s="164" customFormat="1" ht="12.75">
      <c r="A16" s="162"/>
      <c r="B16" s="162"/>
      <c r="F16" s="162" t="s">
        <v>219</v>
      </c>
      <c r="G16" s="162">
        <v>3109</v>
      </c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E16" s="165"/>
    </row>
    <row r="17" spans="1:31" s="164" customFormat="1" ht="12.75">
      <c r="A17" s="162"/>
      <c r="B17" s="162"/>
      <c r="C17" s="162"/>
      <c r="D17" s="162"/>
      <c r="F17" s="162" t="s">
        <v>220</v>
      </c>
      <c r="G17" s="162">
        <v>3274</v>
      </c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E17" s="165"/>
    </row>
    <row r="18" spans="1:31" s="164" customFormat="1" ht="12.75">
      <c r="A18" s="162"/>
      <c r="B18" s="162"/>
      <c r="C18" s="162"/>
      <c r="D18" s="162"/>
      <c r="F18" s="162" t="s">
        <v>221</v>
      </c>
      <c r="G18" s="162">
        <v>3795</v>
      </c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E18" s="165"/>
    </row>
    <row r="19" spans="1:31" s="164" customFormat="1" ht="12.75">
      <c r="A19" s="162"/>
      <c r="B19" s="162"/>
      <c r="C19" s="162"/>
      <c r="D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E19" s="165"/>
    </row>
    <row r="20" spans="1:31" s="164" customFormat="1" ht="12.75">
      <c r="A20" s="162"/>
      <c r="B20" s="162"/>
      <c r="C20" s="162"/>
      <c r="D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E20" s="165"/>
    </row>
    <row r="21" spans="1:31" s="164" customFormat="1" ht="12.75">
      <c r="A21" s="162"/>
      <c r="B21" s="162"/>
      <c r="C21" s="162"/>
      <c r="D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E21" s="165"/>
    </row>
    <row r="22" spans="1:31" s="164" customFormat="1" ht="12.75">
      <c r="A22" s="162"/>
      <c r="B22" s="162">
        <v>3769</v>
      </c>
      <c r="C22" s="162"/>
      <c r="D22" s="162"/>
      <c r="E22" s="162"/>
      <c r="F22" s="162"/>
      <c r="G22" s="162"/>
      <c r="H22" s="162"/>
      <c r="I22" s="162"/>
      <c r="J22" s="166" t="s">
        <v>222</v>
      </c>
      <c r="K22" s="165">
        <f t="shared" ref="K22:K34" si="0">B22/B$35</f>
        <v>0.42064732142857142</v>
      </c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E22" s="165"/>
    </row>
    <row r="23" spans="1:31" s="164" customFormat="1" ht="12.75">
      <c r="A23" s="162"/>
      <c r="B23" s="162">
        <v>143</v>
      </c>
      <c r="C23" s="162"/>
      <c r="D23" s="162"/>
      <c r="E23" s="162"/>
      <c r="F23" s="162"/>
      <c r="G23" s="162"/>
      <c r="H23" s="162"/>
      <c r="I23" s="162"/>
      <c r="J23" s="166" t="s">
        <v>223</v>
      </c>
      <c r="K23" s="165">
        <f t="shared" si="0"/>
        <v>1.5959821428571427E-2</v>
      </c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E23" s="165"/>
    </row>
    <row r="24" spans="1:31" s="164" customFormat="1" ht="12.75">
      <c r="A24" s="162"/>
      <c r="B24" s="162">
        <v>121</v>
      </c>
      <c r="C24" s="162"/>
      <c r="D24" s="162"/>
      <c r="E24" s="162"/>
      <c r="F24" s="162"/>
      <c r="G24" s="162"/>
      <c r="H24" s="162"/>
      <c r="I24" s="162"/>
      <c r="J24" s="166" t="s">
        <v>224</v>
      </c>
      <c r="K24" s="165">
        <f t="shared" si="0"/>
        <v>1.3504464285714286E-2</v>
      </c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E24" s="165"/>
    </row>
    <row r="25" spans="1:31" s="164" customFormat="1" ht="12" customHeight="1">
      <c r="A25" s="162"/>
      <c r="B25" s="162">
        <v>113</v>
      </c>
      <c r="C25" s="162"/>
      <c r="D25" s="162"/>
      <c r="E25" s="162"/>
      <c r="F25" s="162"/>
      <c r="G25" s="162"/>
      <c r="H25" s="162"/>
      <c r="I25" s="162"/>
      <c r="J25" s="167" t="s">
        <v>225</v>
      </c>
      <c r="K25" s="165">
        <f t="shared" si="0"/>
        <v>1.2611607142857143E-2</v>
      </c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162"/>
      <c r="X25" s="162"/>
      <c r="Y25" s="162"/>
      <c r="Z25" s="162"/>
      <c r="AA25" s="162"/>
      <c r="AE25" s="165"/>
    </row>
    <row r="26" spans="1:31" s="164" customFormat="1" ht="12.75">
      <c r="A26" s="162"/>
      <c r="B26" s="162">
        <v>118</v>
      </c>
      <c r="C26" s="162"/>
      <c r="D26" s="162"/>
      <c r="E26" s="162"/>
      <c r="F26" s="162"/>
      <c r="G26" s="162"/>
      <c r="H26" s="162"/>
      <c r="I26" s="162"/>
      <c r="J26" s="166" t="s">
        <v>226</v>
      </c>
      <c r="K26" s="165">
        <f t="shared" si="0"/>
        <v>1.3169642857142857E-2</v>
      </c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E26" s="165"/>
    </row>
    <row r="27" spans="1:31" s="164" customFormat="1" ht="12.75">
      <c r="A27" s="162"/>
      <c r="B27" s="162">
        <v>146</v>
      </c>
      <c r="C27" s="162"/>
      <c r="D27" s="162"/>
      <c r="E27" s="162"/>
      <c r="F27" s="162"/>
      <c r="G27" s="162"/>
      <c r="H27" s="162"/>
      <c r="I27" s="162"/>
      <c r="J27" s="168" t="s">
        <v>227</v>
      </c>
      <c r="K27" s="165">
        <f t="shared" si="0"/>
        <v>1.6294642857142858E-2</v>
      </c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E27" s="165"/>
    </row>
    <row r="28" spans="1:31" s="164" customFormat="1" ht="12.75">
      <c r="A28" s="162"/>
      <c r="B28" s="162">
        <v>638</v>
      </c>
      <c r="C28" s="162"/>
      <c r="D28" s="162"/>
      <c r="E28" s="162"/>
      <c r="F28" s="162"/>
      <c r="G28" s="162"/>
      <c r="H28" s="162"/>
      <c r="I28" s="162"/>
      <c r="J28" s="168" t="s">
        <v>228</v>
      </c>
      <c r="K28" s="165">
        <f t="shared" si="0"/>
        <v>7.120535714285714E-2</v>
      </c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E28" s="165"/>
    </row>
    <row r="29" spans="1:31" s="164" customFormat="1" ht="12.75">
      <c r="A29" s="162"/>
      <c r="B29" s="162">
        <v>198</v>
      </c>
      <c r="C29" s="162"/>
      <c r="D29" s="162"/>
      <c r="E29" s="162"/>
      <c r="F29" s="162"/>
      <c r="G29" s="162"/>
      <c r="H29" s="162"/>
      <c r="I29" s="162"/>
      <c r="J29" s="168" t="s">
        <v>229</v>
      </c>
      <c r="K29" s="165">
        <f t="shared" si="0"/>
        <v>2.2098214285714287E-2</v>
      </c>
      <c r="L29" s="162"/>
      <c r="M29" s="162"/>
      <c r="N29" s="162"/>
      <c r="O29" s="162"/>
      <c r="P29" s="162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E29" s="165"/>
    </row>
    <row r="30" spans="1:31" s="164" customFormat="1" ht="12.75">
      <c r="A30" s="162"/>
      <c r="B30" s="162">
        <v>288</v>
      </c>
      <c r="C30" s="162"/>
      <c r="D30" s="162"/>
      <c r="E30" s="162"/>
      <c r="F30" s="162"/>
      <c r="G30" s="162"/>
      <c r="H30" s="162"/>
      <c r="I30" s="162"/>
      <c r="J30" s="168" t="s">
        <v>230</v>
      </c>
      <c r="K30" s="165">
        <f t="shared" si="0"/>
        <v>3.214285714285714E-2</v>
      </c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</row>
    <row r="31" spans="1:31" s="164" customFormat="1" ht="12.75">
      <c r="A31" s="162"/>
      <c r="B31" s="162">
        <v>2223</v>
      </c>
      <c r="C31" s="162"/>
      <c r="D31" s="162"/>
      <c r="E31" s="162"/>
      <c r="F31" s="162"/>
      <c r="G31" s="162"/>
      <c r="H31" s="162"/>
      <c r="I31" s="162"/>
      <c r="J31" s="168" t="s">
        <v>231</v>
      </c>
      <c r="K31" s="165">
        <f t="shared" si="0"/>
        <v>0.24810267857142856</v>
      </c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</row>
    <row r="32" spans="1:31" s="164" customFormat="1" ht="12.75">
      <c r="A32" s="162"/>
      <c r="B32" s="162">
        <v>766</v>
      </c>
      <c r="C32" s="162"/>
      <c r="D32" s="162"/>
      <c r="E32" s="162"/>
      <c r="F32" s="162"/>
      <c r="G32" s="162"/>
      <c r="H32" s="162"/>
      <c r="I32" s="162"/>
      <c r="J32" s="168" t="s">
        <v>232</v>
      </c>
      <c r="K32" s="165">
        <f t="shared" si="0"/>
        <v>8.549107142857143E-2</v>
      </c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</row>
    <row r="33" spans="1:27" s="164" customFormat="1" ht="12.75">
      <c r="A33" s="162">
        <f>B22+B23+B24+B25+B26+B27+B28+B29+B30+B31+B32+B33</f>
        <v>8570</v>
      </c>
      <c r="B33" s="162">
        <v>47</v>
      </c>
      <c r="C33" s="162"/>
      <c r="D33" s="162"/>
      <c r="E33" s="162"/>
      <c r="F33" s="162"/>
      <c r="G33" s="162"/>
      <c r="H33" s="162"/>
      <c r="I33" s="162"/>
      <c r="J33" s="168" t="s">
        <v>233</v>
      </c>
      <c r="K33" s="165">
        <f t="shared" si="0"/>
        <v>5.2455357142857139E-3</v>
      </c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</row>
    <row r="34" spans="1:27" s="164" customFormat="1" ht="12.75">
      <c r="A34" s="162"/>
      <c r="B34" s="162">
        <v>390</v>
      </c>
      <c r="C34" s="162"/>
      <c r="D34" s="162"/>
      <c r="E34" s="162"/>
      <c r="F34" s="162"/>
      <c r="G34" s="162"/>
      <c r="H34" s="162"/>
      <c r="I34" s="162"/>
      <c r="J34" s="168" t="s">
        <v>234</v>
      </c>
      <c r="K34" s="165">
        <f t="shared" si="0"/>
        <v>4.3526785714285712E-2</v>
      </c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</row>
    <row r="35" spans="1:27" s="164" customFormat="1" ht="12.75">
      <c r="A35" s="162"/>
      <c r="B35" s="162">
        <v>8960</v>
      </c>
      <c r="C35" s="162"/>
      <c r="D35" s="162"/>
      <c r="E35" s="162"/>
      <c r="F35" s="162"/>
      <c r="G35" s="162"/>
      <c r="H35" s="162"/>
      <c r="I35" s="162"/>
      <c r="J35" s="168"/>
      <c r="K35" s="165">
        <f>SUM(K22:K34)</f>
        <v>0.99999999999999989</v>
      </c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</row>
    <row r="36" spans="1:27" s="164" customFormat="1" ht="12.75">
      <c r="A36" s="162"/>
      <c r="B36" s="162"/>
      <c r="C36" s="162"/>
      <c r="D36" s="162"/>
      <c r="E36" s="162"/>
      <c r="F36" s="162"/>
      <c r="G36" s="162"/>
      <c r="H36" s="162"/>
      <c r="I36" s="162"/>
      <c r="J36" s="168"/>
      <c r="K36" s="165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</row>
    <row r="37" spans="1:27" s="164" customFormat="1" ht="12.75">
      <c r="A37" s="162"/>
      <c r="B37" s="162">
        <f>SUM(B22:B34)</f>
        <v>8960</v>
      </c>
      <c r="C37" s="162"/>
      <c r="D37" s="162"/>
      <c r="E37" s="162"/>
      <c r="F37" s="162"/>
      <c r="G37" s="162"/>
      <c r="H37" s="162"/>
      <c r="I37" s="162"/>
      <c r="J37" s="162"/>
      <c r="K37" s="169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</row>
    <row r="38" spans="1:27" s="164" customFormat="1" ht="12.7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5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</row>
    <row r="39" spans="1:27" s="164" customFormat="1" ht="12.7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5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</row>
    <row r="40" spans="1:27" s="164" customFormat="1" ht="12.75" customHeight="1">
      <c r="A40" s="162"/>
      <c r="B40" s="162">
        <v>7852</v>
      </c>
      <c r="C40" s="162"/>
      <c r="D40" s="162"/>
      <c r="E40" s="162"/>
      <c r="F40" s="162"/>
      <c r="G40" s="162"/>
      <c r="H40" s="162"/>
      <c r="I40" s="162"/>
      <c r="J40" s="162"/>
      <c r="K40" s="162"/>
      <c r="L40" s="165"/>
      <c r="M40" s="305" t="s">
        <v>235</v>
      </c>
      <c r="N40" s="306"/>
      <c r="O40" s="306"/>
      <c r="P40" s="306"/>
      <c r="Q40" s="306"/>
      <c r="R40" s="306"/>
      <c r="S40" s="306"/>
      <c r="T40" s="306"/>
      <c r="U40" s="306"/>
      <c r="V40" s="306"/>
      <c r="W40" s="306"/>
      <c r="X40" s="306"/>
      <c r="Y40" s="306"/>
      <c r="Z40" s="306"/>
      <c r="AA40" s="306"/>
    </row>
    <row r="41" spans="1:27" s="164" customFormat="1" ht="12.75" customHeight="1">
      <c r="L41" s="165"/>
      <c r="M41" s="306"/>
      <c r="N41" s="306"/>
      <c r="O41" s="306"/>
      <c r="P41" s="306"/>
      <c r="Q41" s="306"/>
      <c r="R41" s="306"/>
      <c r="S41" s="306"/>
      <c r="T41" s="306"/>
      <c r="U41" s="306"/>
      <c r="V41" s="306"/>
      <c r="W41" s="306"/>
      <c r="X41" s="306"/>
      <c r="Y41" s="306"/>
      <c r="Z41" s="306"/>
      <c r="AA41" s="306"/>
    </row>
    <row r="42" spans="1:27" s="164" customFormat="1" ht="12.75">
      <c r="L42" s="165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</row>
    <row r="43" spans="1:27" s="164" customFormat="1" ht="12.75">
      <c r="L43" s="165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</row>
    <row r="44" spans="1:27" s="164" customFormat="1" ht="12.75">
      <c r="L44" s="165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</row>
    <row r="45" spans="1:27" s="164" customFormat="1" ht="12.75">
      <c r="L45" s="165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</row>
    <row r="46" spans="1:27" s="164" customFormat="1" ht="12.75">
      <c r="L46" s="165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</row>
    <row r="47" spans="1:27" s="164" customFormat="1" ht="12.75">
      <c r="L47" s="165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</row>
    <row r="48" spans="1:27" s="164" customFormat="1" ht="12.75">
      <c r="L48" s="165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</row>
    <row r="49" spans="1:27" s="164" customFormat="1" ht="12.75">
      <c r="L49" s="165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</row>
    <row r="50" spans="1:27" s="164" customFormat="1" ht="12.75">
      <c r="L50" s="165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</row>
    <row r="51" spans="1:27" s="164" customFormat="1" ht="12.75">
      <c r="L51" s="165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</row>
    <row r="52" spans="1:27" s="164" customFormat="1" ht="12.75">
      <c r="L52" s="165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</row>
    <row r="53" spans="1:27" s="164" customFormat="1" ht="12.75">
      <c r="L53" s="169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</row>
    <row r="54" spans="1:27" s="164" customFormat="1" ht="12.75"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</row>
    <row r="55" spans="1:27" s="164" customFormat="1" ht="12.75"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</row>
    <row r="56" spans="1:27" s="164" customFormat="1" ht="12.75"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</row>
    <row r="57" spans="1:27" s="164" customFormat="1" ht="12.75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</row>
    <row r="58" spans="1:27" s="164" customFormat="1" ht="12.75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</row>
    <row r="59" spans="1:27" s="164" customFormat="1" ht="12.75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</row>
    <row r="60" spans="1:27" s="164" customFormat="1" ht="12.75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</row>
    <row r="61" spans="1:27" s="164" customFormat="1" ht="12.75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</row>
  </sheetData>
  <mergeCells count="1">
    <mergeCell ref="M40:AA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scale="99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8"/>
  <sheetViews>
    <sheetView zoomScale="75" workbookViewId="0"/>
  </sheetViews>
  <sheetFormatPr defaultRowHeight="12.75"/>
  <cols>
    <col min="1" max="1" width="2.85546875" style="101" customWidth="1"/>
    <col min="2" max="2" width="4.7109375" style="101" customWidth="1"/>
    <col min="3" max="3" width="25" style="101" customWidth="1"/>
    <col min="4" max="4" width="26.28515625" style="101" customWidth="1"/>
    <col min="5" max="5" width="13.28515625" style="307" customWidth="1"/>
    <col min="6" max="8" width="12.28515625" style="307" customWidth="1"/>
    <col min="9" max="9" width="13" style="307" customWidth="1"/>
    <col min="10" max="10" width="12.42578125" style="307" customWidth="1"/>
    <col min="11" max="11" width="12.5703125" style="308" customWidth="1"/>
    <col min="12" max="12" width="12.28515625" style="307" customWidth="1"/>
    <col min="13" max="13" width="12.140625" style="308" customWidth="1"/>
    <col min="14" max="15" width="12.28515625" style="307" customWidth="1"/>
    <col min="16" max="16" width="12.28515625" style="308" customWidth="1"/>
    <col min="17" max="17" width="12.85546875" style="307" customWidth="1"/>
    <col min="18" max="18" width="13.42578125" style="307" customWidth="1"/>
    <col min="19" max="19" width="15.85546875" style="307" customWidth="1"/>
    <col min="20" max="20" width="10.7109375" style="101" bestFit="1" customWidth="1"/>
    <col min="21" max="16384" width="9.140625" style="101"/>
  </cols>
  <sheetData>
    <row r="2" spans="2:20" ht="42" customHeight="1">
      <c r="B2" s="426"/>
      <c r="C2" s="430"/>
      <c r="D2" s="429"/>
      <c r="E2" s="428" t="s">
        <v>274</v>
      </c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6"/>
      <c r="Q2" s="426"/>
      <c r="R2" s="425"/>
      <c r="S2" s="424"/>
    </row>
    <row r="3" spans="2:20" ht="48.75" customHeight="1">
      <c r="B3" s="423" t="s">
        <v>273</v>
      </c>
      <c r="C3" s="423"/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3"/>
      <c r="P3" s="423"/>
      <c r="Q3" s="423"/>
      <c r="R3" s="423"/>
      <c r="S3" s="423"/>
    </row>
    <row r="4" spans="2:20" ht="42" customHeight="1" thickBot="1">
      <c r="B4" s="422" t="s">
        <v>272</v>
      </c>
      <c r="C4" s="421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</row>
    <row r="5" spans="2:20" ht="40.5" customHeight="1" thickBot="1">
      <c r="B5" s="420" t="s">
        <v>1</v>
      </c>
      <c r="C5" s="419" t="s">
        <v>2</v>
      </c>
      <c r="D5" s="418" t="s">
        <v>3</v>
      </c>
      <c r="E5" s="417" t="s">
        <v>271</v>
      </c>
      <c r="F5" s="416" t="s">
        <v>270</v>
      </c>
      <c r="G5" s="415" t="s">
        <v>6</v>
      </c>
      <c r="H5" s="415" t="s">
        <v>7</v>
      </c>
      <c r="I5" s="415" t="s">
        <v>8</v>
      </c>
      <c r="J5" s="415" t="s">
        <v>9</v>
      </c>
      <c r="K5" s="415" t="s">
        <v>10</v>
      </c>
      <c r="L5" s="415" t="s">
        <v>11</v>
      </c>
      <c r="M5" s="415" t="s">
        <v>12</v>
      </c>
      <c r="N5" s="415" t="s">
        <v>13</v>
      </c>
      <c r="O5" s="415" t="s">
        <v>269</v>
      </c>
      <c r="P5" s="415" t="s">
        <v>268</v>
      </c>
      <c r="Q5" s="415" t="s">
        <v>16</v>
      </c>
      <c r="R5" s="415" t="s">
        <v>17</v>
      </c>
      <c r="S5" s="414" t="s">
        <v>18</v>
      </c>
    </row>
    <row r="6" spans="2:20" ht="24" customHeight="1" thickBot="1">
      <c r="B6" s="413"/>
      <c r="C6" s="412" t="s">
        <v>267</v>
      </c>
      <c r="D6" s="412"/>
      <c r="E6" s="412"/>
      <c r="F6" s="412"/>
      <c r="G6" s="412"/>
      <c r="H6" s="412"/>
      <c r="I6" s="412"/>
      <c r="J6" s="412"/>
      <c r="K6" s="412"/>
      <c r="L6" s="412"/>
      <c r="M6" s="412"/>
      <c r="N6" s="412"/>
      <c r="O6" s="412"/>
      <c r="P6" s="412"/>
      <c r="Q6" s="412"/>
      <c r="R6" s="412"/>
      <c r="S6" s="412"/>
    </row>
    <row r="7" spans="2:20" ht="24" customHeight="1" thickBot="1">
      <c r="B7" s="381" t="s">
        <v>20</v>
      </c>
      <c r="C7" s="403" t="s">
        <v>266</v>
      </c>
      <c r="D7" s="402"/>
      <c r="E7" s="402"/>
      <c r="F7" s="402"/>
      <c r="G7" s="402"/>
      <c r="H7" s="402"/>
      <c r="I7" s="402"/>
      <c r="J7" s="402"/>
      <c r="K7" s="402"/>
      <c r="L7" s="402"/>
      <c r="M7" s="402"/>
      <c r="N7" s="402"/>
      <c r="O7" s="402"/>
      <c r="P7" s="402"/>
      <c r="Q7" s="402"/>
      <c r="R7" s="402"/>
      <c r="S7" s="401"/>
    </row>
    <row r="8" spans="2:20" ht="24" customHeight="1" thickBot="1">
      <c r="B8" s="404"/>
      <c r="C8" s="360" t="s">
        <v>265</v>
      </c>
      <c r="D8" s="411"/>
      <c r="E8" s="342">
        <v>387</v>
      </c>
      <c r="F8" s="342">
        <v>312</v>
      </c>
      <c r="G8" s="410">
        <v>563</v>
      </c>
      <c r="H8" s="410">
        <v>623</v>
      </c>
      <c r="I8" s="410">
        <v>946</v>
      </c>
      <c r="J8" s="410">
        <v>199</v>
      </c>
      <c r="K8" s="410">
        <v>670</v>
      </c>
      <c r="L8" s="410">
        <v>316</v>
      </c>
      <c r="M8" s="410">
        <v>452</v>
      </c>
      <c r="N8" s="410">
        <v>359</v>
      </c>
      <c r="O8" s="410">
        <v>428</v>
      </c>
      <c r="P8" s="410">
        <v>669</v>
      </c>
      <c r="Q8" s="410">
        <v>668</v>
      </c>
      <c r="R8" s="409">
        <v>768</v>
      </c>
      <c r="S8" s="385">
        <f>SUM(E8:R8)</f>
        <v>7360</v>
      </c>
    </row>
    <row r="9" spans="2:20" ht="24" customHeight="1" thickBot="1">
      <c r="B9" s="404"/>
      <c r="C9" s="408" t="s">
        <v>264</v>
      </c>
      <c r="D9" s="407"/>
      <c r="E9" s="405">
        <v>924</v>
      </c>
      <c r="F9" s="405">
        <v>599</v>
      </c>
      <c r="G9" s="405">
        <v>882</v>
      </c>
      <c r="H9" s="405">
        <v>1137</v>
      </c>
      <c r="I9" s="405">
        <v>1669</v>
      </c>
      <c r="J9" s="405">
        <v>343</v>
      </c>
      <c r="K9" s="405">
        <v>1041</v>
      </c>
      <c r="L9" s="405">
        <v>405</v>
      </c>
      <c r="M9" s="405">
        <v>679</v>
      </c>
      <c r="N9" s="405">
        <v>516</v>
      </c>
      <c r="O9" s="405">
        <v>1223</v>
      </c>
      <c r="P9" s="405">
        <v>1254</v>
      </c>
      <c r="Q9" s="405">
        <v>1335</v>
      </c>
      <c r="R9" s="406">
        <v>1187</v>
      </c>
      <c r="S9" s="385">
        <f>SUM(E9:R9)</f>
        <v>13194</v>
      </c>
      <c r="T9" s="399"/>
    </row>
    <row r="10" spans="2:20" ht="24" customHeight="1" thickBot="1">
      <c r="B10" s="404"/>
      <c r="C10" s="361" t="s">
        <v>263</v>
      </c>
      <c r="D10" s="360"/>
      <c r="E10" s="374">
        <v>664</v>
      </c>
      <c r="F10" s="374">
        <v>407</v>
      </c>
      <c r="G10" s="374">
        <v>648</v>
      </c>
      <c r="H10" s="374">
        <v>893</v>
      </c>
      <c r="I10" s="374">
        <v>1308</v>
      </c>
      <c r="J10" s="374">
        <v>271</v>
      </c>
      <c r="K10" s="374">
        <v>772</v>
      </c>
      <c r="L10" s="374">
        <v>260</v>
      </c>
      <c r="M10" s="374">
        <v>487</v>
      </c>
      <c r="N10" s="374">
        <v>341</v>
      </c>
      <c r="O10" s="374">
        <v>951</v>
      </c>
      <c r="P10" s="374">
        <v>850</v>
      </c>
      <c r="Q10" s="405">
        <v>1026</v>
      </c>
      <c r="R10" s="356">
        <v>919</v>
      </c>
      <c r="S10" s="385">
        <f>SUM(E10:R10)</f>
        <v>9797</v>
      </c>
      <c r="T10" s="399"/>
    </row>
    <row r="11" spans="2:20" ht="24" customHeight="1" thickBot="1">
      <c r="B11" s="404"/>
      <c r="C11" s="361" t="s">
        <v>262</v>
      </c>
      <c r="D11" s="360"/>
      <c r="E11" s="376">
        <v>643</v>
      </c>
      <c r="F11" s="376">
        <v>430</v>
      </c>
      <c r="G11" s="376">
        <v>633</v>
      </c>
      <c r="H11" s="376">
        <v>794</v>
      </c>
      <c r="I11" s="376">
        <v>1074</v>
      </c>
      <c r="J11" s="376">
        <v>282</v>
      </c>
      <c r="K11" s="376">
        <v>699</v>
      </c>
      <c r="L11" s="376">
        <v>271</v>
      </c>
      <c r="M11" s="376">
        <v>435</v>
      </c>
      <c r="N11" s="376">
        <v>317</v>
      </c>
      <c r="O11" s="376">
        <v>779</v>
      </c>
      <c r="P11" s="376">
        <v>753</v>
      </c>
      <c r="Q11" s="374">
        <v>769</v>
      </c>
      <c r="R11" s="375">
        <v>811</v>
      </c>
      <c r="S11" s="385">
        <f>SUM(E11:R11)</f>
        <v>8690</v>
      </c>
      <c r="T11" s="399"/>
    </row>
    <row r="12" spans="2:20" ht="24" customHeight="1" thickBot="1">
      <c r="B12" s="400"/>
      <c r="C12" s="354" t="s">
        <v>261</v>
      </c>
      <c r="D12" s="353"/>
      <c r="E12" s="348">
        <v>807</v>
      </c>
      <c r="F12" s="348">
        <v>456</v>
      </c>
      <c r="G12" s="393">
        <v>533</v>
      </c>
      <c r="H12" s="393">
        <v>775</v>
      </c>
      <c r="I12" s="393">
        <v>915</v>
      </c>
      <c r="J12" s="393">
        <v>293</v>
      </c>
      <c r="K12" s="393">
        <v>661</v>
      </c>
      <c r="L12" s="393">
        <v>290</v>
      </c>
      <c r="M12" s="392">
        <v>403</v>
      </c>
      <c r="N12" s="392">
        <v>262</v>
      </c>
      <c r="O12" s="392">
        <v>831</v>
      </c>
      <c r="P12" s="392">
        <v>654</v>
      </c>
      <c r="Q12" s="376">
        <v>736</v>
      </c>
      <c r="R12" s="392">
        <v>755</v>
      </c>
      <c r="S12" s="385">
        <f>SUM(E12:R12)</f>
        <v>8371</v>
      </c>
      <c r="T12" s="399"/>
    </row>
    <row r="13" spans="2:20" ht="24" customHeight="1" thickBot="1">
      <c r="B13" s="367" t="s">
        <v>260</v>
      </c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N13" s="367"/>
      <c r="O13" s="367"/>
      <c r="P13" s="367"/>
      <c r="Q13" s="367"/>
      <c r="R13" s="367"/>
      <c r="S13" s="366"/>
      <c r="T13" s="399"/>
    </row>
    <row r="14" spans="2:20" ht="24" customHeight="1" thickBot="1">
      <c r="B14" s="381">
        <v>2</v>
      </c>
      <c r="C14" s="403" t="s">
        <v>259</v>
      </c>
      <c r="D14" s="402"/>
      <c r="E14" s="402"/>
      <c r="F14" s="402"/>
      <c r="G14" s="402"/>
      <c r="H14" s="402"/>
      <c r="I14" s="402"/>
      <c r="J14" s="402"/>
      <c r="K14" s="402"/>
      <c r="L14" s="402"/>
      <c r="M14" s="402"/>
      <c r="N14" s="402"/>
      <c r="O14" s="402"/>
      <c r="P14" s="402"/>
      <c r="Q14" s="402"/>
      <c r="R14" s="402"/>
      <c r="S14" s="401"/>
      <c r="T14" s="399"/>
    </row>
    <row r="15" spans="2:20" ht="24" customHeight="1" thickBot="1">
      <c r="B15" s="400"/>
      <c r="C15" s="361" t="s">
        <v>258</v>
      </c>
      <c r="D15" s="360"/>
      <c r="E15" s="374">
        <v>699</v>
      </c>
      <c r="F15" s="374">
        <v>253</v>
      </c>
      <c r="G15" s="373">
        <v>212</v>
      </c>
      <c r="H15" s="373">
        <v>303</v>
      </c>
      <c r="I15" s="373">
        <v>424</v>
      </c>
      <c r="J15" s="373">
        <v>105</v>
      </c>
      <c r="K15" s="373">
        <v>248</v>
      </c>
      <c r="L15" s="373">
        <v>120</v>
      </c>
      <c r="M15" s="355">
        <v>210</v>
      </c>
      <c r="N15" s="355">
        <v>159</v>
      </c>
      <c r="O15" s="355">
        <v>828</v>
      </c>
      <c r="P15" s="355">
        <v>422</v>
      </c>
      <c r="Q15" s="355">
        <v>372</v>
      </c>
      <c r="R15" s="355">
        <v>309</v>
      </c>
      <c r="S15" s="385">
        <f>SUM(E15:R15)</f>
        <v>4664</v>
      </c>
      <c r="T15" s="399"/>
    </row>
    <row r="16" spans="2:20" ht="24" customHeight="1" thickBot="1">
      <c r="B16" s="400" t="s">
        <v>22</v>
      </c>
      <c r="C16" s="361" t="s">
        <v>257</v>
      </c>
      <c r="D16" s="360"/>
      <c r="E16" s="374">
        <v>749</v>
      </c>
      <c r="F16" s="374">
        <v>409</v>
      </c>
      <c r="G16" s="373">
        <v>651</v>
      </c>
      <c r="H16" s="373">
        <v>841</v>
      </c>
      <c r="I16" s="373">
        <v>1316</v>
      </c>
      <c r="J16" s="373">
        <v>309</v>
      </c>
      <c r="K16" s="373">
        <v>666</v>
      </c>
      <c r="L16" s="373">
        <v>301</v>
      </c>
      <c r="M16" s="355">
        <v>468</v>
      </c>
      <c r="N16" s="355">
        <v>376</v>
      </c>
      <c r="O16" s="355">
        <v>1060</v>
      </c>
      <c r="P16" s="355">
        <v>835</v>
      </c>
      <c r="Q16" s="355">
        <v>1062</v>
      </c>
      <c r="R16" s="355">
        <v>1027</v>
      </c>
      <c r="S16" s="385">
        <f>SUM(E16:R16)</f>
        <v>10070</v>
      </c>
      <c r="T16" s="399"/>
    </row>
    <row r="17" spans="2:20" s="307" customFormat="1" ht="24" customHeight="1" thickBot="1">
      <c r="B17" s="396" t="s">
        <v>22</v>
      </c>
      <c r="C17" s="398" t="s">
        <v>256</v>
      </c>
      <c r="D17" s="397"/>
      <c r="E17" s="374">
        <v>410</v>
      </c>
      <c r="F17" s="374">
        <v>186</v>
      </c>
      <c r="G17" s="373">
        <v>409</v>
      </c>
      <c r="H17" s="373">
        <v>306</v>
      </c>
      <c r="I17" s="373">
        <v>545</v>
      </c>
      <c r="J17" s="373">
        <v>125</v>
      </c>
      <c r="K17" s="373">
        <v>330</v>
      </c>
      <c r="L17" s="373">
        <v>140</v>
      </c>
      <c r="M17" s="355">
        <v>232</v>
      </c>
      <c r="N17" s="355">
        <v>153</v>
      </c>
      <c r="O17" s="355">
        <v>495</v>
      </c>
      <c r="P17" s="355">
        <v>350</v>
      </c>
      <c r="Q17" s="355">
        <v>380</v>
      </c>
      <c r="R17" s="355">
        <v>439</v>
      </c>
      <c r="S17" s="385">
        <f>SUM(E17:R17)</f>
        <v>4500</v>
      </c>
      <c r="T17" s="384"/>
    </row>
    <row r="18" spans="2:20" s="307" customFormat="1" ht="24" customHeight="1" thickBot="1">
      <c r="B18" s="396"/>
      <c r="C18" s="395" t="s">
        <v>255</v>
      </c>
      <c r="D18" s="394"/>
      <c r="E18" s="348">
        <v>745</v>
      </c>
      <c r="F18" s="348">
        <v>612</v>
      </c>
      <c r="G18" s="393">
        <v>1058</v>
      </c>
      <c r="H18" s="393">
        <v>1415</v>
      </c>
      <c r="I18" s="393">
        <v>1744</v>
      </c>
      <c r="J18" s="393">
        <v>421</v>
      </c>
      <c r="K18" s="393">
        <v>1294</v>
      </c>
      <c r="L18" s="393">
        <v>516</v>
      </c>
      <c r="M18" s="392">
        <v>834</v>
      </c>
      <c r="N18" s="392">
        <v>602</v>
      </c>
      <c r="O18" s="392">
        <v>920</v>
      </c>
      <c r="P18" s="392">
        <v>1286</v>
      </c>
      <c r="Q18" s="392">
        <v>1430</v>
      </c>
      <c r="R18" s="392">
        <v>1314</v>
      </c>
      <c r="S18" s="385">
        <f>SUM(E18:R18)</f>
        <v>14191</v>
      </c>
      <c r="T18" s="384"/>
    </row>
    <row r="19" spans="2:20" s="307" customFormat="1" ht="24" customHeight="1" thickBot="1">
      <c r="B19" s="391"/>
      <c r="C19" s="390" t="s">
        <v>254</v>
      </c>
      <c r="D19" s="389"/>
      <c r="E19" s="388">
        <v>822</v>
      </c>
      <c r="F19" s="388">
        <v>744</v>
      </c>
      <c r="G19" s="387">
        <v>929</v>
      </c>
      <c r="H19" s="387">
        <v>1357</v>
      </c>
      <c r="I19" s="387">
        <v>1883</v>
      </c>
      <c r="J19" s="387">
        <v>428</v>
      </c>
      <c r="K19" s="387">
        <v>1305</v>
      </c>
      <c r="L19" s="387">
        <v>465</v>
      </c>
      <c r="M19" s="386">
        <v>712</v>
      </c>
      <c r="N19" s="386">
        <v>505</v>
      </c>
      <c r="O19" s="386">
        <v>909</v>
      </c>
      <c r="P19" s="386">
        <v>1287</v>
      </c>
      <c r="Q19" s="386">
        <v>1290</v>
      </c>
      <c r="R19" s="386">
        <v>1351</v>
      </c>
      <c r="S19" s="385">
        <f>SUM(E19:R19)</f>
        <v>13987</v>
      </c>
      <c r="T19" s="384"/>
    </row>
    <row r="20" spans="2:20" ht="24" customHeight="1" thickBot="1">
      <c r="B20" s="383" t="s">
        <v>253</v>
      </c>
      <c r="C20" s="382"/>
      <c r="D20" s="382"/>
      <c r="E20" s="382"/>
      <c r="F20" s="382"/>
      <c r="G20" s="382"/>
      <c r="H20" s="382"/>
      <c r="I20" s="382"/>
      <c r="J20" s="382"/>
      <c r="K20" s="382"/>
      <c r="L20" s="382"/>
      <c r="M20" s="382"/>
      <c r="N20" s="382"/>
      <c r="O20" s="382"/>
      <c r="P20" s="382"/>
      <c r="Q20" s="382"/>
      <c r="R20" s="382"/>
      <c r="S20" s="382"/>
    </row>
    <row r="21" spans="2:20" ht="24" customHeight="1" thickBot="1">
      <c r="B21" s="381">
        <v>3</v>
      </c>
      <c r="C21" s="380" t="s">
        <v>252</v>
      </c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379"/>
      <c r="O21" s="379"/>
      <c r="P21" s="379"/>
      <c r="Q21" s="379"/>
      <c r="R21" s="379"/>
      <c r="S21" s="378"/>
    </row>
    <row r="22" spans="2:20" ht="24" customHeight="1" thickBot="1">
      <c r="B22" s="377"/>
      <c r="C22" s="361" t="s">
        <v>251</v>
      </c>
      <c r="D22" s="360"/>
      <c r="E22" s="376">
        <v>449</v>
      </c>
      <c r="F22" s="376">
        <v>284</v>
      </c>
      <c r="G22" s="376">
        <v>486</v>
      </c>
      <c r="H22" s="376">
        <v>477</v>
      </c>
      <c r="I22" s="376">
        <v>973</v>
      </c>
      <c r="J22" s="376">
        <v>209</v>
      </c>
      <c r="K22" s="376">
        <v>518</v>
      </c>
      <c r="L22" s="376">
        <v>203</v>
      </c>
      <c r="M22" s="376">
        <v>346</v>
      </c>
      <c r="N22" s="376">
        <v>261</v>
      </c>
      <c r="O22" s="376">
        <v>573</v>
      </c>
      <c r="P22" s="376">
        <v>522</v>
      </c>
      <c r="Q22" s="376">
        <v>743</v>
      </c>
      <c r="R22" s="375">
        <v>637</v>
      </c>
      <c r="S22" s="332">
        <f>SUM(E22:R22)</f>
        <v>6681</v>
      </c>
    </row>
    <row r="23" spans="2:20" ht="24" customHeight="1" thickBot="1">
      <c r="B23" s="345"/>
      <c r="C23" s="361" t="s">
        <v>250</v>
      </c>
      <c r="D23" s="360"/>
      <c r="E23" s="374">
        <v>634</v>
      </c>
      <c r="F23" s="374">
        <v>466</v>
      </c>
      <c r="G23" s="373">
        <v>691</v>
      </c>
      <c r="H23" s="373">
        <v>941</v>
      </c>
      <c r="I23" s="373">
        <v>1234</v>
      </c>
      <c r="J23" s="373">
        <v>264</v>
      </c>
      <c r="K23" s="373">
        <v>903</v>
      </c>
      <c r="L23" s="373">
        <v>371</v>
      </c>
      <c r="M23" s="355">
        <v>466</v>
      </c>
      <c r="N23" s="355">
        <v>478</v>
      </c>
      <c r="O23" s="355">
        <v>798</v>
      </c>
      <c r="P23" s="355">
        <v>865</v>
      </c>
      <c r="Q23" s="355">
        <v>1029</v>
      </c>
      <c r="R23" s="355">
        <v>968</v>
      </c>
      <c r="S23" s="332">
        <f>SUM(E23:R23)</f>
        <v>10108</v>
      </c>
    </row>
    <row r="24" spans="2:20" ht="24" customHeight="1" thickBot="1">
      <c r="B24" s="345"/>
      <c r="C24" s="361" t="s">
        <v>249</v>
      </c>
      <c r="D24" s="360"/>
      <c r="E24" s="376">
        <v>506</v>
      </c>
      <c r="F24" s="376">
        <v>318</v>
      </c>
      <c r="G24" s="376">
        <v>486</v>
      </c>
      <c r="H24" s="376">
        <v>692</v>
      </c>
      <c r="I24" s="376">
        <v>881</v>
      </c>
      <c r="J24" s="376">
        <v>180</v>
      </c>
      <c r="K24" s="376">
        <v>558</v>
      </c>
      <c r="L24" s="376">
        <v>262</v>
      </c>
      <c r="M24" s="376">
        <v>362</v>
      </c>
      <c r="N24" s="376">
        <v>267</v>
      </c>
      <c r="O24" s="376">
        <v>607</v>
      </c>
      <c r="P24" s="376">
        <v>595</v>
      </c>
      <c r="Q24" s="376">
        <v>688</v>
      </c>
      <c r="R24" s="375">
        <v>631</v>
      </c>
      <c r="S24" s="332">
        <f>SUM(E24:R24)</f>
        <v>7033</v>
      </c>
    </row>
    <row r="25" spans="2:20" s="307" customFormat="1" ht="24" customHeight="1" thickBot="1">
      <c r="B25" s="358"/>
      <c r="C25" s="350" t="s">
        <v>248</v>
      </c>
      <c r="D25" s="349"/>
      <c r="E25" s="374">
        <v>604</v>
      </c>
      <c r="F25" s="374">
        <v>403</v>
      </c>
      <c r="G25" s="373">
        <v>562</v>
      </c>
      <c r="H25" s="373">
        <v>795</v>
      </c>
      <c r="I25" s="373">
        <v>946</v>
      </c>
      <c r="J25" s="373">
        <v>236</v>
      </c>
      <c r="K25" s="373">
        <v>652</v>
      </c>
      <c r="L25" s="373">
        <v>231</v>
      </c>
      <c r="M25" s="355">
        <v>334</v>
      </c>
      <c r="N25" s="355">
        <v>314</v>
      </c>
      <c r="O25" s="355">
        <v>724</v>
      </c>
      <c r="P25" s="355">
        <v>668</v>
      </c>
      <c r="Q25" s="355">
        <v>747</v>
      </c>
      <c r="R25" s="355">
        <v>791</v>
      </c>
      <c r="S25" s="332">
        <f>SUM(E25:R25)</f>
        <v>8007</v>
      </c>
    </row>
    <row r="26" spans="2:20" ht="24" customHeight="1" thickBot="1">
      <c r="B26" s="345"/>
      <c r="C26" s="361" t="s">
        <v>247</v>
      </c>
      <c r="D26" s="360"/>
      <c r="E26" s="376">
        <v>537</v>
      </c>
      <c r="F26" s="376">
        <v>306</v>
      </c>
      <c r="G26" s="376">
        <v>379</v>
      </c>
      <c r="H26" s="376">
        <v>536</v>
      </c>
      <c r="I26" s="376">
        <v>597</v>
      </c>
      <c r="J26" s="376">
        <v>201</v>
      </c>
      <c r="K26" s="376">
        <v>424</v>
      </c>
      <c r="L26" s="376">
        <v>208</v>
      </c>
      <c r="M26" s="376">
        <v>294</v>
      </c>
      <c r="N26" s="376">
        <v>164</v>
      </c>
      <c r="O26" s="376">
        <v>580</v>
      </c>
      <c r="P26" s="376">
        <v>502</v>
      </c>
      <c r="Q26" s="376">
        <v>501</v>
      </c>
      <c r="R26" s="375">
        <v>508</v>
      </c>
      <c r="S26" s="332">
        <f>SUM(E26:R26)</f>
        <v>5737</v>
      </c>
    </row>
    <row r="27" spans="2:20" s="307" customFormat="1" ht="24" customHeight="1" thickBot="1">
      <c r="B27" s="358"/>
      <c r="C27" s="350" t="s">
        <v>246</v>
      </c>
      <c r="D27" s="349"/>
      <c r="E27" s="374">
        <v>272</v>
      </c>
      <c r="F27" s="374">
        <v>123</v>
      </c>
      <c r="G27" s="373">
        <v>131</v>
      </c>
      <c r="H27" s="373">
        <v>212</v>
      </c>
      <c r="I27" s="373">
        <v>216</v>
      </c>
      <c r="J27" s="373">
        <v>82</v>
      </c>
      <c r="K27" s="373">
        <v>140</v>
      </c>
      <c r="L27" s="373">
        <v>82</v>
      </c>
      <c r="M27" s="355">
        <v>139</v>
      </c>
      <c r="N27" s="355">
        <v>82</v>
      </c>
      <c r="O27" s="355">
        <v>285</v>
      </c>
      <c r="P27" s="355">
        <v>199</v>
      </c>
      <c r="Q27" s="355">
        <v>200</v>
      </c>
      <c r="R27" s="355">
        <v>182</v>
      </c>
      <c r="S27" s="332">
        <f>SUM(E27:R27)</f>
        <v>2345</v>
      </c>
    </row>
    <row r="28" spans="2:20" ht="24" customHeight="1" thickBot="1">
      <c r="B28" s="372"/>
      <c r="C28" s="371" t="s">
        <v>245</v>
      </c>
      <c r="D28" s="370"/>
      <c r="E28" s="369">
        <v>423</v>
      </c>
      <c r="F28" s="369">
        <v>304</v>
      </c>
      <c r="G28" s="369">
        <v>524</v>
      </c>
      <c r="H28" s="369">
        <v>569</v>
      </c>
      <c r="I28" s="369">
        <v>1065</v>
      </c>
      <c r="J28" s="369">
        <v>216</v>
      </c>
      <c r="K28" s="369">
        <v>648</v>
      </c>
      <c r="L28" s="369">
        <v>185</v>
      </c>
      <c r="M28" s="369">
        <v>515</v>
      </c>
      <c r="N28" s="369">
        <v>229</v>
      </c>
      <c r="O28" s="369">
        <v>645</v>
      </c>
      <c r="P28" s="369">
        <v>829</v>
      </c>
      <c r="Q28" s="369">
        <v>626</v>
      </c>
      <c r="R28" s="368">
        <v>723</v>
      </c>
      <c r="S28" s="332">
        <f>SUM(E28:R28)</f>
        <v>7501</v>
      </c>
    </row>
    <row r="29" spans="2:20" s="307" customFormat="1" ht="24" customHeight="1" thickBot="1">
      <c r="B29" s="367" t="s">
        <v>244</v>
      </c>
      <c r="C29" s="367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6"/>
    </row>
    <row r="30" spans="2:20" s="307" customFormat="1" ht="24" customHeight="1" thickBot="1">
      <c r="B30" s="365" t="s">
        <v>31</v>
      </c>
      <c r="C30" s="364" t="s">
        <v>243</v>
      </c>
      <c r="D30" s="363"/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3"/>
      <c r="P30" s="363"/>
      <c r="Q30" s="363"/>
      <c r="R30" s="363"/>
      <c r="S30" s="362"/>
    </row>
    <row r="31" spans="2:20" ht="24" customHeight="1" thickBot="1">
      <c r="B31" s="345"/>
      <c r="C31" s="361" t="s">
        <v>242</v>
      </c>
      <c r="D31" s="360"/>
      <c r="E31" s="357">
        <v>694</v>
      </c>
      <c r="F31" s="357">
        <v>380</v>
      </c>
      <c r="G31" s="357">
        <v>431</v>
      </c>
      <c r="H31" s="357">
        <v>446</v>
      </c>
      <c r="I31" s="357">
        <v>628</v>
      </c>
      <c r="J31" s="357">
        <v>245</v>
      </c>
      <c r="K31" s="357">
        <v>551</v>
      </c>
      <c r="L31" s="357">
        <v>237</v>
      </c>
      <c r="M31" s="357">
        <v>378</v>
      </c>
      <c r="N31" s="357">
        <v>273</v>
      </c>
      <c r="O31" s="357">
        <v>590</v>
      </c>
      <c r="P31" s="357">
        <v>618</v>
      </c>
      <c r="Q31" s="357">
        <v>675</v>
      </c>
      <c r="R31" s="359">
        <v>760</v>
      </c>
      <c r="S31" s="332">
        <f>SUM(E31:R31)</f>
        <v>6906</v>
      </c>
    </row>
    <row r="32" spans="2:20" s="307" customFormat="1" ht="24" customHeight="1" thickBot="1">
      <c r="B32" s="358"/>
      <c r="C32" s="350" t="s">
        <v>241</v>
      </c>
      <c r="D32" s="349"/>
      <c r="E32" s="357">
        <v>643</v>
      </c>
      <c r="F32" s="356">
        <v>364</v>
      </c>
      <c r="G32" s="355">
        <v>434</v>
      </c>
      <c r="H32" s="355">
        <v>572</v>
      </c>
      <c r="I32" s="355">
        <v>834</v>
      </c>
      <c r="J32" s="355">
        <v>251</v>
      </c>
      <c r="K32" s="355">
        <v>542</v>
      </c>
      <c r="L32" s="355">
        <v>264</v>
      </c>
      <c r="M32" s="355">
        <v>366</v>
      </c>
      <c r="N32" s="355">
        <v>288</v>
      </c>
      <c r="O32" s="355">
        <v>672</v>
      </c>
      <c r="P32" s="355">
        <v>695</v>
      </c>
      <c r="Q32" s="355">
        <v>814</v>
      </c>
      <c r="R32" s="355">
        <v>658</v>
      </c>
      <c r="S32" s="332">
        <f>SUM(E32:R32)</f>
        <v>7397</v>
      </c>
    </row>
    <row r="33" spans="1:19" ht="24" customHeight="1" thickBot="1">
      <c r="B33" s="345"/>
      <c r="C33" s="354" t="s">
        <v>240</v>
      </c>
      <c r="D33" s="353"/>
      <c r="E33" s="342">
        <v>500</v>
      </c>
      <c r="F33" s="348">
        <v>323</v>
      </c>
      <c r="G33" s="352">
        <v>431</v>
      </c>
      <c r="H33" s="352">
        <v>516</v>
      </c>
      <c r="I33" s="352">
        <v>677</v>
      </c>
      <c r="J33" s="352">
        <v>226</v>
      </c>
      <c r="K33" s="352">
        <v>496</v>
      </c>
      <c r="L33" s="352">
        <v>266</v>
      </c>
      <c r="M33" s="352">
        <v>329</v>
      </c>
      <c r="N33" s="352">
        <v>219</v>
      </c>
      <c r="O33" s="348">
        <v>670</v>
      </c>
      <c r="P33" s="352">
        <v>640</v>
      </c>
      <c r="Q33" s="352">
        <v>658</v>
      </c>
      <c r="R33" s="351">
        <v>678</v>
      </c>
      <c r="S33" s="332">
        <f>SUM(E33:R33)</f>
        <v>6629</v>
      </c>
    </row>
    <row r="34" spans="1:19" ht="24" customHeight="1" thickBot="1">
      <c r="B34" s="345"/>
      <c r="C34" s="350" t="s">
        <v>239</v>
      </c>
      <c r="D34" s="349"/>
      <c r="E34" s="348">
        <v>697</v>
      </c>
      <c r="F34" s="342">
        <v>445</v>
      </c>
      <c r="G34" s="347">
        <v>661</v>
      </c>
      <c r="H34" s="347">
        <v>760</v>
      </c>
      <c r="I34" s="347">
        <v>1177</v>
      </c>
      <c r="J34" s="347">
        <v>291</v>
      </c>
      <c r="K34" s="347">
        <v>760</v>
      </c>
      <c r="L34" s="347">
        <v>366</v>
      </c>
      <c r="M34" s="347">
        <v>493</v>
      </c>
      <c r="N34" s="347">
        <v>347</v>
      </c>
      <c r="O34" s="342">
        <v>1032</v>
      </c>
      <c r="P34" s="347">
        <v>969</v>
      </c>
      <c r="Q34" s="347">
        <v>965</v>
      </c>
      <c r="R34" s="346">
        <v>790</v>
      </c>
      <c r="S34" s="332">
        <f>SUM(E34:R34)</f>
        <v>9753</v>
      </c>
    </row>
    <row r="35" spans="1:19" ht="24" customHeight="1" thickBot="1">
      <c r="B35" s="345"/>
      <c r="C35" s="344" t="s">
        <v>238</v>
      </c>
      <c r="D35" s="343"/>
      <c r="E35" s="342">
        <v>521</v>
      </c>
      <c r="F35" s="341">
        <v>398</v>
      </c>
      <c r="G35" s="340">
        <v>617</v>
      </c>
      <c r="H35" s="340">
        <v>873</v>
      </c>
      <c r="I35" s="340">
        <v>1216</v>
      </c>
      <c r="J35" s="340">
        <v>216</v>
      </c>
      <c r="K35" s="340">
        <v>761</v>
      </c>
      <c r="L35" s="340">
        <v>268</v>
      </c>
      <c r="M35" s="340">
        <v>520</v>
      </c>
      <c r="N35" s="340">
        <v>332</v>
      </c>
      <c r="O35" s="341">
        <v>804</v>
      </c>
      <c r="P35" s="340">
        <v>733</v>
      </c>
      <c r="Q35" s="340">
        <v>899</v>
      </c>
      <c r="R35" s="339">
        <v>742</v>
      </c>
      <c r="S35" s="332">
        <f>SUM(E35:R35)</f>
        <v>8900</v>
      </c>
    </row>
    <row r="36" spans="1:19" ht="24" customHeight="1" thickBot="1">
      <c r="B36" s="338"/>
      <c r="C36" s="337" t="s">
        <v>237</v>
      </c>
      <c r="D36" s="336"/>
      <c r="E36" s="335">
        <v>370</v>
      </c>
      <c r="F36" s="335">
        <v>294</v>
      </c>
      <c r="G36" s="334">
        <v>685</v>
      </c>
      <c r="H36" s="334">
        <v>1055</v>
      </c>
      <c r="I36" s="334">
        <v>1380</v>
      </c>
      <c r="J36" s="334">
        <v>159</v>
      </c>
      <c r="K36" s="334">
        <v>733</v>
      </c>
      <c r="L36" s="334">
        <v>141</v>
      </c>
      <c r="M36" s="334">
        <v>370</v>
      </c>
      <c r="N36" s="334">
        <v>336</v>
      </c>
      <c r="O36" s="335">
        <v>444</v>
      </c>
      <c r="P36" s="334">
        <v>525</v>
      </c>
      <c r="Q36" s="334">
        <v>523</v>
      </c>
      <c r="R36" s="333">
        <v>812</v>
      </c>
      <c r="S36" s="332">
        <f>SUM(E36:R36)</f>
        <v>7827</v>
      </c>
    </row>
    <row r="37" spans="1:19" ht="24" customHeight="1" thickBot="1">
      <c r="B37" s="331"/>
      <c r="C37" s="330"/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  <c r="S37" s="330"/>
    </row>
    <row r="38" spans="1:19" ht="39" customHeight="1" thickBot="1">
      <c r="B38" s="329" t="s">
        <v>42</v>
      </c>
      <c r="C38" s="328" t="s">
        <v>236</v>
      </c>
      <c r="D38" s="327"/>
      <c r="E38" s="326">
        <v>3425</v>
      </c>
      <c r="F38" s="326">
        <v>2204</v>
      </c>
      <c r="G38" s="326">
        <v>3259</v>
      </c>
      <c r="H38" s="326">
        <v>4222</v>
      </c>
      <c r="I38" s="326">
        <v>5912</v>
      </c>
      <c r="J38" s="326">
        <v>1388</v>
      </c>
      <c r="K38" s="326">
        <v>3843</v>
      </c>
      <c r="L38" s="326">
        <v>1542</v>
      </c>
      <c r="M38" s="326">
        <v>2456</v>
      </c>
      <c r="N38" s="326">
        <v>1795</v>
      </c>
      <c r="O38" s="326">
        <v>4212</v>
      </c>
      <c r="P38" s="326">
        <v>4180</v>
      </c>
      <c r="Q38" s="326">
        <v>4534</v>
      </c>
      <c r="R38" s="325">
        <v>4440</v>
      </c>
      <c r="S38" s="324">
        <f>SUM(E38:R38)</f>
        <v>47412</v>
      </c>
    </row>
    <row r="39" spans="1:19" ht="15" customHeight="1">
      <c r="B39" s="322"/>
      <c r="C39" s="323"/>
      <c r="D39" s="323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2"/>
      <c r="P39" s="322"/>
      <c r="Q39" s="322"/>
      <c r="R39" s="322"/>
      <c r="S39" s="322"/>
    </row>
    <row r="40" spans="1:19" ht="14.25" customHeight="1">
      <c r="B40" s="321"/>
      <c r="E40" s="313">
        <f>E8+E9+E10+E11+E12</f>
        <v>3425</v>
      </c>
      <c r="F40" s="313">
        <f>F8+F9+F10+F11+F12</f>
        <v>2204</v>
      </c>
      <c r="G40" s="313">
        <f>G8+G9+G10+G11+G12</f>
        <v>3259</v>
      </c>
      <c r="H40" s="313">
        <f>H8+H9+H10+H11+H12</f>
        <v>4222</v>
      </c>
      <c r="I40" s="313">
        <f>I8+I9+I10+I11+I12</f>
        <v>5912</v>
      </c>
      <c r="J40" s="313">
        <f>J8+J9+J10+J11+J12</f>
        <v>1388</v>
      </c>
      <c r="K40" s="313">
        <f>K8+K9+K10+K11+K12</f>
        <v>3843</v>
      </c>
      <c r="L40" s="313">
        <f>L8+L9+L10+L11+L12</f>
        <v>1542</v>
      </c>
      <c r="M40" s="313">
        <f>M8+M9+M10+M11+M12</f>
        <v>2456</v>
      </c>
      <c r="N40" s="313">
        <f>N8+N9+N10+N11+N12</f>
        <v>1795</v>
      </c>
      <c r="O40" s="313">
        <f>O8+O9+O10+O11+O12</f>
        <v>4212</v>
      </c>
      <c r="P40" s="313">
        <f>P8+P9+P10+P11+P12</f>
        <v>4180</v>
      </c>
      <c r="Q40" s="313">
        <f>Q8+Q9+Q10+Q11+Q12</f>
        <v>4534</v>
      </c>
      <c r="R40" s="313">
        <f>R8+R9+R10+R11+R12</f>
        <v>4440</v>
      </c>
      <c r="S40" s="313">
        <f>SUM(E40:R40)</f>
        <v>47412</v>
      </c>
    </row>
    <row r="41" spans="1:19" ht="14.25" customHeight="1">
      <c r="B41" s="321"/>
      <c r="E41" s="313">
        <f>E15+E16+E17+E18+E19</f>
        <v>3425</v>
      </c>
      <c r="F41" s="313">
        <f>F15+F16+F17+F18+F19</f>
        <v>2204</v>
      </c>
      <c r="G41" s="313">
        <f>G15+G16+G17+G18+G19</f>
        <v>3259</v>
      </c>
      <c r="H41" s="313">
        <f>H15+H16+H17+H18+H19</f>
        <v>4222</v>
      </c>
      <c r="I41" s="313">
        <f>I15+I16+I17+I18+I19</f>
        <v>5912</v>
      </c>
      <c r="J41" s="313">
        <f>J15+J16+J17+J18+J19</f>
        <v>1388</v>
      </c>
      <c r="K41" s="313">
        <f>K15+K16+K17+K18+K19</f>
        <v>3843</v>
      </c>
      <c r="L41" s="313">
        <f>L15+L16+L17+L18+L19</f>
        <v>1542</v>
      </c>
      <c r="M41" s="313">
        <f>M15+M16+M17+M18+M19</f>
        <v>2456</v>
      </c>
      <c r="N41" s="313">
        <f>N15+N16+N17+N18+N19</f>
        <v>1795</v>
      </c>
      <c r="O41" s="313">
        <f>O15+O16+O17+O18+O19</f>
        <v>4212</v>
      </c>
      <c r="P41" s="313">
        <f>P15+P16+P17+P18+P19</f>
        <v>4180</v>
      </c>
      <c r="Q41" s="313">
        <f>Q15+Q16+Q17+Q18+Q19</f>
        <v>4534</v>
      </c>
      <c r="R41" s="313">
        <f>R15+R16+R17+R18+R19</f>
        <v>4440</v>
      </c>
      <c r="S41" s="313">
        <f>SUM(E41:R41)</f>
        <v>47412</v>
      </c>
    </row>
    <row r="42" spans="1:19" ht="15.75">
      <c r="A42" s="101" t="s">
        <v>22</v>
      </c>
      <c r="B42" s="317"/>
      <c r="C42" s="320"/>
      <c r="D42" s="319"/>
      <c r="E42" s="318">
        <f>E22+E23+E24+E25+E26+E27+E28</f>
        <v>3425</v>
      </c>
      <c r="F42" s="318">
        <f>F22+F23+F24+F25+F26+F27+F28</f>
        <v>2204</v>
      </c>
      <c r="G42" s="318">
        <f>G22+G23+G24+G25+G26+G27+G28</f>
        <v>3259</v>
      </c>
      <c r="H42" s="318">
        <f>H22+H23+H24+H25+H26+H27+H28</f>
        <v>4222</v>
      </c>
      <c r="I42" s="318">
        <f>I22+I23+I24+I25+I26+I27+I28</f>
        <v>5912</v>
      </c>
      <c r="J42" s="318">
        <f>J22+J23+J24+J25+J26+J27+J28</f>
        <v>1388</v>
      </c>
      <c r="K42" s="318">
        <f>K22+K23+K24+K25+K26+K27+K28</f>
        <v>3843</v>
      </c>
      <c r="L42" s="318">
        <f>L22+L23+L24+L25+L26+L27+L28</f>
        <v>1542</v>
      </c>
      <c r="M42" s="318">
        <f>M22+M23+M24+M25+M26+M27+M28</f>
        <v>2456</v>
      </c>
      <c r="N42" s="318">
        <f>N22+N23+N24+N25+N26+N27+N28</f>
        <v>1795</v>
      </c>
      <c r="O42" s="318">
        <f>O22+O23+O24+O25+O26+O27+O28</f>
        <v>4212</v>
      </c>
      <c r="P42" s="318">
        <f>P22+P23+P24+P25+P26+P27+P28</f>
        <v>4180</v>
      </c>
      <c r="Q42" s="318">
        <f>Q22+Q23+Q24+Q25+Q26+Q27+Q28</f>
        <v>4534</v>
      </c>
      <c r="R42" s="318">
        <f>R22+R23+R24+R25+R26+R27+R28</f>
        <v>4440</v>
      </c>
      <c r="S42" s="313">
        <f>SUM(E42:R42)</f>
        <v>47412</v>
      </c>
    </row>
    <row r="43" spans="1:19" ht="15.75">
      <c r="B43" s="317"/>
      <c r="C43" s="316"/>
      <c r="D43" s="315"/>
      <c r="E43" s="314">
        <f>E31+E32+E33+E34+E35+E36</f>
        <v>3425</v>
      </c>
      <c r="F43" s="314">
        <f>F31+F32+F33+F34+F35+F36</f>
        <v>2204</v>
      </c>
      <c r="G43" s="314">
        <f>G31+G32+G33+G34+G35+G36</f>
        <v>3259</v>
      </c>
      <c r="H43" s="314">
        <f>H31+H32+H33+H34+H35+H36</f>
        <v>4222</v>
      </c>
      <c r="I43" s="314">
        <f>I31+I32+I33+I34+I35+I36</f>
        <v>5912</v>
      </c>
      <c r="J43" s="314">
        <f>J31+J32+J33+J34+J35+J36</f>
        <v>1388</v>
      </c>
      <c r="K43" s="314">
        <f>K31+K32+K33+K34+K35+K36</f>
        <v>3843</v>
      </c>
      <c r="L43" s="314">
        <f>L31+L32+L33+L34+L35+L36</f>
        <v>1542</v>
      </c>
      <c r="M43" s="314">
        <f>M31+M32+M33+M34+M35+M36</f>
        <v>2456</v>
      </c>
      <c r="N43" s="314">
        <f>N31+N32+N33+N34+N35+N36</f>
        <v>1795</v>
      </c>
      <c r="O43" s="314">
        <f>O31+O32+O33+O34+O35+O36</f>
        <v>4212</v>
      </c>
      <c r="P43" s="314">
        <f>P31+P32+P33+P34+P35+P36</f>
        <v>4180</v>
      </c>
      <c r="Q43" s="314">
        <f>Q31+Q32+Q33+Q34+Q35+Q36</f>
        <v>4534</v>
      </c>
      <c r="R43" s="314">
        <f>R31+R32+R33+R34+R35+R36</f>
        <v>4440</v>
      </c>
      <c r="S43" s="313">
        <f>SUM(E43:R43)</f>
        <v>47412</v>
      </c>
    </row>
    <row r="44" spans="1:19">
      <c r="B44" s="312"/>
    </row>
    <row r="45" spans="1:19">
      <c r="S45" s="311">
        <f>S8+S9+S10+S11+S12</f>
        <v>47412</v>
      </c>
    </row>
    <row r="46" spans="1:19">
      <c r="S46" s="311">
        <f>S15+S16+S17+S18+S19</f>
        <v>47412</v>
      </c>
    </row>
    <row r="47" spans="1:19">
      <c r="S47" s="310">
        <f>S22+S23+S24+S25+S26+S27+S28</f>
        <v>47412</v>
      </c>
    </row>
    <row r="48" spans="1:19">
      <c r="S48" s="309">
        <f>S31+S32+S33+S34+S35+S36</f>
        <v>47412</v>
      </c>
    </row>
  </sheetData>
  <mergeCells count="36">
    <mergeCell ref="C32:D32"/>
    <mergeCell ref="C33:D33"/>
    <mergeCell ref="C34:D34"/>
    <mergeCell ref="C35:D35"/>
    <mergeCell ref="C36:D36"/>
    <mergeCell ref="B37:S37"/>
    <mergeCell ref="C22:D22"/>
    <mergeCell ref="C23:D23"/>
    <mergeCell ref="C24:D24"/>
    <mergeCell ref="C25:D25"/>
    <mergeCell ref="C38:D38"/>
    <mergeCell ref="C27:D27"/>
    <mergeCell ref="C28:D28"/>
    <mergeCell ref="B29:S29"/>
    <mergeCell ref="C30:S30"/>
    <mergeCell ref="C31:D31"/>
    <mergeCell ref="C12:D12"/>
    <mergeCell ref="B13:S13"/>
    <mergeCell ref="C26:D26"/>
    <mergeCell ref="C15:D15"/>
    <mergeCell ref="C16:D16"/>
    <mergeCell ref="C17:D17"/>
    <mergeCell ref="C18:D18"/>
    <mergeCell ref="C19:D19"/>
    <mergeCell ref="B20:S20"/>
    <mergeCell ref="C21:S21"/>
    <mergeCell ref="C14:S14"/>
    <mergeCell ref="E2:O2"/>
    <mergeCell ref="B3:S3"/>
    <mergeCell ref="B4:S4"/>
    <mergeCell ref="C6:S6"/>
    <mergeCell ref="C7:S7"/>
    <mergeCell ref="C8:D8"/>
    <mergeCell ref="C9:D9"/>
    <mergeCell ref="C10:D10"/>
    <mergeCell ref="C11:D11"/>
  </mergeCells>
  <printOptions horizontalCentered="1" verticalCentered="1"/>
  <pageMargins left="0" right="0" top="0" bottom="0" header="0" footer="0"/>
  <pageSetup paperSize="9" scale="57" orientation="landscape" horizontalDpi="4294967295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IX 14</vt:lpstr>
      <vt:lpstr>Gminy IX.14</vt:lpstr>
      <vt:lpstr>Wykresy IX 14</vt:lpstr>
      <vt:lpstr>Zał. III kw. 14</vt:lpstr>
      <vt:lpstr>'Gminy IX.14'!Obszar_wydruku</vt:lpstr>
      <vt:lpstr>'Stan i struktura IX 14'!Obszar_wydruku</vt:lpstr>
      <vt:lpstr>'Wykresy IX 14'!Obszar_wydruku</vt:lpstr>
      <vt:lpstr>'Zał. III kw. 14'!Obszar_wydruku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2014-10-08T09:57:13Z</dcterms:created>
  <dcterms:modified xsi:type="dcterms:W3CDTF">2014-10-14T08:00:40Z</dcterms:modified>
</cp:coreProperties>
</file>