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firstSheet="1" activeTab="1"/>
  </bookViews>
  <sheets>
    <sheet name="Arkusz1" sheetId="1" state="hidden" r:id="rId1"/>
    <sheet name="zał1" sheetId="2" r:id="rId2"/>
    <sheet name="zał2i3" sheetId="3" r:id="rId3"/>
    <sheet name="zał4i5" sheetId="4" r:id="rId4"/>
    <sheet name="zał6i7" sheetId="5" r:id="rId5"/>
    <sheet name="zał8i9" sheetId="6" r:id="rId6"/>
    <sheet name="zał10" sheetId="7" r:id="rId7"/>
    <sheet name="zał11" sheetId="8" r:id="rId8"/>
    <sheet name="zał12" sheetId="9" r:id="rId9"/>
    <sheet name="zał13" sheetId="10" r:id="rId10"/>
    <sheet name="zał14" sheetId="11" r:id="rId11"/>
    <sheet name="zał15" sheetId="12" r:id="rId12"/>
    <sheet name="zał16" sheetId="13" r:id="rId13"/>
    <sheet name="zał17" sheetId="14" r:id="rId14"/>
  </sheets>
  <definedNames>
    <definedName name="_xlnm.Print_Area" localSheetId="1">'zał1'!$A$1:$I$18</definedName>
    <definedName name="_xlnm.Print_Area" localSheetId="6">'zał10'!$B$1:$J$18</definedName>
    <definedName name="_xlnm.Print_Area" localSheetId="7">'zał11'!$B$1:$J$18</definedName>
    <definedName name="_xlnm.Print_Area" localSheetId="8">'zał12'!$A$1:$J$18</definedName>
    <definedName name="_xlnm.Print_Area" localSheetId="9">'zał13'!$B$1:$J$18</definedName>
    <definedName name="_xlnm.Print_Area" localSheetId="10">'zał14'!$B$1:$J$18</definedName>
    <definedName name="_xlnm.Print_Area" localSheetId="11">'zał15'!$B$1:$J$18</definedName>
    <definedName name="_xlnm.Print_Area" localSheetId="12">'zał16'!$A$1:$E$18</definedName>
    <definedName name="_xlnm.Print_Area" localSheetId="13">'zał17'!$A$1:$E$18</definedName>
    <definedName name="_xlnm.Print_Area" localSheetId="2">'zał2i3'!$A$1:$K$38</definedName>
    <definedName name="_xlnm.Print_Area" localSheetId="3">'zał4i5'!$A$1:$K$38</definedName>
    <definedName name="_xlnm.Print_Titles" localSheetId="1">'zał1'!$3:$5</definedName>
    <definedName name="_xlnm.Print_Titles" localSheetId="6">'zał10'!$3:$5</definedName>
    <definedName name="_xlnm.Print_Titles" localSheetId="7">'zał11'!$3:$5</definedName>
    <definedName name="_xlnm.Print_Titles" localSheetId="8">'zał12'!$3:$5</definedName>
    <definedName name="_xlnm.Print_Titles" localSheetId="9">'zał13'!$3:$5</definedName>
    <definedName name="_xlnm.Print_Titles" localSheetId="10">'zał14'!$3:$5</definedName>
    <definedName name="_xlnm.Print_Titles" localSheetId="11">'zał15'!$3:$5</definedName>
    <definedName name="_xlnm.Print_Titles" localSheetId="12">'zał16'!$3:$5</definedName>
    <definedName name="_xlnm.Print_Titles" localSheetId="13">'zał17'!$3:$5</definedName>
  </definedNames>
  <calcPr fullCalcOnLoad="1"/>
</workbook>
</file>

<file path=xl/sharedStrings.xml><?xml version="1.0" encoding="utf-8"?>
<sst xmlns="http://schemas.openxmlformats.org/spreadsheetml/2006/main" count="2031" uniqueCount="497">
  <si>
    <t>Lp.</t>
  </si>
  <si>
    <t>Wyszczególnienie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</si>
  <si>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</si>
  <si>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</si>
  <si>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</si>
  <si>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</si>
  <si>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</si>
  <si>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</si>
  <si>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</si>
  <si>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</si>
  <si>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</si>
  <si>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Polska</t>
  </si>
  <si>
    <t>Lubuskie</t>
  </si>
  <si>
    <t>Wydatki na aktywne formy przeciwdziałania bezrobociu oraz liczba osób aktywizowanych w ramach środków Funduszu Pracy</t>
  </si>
  <si>
    <t>Koszt zatrudnienia (k.3/k.8)</t>
  </si>
  <si>
    <t>10.</t>
  </si>
  <si>
    <t>11.</t>
  </si>
  <si>
    <t>Koszt uczestnictwa jednej osoby                                                         w programie (k.3/k.6)</t>
  </si>
  <si>
    <t>Gorzowski z m. Gorzów Wlkp.</t>
  </si>
  <si>
    <t>Krośnieński</t>
  </si>
  <si>
    <t>Międzyrzecki</t>
  </si>
  <si>
    <t>Nowosolski</t>
  </si>
  <si>
    <t>Słubicki</t>
  </si>
  <si>
    <t>Sulęciński</t>
  </si>
  <si>
    <t>Świebodziński</t>
  </si>
  <si>
    <t>Zielonogórski z m. Z. Góra</t>
  </si>
  <si>
    <t>Żagański</t>
  </si>
  <si>
    <t>Żarski</t>
  </si>
  <si>
    <t>Strzelecko - Drezdenecki</t>
  </si>
  <si>
    <t>Wydatki na szkolenia, liczba uczestników i efektywność</t>
  </si>
  <si>
    <t>Liczba osób, które ukończyły szkolenie</t>
  </si>
  <si>
    <t>12</t>
  </si>
  <si>
    <t>Wydatki na prace interwencyjne oraz liczba uczestników i efektywność</t>
  </si>
  <si>
    <t>Liczba osób, które ukończyły prace interwencyjne</t>
  </si>
  <si>
    <t>Wydatki na roboty publiczne oraz liczba uczestników i efektywność</t>
  </si>
  <si>
    <t>Liczba osób, które ukończyły roboty publiczne</t>
  </si>
  <si>
    <t>Wydatki na prace społecznie użyteczne oraz liczba uczestników i efektywność</t>
  </si>
  <si>
    <t>Liczba osób, które ukończyły prace społecznie użyteczne</t>
  </si>
  <si>
    <t>Wydatki na staże pracy oraz liczba uczestników i efektywność</t>
  </si>
  <si>
    <t>Liczba osób, które ukończyły staże pracy</t>
  </si>
  <si>
    <t>Wydatki na przygotowanie zawodowe w miejscu pracy oraz liczba uczestników i efektywność</t>
  </si>
  <si>
    <t>Liczba osób, które ukończyły przygotowanie zawodowe</t>
  </si>
  <si>
    <t>Wydatki oraz liczba osób, które otrzymały środki na rozpoczęcie działalności gospodarczej</t>
  </si>
  <si>
    <t>Liczba osób, które podjęły działalność gospodarczą</t>
  </si>
  <si>
    <t>Wydatki oraz liczba osób objętych działaniami w ramach refundacji kosztów wyposażenia lub doposażenia stanowisk pracy</t>
  </si>
  <si>
    <t>Staże</t>
  </si>
  <si>
    <t>Prace społecznie użyteczne</t>
  </si>
  <si>
    <t>Roboty publiczne</t>
  </si>
  <si>
    <t>Prace interwencyjne</t>
  </si>
  <si>
    <t>Szkolenia</t>
  </si>
  <si>
    <t>Liczba osób, które rozpoczęły szkolenie</t>
  </si>
  <si>
    <t>Wydatki                    na szkolenia                              wg MPiPS-02                     w tys. zł</t>
  </si>
  <si>
    <t>Liczba osób, które podjęły pracę                             w trakcie                     lub po szkoleniu</t>
  </si>
  <si>
    <t>Wydatki                                  na prace interwencyjne wg MPiPS-02                     w tys. zł</t>
  </si>
  <si>
    <t>Liczba osób, które rozpoczęły prace interwencyjne</t>
  </si>
  <si>
    <t>Liczba osób, które podjęły pracę                               w trakcie                                     lub po pracach interwencyjnych</t>
  </si>
  <si>
    <t>Wydatki                                  na roboty publiczne                           wg MPiPS-02                     w tys. zł</t>
  </si>
  <si>
    <t>Liczba osób, które rozpoczęły roboty publiczne</t>
  </si>
  <si>
    <t>Wydatki                                   na prace społecznie użyteczne                       wg MPiPS-02                     w tys. zł</t>
  </si>
  <si>
    <t>Liczba osób, które rozpoczęły prace społecznie użyteczne</t>
  </si>
  <si>
    <t>Wydatki                     na staże                              wg MPiPS-02                     w tys. zł</t>
  </si>
  <si>
    <t>Liczba osób, które rozpoczęły staże pracy</t>
  </si>
  <si>
    <t>Liczba osób, które podjęły pracę                                 w trakcie                         lub po stażach pracy</t>
  </si>
  <si>
    <t>Wydatki                                           na przygotowanie zawodowe                           wg MPiPS-02                     w tys. zł</t>
  </si>
  <si>
    <t>Liczba osób, które rozpoczęły przygotowanie zawodowe</t>
  </si>
  <si>
    <t>Wydatki                              na wyposażenie                        lub doposażenie stanowisk pracy                     wg MPiPS-02 w tys. zł</t>
  </si>
  <si>
    <t>Liczba osób za które zrefundowano koszty zatrudnienia bezrobotnego                      ze środków z FP</t>
  </si>
  <si>
    <t>Liczba osób, które podjęły pracę - działalność                                  w trakcie                               lub po zakończeniu udziału w programie</t>
  </si>
  <si>
    <t>Przygotowania do zawodu w miejscu pracy</t>
  </si>
  <si>
    <t>Doposażenie i wyposażenie stanowiska pracy</t>
  </si>
  <si>
    <t>Ogółem</t>
  </si>
  <si>
    <t>Środki na podjęcie działalności gospodarczej</t>
  </si>
  <si>
    <t>-</t>
  </si>
  <si>
    <t>Liczba osób, które podjęły pracę                                    w trakcie                                        lub po robotach publicznych</t>
  </si>
  <si>
    <t>Środki na rozpoczęcie działalności gospodarczej                                       wg MPiPS-02 w tys. zł</t>
  </si>
  <si>
    <t>Wydatki na aktywne formy w 2009 r. wg MPiPS-02                     w tys. zł</t>
  </si>
  <si>
    <t>Liczba osób, które rozpoczęły w 2009 r. udział w progrmach</t>
  </si>
  <si>
    <t>roboty publiczne</t>
  </si>
  <si>
    <t>prace społecznie użyteczne</t>
  </si>
  <si>
    <t>0201</t>
  </si>
  <si>
    <t>0202</t>
  </si>
  <si>
    <t>0203</t>
  </si>
  <si>
    <t>0204</t>
  </si>
  <si>
    <t>0205</t>
  </si>
  <si>
    <t>0206</t>
  </si>
  <si>
    <t>0261</t>
  </si>
  <si>
    <t>0207</t>
  </si>
  <si>
    <t>0208</t>
  </si>
  <si>
    <t>0209</t>
  </si>
  <si>
    <t>0262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</si>
  <si>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</si>
  <si>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</si>
  <si>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</si>
  <si>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</si>
  <si>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</si>
  <si>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</si>
  <si>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</si>
  <si>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</si>
  <si>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</si>
  <si>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</si>
  <si>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</si>
  <si>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</si>
  <si>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</si>
  <si>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</si>
  <si>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0264</t>
  </si>
  <si>
    <t>0224</t>
  </si>
  <si>
    <t>0225</t>
  </si>
  <si>
    <t>0226</t>
  </si>
  <si>
    <t>0401</t>
  </si>
  <si>
    <t>0402</t>
  </si>
  <si>
    <t>0403</t>
  </si>
  <si>
    <t>0461</t>
  </si>
  <si>
    <t>0404</t>
  </si>
  <si>
    <t>0405</t>
  </si>
  <si>
    <t>0406</t>
  </si>
  <si>
    <t>0462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</si>
  <si>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</si>
  <si>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</si>
  <si>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</si>
  <si>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</si>
  <si>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</si>
  <si>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</si>
  <si>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</si>
  <si>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</si>
  <si>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</si>
  <si>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0463</t>
  </si>
  <si>
    <t>0416</t>
  </si>
  <si>
    <t>0417</t>
  </si>
  <si>
    <t>0418</t>
  </si>
  <si>
    <t>0419</t>
  </si>
  <si>
    <t>0464</t>
  </si>
  <si>
    <t>0601</t>
  </si>
  <si>
    <t>0661</t>
  </si>
  <si>
    <t>0602</t>
  </si>
  <si>
    <t>0603</t>
  </si>
  <si>
    <t>0662</t>
  </si>
  <si>
    <t>0604</t>
  </si>
  <si>
    <t>0605</t>
  </si>
  <si>
    <t>0606</t>
  </si>
  <si>
    <t>0607</t>
  </si>
  <si>
    <t>0608</t>
  </si>
  <si>
    <t>0609</t>
  </si>
  <si>
    <t>0663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</si>
  <si>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</si>
  <si>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</si>
  <si>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</si>
  <si>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</si>
  <si>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</si>
  <si>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</si>
  <si>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</si>
  <si>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</si>
  <si>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</si>
  <si>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</si>
  <si>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</si>
  <si>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0664</t>
  </si>
  <si>
    <t>0801</t>
  </si>
  <si>
    <t>0861</t>
  </si>
  <si>
    <t>0802</t>
  </si>
  <si>
    <t>0803</t>
  </si>
  <si>
    <t>0804</t>
  </si>
  <si>
    <t>0805</t>
  </si>
  <si>
    <t>0806</t>
  </si>
  <si>
    <t>0807</t>
  </si>
  <si>
    <t>0808</t>
  </si>
  <si>
    <t>0812</t>
  </si>
  <si>
    <t>0809</t>
  </si>
  <si>
    <t>0862</t>
  </si>
  <si>
    <t>0810</t>
  </si>
  <si>
    <t>0811</t>
  </si>
  <si>
    <t>1001</t>
  </si>
  <si>
    <t>1021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</si>
  <si>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</si>
  <si>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</si>
  <si>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</si>
  <si>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</si>
  <si>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</si>
  <si>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</si>
  <si>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</si>
  <si>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</si>
  <si>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</si>
  <si>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1062</t>
  </si>
  <si>
    <t>1011</t>
  </si>
  <si>
    <t>1012</t>
  </si>
  <si>
    <t>1013</t>
  </si>
  <si>
    <t>1014</t>
  </si>
  <si>
    <t>1015</t>
  </si>
  <si>
    <t>1063</t>
  </si>
  <si>
    <t>1016</t>
  </si>
  <si>
    <t>1017</t>
  </si>
  <si>
    <t>1018</t>
  </si>
  <si>
    <t>1019</t>
  </si>
  <si>
    <t>1020</t>
  </si>
  <si>
    <t>1061</t>
  </si>
  <si>
    <t>1201</t>
  </si>
  <si>
    <t>1202</t>
  </si>
  <si>
    <t>1203</t>
  </si>
  <si>
    <t>1204</t>
  </si>
  <si>
    <t>1205</t>
  </si>
  <si>
    <t>1206</t>
  </si>
  <si>
    <t>1261</t>
  </si>
  <si>
    <t>1207</t>
  </si>
  <si>
    <t>1208</t>
  </si>
  <si>
    <t>1209</t>
  </si>
  <si>
    <t>1262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</si>
  <si>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</si>
  <si>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</si>
  <si>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</si>
  <si>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</si>
  <si>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</si>
  <si>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</si>
  <si>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</si>
  <si>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</si>
  <si>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</si>
  <si>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</si>
  <si>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</si>
  <si>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</si>
  <si>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</si>
  <si>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</si>
  <si>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</si>
  <si>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</si>
  <si>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</si>
  <si>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</si>
  <si>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</si>
  <si>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</si>
  <si>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</si>
  <si>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</si>
  <si>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</si>
  <si>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</si>
  <si>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</si>
  <si>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</si>
  <si>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1461</t>
  </si>
  <si>
    <t>1416</t>
  </si>
  <si>
    <t>1417</t>
  </si>
  <si>
    <t>1418</t>
  </si>
  <si>
    <t>1419</t>
  </si>
  <si>
    <t>1462</t>
  </si>
  <si>
    <t>1420</t>
  </si>
  <si>
    <t>1421</t>
  </si>
  <si>
    <t>1422</t>
  </si>
  <si>
    <t>1423</t>
  </si>
  <si>
    <t>1424</t>
  </si>
  <si>
    <t>1425</t>
  </si>
  <si>
    <t>1463</t>
  </si>
  <si>
    <t>1426</t>
  </si>
  <si>
    <t>1464</t>
  </si>
  <si>
    <t>1427</t>
  </si>
  <si>
    <t>1428</t>
  </si>
  <si>
    <t>1429</t>
  </si>
  <si>
    <t>1430</t>
  </si>
  <si>
    <t>1465</t>
  </si>
  <si>
    <t>1432</t>
  </si>
  <si>
    <t>1433</t>
  </si>
  <si>
    <t>1434</t>
  </si>
  <si>
    <t>1435</t>
  </si>
  <si>
    <t>1436</t>
  </si>
  <si>
    <t>1437</t>
  </si>
  <si>
    <t>1438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</si>
  <si>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</si>
  <si>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</si>
  <si>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</si>
  <si>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</si>
  <si>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</si>
  <si>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</si>
  <si>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</si>
  <si>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</si>
  <si>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</si>
  <si>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1661</t>
  </si>
  <si>
    <t>1610</t>
  </si>
  <si>
    <t>1611</t>
  </si>
  <si>
    <t>1801</t>
  </si>
  <si>
    <t>1802</t>
  </si>
  <si>
    <t>1803</t>
  </si>
  <si>
    <t>1804</t>
  </si>
  <si>
    <t>1805</t>
  </si>
  <si>
    <t>1806</t>
  </si>
  <si>
    <t>1807</t>
  </si>
  <si>
    <t>1861</t>
  </si>
  <si>
    <t>1821</t>
  </si>
  <si>
    <t>1808</t>
  </si>
  <si>
    <t>1809</t>
  </si>
  <si>
    <t>1810</t>
  </si>
  <si>
    <t>1811</t>
  </si>
  <si>
    <t>1812</t>
  </si>
  <si>
    <t>1813</t>
  </si>
  <si>
    <t>1862</t>
  </si>
  <si>
    <t>1814</t>
  </si>
  <si>
    <t>1815</t>
  </si>
  <si>
    <t>1816</t>
  </si>
  <si>
    <t>1863</t>
  </si>
  <si>
    <t>1817</t>
  </si>
  <si>
    <t>1818</t>
  </si>
  <si>
    <t>1819</t>
  </si>
  <si>
    <t>1820</t>
  </si>
  <si>
    <t>1864</t>
  </si>
  <si>
    <t>2001</t>
  </si>
  <si>
    <t>2002</t>
  </si>
  <si>
    <t>2061</t>
  </si>
  <si>
    <t>2003</t>
  </si>
  <si>
    <t>2004</t>
  </si>
  <si>
    <t>2005</t>
  </si>
  <si>
    <t>2006</t>
  </si>
  <si>
    <t>2007</t>
  </si>
  <si>
    <t>2062</t>
  </si>
  <si>
    <t>2008</t>
  </si>
  <si>
    <t>2009</t>
  </si>
  <si>
    <t>2010</t>
  </si>
  <si>
    <t>2011</t>
  </si>
  <si>
    <t>2012</t>
  </si>
  <si>
    <t>2063</t>
  </si>
  <si>
    <t>2013</t>
  </si>
  <si>
    <t>2014</t>
  </si>
  <si>
    <t>2201</t>
  </si>
  <si>
    <t>2202</t>
  </si>
  <si>
    <t>2203</t>
  </si>
  <si>
    <t>2204</t>
  </si>
  <si>
    <t>2261</t>
  </si>
  <si>
    <t>2264</t>
  </si>
  <si>
    <t>2205</t>
  </si>
  <si>
    <t>2206</t>
  </si>
  <si>
    <t>2207</t>
  </si>
  <si>
    <t>2208</t>
  </si>
  <si>
    <t>2209</t>
  </si>
  <si>
    <t>2210</t>
  </si>
  <si>
    <t>2211</t>
  </si>
  <si>
    <t>2212</t>
  </si>
  <si>
    <t>2263</t>
  </si>
  <si>
    <t>2213</t>
  </si>
  <si>
    <t>2216</t>
  </si>
  <si>
    <t>2214</t>
  </si>
  <si>
    <t>2215</t>
  </si>
  <si>
    <t>2262</t>
  </si>
  <si>
    <t>2401</t>
  </si>
  <si>
    <t>2402</t>
  </si>
  <si>
    <t>2461</t>
  </si>
  <si>
    <t>2403</t>
  </si>
  <si>
    <t>2404</t>
  </si>
  <si>
    <t>2464</t>
  </si>
  <si>
    <t>2405</t>
  </si>
  <si>
    <t>2466</t>
  </si>
  <si>
    <t>2406</t>
  </si>
  <si>
    <t>2407</t>
  </si>
  <si>
    <t>2408</t>
  </si>
  <si>
    <t>2409</t>
  </si>
  <si>
    <t>2410</t>
  </si>
  <si>
    <t>2411</t>
  </si>
  <si>
    <t>2412</t>
  </si>
  <si>
    <t>2473</t>
  </si>
  <si>
    <t>2413</t>
  </si>
  <si>
    <t>2414</t>
  </si>
  <si>
    <t>2477</t>
  </si>
  <si>
    <t>2415</t>
  </si>
  <si>
    <t>2416</t>
  </si>
  <si>
    <t>2417</t>
  </si>
  <si>
    <t>2462</t>
  </si>
  <si>
    <t>2463</t>
  </si>
  <si>
    <t>2465</t>
  </si>
  <si>
    <t>2467</t>
  </si>
  <si>
    <t>2468</t>
  </si>
  <si>
    <t>2469</t>
  </si>
  <si>
    <t>2470</t>
  </si>
  <si>
    <t>2471</t>
  </si>
  <si>
    <t>2472</t>
  </si>
  <si>
    <t>2474</t>
  </si>
  <si>
    <t>2475</t>
  </si>
  <si>
    <t>2476</t>
  </si>
  <si>
    <t>2478</t>
  </si>
  <si>
    <t>2479</t>
  </si>
  <si>
    <t>2601</t>
  </si>
  <si>
    <t>2602</t>
  </si>
  <si>
    <t>2603</t>
  </si>
  <si>
    <t>2604</t>
  </si>
  <si>
    <t>2661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</si>
  <si>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</si>
  <si>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</si>
  <si>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</si>
  <si>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</si>
  <si>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</si>
  <si>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</si>
  <si>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</si>
  <si>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</si>
  <si>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</si>
  <si>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2801</t>
  </si>
  <si>
    <t>2802</t>
  </si>
  <si>
    <t>2803</t>
  </si>
  <si>
    <t>2804</t>
  </si>
  <si>
    <t>2861</t>
  </si>
  <si>
    <t>2805</t>
  </si>
  <si>
    <t>2806</t>
  </si>
  <si>
    <t>2818</t>
  </si>
  <si>
    <t>2807</t>
  </si>
  <si>
    <t>2808</t>
  </si>
  <si>
    <t>2809</t>
  </si>
  <si>
    <t>2810</t>
  </si>
  <si>
    <t>2811</t>
  </si>
  <si>
    <t>2812</t>
  </si>
  <si>
    <t>2813</t>
  </si>
  <si>
    <t>2814</t>
  </si>
  <si>
    <t>2862</t>
  </si>
  <si>
    <t>2815</t>
  </si>
  <si>
    <t>2816</t>
  </si>
  <si>
    <t>2817</t>
  </si>
  <si>
    <t>2819</t>
  </si>
  <si>
    <t>3001</t>
  </si>
  <si>
    <t>3002</t>
  </si>
  <si>
    <t>3003</t>
  </si>
  <si>
    <t>3004</t>
  </si>
  <si>
    <t>3005</t>
  </si>
  <si>
    <t>3006</t>
  </si>
  <si>
    <t>3007</t>
  </si>
  <si>
    <t>3061</t>
  </si>
  <si>
    <t>3008</t>
  </si>
  <si>
    <t>3009</t>
  </si>
  <si>
    <t>3010</t>
  </si>
  <si>
    <t>3062</t>
  </si>
  <si>
    <t>3011</t>
  </si>
  <si>
    <t>3012</t>
  </si>
  <si>
    <t>3013</t>
  </si>
  <si>
    <t>3063</t>
  </si>
  <si>
    <t>3014</t>
  </si>
  <si>
    <t>3015</t>
  </si>
  <si>
    <t>3016</t>
  </si>
  <si>
    <t>3017</t>
  </si>
  <si>
    <t>3018</t>
  </si>
  <si>
    <t>3019</t>
  </si>
  <si>
    <t>3020</t>
  </si>
  <si>
    <t>3021</t>
  </si>
  <si>
    <t>3064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</si>
  <si>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</si>
  <si>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</si>
  <si>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</si>
  <si>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</si>
  <si>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</si>
  <si>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</si>
  <si>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</si>
  <si>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</si>
  <si>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</si>
  <si>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</si>
  <si>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</si>
  <si>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</si>
  <si>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</si>
  <si>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</si>
  <si>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</si>
  <si>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</si>
  <si>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</si>
  <si>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</si>
  <si>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</si>
  <si>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3261</t>
  </si>
  <si>
    <t>3218</t>
  </si>
  <si>
    <t>3210</t>
  </si>
  <si>
    <t>3211</t>
  </si>
  <si>
    <t>3212</t>
  </si>
  <si>
    <t>3213</t>
  </si>
  <si>
    <t>3214</t>
  </si>
  <si>
    <t>3215</t>
  </si>
  <si>
    <t>3216</t>
  </si>
  <si>
    <t>3217</t>
  </si>
  <si>
    <t>3262</t>
  </si>
  <si>
    <t>3263</t>
  </si>
  <si>
    <t>0801+0861</t>
  </si>
  <si>
    <t>0809+0862</t>
  </si>
  <si>
    <t>WGM</t>
  </si>
  <si>
    <t>M_C</t>
  </si>
  <si>
    <t>ROK</t>
  </si>
  <si>
    <t xml:space="preserve">Liczba osób, które zakończyły udział                                                </t>
  </si>
  <si>
    <t>Liczba osób, które podjęły pracę w trakcie                           lub po przygotowaniu zawodowym</t>
  </si>
  <si>
    <t>KOSZT PONOWNEGO ZATRUDNIENIA (w zł) UCZESTNIKÓW DLA POSZCZEGÓLNYCH FORM AKTYWIZACJI (wg powiatów)</t>
  </si>
  <si>
    <t>KOSZT UCZESTNICTWA W POSZCZEGÓLNYCH FORMACH AKTYWIZACJI (w zł; wg powiatów)</t>
  </si>
  <si>
    <t>Załącznik 1</t>
  </si>
  <si>
    <t>Załącznik 2</t>
  </si>
  <si>
    <t>Załącznik 3</t>
  </si>
  <si>
    <t>Załącznik 4</t>
  </si>
  <si>
    <t>Załącznik 5</t>
  </si>
  <si>
    <t>Załącznik 6</t>
  </si>
  <si>
    <t>Załącznik 7</t>
  </si>
  <si>
    <t>Załącznik 8</t>
  </si>
  <si>
    <t>Załącznik 9</t>
  </si>
  <si>
    <t>Załącznik 10</t>
  </si>
  <si>
    <t>Załącznik 11</t>
  </si>
  <si>
    <t>Załącznik 12</t>
  </si>
  <si>
    <t>Załącznik 13</t>
  </si>
  <si>
    <t>Załącznik 14</t>
  </si>
  <si>
    <t>Załącznik 15</t>
  </si>
  <si>
    <t>Załącznik 16</t>
  </si>
  <si>
    <t>Załącznik 17</t>
  </si>
  <si>
    <t>Przeciętny koszt (kol.3/kol.4)                            w zł</t>
  </si>
  <si>
    <t>Efektywność zatrudnieniowa % (kol.6/kol.5)</t>
  </si>
  <si>
    <t>Koszt uczestnictwa                                                            w zł (kol.3/kol.4)</t>
  </si>
  <si>
    <t>Koszt ponownego zatrudnienia                                                 w zł (kol.3/kol.6)</t>
  </si>
  <si>
    <t>Liczba osób, które podjęły pracę w trakcie lub po pracach społecznie użytecznych</t>
  </si>
  <si>
    <t>LICZBA OSÓB AKTYWIZOWANYCH W POWIATACH W RAMACH PODSTAWOWYCH FORM AKTYWIZACJI</t>
  </si>
  <si>
    <t>LICZBA OSÓB W POWIATACH ZATRUDNIONYCH PO ZAKOŃCZENIU UCZESTNICTWA W PODSTAWOWYCH                                                                                        FORMACH AKTYWIZACJI</t>
  </si>
  <si>
    <t>STRUKTURA ZADAŃ REALIZOWANYCH W POWIATACH W RAMACH PODSTAWOWYCH FORM AKTYWIZACJI WEDŁUG LICZBY UCZESTNIKÓW</t>
  </si>
  <si>
    <t>STRUKTURA WYDATKÓW W POWIATACH NA PODSTAWOWE FORMY AKTYWIZACJI</t>
  </si>
  <si>
    <t>WYDATKI (wg powiatów) NA PODSTAWOWE FORMY AKTYWIZACJI WG RODZAJÓW (w tys. zł)</t>
  </si>
  <si>
    <t>EFEKTYWNOŚĆ ZATRUDNIENIOWA PODSTAWOWYCH FORM AKTYWIZACJI (wg powiatów)</t>
  </si>
  <si>
    <t>Wschowski</t>
  </si>
  <si>
    <t>Efektywność (stopa ponownego zatrudnienia) k.8/k.7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</si>
</sst>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#,##0.00\ &quot;zł&quot;"/>
    <numFmt numFmtId="168" formatCode="#,##0.000\ &quot;zł&quot;"/>
    <numFmt numFmtId="169" formatCode="#,##0.0\ &quot;zł&quot;"/>
    <numFmt numFmtId="170" formatCode="#,##0\ &quot;zł&quot;"/>
    <numFmt numFmtId="171" formatCode="0.000"/>
    <numFmt numFmtId="172" formatCode="0.0000"/>
    <numFmt numFmtId="173" formatCode="0.00000"/>
    <numFmt numFmtId="174" formatCode="#,##0_ ;\-#,##0\ 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color indexed="8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10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 quotePrefix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0" fontId="5" fillId="0" borderId="20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10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10" fontId="7" fillId="0" borderId="22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1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0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9" fontId="7" fillId="0" borderId="18" xfId="0" applyNumberFormat="1" applyFont="1" applyFill="1" applyBorder="1" applyAlignment="1" quotePrefix="1">
      <alignment horizontal="center"/>
    </xf>
    <xf numFmtId="0" fontId="7" fillId="0" borderId="19" xfId="0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right"/>
    </xf>
    <xf numFmtId="165" fontId="7" fillId="0" borderId="2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7" fillId="0" borderId="25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/>
    </xf>
    <xf numFmtId="165" fontId="7" fillId="0" borderId="23" xfId="0" applyNumberFormat="1" applyFont="1" applyFill="1" applyBorder="1" applyAlignment="1">
      <alignment/>
    </xf>
    <xf numFmtId="165" fontId="7" fillId="0" borderId="11" xfId="54" applyNumberFormat="1" applyFont="1" applyFill="1" applyBorder="1" applyAlignment="1">
      <alignment/>
    </xf>
    <xf numFmtId="165" fontId="7" fillId="0" borderId="23" xfId="54" applyNumberFormat="1" applyFont="1" applyFill="1" applyBorder="1" applyAlignment="1">
      <alignment/>
    </xf>
    <xf numFmtId="165" fontId="5" fillId="0" borderId="14" xfId="54" applyNumberFormat="1" applyFont="1" applyFill="1" applyBorder="1" applyAlignment="1">
      <alignment/>
    </xf>
    <xf numFmtId="165" fontId="5" fillId="0" borderId="25" xfId="54" applyNumberFormat="1" applyFont="1" applyFill="1" applyBorder="1" applyAlignment="1">
      <alignment/>
    </xf>
    <xf numFmtId="165" fontId="5" fillId="0" borderId="10" xfId="54" applyNumberFormat="1" applyFont="1" applyFill="1" applyBorder="1" applyAlignment="1">
      <alignment/>
    </xf>
    <xf numFmtId="165" fontId="5" fillId="0" borderId="26" xfId="54" applyNumberFormat="1" applyFont="1" applyFill="1" applyBorder="1" applyAlignment="1">
      <alignment/>
    </xf>
    <xf numFmtId="165" fontId="5" fillId="0" borderId="17" xfId="54" applyNumberFormat="1" applyFont="1" applyFill="1" applyBorder="1" applyAlignment="1">
      <alignment/>
    </xf>
    <xf numFmtId="165" fontId="5" fillId="0" borderId="27" xfId="54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center" vertical="center"/>
    </xf>
    <xf numFmtId="165" fontId="5" fillId="0" borderId="14" xfId="0" applyNumberFormat="1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5" fontId="5" fillId="0" borderId="17" xfId="0" applyNumberFormat="1" applyFont="1" applyFill="1" applyBorder="1" applyAlignment="1">
      <alignment horizontal="right" vertical="center"/>
    </xf>
    <xf numFmtId="165" fontId="7" fillId="0" borderId="27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vertical="center"/>
    </xf>
    <xf numFmtId="10" fontId="5" fillId="0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0" fontId="5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 textRotation="90" wrapText="1"/>
    </xf>
    <xf numFmtId="4" fontId="7" fillId="0" borderId="23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26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24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164" fontId="7" fillId="0" borderId="3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0" fontId="5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 quotePrefix="1">
      <alignment horizontal="center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10" fontId="7" fillId="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 quotePrefix="1">
      <alignment horizontal="center" wrapText="1"/>
    </xf>
    <xf numFmtId="4" fontId="7" fillId="0" borderId="29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10" fontId="7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9" fontId="7" fillId="0" borderId="28" xfId="0" applyNumberFormat="1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/>
    </xf>
    <xf numFmtId="3" fontId="7" fillId="0" borderId="29" xfId="0" applyNumberFormat="1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 quotePrefix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164" fontId="7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 quotePrefix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164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164" fontId="5" fillId="0" borderId="14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25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/>
      <protection locked="0"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/>
      <protection locked="0"/>
    </xf>
    <xf numFmtId="164" fontId="5" fillId="0" borderId="1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49" fontId="7" fillId="0" borderId="12" xfId="0" applyNumberFormat="1" applyFont="1" applyFill="1" applyBorder="1" applyAlignment="1" quotePrefix="1">
      <alignment horizontal="right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M3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8" sqref="B188"/>
    </sheetView>
  </sheetViews>
  <sheetFormatPr defaultColWidth="9.00390625" defaultRowHeight="15.75"/>
  <cols>
    <col min="1" max="11" width="9.00390625" style="2" customWidth="1"/>
    <col min="12" max="12" width="14.50390625" style="2" customWidth="1"/>
    <col min="13" max="13" width="17.625" style="2" customWidth="1"/>
    <col min="14" max="16384" width="9.00390625" style="2" customWidth="1"/>
  </cols>
  <sheetData>
    <row r="1" spans="1:13" ht="15.75">
      <c r="A1" s="1"/>
      <c r="B1" s="249" t="s">
        <v>77</v>
      </c>
      <c r="C1" s="250"/>
      <c r="D1" s="251"/>
      <c r="E1" s="249" t="s">
        <v>78</v>
      </c>
      <c r="F1" s="250"/>
      <c r="G1" s="251"/>
      <c r="I1" s="3" t="s">
        <v>460</v>
      </c>
      <c r="J1" s="3" t="s">
        <v>461</v>
      </c>
      <c r="K1" s="3" t="s">
        <v>462</v>
      </c>
      <c r="L1" s="4" t="s">
        <v>77</v>
      </c>
      <c r="M1" s="4" t="s">
        <v>78</v>
      </c>
    </row>
    <row r="2" spans="1:13" ht="15.75">
      <c r="A2" s="1" t="s">
        <v>79</v>
      </c>
      <c r="B2" s="1">
        <v>16</v>
      </c>
      <c r="C2" s="1">
        <v>16</v>
      </c>
      <c r="D2" s="1">
        <v>4</v>
      </c>
      <c r="E2" s="1">
        <v>54</v>
      </c>
      <c r="F2" s="1">
        <v>68</v>
      </c>
      <c r="G2" s="1">
        <v>29</v>
      </c>
      <c r="I2" s="3" t="s">
        <v>79</v>
      </c>
      <c r="J2" s="3" t="s">
        <v>31</v>
      </c>
      <c r="K2" s="3" t="s">
        <v>304</v>
      </c>
      <c r="L2" s="6">
        <v>88.4</v>
      </c>
      <c r="M2" s="5">
        <v>55.8</v>
      </c>
    </row>
    <row r="3" spans="1:13" ht="15.75">
      <c r="A3" s="1" t="s">
        <v>80</v>
      </c>
      <c r="B3" s="1">
        <v>342</v>
      </c>
      <c r="C3" s="1">
        <v>327</v>
      </c>
      <c r="D3" s="1">
        <v>254</v>
      </c>
      <c r="E3" s="1">
        <v>0</v>
      </c>
      <c r="F3" s="1">
        <v>0</v>
      </c>
      <c r="G3" s="1">
        <v>0</v>
      </c>
      <c r="I3" s="3" t="s">
        <v>80</v>
      </c>
      <c r="J3" s="3" t="s">
        <v>31</v>
      </c>
      <c r="K3" s="3" t="s">
        <v>304</v>
      </c>
      <c r="L3" s="6">
        <v>2293.5</v>
      </c>
      <c r="M3" s="5">
        <v>0</v>
      </c>
    </row>
    <row r="4" spans="1:13" ht="15.75">
      <c r="A4" s="1" t="s">
        <v>81</v>
      </c>
      <c r="B4" s="1">
        <v>50</v>
      </c>
      <c r="C4" s="1">
        <v>50</v>
      </c>
      <c r="D4" s="1">
        <v>10</v>
      </c>
      <c r="E4" s="1">
        <v>13</v>
      </c>
      <c r="F4" s="1">
        <v>13</v>
      </c>
      <c r="G4" s="1">
        <v>2</v>
      </c>
      <c r="I4" s="3" t="s">
        <v>81</v>
      </c>
      <c r="J4" s="3" t="s">
        <v>31</v>
      </c>
      <c r="K4" s="3" t="s">
        <v>304</v>
      </c>
      <c r="L4" s="6">
        <v>392.7</v>
      </c>
      <c r="M4" s="5">
        <v>9.3</v>
      </c>
    </row>
    <row r="5" spans="1:13" ht="15.75">
      <c r="A5" s="1" t="s">
        <v>82</v>
      </c>
      <c r="B5" s="1">
        <v>95</v>
      </c>
      <c r="C5" s="1">
        <v>95</v>
      </c>
      <c r="D5" s="1">
        <v>37</v>
      </c>
      <c r="E5" s="1">
        <v>41</v>
      </c>
      <c r="F5" s="1">
        <v>41</v>
      </c>
      <c r="G5" s="1">
        <v>1</v>
      </c>
      <c r="I5" s="3" t="s">
        <v>82</v>
      </c>
      <c r="J5" s="3" t="s">
        <v>31</v>
      </c>
      <c r="K5" s="3" t="s">
        <v>304</v>
      </c>
      <c r="L5" s="6">
        <v>520.1</v>
      </c>
      <c r="M5" s="5">
        <v>41.9</v>
      </c>
    </row>
    <row r="6" spans="1:13" ht="15.75">
      <c r="A6" s="1" t="s">
        <v>83</v>
      </c>
      <c r="B6" s="1">
        <v>57</v>
      </c>
      <c r="C6" s="1">
        <v>54</v>
      </c>
      <c r="D6" s="1">
        <v>17</v>
      </c>
      <c r="E6" s="1">
        <v>174</v>
      </c>
      <c r="F6" s="1">
        <v>157</v>
      </c>
      <c r="G6" s="1">
        <v>67</v>
      </c>
      <c r="I6" s="3" t="s">
        <v>83</v>
      </c>
      <c r="J6" s="3" t="s">
        <v>31</v>
      </c>
      <c r="K6" s="3" t="s">
        <v>304</v>
      </c>
      <c r="L6" s="6">
        <v>464</v>
      </c>
      <c r="M6" s="5">
        <v>128.9</v>
      </c>
    </row>
    <row r="7" spans="1:13" ht="15.75">
      <c r="A7" s="1" t="s">
        <v>84</v>
      </c>
      <c r="B7" s="1">
        <v>329</v>
      </c>
      <c r="C7" s="1">
        <v>325</v>
      </c>
      <c r="D7" s="1">
        <v>212</v>
      </c>
      <c r="E7" s="1">
        <v>212</v>
      </c>
      <c r="F7" s="1">
        <v>199</v>
      </c>
      <c r="G7" s="1">
        <v>17</v>
      </c>
      <c r="I7" s="3" t="s">
        <v>85</v>
      </c>
      <c r="J7" s="3" t="s">
        <v>31</v>
      </c>
      <c r="K7" s="3" t="s">
        <v>304</v>
      </c>
      <c r="L7" s="6">
        <v>2114.8</v>
      </c>
      <c r="M7" s="5">
        <v>303.5</v>
      </c>
    </row>
    <row r="8" spans="1:13" ht="15.75">
      <c r="A8" s="1" t="s">
        <v>85</v>
      </c>
      <c r="B8" s="1">
        <v>118</v>
      </c>
      <c r="C8" s="1">
        <v>116</v>
      </c>
      <c r="D8" s="1">
        <v>55</v>
      </c>
      <c r="E8" s="1">
        <v>226</v>
      </c>
      <c r="F8" s="1">
        <v>219</v>
      </c>
      <c r="G8" s="1">
        <v>54</v>
      </c>
      <c r="I8" s="3" t="s">
        <v>86</v>
      </c>
      <c r="J8" s="3" t="s">
        <v>31</v>
      </c>
      <c r="K8" s="3" t="s">
        <v>304</v>
      </c>
      <c r="L8" s="6">
        <v>558.2</v>
      </c>
      <c r="M8" s="5">
        <v>78.4</v>
      </c>
    </row>
    <row r="9" spans="1:13" ht="15.75">
      <c r="A9" s="1" t="s">
        <v>86</v>
      </c>
      <c r="B9" s="1">
        <v>94</v>
      </c>
      <c r="C9" s="1">
        <v>97</v>
      </c>
      <c r="D9" s="1">
        <v>53</v>
      </c>
      <c r="E9" s="1">
        <v>106</v>
      </c>
      <c r="F9" s="1">
        <v>110</v>
      </c>
      <c r="G9" s="1">
        <v>17</v>
      </c>
      <c r="I9" s="3" t="s">
        <v>87</v>
      </c>
      <c r="J9" s="3" t="s">
        <v>31</v>
      </c>
      <c r="K9" s="3" t="s">
        <v>304</v>
      </c>
      <c r="L9" s="6">
        <v>6172.3</v>
      </c>
      <c r="M9" s="5">
        <v>130.8</v>
      </c>
    </row>
    <row r="10" spans="1:13" ht="15.75">
      <c r="A10" s="1" t="s">
        <v>87</v>
      </c>
      <c r="B10" s="1">
        <v>1066</v>
      </c>
      <c r="C10" s="1">
        <v>871</v>
      </c>
      <c r="D10" s="1">
        <v>458</v>
      </c>
      <c r="E10" s="1">
        <v>169</v>
      </c>
      <c r="F10" s="1">
        <v>163</v>
      </c>
      <c r="G10" s="1">
        <v>48</v>
      </c>
      <c r="I10" s="3" t="s">
        <v>89</v>
      </c>
      <c r="J10" s="3" t="s">
        <v>31</v>
      </c>
      <c r="K10" s="3" t="s">
        <v>304</v>
      </c>
      <c r="L10" s="6">
        <v>1483.4</v>
      </c>
      <c r="M10" s="5">
        <v>131.3</v>
      </c>
    </row>
    <row r="11" spans="1:13" ht="15.75">
      <c r="A11" s="1" t="s">
        <v>88</v>
      </c>
      <c r="B11" s="1">
        <v>152</v>
      </c>
      <c r="C11" s="1">
        <v>154</v>
      </c>
      <c r="D11" s="1">
        <v>63</v>
      </c>
      <c r="E11" s="1">
        <v>109</v>
      </c>
      <c r="F11" s="1">
        <v>128</v>
      </c>
      <c r="G11" s="1">
        <v>25</v>
      </c>
      <c r="I11" s="3" t="s">
        <v>90</v>
      </c>
      <c r="J11" s="3" t="s">
        <v>31</v>
      </c>
      <c r="K11" s="3" t="s">
        <v>304</v>
      </c>
      <c r="L11" s="6">
        <v>540.9</v>
      </c>
      <c r="M11" s="5">
        <v>26.5</v>
      </c>
    </row>
    <row r="12" spans="1:13" ht="15.75">
      <c r="A12" s="1" t="s">
        <v>89</v>
      </c>
      <c r="B12" s="1">
        <v>86</v>
      </c>
      <c r="C12" s="1">
        <v>47</v>
      </c>
      <c r="D12" s="1">
        <v>24</v>
      </c>
      <c r="E12" s="1">
        <v>43</v>
      </c>
      <c r="F12" s="1">
        <v>43</v>
      </c>
      <c r="G12" s="1">
        <v>13</v>
      </c>
      <c r="I12" s="3" t="s">
        <v>91</v>
      </c>
      <c r="J12" s="3" t="s">
        <v>31</v>
      </c>
      <c r="K12" s="3" t="s">
        <v>304</v>
      </c>
      <c r="L12" s="6">
        <v>264.3</v>
      </c>
      <c r="M12" s="5">
        <v>36.2</v>
      </c>
    </row>
    <row r="13" spans="1:13" ht="15.75">
      <c r="A13" s="1" t="s">
        <v>90</v>
      </c>
      <c r="B13" s="1">
        <v>101</v>
      </c>
      <c r="C13" s="1">
        <v>85</v>
      </c>
      <c r="D13" s="1">
        <v>44</v>
      </c>
      <c r="E13" s="1">
        <v>24</v>
      </c>
      <c r="F13" s="1">
        <v>24</v>
      </c>
      <c r="G13" s="1">
        <v>2</v>
      </c>
      <c r="I13" s="3" t="s">
        <v>92</v>
      </c>
      <c r="J13" s="3" t="s">
        <v>31</v>
      </c>
      <c r="K13" s="3" t="s">
        <v>304</v>
      </c>
      <c r="L13" s="6">
        <v>201.7</v>
      </c>
      <c r="M13" s="5">
        <v>84.6</v>
      </c>
    </row>
    <row r="14" spans="1:13" ht="15.75">
      <c r="A14" s="1" t="s">
        <v>91</v>
      </c>
      <c r="B14" s="1">
        <v>39</v>
      </c>
      <c r="C14" s="1">
        <v>39</v>
      </c>
      <c r="D14" s="1">
        <v>12</v>
      </c>
      <c r="E14" s="1">
        <v>64</v>
      </c>
      <c r="F14" s="1">
        <v>64</v>
      </c>
      <c r="G14" s="1">
        <v>13</v>
      </c>
      <c r="I14" s="3" t="s">
        <v>93</v>
      </c>
      <c r="J14" s="3" t="s">
        <v>31</v>
      </c>
      <c r="K14" s="3" t="s">
        <v>304</v>
      </c>
      <c r="L14" s="6">
        <v>229.6</v>
      </c>
      <c r="M14" s="5">
        <v>0</v>
      </c>
    </row>
    <row r="15" spans="1:13" ht="15.75">
      <c r="A15" s="1" t="s">
        <v>92</v>
      </c>
      <c r="B15" s="1">
        <v>44</v>
      </c>
      <c r="C15" s="1">
        <v>41</v>
      </c>
      <c r="D15" s="1">
        <v>17</v>
      </c>
      <c r="E15" s="1">
        <v>94</v>
      </c>
      <c r="F15" s="1">
        <v>89</v>
      </c>
      <c r="G15" s="1">
        <v>13</v>
      </c>
      <c r="I15" s="3" t="s">
        <v>94</v>
      </c>
      <c r="J15" s="3" t="s">
        <v>31</v>
      </c>
      <c r="K15" s="3" t="s">
        <v>304</v>
      </c>
      <c r="L15" s="6">
        <v>337.4</v>
      </c>
      <c r="M15" s="5">
        <v>29.8</v>
      </c>
    </row>
    <row r="16" spans="1:13" ht="15.75">
      <c r="A16" s="1" t="s">
        <v>93</v>
      </c>
      <c r="B16" s="1">
        <v>29</v>
      </c>
      <c r="C16" s="1">
        <v>29</v>
      </c>
      <c r="D16" s="1">
        <v>10</v>
      </c>
      <c r="E16" s="1">
        <v>0</v>
      </c>
      <c r="F16" s="1">
        <v>0</v>
      </c>
      <c r="G16" s="1">
        <v>0</v>
      </c>
      <c r="I16" s="3" t="s">
        <v>95</v>
      </c>
      <c r="J16" s="3" t="s">
        <v>31</v>
      </c>
      <c r="K16" s="3" t="s">
        <v>304</v>
      </c>
      <c r="L16" s="6">
        <v>208.5</v>
      </c>
      <c r="M16" s="5">
        <v>0</v>
      </c>
    </row>
    <row r="17" spans="1:13" ht="15.75">
      <c r="A17" s="1" t="s">
        <v>94</v>
      </c>
      <c r="B17" s="1">
        <v>52</v>
      </c>
      <c r="C17" s="1">
        <v>52</v>
      </c>
      <c r="D17" s="1">
        <v>6</v>
      </c>
      <c r="E17" s="1">
        <v>47</v>
      </c>
      <c r="F17" s="1">
        <v>37</v>
      </c>
      <c r="G17" s="1">
        <v>13</v>
      </c>
      <c r="I17" s="3" t="s">
        <v>96</v>
      </c>
      <c r="J17" s="3" t="s">
        <v>31</v>
      </c>
      <c r="K17" s="3" t="s">
        <v>304</v>
      </c>
      <c r="L17" s="6">
        <v>316</v>
      </c>
      <c r="M17" s="5">
        <v>138.6</v>
      </c>
    </row>
    <row r="18" spans="1:13" ht="15.75">
      <c r="A18" s="1" t="s">
        <v>95</v>
      </c>
      <c r="B18" s="1">
        <v>43</v>
      </c>
      <c r="C18" s="1">
        <v>42</v>
      </c>
      <c r="D18" s="1">
        <v>28</v>
      </c>
      <c r="E18" s="1">
        <v>0</v>
      </c>
      <c r="F18" s="1">
        <v>0</v>
      </c>
      <c r="G18" s="1">
        <v>0</v>
      </c>
      <c r="I18" s="3" t="s">
        <v>97</v>
      </c>
      <c r="J18" s="3" t="s">
        <v>31</v>
      </c>
      <c r="K18" s="3" t="s">
        <v>304</v>
      </c>
      <c r="L18" s="6">
        <v>843.7</v>
      </c>
      <c r="M18" s="5">
        <v>6.7</v>
      </c>
    </row>
    <row r="19" spans="1:13" ht="15.75">
      <c r="A19" s="1" t="s">
        <v>96</v>
      </c>
      <c r="B19" s="1">
        <v>55</v>
      </c>
      <c r="C19" s="1">
        <v>0</v>
      </c>
      <c r="D19" s="1">
        <v>0</v>
      </c>
      <c r="E19" s="1">
        <v>159</v>
      </c>
      <c r="F19" s="1">
        <v>164</v>
      </c>
      <c r="G19" s="1">
        <v>62</v>
      </c>
      <c r="I19" s="3" t="s">
        <v>98</v>
      </c>
      <c r="J19" s="3" t="s">
        <v>31</v>
      </c>
      <c r="K19" s="3" t="s">
        <v>304</v>
      </c>
      <c r="L19" s="6">
        <v>582.8</v>
      </c>
      <c r="M19" s="5">
        <v>71.4</v>
      </c>
    </row>
    <row r="20" spans="1:13" ht="15.75">
      <c r="A20" s="1" t="s">
        <v>97</v>
      </c>
      <c r="B20" s="1">
        <v>116</v>
      </c>
      <c r="C20" s="1">
        <v>122</v>
      </c>
      <c r="D20" s="1">
        <v>57</v>
      </c>
      <c r="E20" s="1">
        <v>8</v>
      </c>
      <c r="F20" s="1">
        <v>8</v>
      </c>
      <c r="G20" s="1">
        <v>0</v>
      </c>
      <c r="I20" s="3" t="s">
        <v>99</v>
      </c>
      <c r="J20" s="3" t="s">
        <v>31</v>
      </c>
      <c r="K20" s="3" t="s">
        <v>304</v>
      </c>
      <c r="L20" s="6">
        <v>2464.8</v>
      </c>
      <c r="M20" s="5">
        <v>128.5</v>
      </c>
    </row>
    <row r="21" spans="1:13" ht="15.75">
      <c r="A21" s="1" t="s">
        <v>98</v>
      </c>
      <c r="B21" s="1">
        <v>95</v>
      </c>
      <c r="C21" s="1">
        <v>101</v>
      </c>
      <c r="D21" s="1">
        <v>33</v>
      </c>
      <c r="E21" s="1">
        <v>83</v>
      </c>
      <c r="F21" s="1">
        <v>83</v>
      </c>
      <c r="G21" s="1">
        <v>9</v>
      </c>
      <c r="I21" s="3" t="s">
        <v>100</v>
      </c>
      <c r="J21" s="3" t="s">
        <v>31</v>
      </c>
      <c r="K21" s="3" t="s">
        <v>304</v>
      </c>
      <c r="L21" s="6">
        <v>273.7</v>
      </c>
      <c r="M21" s="5">
        <v>56.1</v>
      </c>
    </row>
    <row r="22" spans="1:13" ht="15.75">
      <c r="A22" s="1" t="s">
        <v>99</v>
      </c>
      <c r="B22" s="1">
        <v>427</v>
      </c>
      <c r="C22" s="1">
        <v>438</v>
      </c>
      <c r="D22" s="1">
        <v>232</v>
      </c>
      <c r="E22" s="1">
        <v>171</v>
      </c>
      <c r="F22" s="1">
        <v>148</v>
      </c>
      <c r="G22" s="1">
        <v>37</v>
      </c>
      <c r="I22" s="3" t="s">
        <v>101</v>
      </c>
      <c r="J22" s="3" t="s">
        <v>31</v>
      </c>
      <c r="K22" s="3" t="s">
        <v>304</v>
      </c>
      <c r="L22" s="6">
        <v>2284.9</v>
      </c>
      <c r="M22" s="5">
        <v>195.1</v>
      </c>
    </row>
    <row r="23" spans="1:13" ht="15.75">
      <c r="A23" s="1" t="s">
        <v>100</v>
      </c>
      <c r="B23" s="1">
        <v>42</v>
      </c>
      <c r="C23" s="1">
        <v>42</v>
      </c>
      <c r="D23" s="1">
        <v>18</v>
      </c>
      <c r="E23" s="1">
        <v>56</v>
      </c>
      <c r="F23" s="1">
        <v>56</v>
      </c>
      <c r="G23" s="1">
        <v>24</v>
      </c>
      <c r="I23" s="3" t="s">
        <v>102</v>
      </c>
      <c r="J23" s="3" t="s">
        <v>31</v>
      </c>
      <c r="K23" s="3" t="s">
        <v>304</v>
      </c>
      <c r="L23" s="6">
        <v>1007.4</v>
      </c>
      <c r="M23" s="5">
        <v>71.8</v>
      </c>
    </row>
    <row r="24" spans="1:13" ht="15.75">
      <c r="A24" s="1" t="s">
        <v>101</v>
      </c>
      <c r="B24" s="1">
        <v>430</v>
      </c>
      <c r="C24" s="1">
        <v>427</v>
      </c>
      <c r="D24" s="1">
        <v>280</v>
      </c>
      <c r="E24" s="1">
        <v>647</v>
      </c>
      <c r="F24" s="1">
        <v>647</v>
      </c>
      <c r="G24" s="1">
        <v>298</v>
      </c>
      <c r="I24" s="3" t="s">
        <v>104</v>
      </c>
      <c r="J24" s="3" t="s">
        <v>31</v>
      </c>
      <c r="K24" s="3" t="s">
        <v>304</v>
      </c>
      <c r="L24" s="6">
        <v>330.9</v>
      </c>
      <c r="M24" s="5">
        <v>143.5</v>
      </c>
    </row>
    <row r="25" spans="1:13" ht="15.75">
      <c r="A25" s="1" t="s">
        <v>102</v>
      </c>
      <c r="B25" s="1">
        <v>151</v>
      </c>
      <c r="C25" s="1">
        <v>151</v>
      </c>
      <c r="D25" s="1">
        <v>44</v>
      </c>
      <c r="E25" s="1">
        <v>75</v>
      </c>
      <c r="F25" s="1">
        <v>75</v>
      </c>
      <c r="G25" s="1">
        <v>8</v>
      </c>
      <c r="I25" s="3" t="s">
        <v>105</v>
      </c>
      <c r="J25" s="3" t="s">
        <v>31</v>
      </c>
      <c r="K25" s="3" t="s">
        <v>304</v>
      </c>
      <c r="L25" s="6">
        <v>3110.6</v>
      </c>
      <c r="M25" s="5">
        <v>27.5</v>
      </c>
    </row>
    <row r="26" spans="1:13" ht="15.75">
      <c r="A26" s="1" t="s">
        <v>103</v>
      </c>
      <c r="B26" s="1">
        <v>41</v>
      </c>
      <c r="C26" s="1">
        <v>30</v>
      </c>
      <c r="D26" s="1">
        <v>12</v>
      </c>
      <c r="E26" s="1">
        <v>16</v>
      </c>
      <c r="F26" s="1">
        <v>16</v>
      </c>
      <c r="G26" s="1">
        <v>2</v>
      </c>
      <c r="I26" s="3" t="s">
        <v>106</v>
      </c>
      <c r="J26" s="3" t="s">
        <v>31</v>
      </c>
      <c r="K26" s="3" t="s">
        <v>304</v>
      </c>
      <c r="L26" s="6">
        <v>0</v>
      </c>
      <c r="M26" s="5">
        <v>114.3</v>
      </c>
    </row>
    <row r="27" spans="1:13" ht="15.75">
      <c r="A27" s="1" t="s">
        <v>104</v>
      </c>
      <c r="B27" s="1">
        <v>5</v>
      </c>
      <c r="C27" s="1">
        <v>6</v>
      </c>
      <c r="D27" s="1">
        <v>6</v>
      </c>
      <c r="E27" s="1">
        <v>180</v>
      </c>
      <c r="F27" s="1">
        <v>180</v>
      </c>
      <c r="G27" s="1">
        <v>32</v>
      </c>
      <c r="I27" s="3" t="s">
        <v>107</v>
      </c>
      <c r="J27" s="3" t="s">
        <v>31</v>
      </c>
      <c r="K27" s="3" t="s">
        <v>304</v>
      </c>
      <c r="L27" s="6">
        <v>487.2</v>
      </c>
      <c r="M27" s="5">
        <v>89.1</v>
      </c>
    </row>
    <row r="28" spans="1:13" ht="15.75">
      <c r="A28" s="1" t="s">
        <v>105</v>
      </c>
      <c r="B28" s="1">
        <v>774</v>
      </c>
      <c r="C28" s="1">
        <v>724</v>
      </c>
      <c r="D28" s="1">
        <v>616</v>
      </c>
      <c r="E28" s="1">
        <v>35</v>
      </c>
      <c r="F28" s="1">
        <v>35</v>
      </c>
      <c r="G28" s="1">
        <v>20</v>
      </c>
      <c r="I28" s="3" t="s">
        <v>108</v>
      </c>
      <c r="J28" s="3" t="s">
        <v>31</v>
      </c>
      <c r="K28" s="3" t="s">
        <v>304</v>
      </c>
      <c r="L28" s="6">
        <v>1811.1</v>
      </c>
      <c r="M28" s="5">
        <v>87.2</v>
      </c>
    </row>
    <row r="29" spans="1:13" ht="15.75">
      <c r="A29" s="1" t="s">
        <v>106</v>
      </c>
      <c r="B29" s="1">
        <v>0</v>
      </c>
      <c r="C29" s="1">
        <v>0</v>
      </c>
      <c r="D29" s="1">
        <v>0</v>
      </c>
      <c r="E29" s="1">
        <v>168</v>
      </c>
      <c r="F29" s="1">
        <v>148</v>
      </c>
      <c r="G29" s="1">
        <v>56</v>
      </c>
      <c r="I29" s="3" t="s">
        <v>109</v>
      </c>
      <c r="J29" s="3" t="s">
        <v>31</v>
      </c>
      <c r="K29" s="3" t="s">
        <v>304</v>
      </c>
      <c r="L29" s="6">
        <v>831.7</v>
      </c>
      <c r="M29" s="5">
        <v>95.5</v>
      </c>
    </row>
    <row r="30" spans="1:13" ht="15.75">
      <c r="A30" s="1" t="s">
        <v>107</v>
      </c>
      <c r="B30" s="1">
        <v>67</v>
      </c>
      <c r="C30" s="1">
        <v>71</v>
      </c>
      <c r="D30" s="1">
        <v>13</v>
      </c>
      <c r="E30" s="1">
        <v>97</v>
      </c>
      <c r="F30" s="1">
        <v>80</v>
      </c>
      <c r="G30" s="1">
        <v>11</v>
      </c>
      <c r="I30" s="3" t="s">
        <v>111</v>
      </c>
      <c r="J30" s="3" t="s">
        <v>31</v>
      </c>
      <c r="K30" s="3" t="s">
        <v>304</v>
      </c>
      <c r="L30" s="6">
        <v>1972.4</v>
      </c>
      <c r="M30" s="5">
        <v>769.2</v>
      </c>
    </row>
    <row r="31" spans="1:13" ht="15.75">
      <c r="A31" s="1" t="s">
        <v>108</v>
      </c>
      <c r="B31" s="1">
        <v>249</v>
      </c>
      <c r="C31" s="1">
        <v>249</v>
      </c>
      <c r="D31" s="1">
        <v>44</v>
      </c>
      <c r="E31" s="1">
        <v>618</v>
      </c>
      <c r="F31" s="1">
        <v>618</v>
      </c>
      <c r="G31" s="1">
        <v>20</v>
      </c>
      <c r="I31" s="3" t="s">
        <v>112</v>
      </c>
      <c r="J31" s="3" t="s">
        <v>31</v>
      </c>
      <c r="K31" s="3" t="s">
        <v>304</v>
      </c>
      <c r="L31" s="6">
        <v>2095</v>
      </c>
      <c r="M31" s="5">
        <v>1.9</v>
      </c>
    </row>
    <row r="32" spans="1:13" ht="15.75">
      <c r="A32" s="1" t="s">
        <v>109</v>
      </c>
      <c r="B32" s="1">
        <v>148</v>
      </c>
      <c r="C32" s="1">
        <v>141</v>
      </c>
      <c r="D32" s="1">
        <v>35</v>
      </c>
      <c r="E32" s="1">
        <v>107</v>
      </c>
      <c r="F32" s="1">
        <v>78</v>
      </c>
      <c r="G32" s="1">
        <v>10</v>
      </c>
      <c r="I32" s="3" t="s">
        <v>113</v>
      </c>
      <c r="J32" s="3" t="s">
        <v>31</v>
      </c>
      <c r="K32" s="3" t="s">
        <v>304</v>
      </c>
      <c r="L32" s="6">
        <v>8.3</v>
      </c>
      <c r="M32" s="5">
        <v>247.1</v>
      </c>
    </row>
    <row r="33" spans="1:13" ht="15.75">
      <c r="A33" s="1" t="s">
        <v>110</v>
      </c>
      <c r="B33" s="1">
        <v>255</v>
      </c>
      <c r="C33" s="1">
        <v>242</v>
      </c>
      <c r="D33" s="1">
        <v>87</v>
      </c>
      <c r="E33" s="1">
        <v>356</v>
      </c>
      <c r="F33" s="1">
        <v>356</v>
      </c>
      <c r="G33" s="1">
        <v>55</v>
      </c>
      <c r="I33" s="3" t="s">
        <v>115</v>
      </c>
      <c r="J33" s="3" t="s">
        <v>31</v>
      </c>
      <c r="K33" s="3" t="s">
        <v>304</v>
      </c>
      <c r="L33" s="6">
        <v>6611.6</v>
      </c>
      <c r="M33" s="5">
        <v>269.3</v>
      </c>
    </row>
    <row r="34" spans="1:13" ht="15.75">
      <c r="A34" s="1" t="s">
        <v>111</v>
      </c>
      <c r="B34" s="1">
        <v>42</v>
      </c>
      <c r="C34" s="1">
        <v>25</v>
      </c>
      <c r="D34" s="1">
        <v>5</v>
      </c>
      <c r="E34" s="1">
        <v>686</v>
      </c>
      <c r="F34" s="1">
        <v>686</v>
      </c>
      <c r="G34" s="1">
        <v>55</v>
      </c>
      <c r="I34" s="3" t="s">
        <v>116</v>
      </c>
      <c r="J34" s="3" t="s">
        <v>31</v>
      </c>
      <c r="K34" s="3" t="s">
        <v>304</v>
      </c>
      <c r="L34" s="6">
        <v>8525</v>
      </c>
      <c r="M34" s="5">
        <v>99.3</v>
      </c>
    </row>
    <row r="35" spans="1:13" ht="15.75">
      <c r="A35" s="1" t="s">
        <v>112</v>
      </c>
      <c r="B35" s="1">
        <v>518</v>
      </c>
      <c r="C35" s="1">
        <v>510</v>
      </c>
      <c r="D35" s="1">
        <v>251</v>
      </c>
      <c r="E35" s="1">
        <v>0</v>
      </c>
      <c r="F35" s="1">
        <v>0</v>
      </c>
      <c r="G35" s="1">
        <v>0</v>
      </c>
      <c r="I35" s="3" t="s">
        <v>117</v>
      </c>
      <c r="J35" s="3" t="s">
        <v>31</v>
      </c>
      <c r="K35" s="3" t="s">
        <v>304</v>
      </c>
      <c r="L35" s="6">
        <v>2109.8</v>
      </c>
      <c r="M35" s="5">
        <v>135</v>
      </c>
    </row>
    <row r="36" spans="1:13" ht="15.75">
      <c r="A36" s="1" t="s">
        <v>113</v>
      </c>
      <c r="B36" s="1">
        <v>1</v>
      </c>
      <c r="C36" s="1">
        <v>1</v>
      </c>
      <c r="D36" s="1">
        <v>0</v>
      </c>
      <c r="E36" s="1">
        <v>280</v>
      </c>
      <c r="F36" s="1">
        <v>300</v>
      </c>
      <c r="G36" s="1">
        <v>25</v>
      </c>
      <c r="I36" s="3" t="s">
        <v>118</v>
      </c>
      <c r="J36" s="3" t="s">
        <v>31</v>
      </c>
      <c r="K36" s="3" t="s">
        <v>304</v>
      </c>
      <c r="L36" s="6">
        <v>1448.3</v>
      </c>
      <c r="M36" s="5">
        <v>42.6</v>
      </c>
    </row>
    <row r="37" spans="1:13" ht="15.75">
      <c r="A37" s="1" t="s">
        <v>114</v>
      </c>
      <c r="B37" s="1">
        <v>687</v>
      </c>
      <c r="C37" s="1">
        <v>692</v>
      </c>
      <c r="D37" s="1">
        <v>477</v>
      </c>
      <c r="E37" s="1">
        <v>276</v>
      </c>
      <c r="F37" s="1">
        <v>273</v>
      </c>
      <c r="G37" s="1">
        <v>96</v>
      </c>
      <c r="I37" s="3" t="s">
        <v>119</v>
      </c>
      <c r="J37" s="3" t="s">
        <v>31</v>
      </c>
      <c r="K37" s="3" t="s">
        <v>304</v>
      </c>
      <c r="L37" s="6">
        <v>1776.4</v>
      </c>
      <c r="M37" s="5">
        <v>92.7</v>
      </c>
    </row>
    <row r="38" spans="1:13" ht="15.75">
      <c r="A38" s="1" t="s">
        <v>115</v>
      </c>
      <c r="B38" s="1">
        <v>433</v>
      </c>
      <c r="C38" s="1">
        <v>421</v>
      </c>
      <c r="D38" s="1">
        <v>351</v>
      </c>
      <c r="E38" s="1">
        <v>160</v>
      </c>
      <c r="F38" s="1">
        <v>160</v>
      </c>
      <c r="G38" s="1">
        <v>18</v>
      </c>
      <c r="I38" s="3" t="s">
        <v>120</v>
      </c>
      <c r="J38" s="3" t="s">
        <v>31</v>
      </c>
      <c r="K38" s="3" t="s">
        <v>304</v>
      </c>
      <c r="L38" s="6">
        <v>780.1</v>
      </c>
      <c r="M38" s="5">
        <v>112.3</v>
      </c>
    </row>
    <row r="39" spans="1:13" ht="15.75">
      <c r="A39" s="1" t="s">
        <v>116</v>
      </c>
      <c r="B39" s="1">
        <v>1079</v>
      </c>
      <c r="C39" s="1">
        <v>1430</v>
      </c>
      <c r="D39" s="1">
        <v>737</v>
      </c>
      <c r="E39" s="1">
        <v>109</v>
      </c>
      <c r="F39" s="1">
        <v>109</v>
      </c>
      <c r="G39" s="1">
        <v>6</v>
      </c>
      <c r="I39" s="3" t="s">
        <v>121</v>
      </c>
      <c r="J39" s="3" t="s">
        <v>31</v>
      </c>
      <c r="K39" s="3" t="s">
        <v>304</v>
      </c>
      <c r="L39" s="6">
        <v>884.5</v>
      </c>
      <c r="M39" s="5">
        <v>203.7</v>
      </c>
    </row>
    <row r="40" spans="1:13" ht="15.75">
      <c r="A40" s="1" t="s">
        <v>117</v>
      </c>
      <c r="B40" s="1">
        <v>273</v>
      </c>
      <c r="C40" s="1">
        <v>266</v>
      </c>
      <c r="D40" s="1">
        <v>173</v>
      </c>
      <c r="E40" s="1">
        <v>178</v>
      </c>
      <c r="F40" s="1">
        <v>178</v>
      </c>
      <c r="G40" s="1">
        <v>81</v>
      </c>
      <c r="I40" s="3" t="s">
        <v>122</v>
      </c>
      <c r="J40" s="3" t="s">
        <v>31</v>
      </c>
      <c r="K40" s="3" t="s">
        <v>304</v>
      </c>
      <c r="L40" s="6">
        <v>2491</v>
      </c>
      <c r="M40" s="5">
        <v>152.8</v>
      </c>
    </row>
    <row r="41" spans="1:13" ht="15.75">
      <c r="A41" s="1" t="s">
        <v>118</v>
      </c>
      <c r="B41" s="1">
        <v>193</v>
      </c>
      <c r="C41" s="1">
        <v>179</v>
      </c>
      <c r="D41" s="1">
        <v>99</v>
      </c>
      <c r="E41" s="1">
        <v>39</v>
      </c>
      <c r="F41" s="1">
        <v>39</v>
      </c>
      <c r="G41" s="1">
        <v>2</v>
      </c>
      <c r="I41" s="3" t="s">
        <v>123</v>
      </c>
      <c r="J41" s="3" t="s">
        <v>31</v>
      </c>
      <c r="K41" s="3" t="s">
        <v>304</v>
      </c>
      <c r="L41" s="6">
        <v>1986</v>
      </c>
      <c r="M41" s="5">
        <v>279.6</v>
      </c>
    </row>
    <row r="42" spans="1:13" ht="15.75">
      <c r="A42" s="1" t="s">
        <v>119</v>
      </c>
      <c r="B42" s="1">
        <v>253</v>
      </c>
      <c r="C42" s="1">
        <v>256</v>
      </c>
      <c r="D42" s="1">
        <v>129</v>
      </c>
      <c r="E42" s="1">
        <v>364</v>
      </c>
      <c r="F42" s="1">
        <v>368</v>
      </c>
      <c r="G42" s="1">
        <v>181</v>
      </c>
      <c r="I42" s="3" t="s">
        <v>124</v>
      </c>
      <c r="J42" s="3" t="s">
        <v>31</v>
      </c>
      <c r="K42" s="3" t="s">
        <v>304</v>
      </c>
      <c r="L42" s="6">
        <v>2492.6</v>
      </c>
      <c r="M42" s="5">
        <v>87.6</v>
      </c>
    </row>
    <row r="43" spans="1:13" ht="15.75">
      <c r="A43" s="1" t="s">
        <v>120</v>
      </c>
      <c r="B43" s="1">
        <v>109</v>
      </c>
      <c r="C43" s="1">
        <v>109</v>
      </c>
      <c r="D43" s="1">
        <v>46</v>
      </c>
      <c r="E43" s="1">
        <v>135</v>
      </c>
      <c r="F43" s="1">
        <v>135</v>
      </c>
      <c r="G43" s="1">
        <v>19</v>
      </c>
      <c r="I43" s="3" t="s">
        <v>125</v>
      </c>
      <c r="J43" s="3" t="s">
        <v>31</v>
      </c>
      <c r="K43" s="3" t="s">
        <v>304</v>
      </c>
      <c r="L43" s="6">
        <v>141</v>
      </c>
      <c r="M43" s="5">
        <v>137.2</v>
      </c>
    </row>
    <row r="44" spans="1:13" ht="15.75">
      <c r="A44" s="1" t="s">
        <v>121</v>
      </c>
      <c r="B44" s="1">
        <v>257</v>
      </c>
      <c r="C44" s="1">
        <v>257</v>
      </c>
      <c r="D44" s="1">
        <v>119</v>
      </c>
      <c r="E44" s="1">
        <v>253</v>
      </c>
      <c r="F44" s="1">
        <v>253</v>
      </c>
      <c r="G44" s="1">
        <v>38</v>
      </c>
      <c r="I44" s="3" t="s">
        <v>126</v>
      </c>
      <c r="J44" s="3" t="s">
        <v>31</v>
      </c>
      <c r="K44" s="3" t="s">
        <v>304</v>
      </c>
      <c r="L44" s="6">
        <v>948.3</v>
      </c>
      <c r="M44" s="5">
        <v>141.7</v>
      </c>
    </row>
    <row r="45" spans="1:13" ht="15.75">
      <c r="A45" s="1" t="s">
        <v>122</v>
      </c>
      <c r="B45" s="1">
        <v>396</v>
      </c>
      <c r="C45" s="1">
        <v>357</v>
      </c>
      <c r="D45" s="1">
        <v>161</v>
      </c>
      <c r="E45" s="1">
        <v>187</v>
      </c>
      <c r="F45" s="1">
        <v>187</v>
      </c>
      <c r="G45" s="1">
        <v>34</v>
      </c>
      <c r="I45" s="3" t="s">
        <v>127</v>
      </c>
      <c r="J45" s="3" t="s">
        <v>31</v>
      </c>
      <c r="K45" s="3" t="s">
        <v>304</v>
      </c>
      <c r="L45" s="6">
        <v>468.5</v>
      </c>
      <c r="M45" s="5">
        <v>79.8</v>
      </c>
    </row>
    <row r="46" spans="1:13" ht="15.75">
      <c r="A46" s="1" t="s">
        <v>123</v>
      </c>
      <c r="B46" s="1">
        <v>306</v>
      </c>
      <c r="C46" s="1">
        <v>309</v>
      </c>
      <c r="D46" s="1">
        <v>108</v>
      </c>
      <c r="E46" s="1">
        <v>329</v>
      </c>
      <c r="F46" s="1">
        <v>329</v>
      </c>
      <c r="G46" s="1">
        <v>145</v>
      </c>
      <c r="I46" s="3" t="s">
        <v>128</v>
      </c>
      <c r="J46" s="3" t="s">
        <v>31</v>
      </c>
      <c r="K46" s="3" t="s">
        <v>304</v>
      </c>
      <c r="L46" s="6">
        <v>4376.4</v>
      </c>
      <c r="M46" s="5">
        <v>330.8</v>
      </c>
    </row>
    <row r="47" spans="1:13" ht="15.75">
      <c r="A47" s="1" t="s">
        <v>124</v>
      </c>
      <c r="B47" s="1">
        <v>187</v>
      </c>
      <c r="C47" s="1">
        <v>391</v>
      </c>
      <c r="D47" s="1">
        <v>185</v>
      </c>
      <c r="E47" s="1">
        <v>157</v>
      </c>
      <c r="F47" s="1">
        <v>167</v>
      </c>
      <c r="G47" s="1">
        <v>96</v>
      </c>
      <c r="I47" s="3" t="s">
        <v>129</v>
      </c>
      <c r="J47" s="3" t="s">
        <v>31</v>
      </c>
      <c r="K47" s="3" t="s">
        <v>304</v>
      </c>
      <c r="L47" s="6">
        <v>2934.9</v>
      </c>
      <c r="M47" s="5">
        <v>267.2</v>
      </c>
    </row>
    <row r="48" spans="1:13" ht="15.75">
      <c r="A48" s="1" t="s">
        <v>125</v>
      </c>
      <c r="B48" s="1">
        <v>23</v>
      </c>
      <c r="C48" s="1">
        <v>12</v>
      </c>
      <c r="D48" s="1">
        <v>6</v>
      </c>
      <c r="E48" s="1">
        <v>133</v>
      </c>
      <c r="F48" s="1">
        <v>127</v>
      </c>
      <c r="G48" s="1">
        <v>50</v>
      </c>
      <c r="I48" s="3" t="s">
        <v>132</v>
      </c>
      <c r="J48" s="3" t="s">
        <v>31</v>
      </c>
      <c r="K48" s="3" t="s">
        <v>304</v>
      </c>
      <c r="L48" s="6">
        <v>534.1</v>
      </c>
      <c r="M48" s="5">
        <v>56.2</v>
      </c>
    </row>
    <row r="49" spans="1:13" ht="15.75">
      <c r="A49" s="1" t="s">
        <v>126</v>
      </c>
      <c r="B49" s="1">
        <v>143</v>
      </c>
      <c r="C49" s="1">
        <v>143</v>
      </c>
      <c r="D49" s="1">
        <v>60</v>
      </c>
      <c r="E49" s="1">
        <v>157</v>
      </c>
      <c r="F49" s="1">
        <v>157</v>
      </c>
      <c r="G49" s="1">
        <v>38</v>
      </c>
      <c r="I49" s="3" t="s">
        <v>133</v>
      </c>
      <c r="J49" s="3" t="s">
        <v>31</v>
      </c>
      <c r="K49" s="3" t="s">
        <v>304</v>
      </c>
      <c r="L49" s="6">
        <v>588.8</v>
      </c>
      <c r="M49" s="5">
        <v>34.9</v>
      </c>
    </row>
    <row r="50" spans="1:13" ht="15.75">
      <c r="A50" s="1" t="s">
        <v>127</v>
      </c>
      <c r="B50" s="1">
        <v>67</v>
      </c>
      <c r="C50" s="1">
        <v>67</v>
      </c>
      <c r="D50" s="1">
        <v>19</v>
      </c>
      <c r="E50" s="1">
        <v>142</v>
      </c>
      <c r="F50" s="1">
        <v>120</v>
      </c>
      <c r="G50" s="1">
        <v>62</v>
      </c>
      <c r="I50" s="3" t="s">
        <v>135</v>
      </c>
      <c r="J50" s="3" t="s">
        <v>31</v>
      </c>
      <c r="K50" s="3" t="s">
        <v>304</v>
      </c>
      <c r="L50" s="6">
        <v>2379.2</v>
      </c>
      <c r="M50" s="5">
        <v>139.7</v>
      </c>
    </row>
    <row r="51" spans="1:13" ht="15.75">
      <c r="A51" s="1" t="s">
        <v>128</v>
      </c>
      <c r="B51" s="1">
        <v>605</v>
      </c>
      <c r="C51" s="1">
        <v>605</v>
      </c>
      <c r="D51" s="1">
        <v>178</v>
      </c>
      <c r="E51" s="1">
        <v>686</v>
      </c>
      <c r="F51" s="1">
        <v>686</v>
      </c>
      <c r="G51" s="1">
        <v>291</v>
      </c>
      <c r="I51" s="3" t="s">
        <v>136</v>
      </c>
      <c r="J51" s="3" t="s">
        <v>31</v>
      </c>
      <c r="K51" s="3" t="s">
        <v>304</v>
      </c>
      <c r="L51" s="6">
        <v>3003.4</v>
      </c>
      <c r="M51" s="5">
        <v>61.2</v>
      </c>
    </row>
    <row r="52" spans="1:13" ht="15.75">
      <c r="A52" s="1" t="s">
        <v>129</v>
      </c>
      <c r="B52" s="1">
        <v>628</v>
      </c>
      <c r="C52" s="1">
        <v>617</v>
      </c>
      <c r="D52" s="1">
        <v>377</v>
      </c>
      <c r="E52" s="1">
        <v>464</v>
      </c>
      <c r="F52" s="1">
        <v>464</v>
      </c>
      <c r="G52" s="1">
        <v>52</v>
      </c>
      <c r="I52" s="3" t="s">
        <v>137</v>
      </c>
      <c r="J52" s="3" t="s">
        <v>31</v>
      </c>
      <c r="K52" s="3" t="s">
        <v>304</v>
      </c>
      <c r="L52" s="6">
        <v>832.1</v>
      </c>
      <c r="M52" s="5">
        <v>70.6</v>
      </c>
    </row>
    <row r="53" spans="1:13" ht="15.75">
      <c r="A53" s="1" t="s">
        <v>130</v>
      </c>
      <c r="B53" s="1">
        <v>142</v>
      </c>
      <c r="C53" s="1">
        <v>142</v>
      </c>
      <c r="D53" s="1">
        <v>57</v>
      </c>
      <c r="E53" s="1">
        <v>69</v>
      </c>
      <c r="F53" s="1">
        <v>69</v>
      </c>
      <c r="G53" s="1">
        <v>35</v>
      </c>
      <c r="I53" s="3" t="s">
        <v>138</v>
      </c>
      <c r="J53" s="3" t="s">
        <v>31</v>
      </c>
      <c r="K53" s="3" t="s">
        <v>304</v>
      </c>
      <c r="L53" s="6">
        <v>428.3</v>
      </c>
      <c r="M53" s="5">
        <v>122.2</v>
      </c>
    </row>
    <row r="54" spans="1:13" ht="15.75">
      <c r="A54" s="1" t="s">
        <v>131</v>
      </c>
      <c r="B54" s="1">
        <v>79</v>
      </c>
      <c r="C54" s="1">
        <v>77</v>
      </c>
      <c r="D54" s="1">
        <v>60</v>
      </c>
      <c r="E54" s="1">
        <v>44</v>
      </c>
      <c r="F54" s="1">
        <v>39</v>
      </c>
      <c r="G54" s="1">
        <v>21</v>
      </c>
      <c r="I54" s="3" t="s">
        <v>139</v>
      </c>
      <c r="J54" s="3" t="s">
        <v>31</v>
      </c>
      <c r="K54" s="3" t="s">
        <v>304</v>
      </c>
      <c r="L54" s="6">
        <v>494.8</v>
      </c>
      <c r="M54" s="5">
        <v>154.9</v>
      </c>
    </row>
    <row r="55" spans="1:13" ht="15.75">
      <c r="A55" s="1" t="s">
        <v>132</v>
      </c>
      <c r="B55" s="1">
        <v>3</v>
      </c>
      <c r="C55" s="1">
        <v>2</v>
      </c>
      <c r="D55" s="1">
        <v>2</v>
      </c>
      <c r="E55" s="1">
        <v>13</v>
      </c>
      <c r="F55" s="1">
        <v>12</v>
      </c>
      <c r="G55" s="1">
        <v>1</v>
      </c>
      <c r="I55" s="3" t="s">
        <v>140</v>
      </c>
      <c r="J55" s="3" t="s">
        <v>31</v>
      </c>
      <c r="K55" s="3" t="s">
        <v>304</v>
      </c>
      <c r="L55" s="6">
        <v>791.9</v>
      </c>
      <c r="M55" s="5">
        <v>23.9</v>
      </c>
    </row>
    <row r="56" spans="1:13" ht="15.75">
      <c r="A56" s="1" t="s">
        <v>133</v>
      </c>
      <c r="B56" s="1">
        <v>75</v>
      </c>
      <c r="C56" s="1">
        <v>96</v>
      </c>
      <c r="D56" s="1">
        <v>43</v>
      </c>
      <c r="E56" s="1">
        <v>31</v>
      </c>
      <c r="F56" s="1">
        <v>31</v>
      </c>
      <c r="G56" s="1">
        <v>3</v>
      </c>
      <c r="I56" s="3" t="s">
        <v>141</v>
      </c>
      <c r="J56" s="3" t="s">
        <v>31</v>
      </c>
      <c r="K56" s="3" t="s">
        <v>304</v>
      </c>
      <c r="L56" s="6">
        <v>628.5</v>
      </c>
      <c r="M56" s="5">
        <v>45.6</v>
      </c>
    </row>
    <row r="57" spans="1:13" ht="15.75">
      <c r="A57" s="1" t="s">
        <v>134</v>
      </c>
      <c r="B57" s="1">
        <v>372</v>
      </c>
      <c r="C57" s="1">
        <v>265</v>
      </c>
      <c r="D57" s="1">
        <v>124</v>
      </c>
      <c r="E57" s="1">
        <v>218</v>
      </c>
      <c r="F57" s="1">
        <v>218</v>
      </c>
      <c r="G57" s="1">
        <v>73</v>
      </c>
      <c r="I57" s="3" t="s">
        <v>142</v>
      </c>
      <c r="J57" s="3" t="s">
        <v>31</v>
      </c>
      <c r="K57" s="3" t="s">
        <v>304</v>
      </c>
      <c r="L57" s="6">
        <v>0</v>
      </c>
      <c r="M57" s="5">
        <v>282.4</v>
      </c>
    </row>
    <row r="58" spans="1:13" ht="15.75">
      <c r="A58" s="1" t="s">
        <v>135</v>
      </c>
      <c r="B58" s="1">
        <v>57</v>
      </c>
      <c r="C58" s="1">
        <v>30</v>
      </c>
      <c r="D58" s="1">
        <v>20</v>
      </c>
      <c r="E58" s="1">
        <v>0</v>
      </c>
      <c r="F58" s="1">
        <v>0</v>
      </c>
      <c r="G58" s="1">
        <v>0</v>
      </c>
      <c r="I58" s="3" t="s">
        <v>143</v>
      </c>
      <c r="J58" s="3" t="s">
        <v>31</v>
      </c>
      <c r="K58" s="3" t="s">
        <v>304</v>
      </c>
      <c r="L58" s="6">
        <v>314</v>
      </c>
      <c r="M58" s="5">
        <v>87.6</v>
      </c>
    </row>
    <row r="59" spans="1:13" ht="15.75">
      <c r="A59" s="1" t="s">
        <v>136</v>
      </c>
      <c r="B59" s="1">
        <v>464</v>
      </c>
      <c r="C59" s="1">
        <v>454</v>
      </c>
      <c r="D59" s="1">
        <v>272</v>
      </c>
      <c r="E59" s="1">
        <v>63</v>
      </c>
      <c r="F59" s="1">
        <v>62</v>
      </c>
      <c r="G59" s="1">
        <v>15</v>
      </c>
      <c r="I59" s="3" t="s">
        <v>144</v>
      </c>
      <c r="J59" s="3" t="s">
        <v>31</v>
      </c>
      <c r="K59" s="3" t="s">
        <v>304</v>
      </c>
      <c r="L59" s="6">
        <v>1396.8</v>
      </c>
      <c r="M59" s="5">
        <v>38.5</v>
      </c>
    </row>
    <row r="60" spans="1:13" ht="15.75">
      <c r="A60" s="1" t="s">
        <v>137</v>
      </c>
      <c r="B60" s="1">
        <v>172</v>
      </c>
      <c r="C60" s="1">
        <v>171</v>
      </c>
      <c r="D60" s="1">
        <v>106</v>
      </c>
      <c r="E60" s="1">
        <v>76</v>
      </c>
      <c r="F60" s="1">
        <v>69</v>
      </c>
      <c r="G60" s="1">
        <v>29</v>
      </c>
      <c r="I60" s="3" t="s">
        <v>145</v>
      </c>
      <c r="J60" s="3" t="s">
        <v>31</v>
      </c>
      <c r="K60" s="3" t="s">
        <v>304</v>
      </c>
      <c r="L60" s="6">
        <v>498.4</v>
      </c>
      <c r="M60" s="5">
        <v>4.8</v>
      </c>
    </row>
    <row r="61" spans="1:13" ht="15.75">
      <c r="A61" s="1" t="s">
        <v>138</v>
      </c>
      <c r="B61" s="1">
        <v>60</v>
      </c>
      <c r="C61" s="1">
        <v>66</v>
      </c>
      <c r="D61" s="1">
        <v>22</v>
      </c>
      <c r="E61" s="1">
        <v>104</v>
      </c>
      <c r="F61" s="1">
        <v>142</v>
      </c>
      <c r="G61" s="1">
        <v>49</v>
      </c>
      <c r="I61" s="3" t="s">
        <v>146</v>
      </c>
      <c r="J61" s="3" t="s">
        <v>31</v>
      </c>
      <c r="K61" s="3" t="s">
        <v>304</v>
      </c>
      <c r="L61" s="6">
        <v>1035.4</v>
      </c>
      <c r="M61" s="5">
        <v>6.1</v>
      </c>
    </row>
    <row r="62" spans="1:13" ht="15.75">
      <c r="A62" s="1" t="s">
        <v>139</v>
      </c>
      <c r="B62" s="1">
        <v>78</v>
      </c>
      <c r="C62" s="1">
        <v>78</v>
      </c>
      <c r="D62" s="1">
        <v>0</v>
      </c>
      <c r="E62" s="1">
        <v>142</v>
      </c>
      <c r="F62" s="1">
        <v>142</v>
      </c>
      <c r="G62" s="1">
        <v>12</v>
      </c>
      <c r="I62" s="3" t="s">
        <v>147</v>
      </c>
      <c r="J62" s="3" t="s">
        <v>31</v>
      </c>
      <c r="K62" s="3" t="s">
        <v>304</v>
      </c>
      <c r="L62" s="6">
        <v>256.3</v>
      </c>
      <c r="M62" s="5">
        <v>35</v>
      </c>
    </row>
    <row r="63" spans="1:13" ht="15.75">
      <c r="A63" s="1" t="s">
        <v>140</v>
      </c>
      <c r="B63" s="1">
        <v>99</v>
      </c>
      <c r="C63" s="1">
        <v>98</v>
      </c>
      <c r="D63" s="1">
        <v>27</v>
      </c>
      <c r="E63" s="1">
        <v>23</v>
      </c>
      <c r="F63" s="1">
        <v>25</v>
      </c>
      <c r="G63" s="1">
        <v>1</v>
      </c>
      <c r="I63" s="3" t="s">
        <v>148</v>
      </c>
      <c r="J63" s="3" t="s">
        <v>31</v>
      </c>
      <c r="K63" s="3" t="s">
        <v>304</v>
      </c>
      <c r="L63" s="6">
        <v>557.3</v>
      </c>
      <c r="M63" s="5">
        <v>25.7</v>
      </c>
    </row>
    <row r="64" spans="1:13" ht="15.75">
      <c r="A64" s="1" t="s">
        <v>141</v>
      </c>
      <c r="B64" s="1">
        <v>98</v>
      </c>
      <c r="C64" s="1">
        <v>90</v>
      </c>
      <c r="D64" s="1">
        <v>39</v>
      </c>
      <c r="E64" s="1">
        <v>46</v>
      </c>
      <c r="F64" s="1">
        <v>42</v>
      </c>
      <c r="G64" s="1">
        <v>6</v>
      </c>
      <c r="I64" s="3" t="s">
        <v>149</v>
      </c>
      <c r="J64" s="3" t="s">
        <v>31</v>
      </c>
      <c r="K64" s="3" t="s">
        <v>304</v>
      </c>
      <c r="L64" s="6">
        <v>339.6</v>
      </c>
      <c r="M64" s="5">
        <v>0.3</v>
      </c>
    </row>
    <row r="65" spans="1:13" ht="15.75">
      <c r="A65" s="1" t="s">
        <v>142</v>
      </c>
      <c r="B65" s="1">
        <v>0</v>
      </c>
      <c r="C65" s="1">
        <v>9</v>
      </c>
      <c r="D65" s="1">
        <v>0</v>
      </c>
      <c r="E65" s="1">
        <v>303</v>
      </c>
      <c r="F65" s="1">
        <v>121</v>
      </c>
      <c r="G65" s="1">
        <v>15</v>
      </c>
      <c r="I65" s="3" t="s">
        <v>150</v>
      </c>
      <c r="J65" s="3" t="s">
        <v>31</v>
      </c>
      <c r="K65" s="3" t="s">
        <v>304</v>
      </c>
      <c r="L65" s="6">
        <v>302.4</v>
      </c>
      <c r="M65" s="5">
        <v>44.3</v>
      </c>
    </row>
    <row r="66" spans="1:13" ht="15.75">
      <c r="A66" s="1" t="s">
        <v>143</v>
      </c>
      <c r="B66" s="1">
        <v>60</v>
      </c>
      <c r="C66" s="1">
        <v>54</v>
      </c>
      <c r="D66" s="1">
        <v>9</v>
      </c>
      <c r="E66" s="1">
        <v>85</v>
      </c>
      <c r="F66" s="1">
        <v>77</v>
      </c>
      <c r="G66" s="1">
        <v>13</v>
      </c>
      <c r="I66" s="3" t="s">
        <v>151</v>
      </c>
      <c r="J66" s="3" t="s">
        <v>31</v>
      </c>
      <c r="K66" s="3" t="s">
        <v>304</v>
      </c>
      <c r="L66" s="6">
        <v>925.5</v>
      </c>
      <c r="M66" s="5">
        <v>110.8</v>
      </c>
    </row>
    <row r="67" spans="1:13" ht="15.75">
      <c r="A67" s="1" t="s">
        <v>144</v>
      </c>
      <c r="B67" s="1">
        <v>196</v>
      </c>
      <c r="C67" s="1">
        <v>172</v>
      </c>
      <c r="D67" s="1">
        <v>68</v>
      </c>
      <c r="E67" s="1">
        <v>71</v>
      </c>
      <c r="F67" s="1">
        <v>71</v>
      </c>
      <c r="G67" s="1">
        <v>7</v>
      </c>
      <c r="I67" s="3" t="s">
        <v>152</v>
      </c>
      <c r="J67" s="3" t="s">
        <v>31</v>
      </c>
      <c r="K67" s="3" t="s">
        <v>304</v>
      </c>
      <c r="L67" s="6">
        <v>740.7</v>
      </c>
      <c r="M67" s="5">
        <v>71.8</v>
      </c>
    </row>
    <row r="68" spans="1:13" ht="15.75">
      <c r="A68" s="1" t="s">
        <v>145</v>
      </c>
      <c r="B68" s="1">
        <v>63</v>
      </c>
      <c r="C68" s="1">
        <v>63</v>
      </c>
      <c r="D68" s="1">
        <v>10</v>
      </c>
      <c r="E68" s="1">
        <v>8</v>
      </c>
      <c r="F68" s="1">
        <v>8</v>
      </c>
      <c r="G68" s="1">
        <v>0</v>
      </c>
      <c r="I68" s="3" t="s">
        <v>154</v>
      </c>
      <c r="J68" s="3" t="s">
        <v>31</v>
      </c>
      <c r="K68" s="3" t="s">
        <v>304</v>
      </c>
      <c r="L68" s="6">
        <v>531.5</v>
      </c>
      <c r="M68" s="5">
        <v>68.6</v>
      </c>
    </row>
    <row r="69" spans="1:13" ht="15.75">
      <c r="A69" s="1" t="s">
        <v>146</v>
      </c>
      <c r="B69" s="1">
        <v>174</v>
      </c>
      <c r="C69" s="1">
        <v>174</v>
      </c>
      <c r="D69" s="1">
        <v>153</v>
      </c>
      <c r="E69" s="1">
        <v>10</v>
      </c>
      <c r="F69" s="1">
        <v>11</v>
      </c>
      <c r="G69" s="1">
        <v>1</v>
      </c>
      <c r="I69" s="3" t="s">
        <v>156</v>
      </c>
      <c r="J69" s="3" t="s">
        <v>31</v>
      </c>
      <c r="K69" s="3" t="s">
        <v>304</v>
      </c>
      <c r="L69" s="6">
        <v>2553.6</v>
      </c>
      <c r="M69" s="5">
        <v>204.7</v>
      </c>
    </row>
    <row r="70" spans="1:13" ht="15.75">
      <c r="A70" s="1" t="s">
        <v>147</v>
      </c>
      <c r="B70" s="1">
        <v>42</v>
      </c>
      <c r="C70" s="1">
        <v>42</v>
      </c>
      <c r="D70" s="1">
        <v>4</v>
      </c>
      <c r="E70" s="1">
        <v>70</v>
      </c>
      <c r="F70" s="1">
        <v>70</v>
      </c>
      <c r="G70" s="1">
        <v>14</v>
      </c>
      <c r="I70" s="3" t="s">
        <v>157</v>
      </c>
      <c r="J70" s="3" t="s">
        <v>31</v>
      </c>
      <c r="K70" s="3" t="s">
        <v>304</v>
      </c>
      <c r="L70" s="6">
        <v>1185.2</v>
      </c>
      <c r="M70" s="5">
        <v>72.5</v>
      </c>
    </row>
    <row r="71" spans="1:13" ht="15.75">
      <c r="A71" s="1" t="s">
        <v>148</v>
      </c>
      <c r="B71" s="1">
        <v>59</v>
      </c>
      <c r="C71" s="1">
        <v>60</v>
      </c>
      <c r="D71" s="1">
        <v>16</v>
      </c>
      <c r="E71" s="1">
        <v>27</v>
      </c>
      <c r="F71" s="1">
        <v>27</v>
      </c>
      <c r="G71" s="1">
        <v>0</v>
      </c>
      <c r="I71" s="3" t="s">
        <v>158</v>
      </c>
      <c r="J71" s="3" t="s">
        <v>31</v>
      </c>
      <c r="K71" s="3" t="s">
        <v>304</v>
      </c>
      <c r="L71" s="6">
        <v>686</v>
      </c>
      <c r="M71" s="5">
        <v>55.3</v>
      </c>
    </row>
    <row r="72" spans="1:13" ht="15.75">
      <c r="A72" s="1" t="s">
        <v>149</v>
      </c>
      <c r="B72" s="1">
        <v>44</v>
      </c>
      <c r="C72" s="1">
        <v>43</v>
      </c>
      <c r="D72" s="1">
        <v>23</v>
      </c>
      <c r="E72" s="1">
        <v>0</v>
      </c>
      <c r="F72" s="1">
        <v>2</v>
      </c>
      <c r="G72" s="1">
        <v>0</v>
      </c>
      <c r="I72" s="3" t="s">
        <v>159</v>
      </c>
      <c r="J72" s="3" t="s">
        <v>31</v>
      </c>
      <c r="K72" s="3" t="s">
        <v>304</v>
      </c>
      <c r="L72" s="6">
        <v>1859</v>
      </c>
      <c r="M72" s="5">
        <v>184.4</v>
      </c>
    </row>
    <row r="73" spans="1:13" ht="15.75">
      <c r="A73" s="1" t="s">
        <v>150</v>
      </c>
      <c r="B73" s="1">
        <v>52</v>
      </c>
      <c r="C73" s="1">
        <v>58</v>
      </c>
      <c r="D73" s="1">
        <v>27</v>
      </c>
      <c r="E73" s="1">
        <v>56</v>
      </c>
      <c r="F73" s="1">
        <v>56</v>
      </c>
      <c r="G73" s="1">
        <v>5</v>
      </c>
      <c r="I73" s="3" t="s">
        <v>160</v>
      </c>
      <c r="J73" s="3" t="s">
        <v>31</v>
      </c>
      <c r="K73" s="3" t="s">
        <v>304</v>
      </c>
      <c r="L73" s="6">
        <v>595</v>
      </c>
      <c r="M73" s="5">
        <v>111.9</v>
      </c>
    </row>
    <row r="74" spans="1:13" ht="15.75">
      <c r="A74" s="1" t="s">
        <v>151</v>
      </c>
      <c r="B74" s="1">
        <v>200</v>
      </c>
      <c r="C74" s="1">
        <v>119</v>
      </c>
      <c r="D74" s="1">
        <v>11</v>
      </c>
      <c r="E74" s="1">
        <v>105</v>
      </c>
      <c r="F74" s="1">
        <v>105</v>
      </c>
      <c r="G74" s="1">
        <v>1</v>
      </c>
      <c r="I74" s="3" t="s">
        <v>161</v>
      </c>
      <c r="J74" s="3" t="s">
        <v>31</v>
      </c>
      <c r="K74" s="3" t="s">
        <v>304</v>
      </c>
      <c r="L74" s="6">
        <v>504.2</v>
      </c>
      <c r="M74" s="5">
        <v>103.2</v>
      </c>
    </row>
    <row r="75" spans="1:13" ht="15.75">
      <c r="A75" s="1" t="s">
        <v>152</v>
      </c>
      <c r="B75" s="1">
        <v>134</v>
      </c>
      <c r="C75" s="1">
        <v>134</v>
      </c>
      <c r="D75" s="1">
        <v>54</v>
      </c>
      <c r="E75" s="1">
        <v>89</v>
      </c>
      <c r="F75" s="1">
        <v>89</v>
      </c>
      <c r="G75" s="1">
        <v>27</v>
      </c>
      <c r="I75" s="3" t="s">
        <v>162</v>
      </c>
      <c r="J75" s="3" t="s">
        <v>31</v>
      </c>
      <c r="K75" s="3" t="s">
        <v>304</v>
      </c>
      <c r="L75" s="6">
        <v>624.4</v>
      </c>
      <c r="M75" s="5">
        <v>18.7</v>
      </c>
    </row>
    <row r="76" spans="1:13" ht="15.75">
      <c r="A76" s="1" t="s">
        <v>153</v>
      </c>
      <c r="B76" s="1">
        <v>72</v>
      </c>
      <c r="C76" s="1">
        <v>66</v>
      </c>
      <c r="D76" s="1">
        <v>19</v>
      </c>
      <c r="E76" s="1">
        <v>38</v>
      </c>
      <c r="F76" s="1">
        <v>31</v>
      </c>
      <c r="G76" s="1">
        <v>17</v>
      </c>
      <c r="I76" s="3" t="s">
        <v>163</v>
      </c>
      <c r="J76" s="3" t="s">
        <v>31</v>
      </c>
      <c r="K76" s="3" t="s">
        <v>304</v>
      </c>
      <c r="L76" s="6">
        <v>61.4</v>
      </c>
      <c r="M76" s="5">
        <v>52.7</v>
      </c>
    </row>
    <row r="77" spans="1:13" ht="15.75">
      <c r="A77" s="1" t="s">
        <v>154</v>
      </c>
      <c r="B77" s="1">
        <v>10</v>
      </c>
      <c r="C77" s="1">
        <v>9</v>
      </c>
      <c r="D77" s="1">
        <v>1</v>
      </c>
      <c r="E77" s="1">
        <v>36</v>
      </c>
      <c r="F77" s="1">
        <v>44</v>
      </c>
      <c r="G77" s="1">
        <v>21</v>
      </c>
      <c r="I77" s="3" t="s">
        <v>164</v>
      </c>
      <c r="J77" s="3" t="s">
        <v>31</v>
      </c>
      <c r="K77" s="3" t="s">
        <v>304</v>
      </c>
      <c r="L77" s="6">
        <v>533.8</v>
      </c>
      <c r="M77" s="5">
        <v>70.4</v>
      </c>
    </row>
    <row r="78" spans="1:13" ht="15.75">
      <c r="A78" s="1" t="s">
        <v>155</v>
      </c>
      <c r="B78" s="1">
        <v>342</v>
      </c>
      <c r="C78" s="1">
        <v>279</v>
      </c>
      <c r="D78" s="1">
        <v>106</v>
      </c>
      <c r="E78" s="1">
        <v>219</v>
      </c>
      <c r="F78" s="1">
        <v>214</v>
      </c>
      <c r="G78" s="1">
        <v>94</v>
      </c>
      <c r="I78" s="3" t="s">
        <v>166</v>
      </c>
      <c r="J78" s="3" t="s">
        <v>31</v>
      </c>
      <c r="K78" s="3" t="s">
        <v>304</v>
      </c>
      <c r="L78" s="6">
        <v>3707.8</v>
      </c>
      <c r="M78" s="5">
        <v>151.9</v>
      </c>
    </row>
    <row r="79" spans="1:13" ht="15.75">
      <c r="A79" s="1" t="s">
        <v>156</v>
      </c>
      <c r="B79" s="1">
        <v>77</v>
      </c>
      <c r="C79" s="1">
        <v>77</v>
      </c>
      <c r="D79" s="1">
        <v>64</v>
      </c>
      <c r="E79" s="1">
        <v>71</v>
      </c>
      <c r="F79" s="1">
        <v>67</v>
      </c>
      <c r="G79" s="1">
        <v>20</v>
      </c>
      <c r="I79" s="3" t="s">
        <v>167</v>
      </c>
      <c r="J79" s="3" t="s">
        <v>31</v>
      </c>
      <c r="K79" s="3" t="s">
        <v>304</v>
      </c>
      <c r="L79" s="6">
        <v>714.3</v>
      </c>
      <c r="M79" s="5">
        <v>342.6</v>
      </c>
    </row>
    <row r="80" spans="1:13" ht="15.75">
      <c r="A80" s="1" t="s">
        <v>157</v>
      </c>
      <c r="B80" s="1">
        <v>231</v>
      </c>
      <c r="C80" s="1">
        <v>231</v>
      </c>
      <c r="D80" s="1">
        <v>125</v>
      </c>
      <c r="E80" s="1">
        <v>78</v>
      </c>
      <c r="F80" s="1">
        <v>78</v>
      </c>
      <c r="G80" s="1">
        <v>17</v>
      </c>
      <c r="I80" s="3" t="s">
        <v>168</v>
      </c>
      <c r="J80" s="3" t="s">
        <v>31</v>
      </c>
      <c r="K80" s="3" t="s">
        <v>304</v>
      </c>
      <c r="L80" s="6">
        <v>219.3</v>
      </c>
      <c r="M80" s="5">
        <v>415.8</v>
      </c>
    </row>
    <row r="81" spans="1:13" ht="15.75">
      <c r="A81" s="1" t="s">
        <v>158</v>
      </c>
      <c r="B81" s="1">
        <v>125</v>
      </c>
      <c r="C81" s="1">
        <v>110</v>
      </c>
      <c r="D81" s="1">
        <v>96</v>
      </c>
      <c r="E81" s="1">
        <v>83</v>
      </c>
      <c r="F81" s="1">
        <v>79</v>
      </c>
      <c r="G81" s="1">
        <v>5</v>
      </c>
      <c r="I81" s="3" t="s">
        <v>169</v>
      </c>
      <c r="J81" s="3" t="s">
        <v>31</v>
      </c>
      <c r="K81" s="3" t="s">
        <v>304</v>
      </c>
      <c r="L81" s="6">
        <v>436.4</v>
      </c>
      <c r="M81" s="5">
        <v>198.5</v>
      </c>
    </row>
    <row r="82" spans="1:13" ht="15.75">
      <c r="A82" s="1" t="s">
        <v>159</v>
      </c>
      <c r="B82" s="1">
        <v>395</v>
      </c>
      <c r="C82" s="1">
        <v>395</v>
      </c>
      <c r="D82" s="1">
        <v>152</v>
      </c>
      <c r="E82" s="1">
        <v>282</v>
      </c>
      <c r="F82" s="1">
        <v>282</v>
      </c>
      <c r="G82" s="1">
        <v>56</v>
      </c>
      <c r="I82" s="3" t="s">
        <v>170</v>
      </c>
      <c r="J82" s="3" t="s">
        <v>31</v>
      </c>
      <c r="K82" s="3" t="s">
        <v>304</v>
      </c>
      <c r="L82" s="6">
        <v>219.7</v>
      </c>
      <c r="M82" s="5">
        <v>13.5</v>
      </c>
    </row>
    <row r="83" spans="1:13" ht="15.75">
      <c r="A83" s="1" t="s">
        <v>160</v>
      </c>
      <c r="B83" s="1">
        <v>87</v>
      </c>
      <c r="C83" s="1">
        <v>92</v>
      </c>
      <c r="D83" s="1">
        <v>48</v>
      </c>
      <c r="E83" s="1">
        <v>85</v>
      </c>
      <c r="F83" s="1">
        <v>88</v>
      </c>
      <c r="G83" s="1">
        <v>60</v>
      </c>
      <c r="I83" s="3" t="s">
        <v>171</v>
      </c>
      <c r="J83" s="3" t="s">
        <v>31</v>
      </c>
      <c r="K83" s="3" t="s">
        <v>304</v>
      </c>
      <c r="L83" s="6">
        <v>4474.9</v>
      </c>
      <c r="M83" s="5">
        <v>257.7</v>
      </c>
    </row>
    <row r="84" spans="1:13" ht="15.75">
      <c r="A84" s="1" t="s">
        <v>161</v>
      </c>
      <c r="B84" s="1">
        <v>83</v>
      </c>
      <c r="C84" s="1">
        <v>83</v>
      </c>
      <c r="D84" s="1">
        <v>24</v>
      </c>
      <c r="E84" s="1">
        <v>115</v>
      </c>
      <c r="F84" s="1">
        <v>115</v>
      </c>
      <c r="G84" s="1">
        <v>2</v>
      </c>
      <c r="I84" s="3" t="s">
        <v>172</v>
      </c>
      <c r="J84" s="3" t="s">
        <v>31</v>
      </c>
      <c r="K84" s="3" t="s">
        <v>304</v>
      </c>
      <c r="L84" s="6">
        <v>257</v>
      </c>
      <c r="M84" s="5">
        <v>59.1</v>
      </c>
    </row>
    <row r="85" spans="1:13" ht="15.75">
      <c r="A85" s="1" t="s">
        <v>162</v>
      </c>
      <c r="B85" s="1">
        <v>113</v>
      </c>
      <c r="C85" s="1">
        <v>113</v>
      </c>
      <c r="D85" s="1">
        <v>35</v>
      </c>
      <c r="E85" s="1">
        <v>14</v>
      </c>
      <c r="F85" s="1">
        <v>3</v>
      </c>
      <c r="G85" s="1">
        <v>2</v>
      </c>
      <c r="I85" s="3" t="s">
        <v>173</v>
      </c>
      <c r="J85" s="3" t="s">
        <v>31</v>
      </c>
      <c r="K85" s="3" t="s">
        <v>304</v>
      </c>
      <c r="L85" s="6">
        <v>1487.1</v>
      </c>
      <c r="M85" s="5">
        <v>12.1</v>
      </c>
    </row>
    <row r="86" spans="1:13" ht="15.75">
      <c r="A86" s="1" t="s">
        <v>163</v>
      </c>
      <c r="B86" s="1">
        <v>13</v>
      </c>
      <c r="C86" s="1">
        <v>13</v>
      </c>
      <c r="D86" s="1">
        <v>9</v>
      </c>
      <c r="E86" s="1">
        <v>51</v>
      </c>
      <c r="F86" s="1">
        <v>48</v>
      </c>
      <c r="G86" s="1">
        <v>3</v>
      </c>
      <c r="I86" s="3" t="s">
        <v>174</v>
      </c>
      <c r="J86" s="3" t="s">
        <v>31</v>
      </c>
      <c r="K86" s="3" t="s">
        <v>304</v>
      </c>
      <c r="L86" s="6">
        <v>439.4</v>
      </c>
      <c r="M86" s="5">
        <v>47.4</v>
      </c>
    </row>
    <row r="87" spans="1:13" ht="15.75">
      <c r="A87" s="1" t="s">
        <v>164</v>
      </c>
      <c r="B87" s="1">
        <v>77</v>
      </c>
      <c r="C87" s="1">
        <v>56</v>
      </c>
      <c r="D87" s="1">
        <v>4</v>
      </c>
      <c r="E87" s="1">
        <v>91</v>
      </c>
      <c r="F87" s="1">
        <v>47</v>
      </c>
      <c r="G87" s="1">
        <v>18</v>
      </c>
      <c r="I87" s="3" t="s">
        <v>175</v>
      </c>
      <c r="J87" s="3" t="s">
        <v>31</v>
      </c>
      <c r="K87" s="3" t="s">
        <v>304</v>
      </c>
      <c r="L87" s="6">
        <v>1311.4</v>
      </c>
      <c r="M87" s="5">
        <v>48.2</v>
      </c>
    </row>
    <row r="88" spans="1:13" ht="15.75">
      <c r="A88" s="1" t="s">
        <v>165</v>
      </c>
      <c r="B88" s="1">
        <v>315</v>
      </c>
      <c r="C88" s="1">
        <v>280</v>
      </c>
      <c r="D88" s="1">
        <v>201</v>
      </c>
      <c r="E88" s="1">
        <v>188</v>
      </c>
      <c r="F88" s="1">
        <v>158</v>
      </c>
      <c r="G88" s="1">
        <v>105</v>
      </c>
      <c r="I88" s="3" t="s">
        <v>176</v>
      </c>
      <c r="J88" s="3" t="s">
        <v>31</v>
      </c>
      <c r="K88" s="3" t="s">
        <v>304</v>
      </c>
      <c r="L88" s="6">
        <v>1980.7</v>
      </c>
      <c r="M88" s="5">
        <v>16.1</v>
      </c>
    </row>
    <row r="89" spans="1:13" ht="15.75">
      <c r="A89" s="1" t="s">
        <v>166</v>
      </c>
      <c r="B89" s="1">
        <v>280</v>
      </c>
      <c r="C89" s="1">
        <v>255</v>
      </c>
      <c r="D89" s="1">
        <v>204</v>
      </c>
      <c r="E89" s="1">
        <v>865</v>
      </c>
      <c r="F89" s="1">
        <v>735</v>
      </c>
      <c r="G89" s="1">
        <v>564</v>
      </c>
      <c r="I89" s="3" t="s">
        <v>177</v>
      </c>
      <c r="J89" s="3" t="s">
        <v>31</v>
      </c>
      <c r="K89" s="3" t="s">
        <v>304</v>
      </c>
      <c r="L89" s="6">
        <v>806.1</v>
      </c>
      <c r="M89" s="5">
        <v>300</v>
      </c>
    </row>
    <row r="90" spans="1:13" ht="15.75">
      <c r="A90" s="1" t="s">
        <v>167</v>
      </c>
      <c r="B90" s="1">
        <v>130</v>
      </c>
      <c r="C90" s="1">
        <v>132</v>
      </c>
      <c r="D90" s="1">
        <v>70</v>
      </c>
      <c r="E90" s="1">
        <v>968</v>
      </c>
      <c r="F90" s="1">
        <v>810</v>
      </c>
      <c r="G90" s="1">
        <v>366</v>
      </c>
      <c r="I90" s="3" t="s">
        <v>178</v>
      </c>
      <c r="J90" s="3" t="s">
        <v>31</v>
      </c>
      <c r="K90" s="3" t="s">
        <v>304</v>
      </c>
      <c r="L90" s="6">
        <v>257.4</v>
      </c>
      <c r="M90" s="5">
        <v>11</v>
      </c>
    </row>
    <row r="91" spans="1:13" ht="15.75">
      <c r="A91" s="1" t="s">
        <v>168</v>
      </c>
      <c r="B91" s="1">
        <v>43</v>
      </c>
      <c r="C91" s="1">
        <v>40</v>
      </c>
      <c r="D91" s="1">
        <v>26</v>
      </c>
      <c r="E91" s="1">
        <v>10390</v>
      </c>
      <c r="F91" s="1">
        <v>10390</v>
      </c>
      <c r="G91" s="1">
        <v>9719</v>
      </c>
      <c r="I91" s="3" t="s">
        <v>180</v>
      </c>
      <c r="J91" s="3" t="s">
        <v>31</v>
      </c>
      <c r="K91" s="3" t="s">
        <v>304</v>
      </c>
      <c r="L91" s="6">
        <v>482.1</v>
      </c>
      <c r="M91" s="5">
        <v>4.4</v>
      </c>
    </row>
    <row r="92" spans="1:13" ht="15.75">
      <c r="A92" s="1" t="s">
        <v>169</v>
      </c>
      <c r="B92" s="1">
        <v>55</v>
      </c>
      <c r="C92" s="1">
        <v>54</v>
      </c>
      <c r="D92" s="1">
        <v>51</v>
      </c>
      <c r="E92" s="1">
        <v>167</v>
      </c>
      <c r="F92" s="1">
        <v>145</v>
      </c>
      <c r="G92" s="1">
        <v>14</v>
      </c>
      <c r="I92" s="3" t="s">
        <v>181</v>
      </c>
      <c r="J92" s="3" t="s">
        <v>31</v>
      </c>
      <c r="K92" s="3" t="s">
        <v>304</v>
      </c>
      <c r="L92" s="6">
        <v>215.6</v>
      </c>
      <c r="M92" s="5">
        <v>26.9</v>
      </c>
    </row>
    <row r="93" spans="1:13" ht="15.75">
      <c r="A93" s="1" t="s">
        <v>170</v>
      </c>
      <c r="B93" s="1">
        <v>36</v>
      </c>
      <c r="C93" s="1">
        <v>34</v>
      </c>
      <c r="D93" s="1">
        <v>8</v>
      </c>
      <c r="E93" s="1">
        <v>15</v>
      </c>
      <c r="F93" s="1">
        <v>10</v>
      </c>
      <c r="G93" s="1">
        <v>0</v>
      </c>
      <c r="I93" s="3" t="s">
        <v>182</v>
      </c>
      <c r="J93" s="3" t="s">
        <v>31</v>
      </c>
      <c r="K93" s="3" t="s">
        <v>304</v>
      </c>
      <c r="L93" s="6">
        <v>2172.4</v>
      </c>
      <c r="M93" s="5">
        <v>62.1</v>
      </c>
    </row>
    <row r="94" spans="1:13" ht="15.75">
      <c r="A94" s="1" t="s">
        <v>171</v>
      </c>
      <c r="B94" s="1">
        <v>812</v>
      </c>
      <c r="C94" s="1">
        <v>908</v>
      </c>
      <c r="D94" s="1">
        <v>709</v>
      </c>
      <c r="E94" s="1">
        <v>398</v>
      </c>
      <c r="F94" s="1">
        <v>389</v>
      </c>
      <c r="G94" s="1">
        <v>163</v>
      </c>
      <c r="I94" s="3" t="s">
        <v>183</v>
      </c>
      <c r="J94" s="3" t="s">
        <v>31</v>
      </c>
      <c r="K94" s="3" t="s">
        <v>304</v>
      </c>
      <c r="L94" s="6">
        <v>224.1</v>
      </c>
      <c r="M94" s="5">
        <v>0</v>
      </c>
    </row>
    <row r="95" spans="1:13" ht="15.75">
      <c r="A95" s="1" t="s">
        <v>172</v>
      </c>
      <c r="B95" s="1">
        <v>45</v>
      </c>
      <c r="C95" s="1">
        <v>54</v>
      </c>
      <c r="D95" s="1">
        <v>34</v>
      </c>
      <c r="E95" s="1">
        <v>65</v>
      </c>
      <c r="F95" s="1">
        <v>65</v>
      </c>
      <c r="G95" s="1">
        <v>10</v>
      </c>
      <c r="I95" s="3" t="s">
        <v>184</v>
      </c>
      <c r="J95" s="3" t="s">
        <v>31</v>
      </c>
      <c r="K95" s="3" t="s">
        <v>304</v>
      </c>
      <c r="L95" s="6">
        <v>356.2</v>
      </c>
      <c r="M95" s="5">
        <v>126.8</v>
      </c>
    </row>
    <row r="96" spans="1:13" ht="15.75">
      <c r="A96" s="1" t="s">
        <v>173</v>
      </c>
      <c r="B96" s="1">
        <v>225</v>
      </c>
      <c r="C96" s="1">
        <v>215</v>
      </c>
      <c r="D96" s="1">
        <v>36</v>
      </c>
      <c r="E96" s="1">
        <v>24</v>
      </c>
      <c r="F96" s="1">
        <v>20</v>
      </c>
      <c r="G96" s="1">
        <v>4</v>
      </c>
      <c r="I96" s="3" t="s">
        <v>186</v>
      </c>
      <c r="J96" s="3" t="s">
        <v>31</v>
      </c>
      <c r="K96" s="3" t="s">
        <v>304</v>
      </c>
      <c r="L96" s="6">
        <v>337.2</v>
      </c>
      <c r="M96" s="5">
        <v>0</v>
      </c>
    </row>
    <row r="97" spans="1:13" ht="15.75">
      <c r="A97" s="1" t="s">
        <v>174</v>
      </c>
      <c r="B97" s="1">
        <v>64</v>
      </c>
      <c r="C97" s="1">
        <v>62</v>
      </c>
      <c r="D97" s="1">
        <v>51</v>
      </c>
      <c r="E97" s="1">
        <v>39</v>
      </c>
      <c r="F97" s="1">
        <v>44</v>
      </c>
      <c r="G97" s="1">
        <v>21</v>
      </c>
      <c r="I97" s="3" t="s">
        <v>187</v>
      </c>
      <c r="J97" s="3" t="s">
        <v>31</v>
      </c>
      <c r="K97" s="3" t="s">
        <v>304</v>
      </c>
      <c r="L97" s="6">
        <v>385.6</v>
      </c>
      <c r="M97" s="5">
        <v>81.5</v>
      </c>
    </row>
    <row r="98" spans="1:13" ht="15.75">
      <c r="A98" s="1" t="s">
        <v>175</v>
      </c>
      <c r="B98" s="1">
        <v>238</v>
      </c>
      <c r="C98" s="1">
        <v>240</v>
      </c>
      <c r="D98" s="1">
        <v>215</v>
      </c>
      <c r="E98" s="1">
        <v>43</v>
      </c>
      <c r="F98" s="1">
        <v>54</v>
      </c>
      <c r="G98" s="1">
        <v>16</v>
      </c>
      <c r="I98" s="3" t="s">
        <v>188</v>
      </c>
      <c r="J98" s="3" t="s">
        <v>31</v>
      </c>
      <c r="K98" s="3" t="s">
        <v>304</v>
      </c>
      <c r="L98" s="6">
        <v>1096.1</v>
      </c>
      <c r="M98" s="5">
        <v>99</v>
      </c>
    </row>
    <row r="99" spans="1:13" ht="15.75">
      <c r="A99" s="1" t="s">
        <v>176</v>
      </c>
      <c r="B99" s="1">
        <v>374</v>
      </c>
      <c r="C99" s="1">
        <v>378</v>
      </c>
      <c r="D99" s="1">
        <v>371</v>
      </c>
      <c r="E99" s="1">
        <v>21</v>
      </c>
      <c r="F99" s="1">
        <v>21</v>
      </c>
      <c r="G99" s="1">
        <v>3</v>
      </c>
      <c r="I99" s="3" t="s">
        <v>189</v>
      </c>
      <c r="J99" s="3" t="s">
        <v>31</v>
      </c>
      <c r="K99" s="3" t="s">
        <v>304</v>
      </c>
      <c r="L99" s="6">
        <v>90.5</v>
      </c>
      <c r="M99" s="5">
        <v>59.3</v>
      </c>
    </row>
    <row r="100" spans="1:13" ht="15.75">
      <c r="A100" s="1" t="s">
        <v>177</v>
      </c>
      <c r="B100" s="1">
        <v>137</v>
      </c>
      <c r="C100" s="1">
        <v>109</v>
      </c>
      <c r="D100" s="1">
        <v>93</v>
      </c>
      <c r="E100" s="1">
        <v>346</v>
      </c>
      <c r="F100" s="1">
        <v>331</v>
      </c>
      <c r="G100" s="1">
        <v>216</v>
      </c>
      <c r="I100" s="3" t="s">
        <v>190</v>
      </c>
      <c r="J100" s="3" t="s">
        <v>31</v>
      </c>
      <c r="K100" s="3" t="s">
        <v>304</v>
      </c>
      <c r="L100" s="6">
        <v>183</v>
      </c>
      <c r="M100" s="5">
        <v>13</v>
      </c>
    </row>
    <row r="101" spans="1:13" ht="15.75">
      <c r="A101" s="1" t="s">
        <v>178</v>
      </c>
      <c r="B101" s="1">
        <v>53</v>
      </c>
      <c r="C101" s="1">
        <v>53</v>
      </c>
      <c r="D101" s="1">
        <v>23</v>
      </c>
      <c r="E101" s="1">
        <v>14</v>
      </c>
      <c r="F101" s="1">
        <v>7</v>
      </c>
      <c r="G101" s="1">
        <v>0</v>
      </c>
      <c r="I101" s="3" t="s">
        <v>191</v>
      </c>
      <c r="J101" s="3" t="s">
        <v>31</v>
      </c>
      <c r="K101" s="3" t="s">
        <v>304</v>
      </c>
      <c r="L101" s="6">
        <v>2718.8</v>
      </c>
      <c r="M101" s="5">
        <v>111.4</v>
      </c>
    </row>
    <row r="102" spans="1:13" ht="15.75">
      <c r="A102" s="1" t="s">
        <v>179</v>
      </c>
      <c r="B102" s="1">
        <v>75</v>
      </c>
      <c r="C102" s="1">
        <v>75</v>
      </c>
      <c r="D102" s="1">
        <v>50</v>
      </c>
      <c r="E102" s="1">
        <v>6</v>
      </c>
      <c r="F102" s="1">
        <v>6</v>
      </c>
      <c r="G102" s="1">
        <v>1</v>
      </c>
      <c r="I102" s="3" t="s">
        <v>192</v>
      </c>
      <c r="J102" s="3" t="s">
        <v>31</v>
      </c>
      <c r="K102" s="3" t="s">
        <v>304</v>
      </c>
      <c r="L102" s="6">
        <v>1501.6</v>
      </c>
      <c r="M102" s="5">
        <v>301.3</v>
      </c>
    </row>
    <row r="103" spans="1:13" ht="15.75">
      <c r="A103" s="1" t="s">
        <v>180</v>
      </c>
      <c r="B103" s="1">
        <v>40</v>
      </c>
      <c r="C103" s="1">
        <v>39</v>
      </c>
      <c r="D103" s="1">
        <v>24</v>
      </c>
      <c r="E103" s="1">
        <v>0</v>
      </c>
      <c r="F103" s="1">
        <v>0</v>
      </c>
      <c r="G103" s="1">
        <v>0</v>
      </c>
      <c r="I103" s="3" t="s">
        <v>193</v>
      </c>
      <c r="J103" s="3" t="s">
        <v>31</v>
      </c>
      <c r="K103" s="3" t="s">
        <v>304</v>
      </c>
      <c r="L103" s="6">
        <v>585.4</v>
      </c>
      <c r="M103" s="5">
        <v>60.6</v>
      </c>
    </row>
    <row r="104" spans="1:13" ht="15.75">
      <c r="A104" s="1" t="s">
        <v>181</v>
      </c>
      <c r="B104" s="1">
        <v>31</v>
      </c>
      <c r="C104" s="1">
        <v>29</v>
      </c>
      <c r="D104" s="1">
        <v>9</v>
      </c>
      <c r="E104" s="1">
        <v>56</v>
      </c>
      <c r="F104" s="1">
        <v>56</v>
      </c>
      <c r="G104" s="1">
        <v>24</v>
      </c>
      <c r="I104" s="3" t="s">
        <v>194</v>
      </c>
      <c r="J104" s="3" t="s">
        <v>31</v>
      </c>
      <c r="K104" s="3" t="s">
        <v>304</v>
      </c>
      <c r="L104" s="6">
        <v>414.4</v>
      </c>
      <c r="M104" s="5">
        <v>72.9</v>
      </c>
    </row>
    <row r="105" spans="1:13" ht="15.75">
      <c r="A105" s="1" t="s">
        <v>182</v>
      </c>
      <c r="B105" s="1">
        <v>272</v>
      </c>
      <c r="C105" s="1">
        <v>279</v>
      </c>
      <c r="D105" s="1">
        <v>279</v>
      </c>
      <c r="E105" s="1">
        <v>70</v>
      </c>
      <c r="F105" s="1">
        <v>71</v>
      </c>
      <c r="G105" s="1">
        <v>14</v>
      </c>
      <c r="I105" s="3" t="s">
        <v>195</v>
      </c>
      <c r="J105" s="3" t="s">
        <v>31</v>
      </c>
      <c r="K105" s="3" t="s">
        <v>304</v>
      </c>
      <c r="L105" s="6">
        <v>8</v>
      </c>
      <c r="M105" s="5">
        <v>123.8</v>
      </c>
    </row>
    <row r="106" spans="1:13" ht="15.75">
      <c r="A106" s="1" t="s">
        <v>183</v>
      </c>
      <c r="B106" s="1">
        <v>31</v>
      </c>
      <c r="C106" s="1">
        <v>31</v>
      </c>
      <c r="D106" s="1">
        <v>10</v>
      </c>
      <c r="E106" s="1">
        <v>0</v>
      </c>
      <c r="F106" s="1">
        <v>0</v>
      </c>
      <c r="G106" s="1">
        <v>0</v>
      </c>
      <c r="I106" s="3" t="s">
        <v>196</v>
      </c>
      <c r="J106" s="3" t="s">
        <v>31</v>
      </c>
      <c r="K106" s="3" t="s">
        <v>304</v>
      </c>
      <c r="L106" s="6">
        <v>2052.7</v>
      </c>
      <c r="M106" s="5">
        <v>6.8</v>
      </c>
    </row>
    <row r="107" spans="1:13" ht="15.75">
      <c r="A107" s="1" t="s">
        <v>184</v>
      </c>
      <c r="B107" s="1">
        <v>43</v>
      </c>
      <c r="C107" s="1">
        <v>43</v>
      </c>
      <c r="D107" s="1">
        <v>26</v>
      </c>
      <c r="E107" s="1">
        <v>121</v>
      </c>
      <c r="F107" s="1">
        <v>121</v>
      </c>
      <c r="G107" s="1">
        <v>2</v>
      </c>
      <c r="I107" s="3" t="s">
        <v>197</v>
      </c>
      <c r="J107" s="3" t="s">
        <v>31</v>
      </c>
      <c r="K107" s="3" t="s">
        <v>304</v>
      </c>
      <c r="L107" s="6">
        <v>787.3</v>
      </c>
      <c r="M107" s="5">
        <v>65.1</v>
      </c>
    </row>
    <row r="108" spans="1:13" ht="15.75">
      <c r="A108" s="1" t="s">
        <v>185</v>
      </c>
      <c r="B108" s="1">
        <v>23</v>
      </c>
      <c r="C108" s="1">
        <v>23</v>
      </c>
      <c r="D108" s="1">
        <v>17</v>
      </c>
      <c r="E108" s="1">
        <v>0</v>
      </c>
      <c r="F108" s="1">
        <v>0</v>
      </c>
      <c r="G108" s="1">
        <v>0</v>
      </c>
      <c r="I108" s="3" t="s">
        <v>198</v>
      </c>
      <c r="J108" s="3" t="s">
        <v>31</v>
      </c>
      <c r="K108" s="3" t="s">
        <v>304</v>
      </c>
      <c r="L108" s="6">
        <v>1005.4</v>
      </c>
      <c r="M108" s="5">
        <v>100.9</v>
      </c>
    </row>
    <row r="109" spans="1:13" ht="15.75">
      <c r="A109" s="1" t="s">
        <v>186</v>
      </c>
      <c r="B109" s="1">
        <v>29</v>
      </c>
      <c r="C109" s="1">
        <v>26</v>
      </c>
      <c r="D109" s="1">
        <v>17</v>
      </c>
      <c r="E109" s="1">
        <v>0</v>
      </c>
      <c r="F109" s="1">
        <v>0</v>
      </c>
      <c r="G109" s="1">
        <v>0</v>
      </c>
      <c r="I109" s="3" t="s">
        <v>199</v>
      </c>
      <c r="J109" s="3" t="s">
        <v>31</v>
      </c>
      <c r="K109" s="3" t="s">
        <v>304</v>
      </c>
      <c r="L109" s="6">
        <v>686.9</v>
      </c>
      <c r="M109" s="5">
        <v>313</v>
      </c>
    </row>
    <row r="110" spans="1:13" ht="15.75">
      <c r="A110" s="1" t="s">
        <v>187</v>
      </c>
      <c r="B110" s="1">
        <v>70</v>
      </c>
      <c r="C110" s="1">
        <v>70</v>
      </c>
      <c r="D110" s="1">
        <v>38</v>
      </c>
      <c r="E110" s="1">
        <v>101</v>
      </c>
      <c r="F110" s="1">
        <v>101</v>
      </c>
      <c r="G110" s="1">
        <v>16</v>
      </c>
      <c r="I110" s="3" t="s">
        <v>200</v>
      </c>
      <c r="J110" s="3" t="s">
        <v>31</v>
      </c>
      <c r="K110" s="3" t="s">
        <v>304</v>
      </c>
      <c r="L110" s="6">
        <v>543.2</v>
      </c>
      <c r="M110" s="5">
        <v>0</v>
      </c>
    </row>
    <row r="111" spans="1:13" ht="15.75">
      <c r="A111" s="1" t="s">
        <v>188</v>
      </c>
      <c r="B111" s="1">
        <v>131</v>
      </c>
      <c r="C111" s="1">
        <v>129</v>
      </c>
      <c r="D111" s="1">
        <v>48</v>
      </c>
      <c r="E111" s="1">
        <v>110</v>
      </c>
      <c r="F111" s="1">
        <v>156</v>
      </c>
      <c r="G111" s="1">
        <v>46</v>
      </c>
      <c r="I111" s="3" t="s">
        <v>201</v>
      </c>
      <c r="J111" s="3" t="s">
        <v>31</v>
      </c>
      <c r="K111" s="3" t="s">
        <v>304</v>
      </c>
      <c r="L111" s="6">
        <v>0</v>
      </c>
      <c r="M111" s="5">
        <v>0</v>
      </c>
    </row>
    <row r="112" spans="1:13" ht="15.75">
      <c r="A112" s="1" t="s">
        <v>189</v>
      </c>
      <c r="B112" s="1">
        <v>15</v>
      </c>
      <c r="C112" s="1">
        <v>15</v>
      </c>
      <c r="D112" s="1">
        <v>4</v>
      </c>
      <c r="E112" s="1">
        <v>49</v>
      </c>
      <c r="F112" s="1">
        <v>49</v>
      </c>
      <c r="G112" s="1">
        <v>3</v>
      </c>
      <c r="I112" s="3" t="s">
        <v>202</v>
      </c>
      <c r="J112" s="3" t="s">
        <v>31</v>
      </c>
      <c r="K112" s="3" t="s">
        <v>304</v>
      </c>
      <c r="L112" s="6">
        <v>382.2</v>
      </c>
      <c r="M112" s="5">
        <v>7.1</v>
      </c>
    </row>
    <row r="113" spans="1:13" ht="15.75">
      <c r="A113" s="1" t="s">
        <v>190</v>
      </c>
      <c r="B113" s="1">
        <v>23</v>
      </c>
      <c r="C113" s="1">
        <v>26</v>
      </c>
      <c r="D113" s="1">
        <v>11</v>
      </c>
      <c r="E113" s="1">
        <v>17</v>
      </c>
      <c r="F113" s="1">
        <v>15</v>
      </c>
      <c r="G113" s="1">
        <v>0</v>
      </c>
      <c r="I113" s="3" t="s">
        <v>204</v>
      </c>
      <c r="J113" s="3" t="s">
        <v>31</v>
      </c>
      <c r="K113" s="3" t="s">
        <v>304</v>
      </c>
      <c r="L113" s="6">
        <v>2619.3</v>
      </c>
      <c r="M113" s="5">
        <v>49.5</v>
      </c>
    </row>
    <row r="114" spans="1:13" ht="15.75">
      <c r="A114" s="1" t="s">
        <v>191</v>
      </c>
      <c r="B114" s="1">
        <v>378</v>
      </c>
      <c r="C114" s="1">
        <v>400</v>
      </c>
      <c r="D114" s="1">
        <v>344</v>
      </c>
      <c r="E114" s="1">
        <v>123</v>
      </c>
      <c r="F114" s="1">
        <v>95</v>
      </c>
      <c r="G114" s="1">
        <v>48</v>
      </c>
      <c r="I114" s="3" t="s">
        <v>203</v>
      </c>
      <c r="J114" s="3" t="s">
        <v>31</v>
      </c>
      <c r="K114" s="3" t="s">
        <v>304</v>
      </c>
      <c r="L114" s="6">
        <v>325.8</v>
      </c>
      <c r="M114" s="5">
        <v>0</v>
      </c>
    </row>
    <row r="115" spans="1:13" ht="15.75">
      <c r="A115" s="1" t="s">
        <v>192</v>
      </c>
      <c r="B115" s="1">
        <v>338</v>
      </c>
      <c r="C115" s="1">
        <v>252</v>
      </c>
      <c r="D115" s="1">
        <v>167</v>
      </c>
      <c r="E115" s="1">
        <v>429</v>
      </c>
      <c r="F115" s="1">
        <v>423</v>
      </c>
      <c r="G115" s="1">
        <v>121</v>
      </c>
      <c r="I115" s="3" t="s">
        <v>205</v>
      </c>
      <c r="J115" s="3" t="s">
        <v>31</v>
      </c>
      <c r="K115" s="3" t="s">
        <v>304</v>
      </c>
      <c r="L115" s="6">
        <v>0</v>
      </c>
      <c r="M115" s="5">
        <v>62.1</v>
      </c>
    </row>
    <row r="116" spans="1:13" ht="15.75">
      <c r="A116" s="1" t="s">
        <v>193</v>
      </c>
      <c r="B116" s="1">
        <v>114</v>
      </c>
      <c r="C116" s="1">
        <v>113</v>
      </c>
      <c r="D116" s="1">
        <v>63</v>
      </c>
      <c r="E116" s="1">
        <v>84</v>
      </c>
      <c r="F116" s="1">
        <v>82</v>
      </c>
      <c r="G116" s="1">
        <v>2</v>
      </c>
      <c r="I116" s="3" t="s">
        <v>206</v>
      </c>
      <c r="J116" s="3" t="s">
        <v>31</v>
      </c>
      <c r="K116" s="3" t="s">
        <v>304</v>
      </c>
      <c r="L116" s="6">
        <v>332.2</v>
      </c>
      <c r="M116" s="5">
        <v>87.9</v>
      </c>
    </row>
    <row r="117" spans="1:13" ht="15.75">
      <c r="A117" s="1" t="s">
        <v>194</v>
      </c>
      <c r="B117" s="1">
        <v>95</v>
      </c>
      <c r="C117" s="1">
        <v>95</v>
      </c>
      <c r="D117" s="1">
        <v>46</v>
      </c>
      <c r="E117" s="1">
        <v>96</v>
      </c>
      <c r="F117" s="1">
        <v>96</v>
      </c>
      <c r="G117" s="1">
        <v>21</v>
      </c>
      <c r="I117" s="3" t="s">
        <v>207</v>
      </c>
      <c r="J117" s="3" t="s">
        <v>31</v>
      </c>
      <c r="K117" s="3" t="s">
        <v>304</v>
      </c>
      <c r="L117" s="6">
        <v>580.8</v>
      </c>
      <c r="M117" s="5">
        <v>188.6</v>
      </c>
    </row>
    <row r="118" spans="1:13" ht="15.75">
      <c r="A118" s="1" t="s">
        <v>195</v>
      </c>
      <c r="B118" s="1">
        <v>1</v>
      </c>
      <c r="C118" s="1">
        <v>1</v>
      </c>
      <c r="D118" s="1">
        <v>1</v>
      </c>
      <c r="E118" s="1">
        <v>132</v>
      </c>
      <c r="F118" s="1">
        <v>132</v>
      </c>
      <c r="G118" s="1">
        <v>7</v>
      </c>
      <c r="I118" s="3" t="s">
        <v>208</v>
      </c>
      <c r="J118" s="3" t="s">
        <v>31</v>
      </c>
      <c r="K118" s="3" t="s">
        <v>304</v>
      </c>
      <c r="L118" s="6">
        <v>0</v>
      </c>
      <c r="M118" s="5">
        <v>0</v>
      </c>
    </row>
    <row r="119" spans="1:13" ht="15.75">
      <c r="A119" s="1" t="s">
        <v>196</v>
      </c>
      <c r="B119" s="1">
        <v>334</v>
      </c>
      <c r="C119" s="1">
        <v>332</v>
      </c>
      <c r="D119" s="1">
        <v>80</v>
      </c>
      <c r="E119" s="1">
        <v>5</v>
      </c>
      <c r="F119" s="1">
        <v>5</v>
      </c>
      <c r="G119" s="1">
        <v>0</v>
      </c>
      <c r="I119" s="3" t="s">
        <v>209</v>
      </c>
      <c r="J119" s="3" t="s">
        <v>31</v>
      </c>
      <c r="K119" s="3" t="s">
        <v>304</v>
      </c>
      <c r="L119" s="6">
        <v>35.8</v>
      </c>
      <c r="M119" s="5">
        <v>45.8</v>
      </c>
    </row>
    <row r="120" spans="1:13" ht="15.75">
      <c r="A120" s="1" t="s">
        <v>197</v>
      </c>
      <c r="B120" s="1">
        <v>119</v>
      </c>
      <c r="C120" s="1">
        <v>118</v>
      </c>
      <c r="D120" s="1">
        <v>43</v>
      </c>
      <c r="E120" s="1">
        <v>77</v>
      </c>
      <c r="F120" s="1">
        <v>77</v>
      </c>
      <c r="G120" s="1">
        <v>4</v>
      </c>
      <c r="I120" s="3" t="s">
        <v>210</v>
      </c>
      <c r="J120" s="3" t="s">
        <v>31</v>
      </c>
      <c r="K120" s="3" t="s">
        <v>304</v>
      </c>
      <c r="L120" s="6">
        <v>1158.4</v>
      </c>
      <c r="M120" s="5">
        <v>304.4</v>
      </c>
    </row>
    <row r="121" spans="1:13" ht="15.75">
      <c r="A121" s="1" t="s">
        <v>198</v>
      </c>
      <c r="B121" s="1">
        <v>146</v>
      </c>
      <c r="C121" s="1">
        <v>170</v>
      </c>
      <c r="D121" s="1">
        <v>91</v>
      </c>
      <c r="E121" s="1">
        <v>104</v>
      </c>
      <c r="F121" s="1">
        <v>95</v>
      </c>
      <c r="G121" s="1">
        <v>25</v>
      </c>
      <c r="I121" s="3" t="s">
        <v>211</v>
      </c>
      <c r="J121" s="3" t="s">
        <v>31</v>
      </c>
      <c r="K121" s="3" t="s">
        <v>304</v>
      </c>
      <c r="L121" s="6">
        <v>119.2</v>
      </c>
      <c r="M121" s="5">
        <v>2.5</v>
      </c>
    </row>
    <row r="122" spans="1:13" ht="15.75">
      <c r="A122" s="1" t="s">
        <v>199</v>
      </c>
      <c r="B122" s="1">
        <v>81</v>
      </c>
      <c r="C122" s="1">
        <v>118</v>
      </c>
      <c r="D122" s="1">
        <v>60</v>
      </c>
      <c r="E122" s="1">
        <v>433</v>
      </c>
      <c r="F122" s="1">
        <v>434</v>
      </c>
      <c r="G122" s="1">
        <v>55</v>
      </c>
      <c r="I122" s="3" t="s">
        <v>212</v>
      </c>
      <c r="J122" s="3" t="s">
        <v>31</v>
      </c>
      <c r="K122" s="3" t="s">
        <v>304</v>
      </c>
      <c r="L122" s="6">
        <v>1011.1</v>
      </c>
      <c r="M122" s="5">
        <v>34.5</v>
      </c>
    </row>
    <row r="123" spans="1:13" ht="15.75">
      <c r="A123" s="1" t="s">
        <v>200</v>
      </c>
      <c r="B123" s="1">
        <v>73</v>
      </c>
      <c r="C123" s="1">
        <v>73</v>
      </c>
      <c r="D123" s="1">
        <v>19</v>
      </c>
      <c r="E123" s="1">
        <v>0</v>
      </c>
      <c r="F123" s="1">
        <v>0</v>
      </c>
      <c r="G123" s="1">
        <v>0</v>
      </c>
      <c r="I123" s="3" t="s">
        <v>213</v>
      </c>
      <c r="J123" s="3" t="s">
        <v>31</v>
      </c>
      <c r="K123" s="3" t="s">
        <v>304</v>
      </c>
      <c r="L123" s="6">
        <v>354.6</v>
      </c>
      <c r="M123" s="5">
        <v>40.1</v>
      </c>
    </row>
    <row r="124" spans="1:13" ht="15.75">
      <c r="A124" s="1" t="s">
        <v>201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I124" s="3" t="s">
        <v>215</v>
      </c>
      <c r="J124" s="3" t="s">
        <v>31</v>
      </c>
      <c r="K124" s="3" t="s">
        <v>304</v>
      </c>
      <c r="L124" s="6">
        <v>254.5</v>
      </c>
      <c r="M124" s="5">
        <v>0</v>
      </c>
    </row>
    <row r="125" spans="1:13" ht="15.75">
      <c r="A125" s="1" t="s">
        <v>202</v>
      </c>
      <c r="B125" s="1">
        <v>65</v>
      </c>
      <c r="C125" s="1">
        <v>71</v>
      </c>
      <c r="D125" s="1">
        <v>37</v>
      </c>
      <c r="E125" s="1">
        <v>12</v>
      </c>
      <c r="F125" s="1">
        <v>12</v>
      </c>
      <c r="G125" s="1">
        <v>1</v>
      </c>
      <c r="I125" s="3" t="s">
        <v>216</v>
      </c>
      <c r="J125" s="3" t="s">
        <v>31</v>
      </c>
      <c r="K125" s="3" t="s">
        <v>304</v>
      </c>
      <c r="L125" s="6">
        <v>2240.5</v>
      </c>
      <c r="M125" s="5">
        <v>77.4</v>
      </c>
    </row>
    <row r="126" spans="1:13" ht="15.75">
      <c r="A126" s="1" t="s">
        <v>203</v>
      </c>
      <c r="B126" s="1">
        <v>41</v>
      </c>
      <c r="C126" s="1">
        <v>45</v>
      </c>
      <c r="D126" s="1">
        <v>23</v>
      </c>
      <c r="E126" s="1">
        <v>0</v>
      </c>
      <c r="F126" s="1">
        <v>0</v>
      </c>
      <c r="G126" s="1">
        <v>0</v>
      </c>
      <c r="I126" s="3" t="s">
        <v>217</v>
      </c>
      <c r="J126" s="3" t="s">
        <v>31</v>
      </c>
      <c r="K126" s="3" t="s">
        <v>304</v>
      </c>
      <c r="L126" s="6">
        <v>179.7</v>
      </c>
      <c r="M126" s="5">
        <v>35.4</v>
      </c>
    </row>
    <row r="127" spans="1:13" ht="15.75">
      <c r="A127" s="1" t="s">
        <v>204</v>
      </c>
      <c r="B127" s="1">
        <v>370</v>
      </c>
      <c r="C127" s="1">
        <v>348</v>
      </c>
      <c r="D127" s="1">
        <v>118</v>
      </c>
      <c r="E127" s="1">
        <v>53</v>
      </c>
      <c r="F127" s="1">
        <v>49</v>
      </c>
      <c r="G127" s="1">
        <v>0</v>
      </c>
      <c r="I127" s="3" t="s">
        <v>218</v>
      </c>
      <c r="J127" s="3" t="s">
        <v>31</v>
      </c>
      <c r="K127" s="3" t="s">
        <v>304</v>
      </c>
      <c r="L127" s="6">
        <v>759.3</v>
      </c>
      <c r="M127" s="5">
        <v>142.4</v>
      </c>
    </row>
    <row r="128" spans="1:13" ht="15.75">
      <c r="A128" s="1" t="s">
        <v>205</v>
      </c>
      <c r="B128" s="1">
        <v>0</v>
      </c>
      <c r="C128" s="1">
        <v>0</v>
      </c>
      <c r="D128" s="1">
        <v>0</v>
      </c>
      <c r="E128" s="1">
        <v>67</v>
      </c>
      <c r="F128" s="1">
        <v>63</v>
      </c>
      <c r="G128" s="1">
        <v>2</v>
      </c>
      <c r="I128" s="3" t="s">
        <v>219</v>
      </c>
      <c r="J128" s="3" t="s">
        <v>31</v>
      </c>
      <c r="K128" s="3" t="s">
        <v>304</v>
      </c>
      <c r="L128" s="6">
        <v>110.7</v>
      </c>
      <c r="M128" s="5">
        <v>69.2</v>
      </c>
    </row>
    <row r="129" spans="1:13" ht="15.75">
      <c r="A129" s="1" t="s">
        <v>206</v>
      </c>
      <c r="B129" s="1">
        <v>51</v>
      </c>
      <c r="C129" s="1">
        <v>50</v>
      </c>
      <c r="D129" s="1">
        <v>50</v>
      </c>
      <c r="E129" s="1">
        <v>122</v>
      </c>
      <c r="F129" s="1">
        <v>122</v>
      </c>
      <c r="G129" s="1">
        <v>11</v>
      </c>
      <c r="I129" s="3" t="s">
        <v>220</v>
      </c>
      <c r="J129" s="3" t="s">
        <v>31</v>
      </c>
      <c r="K129" s="3" t="s">
        <v>304</v>
      </c>
      <c r="L129" s="6">
        <v>415.3</v>
      </c>
      <c r="M129" s="5">
        <v>21.2</v>
      </c>
    </row>
    <row r="130" spans="1:13" ht="15.75">
      <c r="A130" s="1" t="s">
        <v>207</v>
      </c>
      <c r="B130" s="1">
        <v>97</v>
      </c>
      <c r="C130" s="1">
        <v>97</v>
      </c>
      <c r="D130" s="1">
        <v>24</v>
      </c>
      <c r="E130" s="1">
        <v>249</v>
      </c>
      <c r="F130" s="1">
        <v>249</v>
      </c>
      <c r="G130" s="1">
        <v>66</v>
      </c>
      <c r="I130" s="3" t="s">
        <v>221</v>
      </c>
      <c r="J130" s="3" t="s">
        <v>31</v>
      </c>
      <c r="K130" s="3" t="s">
        <v>304</v>
      </c>
      <c r="L130" s="6">
        <v>391.2</v>
      </c>
      <c r="M130" s="5">
        <v>89.3</v>
      </c>
    </row>
    <row r="131" spans="1:13" ht="15.75">
      <c r="A131" s="1" t="s">
        <v>208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I131" s="3" t="s">
        <v>222</v>
      </c>
      <c r="J131" s="3" t="s">
        <v>31</v>
      </c>
      <c r="K131" s="3" t="s">
        <v>304</v>
      </c>
      <c r="L131" s="6">
        <v>122.1</v>
      </c>
      <c r="M131" s="5">
        <v>28.7</v>
      </c>
    </row>
    <row r="132" spans="1:13" ht="15.75">
      <c r="A132" s="1" t="s">
        <v>209</v>
      </c>
      <c r="B132" s="1">
        <v>4</v>
      </c>
      <c r="C132" s="1">
        <v>4</v>
      </c>
      <c r="D132" s="1">
        <v>3</v>
      </c>
      <c r="E132" s="1">
        <v>43</v>
      </c>
      <c r="F132" s="1">
        <v>43</v>
      </c>
      <c r="G132" s="1">
        <v>25</v>
      </c>
      <c r="I132" s="3" t="s">
        <v>223</v>
      </c>
      <c r="J132" s="3" t="s">
        <v>31</v>
      </c>
      <c r="K132" s="3" t="s">
        <v>304</v>
      </c>
      <c r="L132" s="6">
        <v>1303.9</v>
      </c>
      <c r="M132" s="5">
        <v>5.2</v>
      </c>
    </row>
    <row r="133" spans="1:13" ht="15.75">
      <c r="A133" s="1" t="s">
        <v>210</v>
      </c>
      <c r="B133" s="1">
        <v>182</v>
      </c>
      <c r="C133" s="1">
        <v>232</v>
      </c>
      <c r="D133" s="1">
        <v>69</v>
      </c>
      <c r="E133" s="1">
        <v>233</v>
      </c>
      <c r="F133" s="1">
        <v>218</v>
      </c>
      <c r="G133" s="1">
        <v>123</v>
      </c>
      <c r="I133" s="3" t="s">
        <v>224</v>
      </c>
      <c r="J133" s="3" t="s">
        <v>31</v>
      </c>
      <c r="K133" s="3" t="s">
        <v>304</v>
      </c>
      <c r="L133" s="6">
        <v>290.5</v>
      </c>
      <c r="M133" s="5">
        <v>23</v>
      </c>
    </row>
    <row r="134" spans="1:13" ht="15.75">
      <c r="A134" s="1" t="s">
        <v>211</v>
      </c>
      <c r="B134" s="1">
        <v>15</v>
      </c>
      <c r="C134" s="1">
        <v>15</v>
      </c>
      <c r="D134" s="1">
        <v>5</v>
      </c>
      <c r="E134" s="1">
        <v>3</v>
      </c>
      <c r="F134" s="1">
        <v>3</v>
      </c>
      <c r="G134" s="1">
        <v>0</v>
      </c>
      <c r="I134" s="3" t="s">
        <v>225</v>
      </c>
      <c r="J134" s="3" t="s">
        <v>31</v>
      </c>
      <c r="K134" s="3" t="s">
        <v>304</v>
      </c>
      <c r="L134" s="6">
        <v>581.4</v>
      </c>
      <c r="M134" s="5">
        <v>0</v>
      </c>
    </row>
    <row r="135" spans="1:13" ht="15.75">
      <c r="A135" s="1" t="s">
        <v>212</v>
      </c>
      <c r="B135" s="1">
        <v>153</v>
      </c>
      <c r="C135" s="1">
        <v>153</v>
      </c>
      <c r="D135" s="1">
        <v>73</v>
      </c>
      <c r="E135" s="1">
        <v>39</v>
      </c>
      <c r="F135" s="1">
        <v>38</v>
      </c>
      <c r="G135" s="1">
        <v>1</v>
      </c>
      <c r="I135" s="3" t="s">
        <v>226</v>
      </c>
      <c r="J135" s="3" t="s">
        <v>31</v>
      </c>
      <c r="K135" s="3" t="s">
        <v>304</v>
      </c>
      <c r="L135" s="6">
        <v>595.7</v>
      </c>
      <c r="M135" s="5">
        <v>11.9</v>
      </c>
    </row>
    <row r="136" spans="1:13" ht="15.75">
      <c r="A136" s="1" t="s">
        <v>213</v>
      </c>
      <c r="B136" s="1">
        <v>58</v>
      </c>
      <c r="C136" s="1">
        <v>55</v>
      </c>
      <c r="D136" s="1">
        <v>22</v>
      </c>
      <c r="E136" s="1">
        <v>41</v>
      </c>
      <c r="F136" s="1">
        <v>36</v>
      </c>
      <c r="G136" s="1">
        <v>7</v>
      </c>
      <c r="I136" s="3" t="s">
        <v>227</v>
      </c>
      <c r="J136" s="3" t="s">
        <v>31</v>
      </c>
      <c r="K136" s="3" t="s">
        <v>304</v>
      </c>
      <c r="L136" s="6">
        <v>1032</v>
      </c>
      <c r="M136" s="5">
        <v>26.5</v>
      </c>
    </row>
    <row r="137" spans="1:13" ht="15.75">
      <c r="A137" s="1" t="s">
        <v>214</v>
      </c>
      <c r="B137" s="1">
        <v>36</v>
      </c>
      <c r="C137" s="1">
        <v>37</v>
      </c>
      <c r="D137" s="1">
        <v>9</v>
      </c>
      <c r="E137" s="1">
        <v>55</v>
      </c>
      <c r="F137" s="1">
        <v>48</v>
      </c>
      <c r="G137" s="1">
        <v>28</v>
      </c>
      <c r="I137" s="3" t="s">
        <v>228</v>
      </c>
      <c r="J137" s="3" t="s">
        <v>31</v>
      </c>
      <c r="K137" s="3" t="s">
        <v>304</v>
      </c>
      <c r="L137" s="6">
        <v>445.2</v>
      </c>
      <c r="M137" s="5">
        <v>27.5</v>
      </c>
    </row>
    <row r="138" spans="1:13" ht="15.75">
      <c r="A138" s="1" t="s">
        <v>215</v>
      </c>
      <c r="B138" s="1">
        <v>30</v>
      </c>
      <c r="C138" s="1">
        <v>31</v>
      </c>
      <c r="D138" s="1">
        <v>3</v>
      </c>
      <c r="E138" s="1">
        <v>0</v>
      </c>
      <c r="F138" s="1">
        <v>0</v>
      </c>
      <c r="G138" s="1">
        <v>0</v>
      </c>
      <c r="I138" s="3" t="s">
        <v>229</v>
      </c>
      <c r="J138" s="3" t="s">
        <v>31</v>
      </c>
      <c r="K138" s="3" t="s">
        <v>304</v>
      </c>
      <c r="L138" s="6">
        <v>1603.5</v>
      </c>
      <c r="M138" s="5">
        <v>26.6</v>
      </c>
    </row>
    <row r="139" spans="1:13" ht="15.75">
      <c r="A139" s="1" t="s">
        <v>216</v>
      </c>
      <c r="B139" s="1">
        <v>314</v>
      </c>
      <c r="C139" s="1">
        <v>329</v>
      </c>
      <c r="D139" s="1">
        <v>90</v>
      </c>
      <c r="E139" s="1">
        <v>87</v>
      </c>
      <c r="F139" s="1">
        <v>54</v>
      </c>
      <c r="G139" s="1">
        <v>0</v>
      </c>
      <c r="I139" s="3" t="s">
        <v>231</v>
      </c>
      <c r="J139" s="3" t="s">
        <v>31</v>
      </c>
      <c r="K139" s="3" t="s">
        <v>304</v>
      </c>
      <c r="L139" s="6">
        <v>578.7</v>
      </c>
      <c r="M139" s="5">
        <v>0</v>
      </c>
    </row>
    <row r="140" spans="1:13" ht="15.75">
      <c r="A140" s="1" t="s">
        <v>217</v>
      </c>
      <c r="B140" s="1">
        <v>37</v>
      </c>
      <c r="C140" s="1">
        <v>29</v>
      </c>
      <c r="D140" s="1">
        <v>23</v>
      </c>
      <c r="E140" s="1">
        <v>37</v>
      </c>
      <c r="F140" s="1">
        <v>51</v>
      </c>
      <c r="G140" s="1">
        <v>17</v>
      </c>
      <c r="I140" s="3" t="s">
        <v>232</v>
      </c>
      <c r="J140" s="3" t="s">
        <v>31</v>
      </c>
      <c r="K140" s="3" t="s">
        <v>304</v>
      </c>
      <c r="L140" s="6">
        <v>1085.6</v>
      </c>
      <c r="M140" s="5">
        <v>19.6</v>
      </c>
    </row>
    <row r="141" spans="1:13" ht="15.75">
      <c r="A141" s="1" t="s">
        <v>218</v>
      </c>
      <c r="B141" s="1">
        <v>123</v>
      </c>
      <c r="C141" s="1">
        <v>111</v>
      </c>
      <c r="D141" s="1">
        <v>36</v>
      </c>
      <c r="E141" s="1">
        <v>189</v>
      </c>
      <c r="F141" s="1">
        <v>146</v>
      </c>
      <c r="G141" s="1">
        <v>4</v>
      </c>
      <c r="I141" s="3" t="s">
        <v>233</v>
      </c>
      <c r="J141" s="3" t="s">
        <v>31</v>
      </c>
      <c r="K141" s="3" t="s">
        <v>304</v>
      </c>
      <c r="L141" s="6">
        <v>406.6</v>
      </c>
      <c r="M141" s="5">
        <v>113.2</v>
      </c>
    </row>
    <row r="142" spans="1:13" ht="15.75">
      <c r="A142" s="1" t="s">
        <v>219</v>
      </c>
      <c r="B142" s="1">
        <v>23</v>
      </c>
      <c r="C142" s="1">
        <v>18</v>
      </c>
      <c r="D142" s="1">
        <v>1</v>
      </c>
      <c r="E142" s="1">
        <v>130</v>
      </c>
      <c r="F142" s="1">
        <v>67</v>
      </c>
      <c r="G142" s="1">
        <v>12</v>
      </c>
      <c r="I142" s="3" t="s">
        <v>234</v>
      </c>
      <c r="J142" s="3" t="s">
        <v>31</v>
      </c>
      <c r="K142" s="3" t="s">
        <v>304</v>
      </c>
      <c r="L142" s="6">
        <v>5240.2</v>
      </c>
      <c r="M142" s="5">
        <v>269.9</v>
      </c>
    </row>
    <row r="143" spans="1:13" ht="15.75">
      <c r="A143" s="1" t="s">
        <v>220</v>
      </c>
      <c r="B143" s="1">
        <v>55</v>
      </c>
      <c r="C143" s="1">
        <v>56</v>
      </c>
      <c r="D143" s="1">
        <v>9</v>
      </c>
      <c r="E143" s="1">
        <v>24</v>
      </c>
      <c r="F143" s="1">
        <v>35</v>
      </c>
      <c r="G143" s="1">
        <v>3</v>
      </c>
      <c r="I143" s="3" t="s">
        <v>235</v>
      </c>
      <c r="J143" s="3" t="s">
        <v>31</v>
      </c>
      <c r="K143" s="3" t="s">
        <v>304</v>
      </c>
      <c r="L143" s="6">
        <v>49.3</v>
      </c>
      <c r="M143" s="5">
        <v>525.4</v>
      </c>
    </row>
    <row r="144" spans="1:13" ht="15.75">
      <c r="A144" s="1" t="s">
        <v>221</v>
      </c>
      <c r="B144" s="1">
        <v>66</v>
      </c>
      <c r="C144" s="1">
        <v>61</v>
      </c>
      <c r="D144" s="1">
        <v>20</v>
      </c>
      <c r="E144" s="1">
        <v>80</v>
      </c>
      <c r="F144" s="1">
        <v>69</v>
      </c>
      <c r="G144" s="1">
        <v>3</v>
      </c>
      <c r="I144" s="3" t="s">
        <v>236</v>
      </c>
      <c r="J144" s="3" t="s">
        <v>31</v>
      </c>
      <c r="K144" s="3" t="s">
        <v>304</v>
      </c>
      <c r="L144" s="6">
        <v>3332.2</v>
      </c>
      <c r="M144" s="5">
        <v>0</v>
      </c>
    </row>
    <row r="145" spans="1:13" ht="15.75">
      <c r="A145" s="1" t="s">
        <v>222</v>
      </c>
      <c r="B145" s="1">
        <v>18</v>
      </c>
      <c r="C145" s="1">
        <v>13</v>
      </c>
      <c r="D145" s="1">
        <v>2</v>
      </c>
      <c r="E145" s="1">
        <v>30</v>
      </c>
      <c r="F145" s="1">
        <v>20</v>
      </c>
      <c r="G145" s="1">
        <v>0</v>
      </c>
      <c r="I145" s="3" t="s">
        <v>237</v>
      </c>
      <c r="J145" s="3" t="s">
        <v>31</v>
      </c>
      <c r="K145" s="3" t="s">
        <v>304</v>
      </c>
      <c r="L145" s="6">
        <v>331.9</v>
      </c>
      <c r="M145" s="5">
        <v>5.2</v>
      </c>
    </row>
    <row r="146" spans="1:13" ht="15.75">
      <c r="A146" s="1" t="s">
        <v>223</v>
      </c>
      <c r="B146" s="1">
        <v>209</v>
      </c>
      <c r="C146" s="1">
        <v>210</v>
      </c>
      <c r="D146" s="1">
        <v>10</v>
      </c>
      <c r="E146" s="1">
        <v>8</v>
      </c>
      <c r="F146" s="1">
        <v>0</v>
      </c>
      <c r="G146" s="1">
        <v>0</v>
      </c>
      <c r="I146" s="3" t="s">
        <v>238</v>
      </c>
      <c r="J146" s="3" t="s">
        <v>31</v>
      </c>
      <c r="K146" s="3" t="s">
        <v>304</v>
      </c>
      <c r="L146" s="6">
        <v>754</v>
      </c>
      <c r="M146" s="5">
        <v>290.5</v>
      </c>
    </row>
    <row r="147" spans="1:13" ht="15.75">
      <c r="A147" s="1" t="s">
        <v>224</v>
      </c>
      <c r="B147" s="1">
        <v>42</v>
      </c>
      <c r="C147" s="1">
        <v>66</v>
      </c>
      <c r="D147" s="1">
        <v>18</v>
      </c>
      <c r="E147" s="1">
        <v>21</v>
      </c>
      <c r="F147" s="1">
        <v>34</v>
      </c>
      <c r="G147" s="1">
        <v>2</v>
      </c>
      <c r="I147" s="3" t="s">
        <v>239</v>
      </c>
      <c r="J147" s="3" t="s">
        <v>31</v>
      </c>
      <c r="K147" s="3" t="s">
        <v>304</v>
      </c>
      <c r="L147" s="6">
        <v>2814.5</v>
      </c>
      <c r="M147" s="5">
        <v>0</v>
      </c>
    </row>
    <row r="148" spans="1:13" ht="15.75">
      <c r="A148" s="1" t="s">
        <v>225</v>
      </c>
      <c r="B148" s="1">
        <v>71</v>
      </c>
      <c r="C148" s="1">
        <v>72</v>
      </c>
      <c r="D148" s="1">
        <v>4</v>
      </c>
      <c r="E148" s="1">
        <v>0</v>
      </c>
      <c r="F148" s="1">
        <v>0</v>
      </c>
      <c r="G148" s="1">
        <v>0</v>
      </c>
      <c r="I148" s="3" t="s">
        <v>240</v>
      </c>
      <c r="J148" s="3" t="s">
        <v>31</v>
      </c>
      <c r="K148" s="3" t="s">
        <v>304</v>
      </c>
      <c r="L148" s="6">
        <v>1085.1</v>
      </c>
      <c r="M148" s="5">
        <v>127.1</v>
      </c>
    </row>
    <row r="149" spans="1:13" ht="15.75">
      <c r="A149" s="1" t="s">
        <v>226</v>
      </c>
      <c r="B149" s="1">
        <v>78</v>
      </c>
      <c r="C149" s="1">
        <v>70</v>
      </c>
      <c r="D149" s="1">
        <v>18</v>
      </c>
      <c r="E149" s="1">
        <v>11</v>
      </c>
      <c r="F149" s="1">
        <v>11</v>
      </c>
      <c r="G149" s="1">
        <v>0</v>
      </c>
      <c r="I149" s="3" t="s">
        <v>241</v>
      </c>
      <c r="J149" s="3" t="s">
        <v>31</v>
      </c>
      <c r="K149" s="3" t="s">
        <v>304</v>
      </c>
      <c r="L149" s="6">
        <v>3573.9</v>
      </c>
      <c r="M149" s="5">
        <v>372.2</v>
      </c>
    </row>
    <row r="150" spans="1:13" ht="15.75">
      <c r="A150" s="1" t="s">
        <v>227</v>
      </c>
      <c r="B150" s="1">
        <v>162</v>
      </c>
      <c r="C150" s="1">
        <v>117</v>
      </c>
      <c r="D150" s="1">
        <v>34</v>
      </c>
      <c r="E150" s="1">
        <v>30</v>
      </c>
      <c r="F150" s="1">
        <v>30</v>
      </c>
      <c r="G150" s="1">
        <v>0</v>
      </c>
      <c r="I150" s="3" t="s">
        <v>243</v>
      </c>
      <c r="J150" s="3" t="s">
        <v>31</v>
      </c>
      <c r="K150" s="3" t="s">
        <v>304</v>
      </c>
      <c r="L150" s="6">
        <v>742.8</v>
      </c>
      <c r="M150" s="5">
        <v>317</v>
      </c>
    </row>
    <row r="151" spans="1:13" ht="15.75">
      <c r="A151" s="1" t="s">
        <v>228</v>
      </c>
      <c r="B151" s="1">
        <v>71</v>
      </c>
      <c r="C151" s="1">
        <v>55</v>
      </c>
      <c r="D151" s="1">
        <v>20</v>
      </c>
      <c r="E151" s="1">
        <v>36</v>
      </c>
      <c r="F151" s="1">
        <v>36</v>
      </c>
      <c r="G151" s="1">
        <v>9</v>
      </c>
      <c r="I151" s="3" t="s">
        <v>245</v>
      </c>
      <c r="J151" s="3" t="s">
        <v>31</v>
      </c>
      <c r="K151" s="3" t="s">
        <v>304</v>
      </c>
      <c r="L151" s="6">
        <v>822.9</v>
      </c>
      <c r="M151" s="5">
        <v>0</v>
      </c>
    </row>
    <row r="152" spans="1:13" ht="15.75">
      <c r="A152" s="1" t="s">
        <v>229</v>
      </c>
      <c r="B152" s="1">
        <v>222</v>
      </c>
      <c r="C152" s="1">
        <v>185</v>
      </c>
      <c r="D152" s="1">
        <v>83</v>
      </c>
      <c r="E152" s="1">
        <v>36</v>
      </c>
      <c r="F152" s="1">
        <v>36</v>
      </c>
      <c r="G152" s="1">
        <v>0</v>
      </c>
      <c r="I152" s="3" t="s">
        <v>246</v>
      </c>
      <c r="J152" s="3" t="s">
        <v>31</v>
      </c>
      <c r="K152" s="3" t="s">
        <v>304</v>
      </c>
      <c r="L152" s="6">
        <v>920</v>
      </c>
      <c r="M152" s="5">
        <v>3.9</v>
      </c>
    </row>
    <row r="153" spans="1:13" ht="15.75">
      <c r="A153" s="1" t="s">
        <v>230</v>
      </c>
      <c r="B153" s="1">
        <v>20</v>
      </c>
      <c r="C153" s="1">
        <v>22</v>
      </c>
      <c r="D153" s="1">
        <v>18</v>
      </c>
      <c r="E153" s="1">
        <v>0</v>
      </c>
      <c r="F153" s="1">
        <v>0</v>
      </c>
      <c r="G153" s="1">
        <v>0</v>
      </c>
      <c r="I153" s="3" t="s">
        <v>247</v>
      </c>
      <c r="J153" s="3" t="s">
        <v>31</v>
      </c>
      <c r="K153" s="3" t="s">
        <v>304</v>
      </c>
      <c r="L153" s="6">
        <v>383.3</v>
      </c>
      <c r="M153" s="5">
        <v>153.9</v>
      </c>
    </row>
    <row r="154" spans="1:13" ht="15.75">
      <c r="A154" s="1" t="s">
        <v>231</v>
      </c>
      <c r="B154" s="1">
        <v>90</v>
      </c>
      <c r="C154" s="1">
        <v>90</v>
      </c>
      <c r="D154" s="1">
        <v>37</v>
      </c>
      <c r="E154" s="1">
        <v>0</v>
      </c>
      <c r="F154" s="1">
        <v>0</v>
      </c>
      <c r="G154" s="1">
        <v>0</v>
      </c>
      <c r="I154" s="3" t="s">
        <v>248</v>
      </c>
      <c r="J154" s="3" t="s">
        <v>31</v>
      </c>
      <c r="K154" s="3" t="s">
        <v>304</v>
      </c>
      <c r="L154" s="6">
        <v>1400.1</v>
      </c>
      <c r="M154" s="5">
        <v>13.8</v>
      </c>
    </row>
    <row r="155" spans="1:13" ht="15.75">
      <c r="A155" s="1" t="s">
        <v>232</v>
      </c>
      <c r="B155" s="1">
        <v>144</v>
      </c>
      <c r="C155" s="1">
        <v>107</v>
      </c>
      <c r="D155" s="1">
        <v>10</v>
      </c>
      <c r="E155" s="1">
        <v>24</v>
      </c>
      <c r="F155" s="1">
        <v>17</v>
      </c>
      <c r="G155" s="1">
        <v>3</v>
      </c>
      <c r="I155" s="3" t="s">
        <v>249</v>
      </c>
      <c r="J155" s="3" t="s">
        <v>31</v>
      </c>
      <c r="K155" s="3" t="s">
        <v>304</v>
      </c>
      <c r="L155" s="6">
        <v>2204</v>
      </c>
      <c r="M155" s="5">
        <v>0</v>
      </c>
    </row>
    <row r="156" spans="1:13" ht="15.75">
      <c r="A156" s="1" t="s">
        <v>233</v>
      </c>
      <c r="B156" s="1">
        <v>51</v>
      </c>
      <c r="C156" s="1">
        <v>39</v>
      </c>
      <c r="D156" s="1">
        <v>3</v>
      </c>
      <c r="E156" s="1">
        <v>92</v>
      </c>
      <c r="F156" s="1">
        <v>78</v>
      </c>
      <c r="G156" s="1">
        <v>5</v>
      </c>
      <c r="I156" s="3" t="s">
        <v>250</v>
      </c>
      <c r="J156" s="3" t="s">
        <v>31</v>
      </c>
      <c r="K156" s="3" t="s">
        <v>304</v>
      </c>
      <c r="L156" s="6">
        <v>927.8</v>
      </c>
      <c r="M156" s="5">
        <v>21.4</v>
      </c>
    </row>
    <row r="157" spans="1:13" ht="15.75">
      <c r="A157" s="1" t="s">
        <v>234</v>
      </c>
      <c r="B157" s="1">
        <v>728</v>
      </c>
      <c r="C157" s="1">
        <v>589</v>
      </c>
      <c r="D157" s="1">
        <v>171</v>
      </c>
      <c r="E157" s="1">
        <v>266</v>
      </c>
      <c r="F157" s="1">
        <v>255</v>
      </c>
      <c r="G157" s="1">
        <v>43</v>
      </c>
      <c r="I157" s="3" t="s">
        <v>251</v>
      </c>
      <c r="J157" s="3" t="s">
        <v>31</v>
      </c>
      <c r="K157" s="3" t="s">
        <v>304</v>
      </c>
      <c r="L157" s="6">
        <v>705.9</v>
      </c>
      <c r="M157" s="5">
        <v>9.2</v>
      </c>
    </row>
    <row r="158" spans="1:13" ht="15.75">
      <c r="A158" s="1" t="s">
        <v>235</v>
      </c>
      <c r="B158" s="1">
        <v>10</v>
      </c>
      <c r="C158" s="1">
        <v>10</v>
      </c>
      <c r="D158" s="1">
        <v>6</v>
      </c>
      <c r="E158" s="1">
        <v>553</v>
      </c>
      <c r="F158" s="1">
        <v>428</v>
      </c>
      <c r="G158" s="1">
        <v>33</v>
      </c>
      <c r="I158" s="3" t="s">
        <v>252</v>
      </c>
      <c r="J158" s="3" t="s">
        <v>31</v>
      </c>
      <c r="K158" s="3" t="s">
        <v>304</v>
      </c>
      <c r="L158" s="6">
        <v>259.8</v>
      </c>
      <c r="M158" s="5">
        <v>226.2</v>
      </c>
    </row>
    <row r="159" spans="1:13" ht="15.75">
      <c r="A159" s="1" t="s">
        <v>236</v>
      </c>
      <c r="B159" s="1">
        <v>532</v>
      </c>
      <c r="C159" s="1">
        <v>391</v>
      </c>
      <c r="D159" s="1">
        <v>145</v>
      </c>
      <c r="E159" s="1">
        <v>0</v>
      </c>
      <c r="F159" s="1">
        <v>0</v>
      </c>
      <c r="G159" s="1">
        <v>0</v>
      </c>
      <c r="I159" s="3" t="s">
        <v>253</v>
      </c>
      <c r="J159" s="3" t="s">
        <v>31</v>
      </c>
      <c r="K159" s="3" t="s">
        <v>304</v>
      </c>
      <c r="L159" s="6">
        <v>333.6</v>
      </c>
      <c r="M159" s="5">
        <v>90.1</v>
      </c>
    </row>
    <row r="160" spans="1:13" ht="15.75">
      <c r="A160" s="1" t="s">
        <v>237</v>
      </c>
      <c r="B160" s="1">
        <v>44</v>
      </c>
      <c r="C160" s="1">
        <v>39</v>
      </c>
      <c r="D160" s="1">
        <v>5</v>
      </c>
      <c r="E160" s="1">
        <v>39</v>
      </c>
      <c r="F160" s="1">
        <v>30</v>
      </c>
      <c r="G160" s="1">
        <v>0</v>
      </c>
      <c r="I160" s="3" t="s">
        <v>254</v>
      </c>
      <c r="J160" s="3" t="s">
        <v>31</v>
      </c>
      <c r="K160" s="3" t="s">
        <v>304</v>
      </c>
      <c r="L160" s="6">
        <v>1235.8</v>
      </c>
      <c r="M160" s="5">
        <v>0</v>
      </c>
    </row>
    <row r="161" spans="1:13" ht="15.75">
      <c r="A161" s="1" t="s">
        <v>238</v>
      </c>
      <c r="B161" s="1">
        <v>132</v>
      </c>
      <c r="C161" s="1">
        <v>131</v>
      </c>
      <c r="D161" s="1">
        <v>21</v>
      </c>
      <c r="E161" s="1">
        <v>290</v>
      </c>
      <c r="F161" s="1">
        <v>279</v>
      </c>
      <c r="G161" s="1">
        <v>18</v>
      </c>
      <c r="I161" s="3" t="s">
        <v>255</v>
      </c>
      <c r="J161" s="3" t="s">
        <v>31</v>
      </c>
      <c r="K161" s="3" t="s">
        <v>304</v>
      </c>
      <c r="L161" s="6">
        <v>1108.9</v>
      </c>
      <c r="M161" s="5">
        <v>0</v>
      </c>
    </row>
    <row r="162" spans="1:13" ht="15.75">
      <c r="A162" s="1" t="s">
        <v>239</v>
      </c>
      <c r="B162" s="1">
        <v>420</v>
      </c>
      <c r="C162" s="1">
        <v>391</v>
      </c>
      <c r="D162" s="1">
        <v>36</v>
      </c>
      <c r="E162" s="1">
        <v>0</v>
      </c>
      <c r="F162" s="1">
        <v>0</v>
      </c>
      <c r="G162" s="1">
        <v>0</v>
      </c>
      <c r="I162" s="3" t="s">
        <v>256</v>
      </c>
      <c r="J162" s="3" t="s">
        <v>31</v>
      </c>
      <c r="K162" s="3" t="s">
        <v>304</v>
      </c>
      <c r="L162" s="6">
        <v>239.4</v>
      </c>
      <c r="M162" s="5">
        <v>39.2</v>
      </c>
    </row>
    <row r="163" spans="1:13" ht="15.75">
      <c r="A163" s="1" t="s">
        <v>240</v>
      </c>
      <c r="B163" s="1">
        <v>156</v>
      </c>
      <c r="C163" s="1">
        <v>123</v>
      </c>
      <c r="D163" s="1">
        <v>33</v>
      </c>
      <c r="E163" s="1">
        <v>823</v>
      </c>
      <c r="F163" s="1">
        <v>1629</v>
      </c>
      <c r="G163" s="1">
        <v>5</v>
      </c>
      <c r="I163" s="3" t="s">
        <v>257</v>
      </c>
      <c r="J163" s="3" t="s">
        <v>31</v>
      </c>
      <c r="K163" s="3" t="s">
        <v>304</v>
      </c>
      <c r="L163" s="6">
        <v>3088</v>
      </c>
      <c r="M163" s="5">
        <v>75.6</v>
      </c>
    </row>
    <row r="164" spans="1:13" ht="15.75">
      <c r="A164" s="1" t="s">
        <v>241</v>
      </c>
      <c r="B164" s="1">
        <v>330</v>
      </c>
      <c r="C164" s="1">
        <v>307</v>
      </c>
      <c r="D164" s="1">
        <v>8</v>
      </c>
      <c r="E164" s="1">
        <v>47</v>
      </c>
      <c r="F164" s="1">
        <v>6</v>
      </c>
      <c r="G164" s="1">
        <v>0</v>
      </c>
      <c r="I164" s="3" t="s">
        <v>258</v>
      </c>
      <c r="J164" s="3" t="s">
        <v>31</v>
      </c>
      <c r="K164" s="3" t="s">
        <v>304</v>
      </c>
      <c r="L164" s="6">
        <v>902.4</v>
      </c>
      <c r="M164" s="5">
        <v>120.4</v>
      </c>
    </row>
    <row r="165" spans="1:13" ht="15.75">
      <c r="A165" s="1" t="s">
        <v>242</v>
      </c>
      <c r="B165" s="1">
        <v>168</v>
      </c>
      <c r="C165" s="1">
        <v>168</v>
      </c>
      <c r="D165" s="1">
        <v>4</v>
      </c>
      <c r="E165" s="1">
        <v>497</v>
      </c>
      <c r="F165" s="1">
        <v>497</v>
      </c>
      <c r="G165" s="1">
        <v>19</v>
      </c>
      <c r="I165" s="3" t="s">
        <v>259</v>
      </c>
      <c r="J165" s="3" t="s">
        <v>31</v>
      </c>
      <c r="K165" s="3" t="s">
        <v>304</v>
      </c>
      <c r="L165" s="6">
        <v>594.3</v>
      </c>
      <c r="M165" s="5">
        <v>125.5</v>
      </c>
    </row>
    <row r="166" spans="1:13" ht="15.75">
      <c r="A166" s="1" t="s">
        <v>243</v>
      </c>
      <c r="B166" s="1">
        <v>78</v>
      </c>
      <c r="C166" s="1">
        <v>70</v>
      </c>
      <c r="D166" s="1">
        <v>36</v>
      </c>
      <c r="E166" s="1">
        <v>62</v>
      </c>
      <c r="F166" s="1">
        <v>48</v>
      </c>
      <c r="G166" s="1">
        <v>4</v>
      </c>
      <c r="I166" s="3" t="s">
        <v>260</v>
      </c>
      <c r="J166" s="3" t="s">
        <v>31</v>
      </c>
      <c r="K166" s="3" t="s">
        <v>304</v>
      </c>
      <c r="L166" s="6">
        <v>805.7</v>
      </c>
      <c r="M166" s="5">
        <v>191.1</v>
      </c>
    </row>
    <row r="167" spans="1:13" ht="15.75">
      <c r="A167" s="1" t="s">
        <v>244</v>
      </c>
      <c r="B167" s="1">
        <v>23</v>
      </c>
      <c r="C167" s="1">
        <v>19</v>
      </c>
      <c r="D167" s="1">
        <v>4</v>
      </c>
      <c r="E167" s="1">
        <v>272</v>
      </c>
      <c r="F167" s="1">
        <v>200</v>
      </c>
      <c r="G167" s="1">
        <v>17</v>
      </c>
      <c r="I167" s="3" t="s">
        <v>261</v>
      </c>
      <c r="J167" s="3" t="s">
        <v>31</v>
      </c>
      <c r="K167" s="3" t="s">
        <v>304</v>
      </c>
      <c r="L167" s="6">
        <v>186.2</v>
      </c>
      <c r="M167" s="5">
        <v>96.2</v>
      </c>
    </row>
    <row r="168" spans="1:13" ht="15.75">
      <c r="A168" s="1" t="s">
        <v>245</v>
      </c>
      <c r="B168" s="1">
        <v>124</v>
      </c>
      <c r="C168" s="1">
        <v>113</v>
      </c>
      <c r="D168" s="1">
        <v>10</v>
      </c>
      <c r="E168" s="1">
        <v>0</v>
      </c>
      <c r="F168" s="1">
        <v>0</v>
      </c>
      <c r="G168" s="1">
        <v>0</v>
      </c>
      <c r="I168" s="3" t="s">
        <v>262</v>
      </c>
      <c r="J168" s="3" t="s">
        <v>31</v>
      </c>
      <c r="K168" s="3" t="s">
        <v>304</v>
      </c>
      <c r="L168" s="6">
        <v>1673.1</v>
      </c>
      <c r="M168" s="5">
        <v>0</v>
      </c>
    </row>
    <row r="169" spans="1:13" ht="15.75">
      <c r="A169" s="1" t="s">
        <v>246</v>
      </c>
      <c r="B169" s="1">
        <v>124</v>
      </c>
      <c r="C169" s="1">
        <v>136</v>
      </c>
      <c r="D169" s="1">
        <v>10</v>
      </c>
      <c r="E169" s="1">
        <v>12</v>
      </c>
      <c r="F169" s="1">
        <v>12</v>
      </c>
      <c r="G169" s="1">
        <v>3</v>
      </c>
      <c r="I169" s="3" t="s">
        <v>263</v>
      </c>
      <c r="J169" s="3" t="s">
        <v>31</v>
      </c>
      <c r="K169" s="3" t="s">
        <v>304</v>
      </c>
      <c r="L169" s="6">
        <v>7188.4</v>
      </c>
      <c r="M169" s="5">
        <v>448</v>
      </c>
    </row>
    <row r="170" spans="1:13" ht="15.75">
      <c r="A170" s="1" t="s">
        <v>247</v>
      </c>
      <c r="B170" s="1">
        <v>58</v>
      </c>
      <c r="C170" s="1">
        <v>46</v>
      </c>
      <c r="D170" s="1">
        <v>28</v>
      </c>
      <c r="E170" s="1">
        <v>163</v>
      </c>
      <c r="F170" s="1">
        <v>163</v>
      </c>
      <c r="G170" s="1">
        <v>22</v>
      </c>
      <c r="I170" s="3" t="s">
        <v>264</v>
      </c>
      <c r="J170" s="3" t="s">
        <v>31</v>
      </c>
      <c r="K170" s="3" t="s">
        <v>304</v>
      </c>
      <c r="L170" s="6">
        <v>95.8</v>
      </c>
      <c r="M170" s="5">
        <v>27.9</v>
      </c>
    </row>
    <row r="171" spans="1:13" ht="15.75">
      <c r="A171" s="1" t="s">
        <v>248</v>
      </c>
      <c r="B171" s="1">
        <v>199</v>
      </c>
      <c r="C171" s="1">
        <v>206</v>
      </c>
      <c r="D171" s="1">
        <v>51</v>
      </c>
      <c r="E171" s="1">
        <v>26</v>
      </c>
      <c r="F171" s="1">
        <v>22</v>
      </c>
      <c r="G171" s="1">
        <v>0</v>
      </c>
      <c r="I171" s="3" t="s">
        <v>266</v>
      </c>
      <c r="J171" s="3" t="s">
        <v>31</v>
      </c>
      <c r="K171" s="3" t="s">
        <v>304</v>
      </c>
      <c r="L171" s="6">
        <v>680.9</v>
      </c>
      <c r="M171" s="5">
        <v>208.2</v>
      </c>
    </row>
    <row r="172" spans="1:13" ht="15.75">
      <c r="A172" s="1" t="s">
        <v>249</v>
      </c>
      <c r="B172" s="1">
        <v>274</v>
      </c>
      <c r="C172" s="1">
        <v>223</v>
      </c>
      <c r="D172" s="1">
        <v>11</v>
      </c>
      <c r="E172" s="1">
        <v>0</v>
      </c>
      <c r="F172" s="1">
        <v>0</v>
      </c>
      <c r="G172" s="1">
        <v>0</v>
      </c>
      <c r="I172" s="3" t="s">
        <v>267</v>
      </c>
      <c r="J172" s="3" t="s">
        <v>31</v>
      </c>
      <c r="K172" s="3" t="s">
        <v>304</v>
      </c>
      <c r="L172" s="6">
        <v>757.8</v>
      </c>
      <c r="M172" s="5">
        <v>133</v>
      </c>
    </row>
    <row r="173" spans="1:13" ht="15.75">
      <c r="A173" s="1" t="s">
        <v>250</v>
      </c>
      <c r="B173" s="1">
        <v>138</v>
      </c>
      <c r="C173" s="1">
        <v>101</v>
      </c>
      <c r="D173" s="1">
        <v>7</v>
      </c>
      <c r="E173" s="1">
        <v>15</v>
      </c>
      <c r="F173" s="1">
        <v>17</v>
      </c>
      <c r="G173" s="1">
        <v>3</v>
      </c>
      <c r="I173" s="3" t="s">
        <v>268</v>
      </c>
      <c r="J173" s="3" t="s">
        <v>31</v>
      </c>
      <c r="K173" s="3" t="s">
        <v>304</v>
      </c>
      <c r="L173" s="6">
        <v>396.5</v>
      </c>
      <c r="M173" s="5">
        <v>127.6</v>
      </c>
    </row>
    <row r="174" spans="1:13" ht="15.75">
      <c r="A174" s="1" t="s">
        <v>251</v>
      </c>
      <c r="B174" s="1">
        <v>109</v>
      </c>
      <c r="C174" s="1">
        <v>94</v>
      </c>
      <c r="D174" s="1">
        <v>43</v>
      </c>
      <c r="E174" s="1">
        <v>15</v>
      </c>
      <c r="F174" s="1">
        <v>11</v>
      </c>
      <c r="G174" s="1">
        <v>2</v>
      </c>
      <c r="I174" s="3" t="s">
        <v>269</v>
      </c>
      <c r="J174" s="3" t="s">
        <v>31</v>
      </c>
      <c r="K174" s="3" t="s">
        <v>304</v>
      </c>
      <c r="L174" s="6">
        <v>314.7</v>
      </c>
      <c r="M174" s="5">
        <v>44.2</v>
      </c>
    </row>
    <row r="175" spans="1:13" ht="15.75">
      <c r="A175" s="1" t="s">
        <v>252</v>
      </c>
      <c r="B175" s="1">
        <v>48</v>
      </c>
      <c r="C175" s="1">
        <v>38</v>
      </c>
      <c r="D175" s="1">
        <v>3</v>
      </c>
      <c r="E175" s="1">
        <v>261</v>
      </c>
      <c r="F175" s="1">
        <v>161</v>
      </c>
      <c r="G175" s="1">
        <v>2</v>
      </c>
      <c r="I175" s="3" t="s">
        <v>270</v>
      </c>
      <c r="J175" s="3" t="s">
        <v>31</v>
      </c>
      <c r="K175" s="3" t="s">
        <v>304</v>
      </c>
      <c r="L175" s="6">
        <v>1756.1</v>
      </c>
      <c r="M175" s="5">
        <v>30.6</v>
      </c>
    </row>
    <row r="176" spans="1:13" ht="15.75">
      <c r="A176" s="1" t="s">
        <v>253</v>
      </c>
      <c r="B176" s="1">
        <v>65</v>
      </c>
      <c r="C176" s="1">
        <v>65</v>
      </c>
      <c r="D176" s="1">
        <v>24</v>
      </c>
      <c r="E176" s="1">
        <v>71</v>
      </c>
      <c r="F176" s="1">
        <v>48</v>
      </c>
      <c r="G176" s="1">
        <v>4</v>
      </c>
      <c r="I176" s="3" t="s">
        <v>271</v>
      </c>
      <c r="J176" s="3" t="s">
        <v>31</v>
      </c>
      <c r="K176" s="3" t="s">
        <v>304</v>
      </c>
      <c r="L176" s="6">
        <v>1221.5</v>
      </c>
      <c r="M176" s="5">
        <v>1.9</v>
      </c>
    </row>
    <row r="177" spans="1:13" ht="15.75">
      <c r="A177" s="1" t="s">
        <v>254</v>
      </c>
      <c r="B177" s="1">
        <v>177</v>
      </c>
      <c r="C177" s="1">
        <v>166</v>
      </c>
      <c r="D177" s="1">
        <v>48</v>
      </c>
      <c r="E177" s="1">
        <v>0</v>
      </c>
      <c r="F177" s="1">
        <v>0</v>
      </c>
      <c r="G177" s="1">
        <v>0</v>
      </c>
      <c r="I177" s="3" t="s">
        <v>272</v>
      </c>
      <c r="J177" s="3" t="s">
        <v>31</v>
      </c>
      <c r="K177" s="3" t="s">
        <v>304</v>
      </c>
      <c r="L177" s="6">
        <v>1693.1</v>
      </c>
      <c r="M177" s="5">
        <v>148.5</v>
      </c>
    </row>
    <row r="178" spans="1:13" ht="15.75">
      <c r="A178" s="1" t="s">
        <v>255</v>
      </c>
      <c r="B178" s="1">
        <v>156</v>
      </c>
      <c r="C178" s="1">
        <v>144</v>
      </c>
      <c r="D178" s="1">
        <v>56</v>
      </c>
      <c r="E178" s="1">
        <v>0</v>
      </c>
      <c r="F178" s="1">
        <v>0</v>
      </c>
      <c r="G178" s="1">
        <v>0</v>
      </c>
      <c r="I178" s="3" t="s">
        <v>273</v>
      </c>
      <c r="J178" s="3" t="s">
        <v>31</v>
      </c>
      <c r="K178" s="3" t="s">
        <v>304</v>
      </c>
      <c r="L178" s="6">
        <v>912</v>
      </c>
      <c r="M178" s="5">
        <v>79.3</v>
      </c>
    </row>
    <row r="179" spans="1:13" ht="15.75">
      <c r="A179" s="1" t="s">
        <v>256</v>
      </c>
      <c r="B179" s="1">
        <v>46</v>
      </c>
      <c r="C179" s="1">
        <v>37</v>
      </c>
      <c r="D179" s="1">
        <v>4</v>
      </c>
      <c r="E179" s="1">
        <v>53</v>
      </c>
      <c r="F179" s="1">
        <v>35</v>
      </c>
      <c r="G179" s="1">
        <v>0</v>
      </c>
      <c r="I179" s="3" t="s">
        <v>274</v>
      </c>
      <c r="J179" s="3" t="s">
        <v>31</v>
      </c>
      <c r="K179" s="3" t="s">
        <v>304</v>
      </c>
      <c r="L179" s="6">
        <v>543.2</v>
      </c>
      <c r="M179" s="5">
        <v>28.6</v>
      </c>
    </row>
    <row r="180" spans="1:13" ht="15.75">
      <c r="A180" s="1" t="s">
        <v>257</v>
      </c>
      <c r="B180" s="1">
        <v>523</v>
      </c>
      <c r="C180" s="1">
        <v>524</v>
      </c>
      <c r="D180" s="1">
        <v>283</v>
      </c>
      <c r="E180" s="1">
        <v>782</v>
      </c>
      <c r="F180" s="1">
        <v>1494</v>
      </c>
      <c r="G180" s="1">
        <v>1437</v>
      </c>
      <c r="I180" s="3" t="s">
        <v>275</v>
      </c>
      <c r="J180" s="3" t="s">
        <v>31</v>
      </c>
      <c r="K180" s="3" t="s">
        <v>304</v>
      </c>
      <c r="L180" s="6">
        <v>804.4</v>
      </c>
      <c r="M180" s="5">
        <v>269.5</v>
      </c>
    </row>
    <row r="181" spans="1:13" ht="15.75">
      <c r="A181" s="1" t="s">
        <v>258</v>
      </c>
      <c r="B181" s="1">
        <v>133</v>
      </c>
      <c r="C181" s="1">
        <v>110</v>
      </c>
      <c r="D181" s="1">
        <v>23</v>
      </c>
      <c r="E181" s="1">
        <v>192</v>
      </c>
      <c r="F181" s="1">
        <v>167</v>
      </c>
      <c r="G181" s="1">
        <v>32</v>
      </c>
      <c r="I181" s="3" t="s">
        <v>277</v>
      </c>
      <c r="J181" s="3" t="s">
        <v>31</v>
      </c>
      <c r="K181" s="3" t="s">
        <v>304</v>
      </c>
      <c r="L181" s="6">
        <v>323.3</v>
      </c>
      <c r="M181" s="5">
        <v>15.6</v>
      </c>
    </row>
    <row r="182" spans="1:13" ht="15.75">
      <c r="A182" s="1" t="s">
        <v>259</v>
      </c>
      <c r="B182" s="1">
        <v>76</v>
      </c>
      <c r="C182" s="1">
        <v>74</v>
      </c>
      <c r="D182" s="1">
        <v>14</v>
      </c>
      <c r="E182" s="1">
        <v>278</v>
      </c>
      <c r="F182" s="1">
        <v>278</v>
      </c>
      <c r="G182" s="1">
        <v>15</v>
      </c>
      <c r="I182" s="3" t="s">
        <v>278</v>
      </c>
      <c r="J182" s="3" t="s">
        <v>31</v>
      </c>
      <c r="K182" s="3" t="s">
        <v>304</v>
      </c>
      <c r="L182" s="6">
        <v>415.7</v>
      </c>
      <c r="M182" s="5">
        <v>140.8</v>
      </c>
    </row>
    <row r="183" spans="1:13" ht="15.75">
      <c r="A183" s="1" t="s">
        <v>260</v>
      </c>
      <c r="B183" s="1">
        <v>186</v>
      </c>
      <c r="C183" s="1">
        <v>186</v>
      </c>
      <c r="D183" s="1">
        <v>107</v>
      </c>
      <c r="E183" s="1">
        <v>1277</v>
      </c>
      <c r="F183" s="1">
        <v>1277</v>
      </c>
      <c r="G183" s="1">
        <v>42</v>
      </c>
      <c r="I183" s="3" t="s">
        <v>279</v>
      </c>
      <c r="J183" s="3" t="s">
        <v>31</v>
      </c>
      <c r="K183" s="3" t="s">
        <v>304</v>
      </c>
      <c r="L183" s="6">
        <v>519.7</v>
      </c>
      <c r="M183" s="5">
        <v>140.6</v>
      </c>
    </row>
    <row r="184" spans="1:13" ht="15.75">
      <c r="A184" s="1" t="s">
        <v>261</v>
      </c>
      <c r="B184" s="1">
        <v>31</v>
      </c>
      <c r="C184" s="1">
        <v>30</v>
      </c>
      <c r="D184" s="1">
        <v>6</v>
      </c>
      <c r="E184" s="1">
        <v>198</v>
      </c>
      <c r="F184" s="1">
        <v>198</v>
      </c>
      <c r="G184" s="1">
        <v>33</v>
      </c>
      <c r="I184" s="3" t="s">
        <v>280</v>
      </c>
      <c r="J184" s="3" t="s">
        <v>31</v>
      </c>
      <c r="K184" s="3" t="s">
        <v>304</v>
      </c>
      <c r="L184" s="6">
        <v>1927.6</v>
      </c>
      <c r="M184" s="5">
        <v>46.8</v>
      </c>
    </row>
    <row r="185" spans="1:13" ht="15.75">
      <c r="A185" s="1" t="s">
        <v>262</v>
      </c>
      <c r="B185" s="1">
        <v>232</v>
      </c>
      <c r="C185" s="1">
        <v>245</v>
      </c>
      <c r="D185" s="1">
        <v>111</v>
      </c>
      <c r="E185" s="1">
        <v>0</v>
      </c>
      <c r="F185" s="1">
        <v>0</v>
      </c>
      <c r="G185" s="1">
        <v>0</v>
      </c>
      <c r="I185" s="3" t="s">
        <v>281</v>
      </c>
      <c r="J185" s="3" t="s">
        <v>31</v>
      </c>
      <c r="K185" s="3" t="s">
        <v>304</v>
      </c>
      <c r="L185" s="6">
        <v>552.4</v>
      </c>
      <c r="M185" s="5">
        <v>59.3</v>
      </c>
    </row>
    <row r="186" spans="1:13" ht="15.75">
      <c r="A186" s="1" t="s">
        <v>263</v>
      </c>
      <c r="B186" s="1">
        <v>1654</v>
      </c>
      <c r="C186" s="1">
        <v>1639</v>
      </c>
      <c r="D186" s="1">
        <v>200</v>
      </c>
      <c r="E186" s="1">
        <v>704</v>
      </c>
      <c r="F186" s="1">
        <v>704</v>
      </c>
      <c r="G186" s="1">
        <v>102</v>
      </c>
      <c r="I186" s="3" t="s">
        <v>282</v>
      </c>
      <c r="J186" s="3" t="s">
        <v>31</v>
      </c>
      <c r="K186" s="3" t="s">
        <v>304</v>
      </c>
      <c r="L186" s="6">
        <v>703.1</v>
      </c>
      <c r="M186" s="5">
        <v>149.3</v>
      </c>
    </row>
    <row r="187" spans="1:13" ht="15.75">
      <c r="A187" s="1" t="s">
        <v>264</v>
      </c>
      <c r="B187" s="1">
        <v>16</v>
      </c>
      <c r="C187" s="1">
        <v>8</v>
      </c>
      <c r="D187" s="1">
        <v>6</v>
      </c>
      <c r="E187" s="1">
        <v>187</v>
      </c>
      <c r="F187" s="1">
        <v>187</v>
      </c>
      <c r="G187" s="1">
        <v>172</v>
      </c>
      <c r="I187" s="3" t="s">
        <v>283</v>
      </c>
      <c r="J187" s="3" t="s">
        <v>31</v>
      </c>
      <c r="K187" s="3" t="s">
        <v>304</v>
      </c>
      <c r="L187" s="6">
        <v>2354</v>
      </c>
      <c r="M187" s="5">
        <v>256.9</v>
      </c>
    </row>
    <row r="188" spans="1:13" ht="15.75">
      <c r="A188" s="1" t="s">
        <v>265</v>
      </c>
      <c r="B188" s="1">
        <v>65</v>
      </c>
      <c r="C188" s="1">
        <v>83</v>
      </c>
      <c r="D188" s="1">
        <v>13</v>
      </c>
      <c r="E188" s="1">
        <v>1133</v>
      </c>
      <c r="F188" s="1">
        <v>1133</v>
      </c>
      <c r="G188" s="1">
        <v>25</v>
      </c>
      <c r="I188" s="3" t="s">
        <v>285</v>
      </c>
      <c r="J188" s="3" t="s">
        <v>31</v>
      </c>
      <c r="K188" s="3" t="s">
        <v>304</v>
      </c>
      <c r="L188" s="6">
        <v>204.9</v>
      </c>
      <c r="M188" s="5">
        <v>114.7</v>
      </c>
    </row>
    <row r="189" spans="1:13" ht="15.75">
      <c r="A189" s="1" t="s">
        <v>266</v>
      </c>
      <c r="B189" s="1">
        <v>16</v>
      </c>
      <c r="C189" s="1">
        <v>17</v>
      </c>
      <c r="D189" s="1">
        <v>5</v>
      </c>
      <c r="E189" s="1">
        <v>225</v>
      </c>
      <c r="F189" s="1">
        <v>225</v>
      </c>
      <c r="G189" s="1">
        <v>6</v>
      </c>
      <c r="I189" s="3" t="s">
        <v>286</v>
      </c>
      <c r="J189" s="3" t="s">
        <v>31</v>
      </c>
      <c r="K189" s="3" t="s">
        <v>304</v>
      </c>
      <c r="L189" s="6">
        <v>569.5</v>
      </c>
      <c r="M189" s="5">
        <v>12.8</v>
      </c>
    </row>
    <row r="190" spans="1:13" ht="15.75">
      <c r="A190" s="1" t="s">
        <v>267</v>
      </c>
      <c r="B190" s="1">
        <v>121</v>
      </c>
      <c r="C190" s="1">
        <v>119</v>
      </c>
      <c r="D190" s="1">
        <v>31</v>
      </c>
      <c r="E190" s="1">
        <v>343</v>
      </c>
      <c r="F190" s="1">
        <v>343</v>
      </c>
      <c r="G190" s="1">
        <v>273</v>
      </c>
      <c r="I190" s="3" t="s">
        <v>287</v>
      </c>
      <c r="J190" s="3" t="s">
        <v>31</v>
      </c>
      <c r="K190" s="3" t="s">
        <v>304</v>
      </c>
      <c r="L190" s="6">
        <v>215.5</v>
      </c>
      <c r="M190" s="5">
        <v>93.6</v>
      </c>
    </row>
    <row r="191" spans="1:13" ht="15.75">
      <c r="A191" s="1" t="s">
        <v>268</v>
      </c>
      <c r="B191" s="1">
        <v>68</v>
      </c>
      <c r="C191" s="1">
        <v>68</v>
      </c>
      <c r="D191" s="1">
        <v>7</v>
      </c>
      <c r="E191" s="1">
        <v>201</v>
      </c>
      <c r="F191" s="1">
        <v>201</v>
      </c>
      <c r="G191" s="1">
        <v>33</v>
      </c>
      <c r="I191" s="3" t="s">
        <v>289</v>
      </c>
      <c r="J191" s="3" t="s">
        <v>31</v>
      </c>
      <c r="K191" s="3" t="s">
        <v>304</v>
      </c>
      <c r="L191" s="6">
        <v>622.2</v>
      </c>
      <c r="M191" s="5">
        <v>39.8</v>
      </c>
    </row>
    <row r="192" spans="1:13" ht="15.75">
      <c r="A192" s="1" t="s">
        <v>269</v>
      </c>
      <c r="B192" s="1">
        <v>35</v>
      </c>
      <c r="C192" s="1">
        <v>35</v>
      </c>
      <c r="D192" s="1">
        <v>22</v>
      </c>
      <c r="E192" s="1">
        <v>37</v>
      </c>
      <c r="F192" s="1">
        <v>31</v>
      </c>
      <c r="G192" s="1">
        <v>13</v>
      </c>
      <c r="I192" s="3" t="s">
        <v>290</v>
      </c>
      <c r="J192" s="3" t="s">
        <v>31</v>
      </c>
      <c r="K192" s="3" t="s">
        <v>304</v>
      </c>
      <c r="L192" s="6">
        <v>1579.6</v>
      </c>
      <c r="M192" s="5">
        <v>0</v>
      </c>
    </row>
    <row r="193" spans="1:13" ht="15.75">
      <c r="A193" s="1" t="s">
        <v>270</v>
      </c>
      <c r="B193" s="1">
        <v>224</v>
      </c>
      <c r="C193" s="1">
        <v>223</v>
      </c>
      <c r="D193" s="1">
        <v>88</v>
      </c>
      <c r="E193" s="1">
        <v>29</v>
      </c>
      <c r="F193" s="1">
        <v>33</v>
      </c>
      <c r="G193" s="1">
        <v>5</v>
      </c>
      <c r="I193" s="3" t="s">
        <v>291</v>
      </c>
      <c r="J193" s="3" t="s">
        <v>31</v>
      </c>
      <c r="K193" s="3" t="s">
        <v>304</v>
      </c>
      <c r="L193" s="6">
        <v>430.8</v>
      </c>
      <c r="M193" s="5">
        <v>28.4</v>
      </c>
    </row>
    <row r="194" spans="1:13" ht="15.75">
      <c r="A194" s="1" t="s">
        <v>271</v>
      </c>
      <c r="B194" s="1">
        <v>226</v>
      </c>
      <c r="C194" s="1">
        <v>221</v>
      </c>
      <c r="D194" s="1">
        <v>82</v>
      </c>
      <c r="E194" s="1">
        <v>5</v>
      </c>
      <c r="F194" s="1">
        <v>4</v>
      </c>
      <c r="G194" s="1">
        <v>1</v>
      </c>
      <c r="I194" s="3" t="s">
        <v>292</v>
      </c>
      <c r="J194" s="3" t="s">
        <v>31</v>
      </c>
      <c r="K194" s="3" t="s">
        <v>304</v>
      </c>
      <c r="L194" s="6">
        <v>496.9</v>
      </c>
      <c r="M194" s="5">
        <v>112.3</v>
      </c>
    </row>
    <row r="195" spans="1:13" ht="15.75">
      <c r="A195" s="1" t="s">
        <v>272</v>
      </c>
      <c r="B195" s="1">
        <v>201</v>
      </c>
      <c r="C195" s="1">
        <v>195</v>
      </c>
      <c r="D195" s="1">
        <v>82</v>
      </c>
      <c r="E195" s="1">
        <v>118</v>
      </c>
      <c r="F195" s="1">
        <v>112</v>
      </c>
      <c r="G195" s="1">
        <v>50</v>
      </c>
      <c r="I195" s="3" t="s">
        <v>294</v>
      </c>
      <c r="J195" s="3" t="s">
        <v>31</v>
      </c>
      <c r="K195" s="3" t="s">
        <v>304</v>
      </c>
      <c r="L195" s="6">
        <v>671.6</v>
      </c>
      <c r="M195" s="5">
        <v>137.4</v>
      </c>
    </row>
    <row r="196" spans="1:13" ht="15.75">
      <c r="A196" s="1" t="s">
        <v>273</v>
      </c>
      <c r="B196" s="1">
        <v>156</v>
      </c>
      <c r="C196" s="1">
        <v>151</v>
      </c>
      <c r="D196" s="1">
        <v>78</v>
      </c>
      <c r="E196" s="1">
        <v>172</v>
      </c>
      <c r="F196" s="1">
        <v>172</v>
      </c>
      <c r="G196" s="1">
        <v>28</v>
      </c>
      <c r="I196" s="3" t="s">
        <v>296</v>
      </c>
      <c r="J196" s="3" t="s">
        <v>31</v>
      </c>
      <c r="K196" s="3" t="s">
        <v>304</v>
      </c>
      <c r="L196" s="6">
        <v>1324.9</v>
      </c>
      <c r="M196" s="5">
        <v>382.7</v>
      </c>
    </row>
    <row r="197" spans="1:13" ht="15.75">
      <c r="A197" s="1" t="s">
        <v>274</v>
      </c>
      <c r="B197" s="1">
        <v>71</v>
      </c>
      <c r="C197" s="1">
        <v>68</v>
      </c>
      <c r="D197" s="1">
        <v>45</v>
      </c>
      <c r="E197" s="1">
        <v>72</v>
      </c>
      <c r="F197" s="1">
        <v>73</v>
      </c>
      <c r="G197" s="1">
        <v>20</v>
      </c>
      <c r="I197" s="3" t="s">
        <v>297</v>
      </c>
      <c r="J197" s="3" t="s">
        <v>31</v>
      </c>
      <c r="K197" s="3" t="s">
        <v>304</v>
      </c>
      <c r="L197" s="6">
        <v>418.8</v>
      </c>
      <c r="M197" s="5">
        <v>47.2</v>
      </c>
    </row>
    <row r="198" spans="1:13" ht="15.75">
      <c r="A198" s="1" t="s">
        <v>275</v>
      </c>
      <c r="B198" s="1">
        <v>109</v>
      </c>
      <c r="C198" s="1">
        <v>92</v>
      </c>
      <c r="D198" s="1">
        <v>43</v>
      </c>
      <c r="E198" s="1">
        <v>171</v>
      </c>
      <c r="F198" s="1">
        <v>180</v>
      </c>
      <c r="G198" s="1">
        <v>75</v>
      </c>
      <c r="I198" s="3" t="s">
        <v>298</v>
      </c>
      <c r="J198" s="3" t="s">
        <v>31</v>
      </c>
      <c r="K198" s="3" t="s">
        <v>304</v>
      </c>
      <c r="L198" s="6">
        <v>170.8</v>
      </c>
      <c r="M198" s="5">
        <v>91.8</v>
      </c>
    </row>
    <row r="199" spans="1:13" ht="15.75">
      <c r="A199" s="1" t="s">
        <v>276</v>
      </c>
      <c r="B199" s="1">
        <v>11</v>
      </c>
      <c r="C199" s="1">
        <v>11</v>
      </c>
      <c r="D199" s="1">
        <v>4</v>
      </c>
      <c r="E199" s="1">
        <v>89</v>
      </c>
      <c r="F199" s="1">
        <v>79</v>
      </c>
      <c r="G199" s="1">
        <v>61</v>
      </c>
      <c r="I199" s="3" t="s">
        <v>299</v>
      </c>
      <c r="J199" s="3" t="s">
        <v>31</v>
      </c>
      <c r="K199" s="3" t="s">
        <v>304</v>
      </c>
      <c r="L199" s="6">
        <v>256.1</v>
      </c>
      <c r="M199" s="5">
        <v>89.8</v>
      </c>
    </row>
    <row r="200" spans="1:13" ht="15.75">
      <c r="A200" s="1" t="s">
        <v>277</v>
      </c>
      <c r="B200" s="1">
        <v>41</v>
      </c>
      <c r="C200" s="1">
        <v>43</v>
      </c>
      <c r="D200" s="1">
        <v>22</v>
      </c>
      <c r="E200" s="1">
        <v>19</v>
      </c>
      <c r="F200" s="1">
        <v>19</v>
      </c>
      <c r="G200" s="1">
        <v>0</v>
      </c>
      <c r="I200" s="3" t="s">
        <v>300</v>
      </c>
      <c r="J200" s="3" t="s">
        <v>31</v>
      </c>
      <c r="K200" s="3" t="s">
        <v>304</v>
      </c>
      <c r="L200" s="6">
        <v>2726.6</v>
      </c>
      <c r="M200" s="5">
        <v>35.6</v>
      </c>
    </row>
    <row r="201" spans="1:13" ht="15.75">
      <c r="A201" s="1" t="s">
        <v>278</v>
      </c>
      <c r="B201" s="1">
        <v>58</v>
      </c>
      <c r="C201" s="1">
        <v>58</v>
      </c>
      <c r="D201" s="1">
        <v>34</v>
      </c>
      <c r="E201" s="1">
        <v>159</v>
      </c>
      <c r="F201" s="1">
        <v>159</v>
      </c>
      <c r="G201" s="1">
        <v>9</v>
      </c>
      <c r="I201" s="3" t="s">
        <v>302</v>
      </c>
      <c r="J201" s="3" t="s">
        <v>31</v>
      </c>
      <c r="K201" s="3" t="s">
        <v>304</v>
      </c>
      <c r="L201" s="6">
        <v>2526.4</v>
      </c>
      <c r="M201" s="5">
        <v>111.4</v>
      </c>
    </row>
    <row r="202" spans="1:13" ht="15.75">
      <c r="A202" s="1" t="s">
        <v>279</v>
      </c>
      <c r="B202" s="1">
        <v>130</v>
      </c>
      <c r="C202" s="1">
        <v>130</v>
      </c>
      <c r="D202" s="1">
        <v>63</v>
      </c>
      <c r="E202" s="1">
        <v>154</v>
      </c>
      <c r="F202" s="1">
        <v>140</v>
      </c>
      <c r="G202" s="1">
        <v>37</v>
      </c>
      <c r="I202" s="3" t="s">
        <v>303</v>
      </c>
      <c r="J202" s="3" t="s">
        <v>31</v>
      </c>
      <c r="K202" s="3" t="s">
        <v>304</v>
      </c>
      <c r="L202" s="6">
        <v>683.8</v>
      </c>
      <c r="M202" s="5">
        <v>13</v>
      </c>
    </row>
    <row r="203" spans="1:13" ht="15.75">
      <c r="A203" s="1" t="s">
        <v>280</v>
      </c>
      <c r="B203" s="1">
        <v>226</v>
      </c>
      <c r="C203" s="1">
        <v>215</v>
      </c>
      <c r="D203" s="1">
        <v>106</v>
      </c>
      <c r="E203" s="1">
        <v>51</v>
      </c>
      <c r="F203" s="1">
        <v>51</v>
      </c>
      <c r="G203" s="1">
        <v>0</v>
      </c>
      <c r="I203" s="3" t="s">
        <v>304</v>
      </c>
      <c r="J203" s="3" t="s">
        <v>31</v>
      </c>
      <c r="K203" s="3" t="s">
        <v>304</v>
      </c>
      <c r="L203" s="6">
        <v>2176.6</v>
      </c>
      <c r="M203" s="5">
        <v>0</v>
      </c>
    </row>
    <row r="204" spans="1:13" ht="15.75">
      <c r="A204" s="1" t="s">
        <v>281</v>
      </c>
      <c r="B204" s="1">
        <v>68</v>
      </c>
      <c r="C204" s="1">
        <v>67</v>
      </c>
      <c r="D204" s="1">
        <v>30</v>
      </c>
      <c r="E204" s="1">
        <v>61</v>
      </c>
      <c r="F204" s="1">
        <v>57</v>
      </c>
      <c r="G204" s="1">
        <v>11</v>
      </c>
      <c r="I204" s="3" t="s">
        <v>305</v>
      </c>
      <c r="J204" s="3" t="s">
        <v>31</v>
      </c>
      <c r="K204" s="3" t="s">
        <v>304</v>
      </c>
      <c r="L204" s="6">
        <v>0</v>
      </c>
      <c r="M204" s="5">
        <v>9.5</v>
      </c>
    </row>
    <row r="205" spans="1:13" ht="15.75">
      <c r="A205" s="1" t="s">
        <v>282</v>
      </c>
      <c r="B205" s="1">
        <v>114</v>
      </c>
      <c r="C205" s="1">
        <v>102</v>
      </c>
      <c r="D205" s="1">
        <v>10</v>
      </c>
      <c r="E205" s="1">
        <v>127</v>
      </c>
      <c r="F205" s="1">
        <v>127</v>
      </c>
      <c r="G205" s="1">
        <v>11</v>
      </c>
      <c r="I205" s="3" t="s">
        <v>306</v>
      </c>
      <c r="J205" s="3" t="s">
        <v>31</v>
      </c>
      <c r="K205" s="3" t="s">
        <v>304</v>
      </c>
      <c r="L205" s="6">
        <v>791.9</v>
      </c>
      <c r="M205" s="5">
        <v>65.8</v>
      </c>
    </row>
    <row r="206" spans="1:13" ht="15.75">
      <c r="A206" s="1" t="s">
        <v>283</v>
      </c>
      <c r="B206" s="1">
        <v>303</v>
      </c>
      <c r="C206" s="1">
        <v>187</v>
      </c>
      <c r="D206" s="1">
        <v>92</v>
      </c>
      <c r="E206" s="1">
        <v>169</v>
      </c>
      <c r="F206" s="1">
        <v>169</v>
      </c>
      <c r="G206" s="1">
        <v>54</v>
      </c>
      <c r="I206" s="3" t="s">
        <v>308</v>
      </c>
      <c r="J206" s="3" t="s">
        <v>31</v>
      </c>
      <c r="K206" s="3" t="s">
        <v>304</v>
      </c>
      <c r="L206" s="6">
        <v>401.6</v>
      </c>
      <c r="M206" s="5">
        <v>67.6</v>
      </c>
    </row>
    <row r="207" spans="1:13" ht="15.75">
      <c r="A207" s="1" t="s">
        <v>284</v>
      </c>
      <c r="B207" s="1">
        <v>71</v>
      </c>
      <c r="C207" s="1">
        <v>30</v>
      </c>
      <c r="D207" s="1">
        <v>20</v>
      </c>
      <c r="E207" s="1">
        <v>82</v>
      </c>
      <c r="F207" s="1">
        <v>82</v>
      </c>
      <c r="G207" s="1">
        <v>38</v>
      </c>
      <c r="I207" s="3" t="s">
        <v>309</v>
      </c>
      <c r="J207" s="3" t="s">
        <v>31</v>
      </c>
      <c r="K207" s="3" t="s">
        <v>304</v>
      </c>
      <c r="L207" s="6">
        <v>99.9</v>
      </c>
      <c r="M207" s="5">
        <v>0</v>
      </c>
    </row>
    <row r="208" spans="1:13" ht="15.75">
      <c r="A208" s="1" t="s">
        <v>285</v>
      </c>
      <c r="B208" s="1">
        <v>26</v>
      </c>
      <c r="C208" s="1">
        <v>26</v>
      </c>
      <c r="D208" s="1">
        <v>9</v>
      </c>
      <c r="E208" s="1">
        <v>174</v>
      </c>
      <c r="F208" s="1">
        <v>174</v>
      </c>
      <c r="G208" s="1">
        <v>7</v>
      </c>
      <c r="I208" s="3" t="s">
        <v>310</v>
      </c>
      <c r="J208" s="3" t="s">
        <v>31</v>
      </c>
      <c r="K208" s="3" t="s">
        <v>304</v>
      </c>
      <c r="L208" s="6">
        <v>83.1</v>
      </c>
      <c r="M208" s="5">
        <v>0</v>
      </c>
    </row>
    <row r="209" spans="1:13" ht="15.75">
      <c r="A209" s="1" t="s">
        <v>286</v>
      </c>
      <c r="B209" s="1">
        <v>114</v>
      </c>
      <c r="C209" s="1">
        <v>114</v>
      </c>
      <c r="D209" s="1">
        <v>56</v>
      </c>
      <c r="E209" s="1">
        <v>40</v>
      </c>
      <c r="F209" s="1">
        <v>40</v>
      </c>
      <c r="G209" s="1">
        <v>2</v>
      </c>
      <c r="I209" s="3" t="s">
        <v>311</v>
      </c>
      <c r="J209" s="3" t="s">
        <v>31</v>
      </c>
      <c r="K209" s="3" t="s">
        <v>304</v>
      </c>
      <c r="L209" s="6">
        <v>1568.8</v>
      </c>
      <c r="M209" s="5">
        <v>381.3</v>
      </c>
    </row>
    <row r="210" spans="1:13" ht="15.75">
      <c r="A210" s="1" t="s">
        <v>287</v>
      </c>
      <c r="B210" s="1">
        <v>24</v>
      </c>
      <c r="C210" s="1">
        <v>19</v>
      </c>
      <c r="D210" s="1">
        <v>15</v>
      </c>
      <c r="E210" s="1">
        <v>71</v>
      </c>
      <c r="F210" s="1">
        <v>71</v>
      </c>
      <c r="G210" s="1">
        <v>6</v>
      </c>
      <c r="I210" s="3" t="s">
        <v>312</v>
      </c>
      <c r="J210" s="3" t="s">
        <v>31</v>
      </c>
      <c r="K210" s="3" t="s">
        <v>304</v>
      </c>
      <c r="L210" s="6">
        <v>726.7</v>
      </c>
      <c r="M210" s="5">
        <v>112.3</v>
      </c>
    </row>
    <row r="211" spans="1:13" ht="15.75">
      <c r="A211" s="1" t="s">
        <v>288</v>
      </c>
      <c r="B211" s="1">
        <v>10</v>
      </c>
      <c r="C211" s="1">
        <v>8</v>
      </c>
      <c r="D211" s="1">
        <v>4</v>
      </c>
      <c r="E211" s="1">
        <v>25</v>
      </c>
      <c r="F211" s="1">
        <v>25</v>
      </c>
      <c r="G211" s="1">
        <v>1</v>
      </c>
      <c r="I211" s="3" t="s">
        <v>313</v>
      </c>
      <c r="J211" s="3" t="s">
        <v>31</v>
      </c>
      <c r="K211" s="3" t="s">
        <v>304</v>
      </c>
      <c r="L211" s="6">
        <v>122.8</v>
      </c>
      <c r="M211" s="5">
        <v>62.9</v>
      </c>
    </row>
    <row r="212" spans="1:13" ht="15.75">
      <c r="A212" s="1" t="s">
        <v>289</v>
      </c>
      <c r="B212" s="1">
        <v>88</v>
      </c>
      <c r="C212" s="1">
        <v>89</v>
      </c>
      <c r="D212" s="1">
        <v>43</v>
      </c>
      <c r="E212" s="1">
        <v>37</v>
      </c>
      <c r="F212" s="1">
        <v>32</v>
      </c>
      <c r="G212" s="1">
        <v>5</v>
      </c>
      <c r="I212" s="3" t="s">
        <v>315</v>
      </c>
      <c r="J212" s="3" t="s">
        <v>31</v>
      </c>
      <c r="K212" s="3" t="s">
        <v>304</v>
      </c>
      <c r="L212" s="6">
        <v>13.8</v>
      </c>
      <c r="M212" s="5">
        <v>212.9</v>
      </c>
    </row>
    <row r="213" spans="1:13" ht="15.75">
      <c r="A213" s="1" t="s">
        <v>290</v>
      </c>
      <c r="B213" s="1">
        <v>208</v>
      </c>
      <c r="C213" s="1">
        <v>210</v>
      </c>
      <c r="D213" s="1">
        <v>201</v>
      </c>
      <c r="E213" s="1">
        <v>0</v>
      </c>
      <c r="F213" s="1">
        <v>0</v>
      </c>
      <c r="G213" s="1">
        <v>0</v>
      </c>
      <c r="I213" s="3" t="s">
        <v>317</v>
      </c>
      <c r="J213" s="3" t="s">
        <v>31</v>
      </c>
      <c r="K213" s="3" t="s">
        <v>304</v>
      </c>
      <c r="L213" s="6">
        <v>0</v>
      </c>
      <c r="M213" s="5">
        <v>18.5</v>
      </c>
    </row>
    <row r="214" spans="1:13" ht="15.75">
      <c r="A214" s="1" t="s">
        <v>291</v>
      </c>
      <c r="B214" s="1">
        <v>55</v>
      </c>
      <c r="C214" s="1">
        <v>57</v>
      </c>
      <c r="D214" s="1">
        <v>15</v>
      </c>
      <c r="E214" s="1">
        <v>25</v>
      </c>
      <c r="F214" s="1">
        <v>25</v>
      </c>
      <c r="G214" s="1">
        <v>0</v>
      </c>
      <c r="I214" s="3" t="s">
        <v>318</v>
      </c>
      <c r="J214" s="3" t="s">
        <v>31</v>
      </c>
      <c r="K214" s="3" t="s">
        <v>304</v>
      </c>
      <c r="L214" s="6">
        <v>56.6</v>
      </c>
      <c r="M214" s="5">
        <v>197.5</v>
      </c>
    </row>
    <row r="215" spans="1:13" ht="15.75">
      <c r="A215" s="1" t="s">
        <v>292</v>
      </c>
      <c r="B215" s="1">
        <v>51</v>
      </c>
      <c r="C215" s="1">
        <v>47</v>
      </c>
      <c r="D215" s="1">
        <v>26</v>
      </c>
      <c r="E215" s="1">
        <v>57</v>
      </c>
      <c r="F215" s="1">
        <v>58</v>
      </c>
      <c r="G215" s="1">
        <v>0</v>
      </c>
      <c r="I215" s="3" t="s">
        <v>319</v>
      </c>
      <c r="J215" s="3" t="s">
        <v>31</v>
      </c>
      <c r="K215" s="3" t="s">
        <v>304</v>
      </c>
      <c r="L215" s="6">
        <v>460.8</v>
      </c>
      <c r="M215" s="5">
        <v>57.1</v>
      </c>
    </row>
    <row r="216" spans="1:13" ht="15.75">
      <c r="A216" s="1" t="s">
        <v>293</v>
      </c>
      <c r="B216" s="1">
        <v>24</v>
      </c>
      <c r="C216" s="1">
        <v>16</v>
      </c>
      <c r="D216" s="1">
        <v>14</v>
      </c>
      <c r="E216" s="1">
        <v>55</v>
      </c>
      <c r="F216" s="1">
        <v>22</v>
      </c>
      <c r="G216" s="1">
        <v>6</v>
      </c>
      <c r="I216" s="3" t="s">
        <v>320</v>
      </c>
      <c r="J216" s="3" t="s">
        <v>31</v>
      </c>
      <c r="K216" s="3" t="s">
        <v>304</v>
      </c>
      <c r="L216" s="6">
        <v>0</v>
      </c>
      <c r="M216" s="5">
        <v>179.5</v>
      </c>
    </row>
    <row r="217" spans="1:13" ht="15.75">
      <c r="A217" s="1" t="s">
        <v>294</v>
      </c>
      <c r="B217" s="1">
        <v>87</v>
      </c>
      <c r="C217" s="1">
        <v>84</v>
      </c>
      <c r="D217" s="1">
        <v>29</v>
      </c>
      <c r="E217" s="1">
        <v>120</v>
      </c>
      <c r="F217" s="1">
        <v>134</v>
      </c>
      <c r="G217" s="1">
        <v>72</v>
      </c>
      <c r="I217" s="3" t="s">
        <v>321</v>
      </c>
      <c r="J217" s="3" t="s">
        <v>31</v>
      </c>
      <c r="K217" s="3" t="s">
        <v>304</v>
      </c>
      <c r="L217" s="6">
        <v>743.9</v>
      </c>
      <c r="M217" s="5">
        <v>56.2</v>
      </c>
    </row>
    <row r="218" spans="1:13" ht="15.75">
      <c r="A218" s="1" t="s">
        <v>295</v>
      </c>
      <c r="B218" s="1">
        <v>222</v>
      </c>
      <c r="C218" s="1">
        <v>204</v>
      </c>
      <c r="D218" s="1">
        <v>53</v>
      </c>
      <c r="E218" s="1">
        <v>222</v>
      </c>
      <c r="F218" s="1">
        <v>219</v>
      </c>
      <c r="G218" s="1">
        <v>43</v>
      </c>
      <c r="I218" s="3" t="s">
        <v>322</v>
      </c>
      <c r="J218" s="3" t="s">
        <v>31</v>
      </c>
      <c r="K218" s="3" t="s">
        <v>304</v>
      </c>
      <c r="L218" s="6">
        <v>845.2</v>
      </c>
      <c r="M218" s="5">
        <v>82.2</v>
      </c>
    </row>
    <row r="219" spans="1:13" ht="15.75">
      <c r="A219" s="1" t="s">
        <v>296</v>
      </c>
      <c r="B219" s="1">
        <v>20</v>
      </c>
      <c r="C219" s="1">
        <v>25</v>
      </c>
      <c r="D219" s="1">
        <v>17</v>
      </c>
      <c r="E219" s="1">
        <v>202</v>
      </c>
      <c r="F219" s="1">
        <v>202</v>
      </c>
      <c r="G219" s="1">
        <v>29</v>
      </c>
      <c r="I219" s="3" t="s">
        <v>323</v>
      </c>
      <c r="J219" s="3" t="s">
        <v>31</v>
      </c>
      <c r="K219" s="3" t="s">
        <v>304</v>
      </c>
      <c r="L219" s="6">
        <v>0</v>
      </c>
      <c r="M219" s="5">
        <v>106.7</v>
      </c>
    </row>
    <row r="220" spans="1:13" ht="15.75">
      <c r="A220" s="1" t="s">
        <v>297</v>
      </c>
      <c r="B220" s="1">
        <v>69</v>
      </c>
      <c r="C220" s="1">
        <v>69</v>
      </c>
      <c r="D220" s="1">
        <v>24</v>
      </c>
      <c r="E220" s="1">
        <v>67</v>
      </c>
      <c r="F220" s="1">
        <v>67</v>
      </c>
      <c r="G220" s="1">
        <v>3</v>
      </c>
      <c r="I220" s="3" t="s">
        <v>325</v>
      </c>
      <c r="J220" s="3" t="s">
        <v>31</v>
      </c>
      <c r="K220" s="3" t="s">
        <v>304</v>
      </c>
      <c r="L220" s="6">
        <v>1250.9</v>
      </c>
      <c r="M220" s="5">
        <v>291.5</v>
      </c>
    </row>
    <row r="221" spans="1:13" ht="15.75">
      <c r="A221" s="1" t="s">
        <v>298</v>
      </c>
      <c r="B221" s="1">
        <v>54</v>
      </c>
      <c r="C221" s="1">
        <v>45</v>
      </c>
      <c r="D221" s="1">
        <v>24</v>
      </c>
      <c r="E221" s="1">
        <v>147</v>
      </c>
      <c r="F221" s="1">
        <v>153</v>
      </c>
      <c r="G221" s="1">
        <v>67</v>
      </c>
      <c r="I221" s="3" t="s">
        <v>326</v>
      </c>
      <c r="J221" s="3" t="s">
        <v>31</v>
      </c>
      <c r="K221" s="3" t="s">
        <v>304</v>
      </c>
      <c r="L221" s="6">
        <v>952.5</v>
      </c>
      <c r="M221" s="5">
        <v>390.6</v>
      </c>
    </row>
    <row r="222" spans="1:13" ht="15.75">
      <c r="A222" s="1" t="s">
        <v>299</v>
      </c>
      <c r="B222" s="1">
        <v>37</v>
      </c>
      <c r="C222" s="1">
        <v>37</v>
      </c>
      <c r="D222" s="1">
        <v>13</v>
      </c>
      <c r="E222" s="1">
        <v>172</v>
      </c>
      <c r="F222" s="1">
        <v>166</v>
      </c>
      <c r="G222" s="1">
        <v>95</v>
      </c>
      <c r="I222" s="3" t="s">
        <v>327</v>
      </c>
      <c r="J222" s="3" t="s">
        <v>31</v>
      </c>
      <c r="K222" s="3" t="s">
        <v>304</v>
      </c>
      <c r="L222" s="6">
        <v>1075.2</v>
      </c>
      <c r="M222" s="5">
        <v>9.2</v>
      </c>
    </row>
    <row r="223" spans="1:13" ht="15.75">
      <c r="A223" s="1" t="s">
        <v>300</v>
      </c>
      <c r="B223" s="1">
        <v>435</v>
      </c>
      <c r="C223" s="1">
        <v>351</v>
      </c>
      <c r="D223" s="1">
        <v>197</v>
      </c>
      <c r="E223" s="1">
        <v>40</v>
      </c>
      <c r="F223" s="1">
        <v>40</v>
      </c>
      <c r="G223" s="1">
        <v>5</v>
      </c>
      <c r="I223" s="3" t="s">
        <v>328</v>
      </c>
      <c r="J223" s="3" t="s">
        <v>31</v>
      </c>
      <c r="K223" s="3" t="s">
        <v>304</v>
      </c>
      <c r="L223" s="6">
        <v>41.4</v>
      </c>
      <c r="M223" s="5">
        <v>182.1</v>
      </c>
    </row>
    <row r="224" spans="1:13" ht="15.75">
      <c r="A224" s="1" t="s">
        <v>301</v>
      </c>
      <c r="B224" s="1">
        <v>198</v>
      </c>
      <c r="C224" s="1">
        <v>203</v>
      </c>
      <c r="D224" s="1">
        <v>122</v>
      </c>
      <c r="E224" s="1">
        <v>240</v>
      </c>
      <c r="F224" s="1">
        <v>184</v>
      </c>
      <c r="G224" s="1">
        <v>100</v>
      </c>
      <c r="I224" s="3" t="s">
        <v>329</v>
      </c>
      <c r="J224" s="3" t="s">
        <v>31</v>
      </c>
      <c r="K224" s="3" t="s">
        <v>304</v>
      </c>
      <c r="L224" s="6">
        <v>0</v>
      </c>
      <c r="M224" s="5">
        <v>113.5</v>
      </c>
    </row>
    <row r="225" spans="1:13" ht="15.75">
      <c r="A225" s="1" t="s">
        <v>302</v>
      </c>
      <c r="B225" s="1">
        <v>151</v>
      </c>
      <c r="C225" s="1">
        <v>157</v>
      </c>
      <c r="D225" s="1">
        <v>120</v>
      </c>
      <c r="E225" s="1">
        <v>45</v>
      </c>
      <c r="F225" s="1">
        <v>20</v>
      </c>
      <c r="G225" s="1">
        <v>8</v>
      </c>
      <c r="I225" s="3" t="s">
        <v>330</v>
      </c>
      <c r="J225" s="3" t="s">
        <v>31</v>
      </c>
      <c r="K225" s="3" t="s">
        <v>304</v>
      </c>
      <c r="L225" s="6">
        <v>0</v>
      </c>
      <c r="M225" s="5">
        <v>99.8</v>
      </c>
    </row>
    <row r="226" spans="1:13" ht="15.75">
      <c r="A226" s="1" t="s">
        <v>303</v>
      </c>
      <c r="B226" s="1">
        <v>95</v>
      </c>
      <c r="C226" s="1">
        <v>93</v>
      </c>
      <c r="D226" s="1">
        <v>35</v>
      </c>
      <c r="E226" s="1">
        <v>11</v>
      </c>
      <c r="F226" s="1">
        <v>10</v>
      </c>
      <c r="G226" s="1">
        <v>3</v>
      </c>
      <c r="I226" s="3" t="s">
        <v>331</v>
      </c>
      <c r="J226" s="3" t="s">
        <v>31</v>
      </c>
      <c r="K226" s="3" t="s">
        <v>304</v>
      </c>
      <c r="L226" s="6">
        <v>158.9</v>
      </c>
      <c r="M226" s="5">
        <v>227.6</v>
      </c>
    </row>
    <row r="227" spans="1:13" ht="15.75">
      <c r="A227" s="1" t="s">
        <v>304</v>
      </c>
      <c r="B227" s="1">
        <v>327</v>
      </c>
      <c r="C227" s="1">
        <v>367</v>
      </c>
      <c r="D227" s="1">
        <v>230</v>
      </c>
      <c r="E227" s="1">
        <v>0</v>
      </c>
      <c r="F227" s="1">
        <v>0</v>
      </c>
      <c r="G227" s="1">
        <v>0</v>
      </c>
      <c r="I227" s="3" t="s">
        <v>332</v>
      </c>
      <c r="J227" s="3" t="s">
        <v>31</v>
      </c>
      <c r="K227" s="3" t="s">
        <v>304</v>
      </c>
      <c r="L227" s="6">
        <v>1361.6</v>
      </c>
      <c r="M227" s="5">
        <v>194.6</v>
      </c>
    </row>
    <row r="228" spans="1:13" ht="15.75">
      <c r="A228" s="1" t="s">
        <v>305</v>
      </c>
      <c r="B228" s="1">
        <v>0</v>
      </c>
      <c r="C228" s="1">
        <v>0</v>
      </c>
      <c r="D228" s="1">
        <v>0</v>
      </c>
      <c r="E228" s="1">
        <v>8</v>
      </c>
      <c r="F228" s="1">
        <v>8</v>
      </c>
      <c r="G228" s="1">
        <v>0</v>
      </c>
      <c r="I228" s="3" t="s">
        <v>334</v>
      </c>
      <c r="J228" s="3" t="s">
        <v>31</v>
      </c>
      <c r="K228" s="3" t="s">
        <v>304</v>
      </c>
      <c r="L228" s="6">
        <v>813</v>
      </c>
      <c r="M228" s="5">
        <v>102.6</v>
      </c>
    </row>
    <row r="229" spans="1:13" ht="15.75">
      <c r="A229" s="1" t="s">
        <v>306</v>
      </c>
      <c r="B229" s="1">
        <v>100</v>
      </c>
      <c r="C229" s="1">
        <v>98</v>
      </c>
      <c r="D229" s="1">
        <v>53</v>
      </c>
      <c r="E229" s="1">
        <v>70</v>
      </c>
      <c r="F229" s="1">
        <v>38</v>
      </c>
      <c r="G229" s="1">
        <v>4</v>
      </c>
      <c r="I229" s="3" t="s">
        <v>335</v>
      </c>
      <c r="J229" s="3" t="s">
        <v>31</v>
      </c>
      <c r="K229" s="3" t="s">
        <v>304</v>
      </c>
      <c r="L229" s="6">
        <v>3921.5</v>
      </c>
      <c r="M229" s="5">
        <v>260.7</v>
      </c>
    </row>
    <row r="230" spans="1:13" ht="15.75">
      <c r="A230" s="1" t="s">
        <v>307</v>
      </c>
      <c r="B230" s="1">
        <v>28</v>
      </c>
      <c r="C230" s="1">
        <v>30</v>
      </c>
      <c r="D230" s="1">
        <v>10</v>
      </c>
      <c r="E230" s="1">
        <v>34</v>
      </c>
      <c r="F230" s="1">
        <v>22</v>
      </c>
      <c r="G230" s="1">
        <v>11</v>
      </c>
      <c r="I230" s="3" t="s">
        <v>337</v>
      </c>
      <c r="J230" s="3" t="s">
        <v>31</v>
      </c>
      <c r="K230" s="3" t="s">
        <v>304</v>
      </c>
      <c r="L230" s="6">
        <v>462.2</v>
      </c>
      <c r="M230" s="5">
        <v>340.6</v>
      </c>
    </row>
    <row r="231" spans="1:13" ht="15.75">
      <c r="A231" s="1" t="s">
        <v>308</v>
      </c>
      <c r="B231" s="1">
        <v>26</v>
      </c>
      <c r="C231" s="1">
        <v>28</v>
      </c>
      <c r="D231" s="1">
        <v>14</v>
      </c>
      <c r="E231" s="1">
        <v>27</v>
      </c>
      <c r="F231" s="1">
        <v>20</v>
      </c>
      <c r="G231" s="1">
        <v>9</v>
      </c>
      <c r="I231" s="3" t="s">
        <v>339</v>
      </c>
      <c r="J231" s="3" t="s">
        <v>31</v>
      </c>
      <c r="K231" s="3" t="s">
        <v>304</v>
      </c>
      <c r="L231" s="6">
        <v>235.1</v>
      </c>
      <c r="M231" s="5">
        <v>39.2</v>
      </c>
    </row>
    <row r="232" spans="1:13" ht="15.75">
      <c r="A232" s="1" t="s">
        <v>309</v>
      </c>
      <c r="B232" s="1">
        <v>9</v>
      </c>
      <c r="C232" s="1">
        <v>17</v>
      </c>
      <c r="D232" s="1">
        <v>9</v>
      </c>
      <c r="E232" s="1">
        <v>0</v>
      </c>
      <c r="F232" s="1">
        <v>0</v>
      </c>
      <c r="G232" s="1">
        <v>0</v>
      </c>
      <c r="I232" s="3" t="s">
        <v>340</v>
      </c>
      <c r="J232" s="3" t="s">
        <v>31</v>
      </c>
      <c r="K232" s="3" t="s">
        <v>304</v>
      </c>
      <c r="L232" s="6">
        <v>967.6</v>
      </c>
      <c r="M232" s="5">
        <v>142.4</v>
      </c>
    </row>
    <row r="233" spans="1:13" ht="15.75">
      <c r="A233" s="1" t="s">
        <v>310</v>
      </c>
      <c r="B233" s="1">
        <v>23</v>
      </c>
      <c r="C233" s="1">
        <v>18</v>
      </c>
      <c r="D233" s="1">
        <v>4</v>
      </c>
      <c r="E233" s="1">
        <v>0</v>
      </c>
      <c r="F233" s="1">
        <v>0</v>
      </c>
      <c r="G233" s="1">
        <v>0</v>
      </c>
      <c r="I233" s="3" t="s">
        <v>341</v>
      </c>
      <c r="J233" s="3" t="s">
        <v>31</v>
      </c>
      <c r="K233" s="3" t="s">
        <v>304</v>
      </c>
      <c r="L233" s="6">
        <v>0</v>
      </c>
      <c r="M233" s="5">
        <v>44.4</v>
      </c>
    </row>
    <row r="234" spans="1:13" ht="15.75">
      <c r="A234" s="1" t="s">
        <v>311</v>
      </c>
      <c r="B234" s="1">
        <v>279</v>
      </c>
      <c r="C234" s="1">
        <v>272</v>
      </c>
      <c r="D234" s="1">
        <v>178</v>
      </c>
      <c r="E234" s="1">
        <v>413</v>
      </c>
      <c r="F234" s="1">
        <v>413</v>
      </c>
      <c r="G234" s="1">
        <v>271</v>
      </c>
      <c r="I234" s="3" t="s">
        <v>342</v>
      </c>
      <c r="J234" s="3" t="s">
        <v>31</v>
      </c>
      <c r="K234" s="3" t="s">
        <v>304</v>
      </c>
      <c r="L234" s="6">
        <v>500.4</v>
      </c>
      <c r="M234" s="5">
        <v>71.4</v>
      </c>
    </row>
    <row r="235" spans="1:13" ht="15.75">
      <c r="A235" s="1" t="s">
        <v>312</v>
      </c>
      <c r="B235" s="1">
        <v>255</v>
      </c>
      <c r="C235" s="1">
        <v>257</v>
      </c>
      <c r="D235" s="1">
        <v>105</v>
      </c>
      <c r="E235" s="1">
        <v>132</v>
      </c>
      <c r="F235" s="1">
        <v>148</v>
      </c>
      <c r="G235" s="1">
        <v>37</v>
      </c>
      <c r="I235" s="3" t="s">
        <v>343</v>
      </c>
      <c r="J235" s="3" t="s">
        <v>31</v>
      </c>
      <c r="K235" s="3" t="s">
        <v>304</v>
      </c>
      <c r="L235" s="6">
        <v>82.1</v>
      </c>
      <c r="M235" s="5">
        <v>111</v>
      </c>
    </row>
    <row r="236" spans="1:13" ht="15.75">
      <c r="A236" s="1" t="s">
        <v>313</v>
      </c>
      <c r="B236" s="1">
        <v>25</v>
      </c>
      <c r="C236" s="1">
        <v>0</v>
      </c>
      <c r="D236" s="1">
        <v>0</v>
      </c>
      <c r="E236" s="1">
        <v>75</v>
      </c>
      <c r="F236" s="1">
        <v>72</v>
      </c>
      <c r="G236" s="1">
        <v>33</v>
      </c>
      <c r="I236" s="3" t="s">
        <v>344</v>
      </c>
      <c r="J236" s="3" t="s">
        <v>31</v>
      </c>
      <c r="K236" s="3" t="s">
        <v>304</v>
      </c>
      <c r="L236" s="6">
        <v>0</v>
      </c>
      <c r="M236" s="5">
        <v>44.5</v>
      </c>
    </row>
    <row r="237" spans="1:13" ht="15.75">
      <c r="A237" s="1" t="s">
        <v>314</v>
      </c>
      <c r="B237" s="1">
        <v>0</v>
      </c>
      <c r="C237" s="1">
        <v>0</v>
      </c>
      <c r="D237" s="1">
        <v>0</v>
      </c>
      <c r="E237" s="1">
        <v>40</v>
      </c>
      <c r="F237" s="1">
        <v>40</v>
      </c>
      <c r="G237" s="1">
        <v>2</v>
      </c>
      <c r="I237" s="3" t="s">
        <v>345</v>
      </c>
      <c r="J237" s="3" t="s">
        <v>31</v>
      </c>
      <c r="K237" s="3" t="s">
        <v>304</v>
      </c>
      <c r="L237" s="6">
        <v>540.8</v>
      </c>
      <c r="M237" s="5">
        <v>261.2</v>
      </c>
    </row>
    <row r="238" spans="1:13" ht="15.75">
      <c r="A238" s="1" t="s">
        <v>315</v>
      </c>
      <c r="B238" s="1">
        <v>2</v>
      </c>
      <c r="C238" s="1">
        <v>2</v>
      </c>
      <c r="D238" s="1">
        <v>2</v>
      </c>
      <c r="E238" s="1">
        <v>335</v>
      </c>
      <c r="F238" s="1">
        <v>331</v>
      </c>
      <c r="G238" s="1">
        <v>91</v>
      </c>
      <c r="I238" s="3" t="s">
        <v>347</v>
      </c>
      <c r="J238" s="3" t="s">
        <v>31</v>
      </c>
      <c r="K238" s="3" t="s">
        <v>304</v>
      </c>
      <c r="L238" s="6">
        <v>657</v>
      </c>
      <c r="M238" s="5">
        <v>113.1</v>
      </c>
    </row>
    <row r="239" spans="1:13" ht="15.75">
      <c r="A239" s="1" t="s">
        <v>316</v>
      </c>
      <c r="B239" s="1">
        <v>0</v>
      </c>
      <c r="C239" s="1">
        <v>0</v>
      </c>
      <c r="D239" s="1">
        <v>0</v>
      </c>
      <c r="E239" s="1">
        <v>32</v>
      </c>
      <c r="F239" s="1">
        <v>32</v>
      </c>
      <c r="G239" s="1">
        <v>5</v>
      </c>
      <c r="I239" s="3" t="s">
        <v>348</v>
      </c>
      <c r="J239" s="3" t="s">
        <v>31</v>
      </c>
      <c r="K239" s="3" t="s">
        <v>304</v>
      </c>
      <c r="L239" s="6">
        <v>188.3</v>
      </c>
      <c r="M239" s="5">
        <v>99.7</v>
      </c>
    </row>
    <row r="240" spans="1:13" ht="15.75">
      <c r="A240" s="1" t="s">
        <v>317</v>
      </c>
      <c r="B240" s="1">
        <v>0</v>
      </c>
      <c r="C240" s="1">
        <v>0</v>
      </c>
      <c r="D240" s="1">
        <v>0</v>
      </c>
      <c r="E240" s="1">
        <v>19</v>
      </c>
      <c r="F240" s="1">
        <v>19</v>
      </c>
      <c r="G240" s="1">
        <v>0</v>
      </c>
      <c r="I240" s="3" t="s">
        <v>350</v>
      </c>
      <c r="J240" s="3" t="s">
        <v>31</v>
      </c>
      <c r="K240" s="3" t="s">
        <v>304</v>
      </c>
      <c r="L240" s="6">
        <v>119.7</v>
      </c>
      <c r="M240" s="5">
        <v>74.1</v>
      </c>
    </row>
    <row r="241" spans="1:13" ht="15.75">
      <c r="A241" s="1" t="s">
        <v>318</v>
      </c>
      <c r="B241" s="1">
        <v>9</v>
      </c>
      <c r="C241" s="1">
        <v>9</v>
      </c>
      <c r="D241" s="1">
        <v>3</v>
      </c>
      <c r="E241" s="1">
        <v>185</v>
      </c>
      <c r="F241" s="1">
        <v>185</v>
      </c>
      <c r="G241" s="1">
        <v>75</v>
      </c>
      <c r="I241" s="3" t="s">
        <v>351</v>
      </c>
      <c r="J241" s="3" t="s">
        <v>31</v>
      </c>
      <c r="K241" s="3" t="s">
        <v>304</v>
      </c>
      <c r="L241" s="6">
        <v>526.4</v>
      </c>
      <c r="M241" s="5">
        <v>141.3</v>
      </c>
    </row>
    <row r="242" spans="1:13" ht="15.75">
      <c r="A242" s="1" t="s">
        <v>319</v>
      </c>
      <c r="B242" s="1">
        <v>54</v>
      </c>
      <c r="C242" s="1">
        <v>63</v>
      </c>
      <c r="D242" s="1">
        <v>31</v>
      </c>
      <c r="E242" s="1">
        <v>43</v>
      </c>
      <c r="F242" s="1">
        <v>40</v>
      </c>
      <c r="G242" s="1">
        <v>28</v>
      </c>
      <c r="I242" s="3" t="s">
        <v>352</v>
      </c>
      <c r="J242" s="3" t="s">
        <v>31</v>
      </c>
      <c r="K242" s="3" t="s">
        <v>304</v>
      </c>
      <c r="L242" s="6">
        <v>0</v>
      </c>
      <c r="M242" s="5">
        <v>139.7</v>
      </c>
    </row>
    <row r="243" spans="1:13" ht="15.75">
      <c r="A243" s="1" t="s">
        <v>320</v>
      </c>
      <c r="B243" s="1">
        <v>0</v>
      </c>
      <c r="C243" s="1">
        <v>0</v>
      </c>
      <c r="D243" s="1">
        <v>0</v>
      </c>
      <c r="E243" s="1">
        <v>181</v>
      </c>
      <c r="F243" s="1">
        <v>181</v>
      </c>
      <c r="G243" s="1">
        <v>22</v>
      </c>
      <c r="I243" s="3" t="s">
        <v>353</v>
      </c>
      <c r="J243" s="3" t="s">
        <v>31</v>
      </c>
      <c r="K243" s="3" t="s">
        <v>304</v>
      </c>
      <c r="L243" s="6">
        <v>1981.2</v>
      </c>
      <c r="M243" s="5">
        <v>448.3</v>
      </c>
    </row>
    <row r="244" spans="1:13" ht="15.75">
      <c r="A244" s="1" t="s">
        <v>321</v>
      </c>
      <c r="B244" s="1">
        <v>133</v>
      </c>
      <c r="C244" s="1">
        <v>134</v>
      </c>
      <c r="D244" s="1">
        <v>65</v>
      </c>
      <c r="E244" s="1">
        <v>1410</v>
      </c>
      <c r="F244" s="1">
        <v>1407</v>
      </c>
      <c r="G244" s="1">
        <v>1241</v>
      </c>
      <c r="I244" s="3" t="s">
        <v>354</v>
      </c>
      <c r="J244" s="3" t="s">
        <v>31</v>
      </c>
      <c r="K244" s="3" t="s">
        <v>304</v>
      </c>
      <c r="L244" s="6">
        <v>0</v>
      </c>
      <c r="M244" s="5">
        <v>349.7</v>
      </c>
    </row>
    <row r="245" spans="1:13" ht="15.75">
      <c r="A245" s="1" t="s">
        <v>322</v>
      </c>
      <c r="B245" s="1">
        <v>145</v>
      </c>
      <c r="C245" s="1">
        <v>93</v>
      </c>
      <c r="D245" s="1">
        <v>57</v>
      </c>
      <c r="E245" s="1">
        <v>110</v>
      </c>
      <c r="F245" s="1">
        <v>108</v>
      </c>
      <c r="G245" s="1">
        <v>17</v>
      </c>
      <c r="I245" s="3" t="s">
        <v>355</v>
      </c>
      <c r="J245" s="3" t="s">
        <v>31</v>
      </c>
      <c r="K245" s="3" t="s">
        <v>304</v>
      </c>
      <c r="L245" s="6">
        <v>0</v>
      </c>
      <c r="M245" s="5">
        <v>280</v>
      </c>
    </row>
    <row r="246" spans="1:13" ht="15.75">
      <c r="A246" s="1" t="s">
        <v>323</v>
      </c>
      <c r="B246" s="1">
        <v>0</v>
      </c>
      <c r="C246" s="1">
        <v>0</v>
      </c>
      <c r="D246" s="1">
        <v>0</v>
      </c>
      <c r="E246" s="1">
        <v>115</v>
      </c>
      <c r="F246" s="1">
        <v>117</v>
      </c>
      <c r="G246" s="1">
        <v>21</v>
      </c>
      <c r="I246" s="3" t="s">
        <v>356</v>
      </c>
      <c r="J246" s="3" t="s">
        <v>31</v>
      </c>
      <c r="K246" s="3" t="s">
        <v>304</v>
      </c>
      <c r="L246" s="6">
        <v>220.2</v>
      </c>
      <c r="M246" s="5">
        <v>153.4</v>
      </c>
    </row>
    <row r="247" spans="1:13" ht="15.75">
      <c r="A247" s="1" t="s">
        <v>324</v>
      </c>
      <c r="B247" s="1">
        <v>165</v>
      </c>
      <c r="C247" s="1">
        <v>172</v>
      </c>
      <c r="D247" s="1">
        <v>97</v>
      </c>
      <c r="E247" s="1">
        <v>244</v>
      </c>
      <c r="F247" s="1">
        <v>245</v>
      </c>
      <c r="G247" s="1">
        <v>78</v>
      </c>
      <c r="I247" s="3" t="s">
        <v>357</v>
      </c>
      <c r="J247" s="3" t="s">
        <v>31</v>
      </c>
      <c r="K247" s="3" t="s">
        <v>304</v>
      </c>
      <c r="L247" s="6">
        <v>511.2</v>
      </c>
      <c r="M247" s="5">
        <v>55.9</v>
      </c>
    </row>
    <row r="248" spans="1:13" ht="15.75">
      <c r="A248" s="1" t="s">
        <v>325</v>
      </c>
      <c r="B248" s="1">
        <v>1</v>
      </c>
      <c r="C248" s="1">
        <v>1</v>
      </c>
      <c r="D248" s="1">
        <v>1</v>
      </c>
      <c r="E248" s="1">
        <v>34</v>
      </c>
      <c r="F248" s="1">
        <v>51</v>
      </c>
      <c r="G248" s="1">
        <v>17</v>
      </c>
      <c r="I248" s="3" t="s">
        <v>358</v>
      </c>
      <c r="J248" s="3" t="s">
        <v>31</v>
      </c>
      <c r="K248" s="3" t="s">
        <v>304</v>
      </c>
      <c r="L248" s="6">
        <v>435.1</v>
      </c>
      <c r="M248" s="5">
        <v>33.6</v>
      </c>
    </row>
    <row r="249" spans="1:13" ht="15.75">
      <c r="A249" s="1" t="s">
        <v>326</v>
      </c>
      <c r="B249" s="1">
        <v>112</v>
      </c>
      <c r="C249" s="1">
        <v>152</v>
      </c>
      <c r="D249" s="1">
        <v>84</v>
      </c>
      <c r="E249" s="1">
        <v>425</v>
      </c>
      <c r="F249" s="1">
        <v>423</v>
      </c>
      <c r="G249" s="1">
        <v>38</v>
      </c>
      <c r="I249" s="3" t="s">
        <v>359</v>
      </c>
      <c r="J249" s="3" t="s">
        <v>31</v>
      </c>
      <c r="K249" s="3" t="s">
        <v>304</v>
      </c>
      <c r="L249" s="6">
        <v>154.2</v>
      </c>
      <c r="M249" s="5">
        <v>24.2</v>
      </c>
    </row>
    <row r="250" spans="1:13" ht="15.75">
      <c r="A250" s="1" t="s">
        <v>327</v>
      </c>
      <c r="B250" s="1">
        <v>200</v>
      </c>
      <c r="C250" s="1">
        <v>200</v>
      </c>
      <c r="D250" s="1">
        <v>46</v>
      </c>
      <c r="E250" s="1">
        <v>203</v>
      </c>
      <c r="F250" s="1">
        <v>208</v>
      </c>
      <c r="G250" s="1">
        <v>204</v>
      </c>
      <c r="I250" s="3" t="s">
        <v>360</v>
      </c>
      <c r="J250" s="3" t="s">
        <v>31</v>
      </c>
      <c r="K250" s="3" t="s">
        <v>304</v>
      </c>
      <c r="L250" s="6">
        <v>55.3</v>
      </c>
      <c r="M250" s="5">
        <v>24.2</v>
      </c>
    </row>
    <row r="251" spans="1:13" ht="15.75">
      <c r="A251" s="1" t="s">
        <v>328</v>
      </c>
      <c r="B251" s="1">
        <v>5</v>
      </c>
      <c r="C251" s="1">
        <v>5</v>
      </c>
      <c r="D251" s="1">
        <v>3</v>
      </c>
      <c r="E251" s="1">
        <v>373</v>
      </c>
      <c r="F251" s="1">
        <v>393</v>
      </c>
      <c r="G251" s="1">
        <v>106</v>
      </c>
      <c r="I251" s="3" t="s">
        <v>361</v>
      </c>
      <c r="J251" s="3" t="s">
        <v>31</v>
      </c>
      <c r="K251" s="3" t="s">
        <v>304</v>
      </c>
      <c r="L251" s="6">
        <v>0</v>
      </c>
      <c r="M251" s="5">
        <v>125.2</v>
      </c>
    </row>
    <row r="252" spans="1:13" ht="15.75">
      <c r="A252" s="1" t="s">
        <v>329</v>
      </c>
      <c r="B252" s="1">
        <v>0</v>
      </c>
      <c r="C252" s="1">
        <v>0</v>
      </c>
      <c r="D252" s="1">
        <v>0</v>
      </c>
      <c r="E252" s="1">
        <v>137</v>
      </c>
      <c r="F252" s="1">
        <v>123</v>
      </c>
      <c r="G252" s="1">
        <v>0</v>
      </c>
      <c r="I252" s="3" t="s">
        <v>362</v>
      </c>
      <c r="J252" s="3" t="s">
        <v>31</v>
      </c>
      <c r="K252" s="3" t="s">
        <v>304</v>
      </c>
      <c r="L252" s="6">
        <v>1563.3</v>
      </c>
      <c r="M252" s="5">
        <v>197.7</v>
      </c>
    </row>
    <row r="253" spans="1:13" ht="15.75">
      <c r="A253" s="1" t="s">
        <v>330</v>
      </c>
      <c r="B253" s="1">
        <v>0</v>
      </c>
      <c r="C253" s="1">
        <v>0</v>
      </c>
      <c r="D253" s="1">
        <v>0</v>
      </c>
      <c r="E253" s="1">
        <v>133</v>
      </c>
      <c r="F253" s="1">
        <v>133</v>
      </c>
      <c r="G253" s="1">
        <v>32</v>
      </c>
      <c r="I253" s="3" t="s">
        <v>363</v>
      </c>
      <c r="J253" s="3" t="s">
        <v>31</v>
      </c>
      <c r="K253" s="3" t="s">
        <v>304</v>
      </c>
      <c r="L253" s="6">
        <v>396.1</v>
      </c>
      <c r="M253" s="5">
        <v>46.8</v>
      </c>
    </row>
    <row r="254" spans="1:13" ht="15.75">
      <c r="A254" s="1" t="s">
        <v>331</v>
      </c>
      <c r="B254" s="1">
        <v>21</v>
      </c>
      <c r="C254" s="1">
        <v>25</v>
      </c>
      <c r="D254" s="1">
        <v>0</v>
      </c>
      <c r="E254" s="1">
        <v>248</v>
      </c>
      <c r="F254" s="1">
        <v>246</v>
      </c>
      <c r="G254" s="1">
        <v>26</v>
      </c>
      <c r="I254" s="3" t="s">
        <v>364</v>
      </c>
      <c r="J254" s="3" t="s">
        <v>31</v>
      </c>
      <c r="K254" s="3" t="s">
        <v>304</v>
      </c>
      <c r="L254" s="6">
        <v>47.9</v>
      </c>
      <c r="M254" s="5">
        <v>0</v>
      </c>
    </row>
    <row r="255" spans="1:13" ht="15.75">
      <c r="A255" s="1" t="s">
        <v>332</v>
      </c>
      <c r="B255" s="1">
        <v>126</v>
      </c>
      <c r="C255" s="1">
        <v>121</v>
      </c>
      <c r="D255" s="1">
        <v>31</v>
      </c>
      <c r="E255" s="1">
        <v>67</v>
      </c>
      <c r="F255" s="1">
        <v>67</v>
      </c>
      <c r="G255" s="1">
        <v>6</v>
      </c>
      <c r="I255" s="3" t="s">
        <v>365</v>
      </c>
      <c r="J255" s="3" t="s">
        <v>31</v>
      </c>
      <c r="K255" s="3" t="s">
        <v>304</v>
      </c>
      <c r="L255" s="6">
        <v>858.1</v>
      </c>
      <c r="M255" s="5">
        <v>255.2</v>
      </c>
    </row>
    <row r="256" spans="1:13" ht="15.75">
      <c r="A256" s="1" t="s">
        <v>333</v>
      </c>
      <c r="B256" s="1">
        <v>82</v>
      </c>
      <c r="C256" s="1">
        <v>80</v>
      </c>
      <c r="D256" s="1">
        <v>50</v>
      </c>
      <c r="E256" s="1">
        <v>261</v>
      </c>
      <c r="F256" s="1">
        <v>261</v>
      </c>
      <c r="G256" s="1">
        <v>64</v>
      </c>
      <c r="I256" s="3" t="s">
        <v>366</v>
      </c>
      <c r="J256" s="3" t="s">
        <v>31</v>
      </c>
      <c r="K256" s="3" t="s">
        <v>304</v>
      </c>
      <c r="L256" s="6">
        <v>8.9</v>
      </c>
      <c r="M256" s="5">
        <v>17.6</v>
      </c>
    </row>
    <row r="257" spans="1:13" ht="15.75">
      <c r="A257" s="1" t="s">
        <v>334</v>
      </c>
      <c r="B257" s="1">
        <v>121</v>
      </c>
      <c r="C257" s="1">
        <v>0</v>
      </c>
      <c r="D257" s="1">
        <v>0</v>
      </c>
      <c r="E257" s="1">
        <v>70</v>
      </c>
      <c r="F257" s="1">
        <v>0</v>
      </c>
      <c r="G257" s="1">
        <v>0</v>
      </c>
      <c r="I257" s="3" t="s">
        <v>367</v>
      </c>
      <c r="J257" s="3" t="s">
        <v>31</v>
      </c>
      <c r="K257" s="3" t="s">
        <v>304</v>
      </c>
      <c r="L257" s="6">
        <v>80.1</v>
      </c>
      <c r="M257" s="5">
        <v>24.8</v>
      </c>
    </row>
    <row r="258" spans="1:13" ht="15.75">
      <c r="A258" s="1" t="s">
        <v>335</v>
      </c>
      <c r="B258" s="1">
        <v>323</v>
      </c>
      <c r="C258" s="1">
        <v>310</v>
      </c>
      <c r="D258" s="1">
        <v>228</v>
      </c>
      <c r="E258" s="1">
        <v>162</v>
      </c>
      <c r="F258" s="1">
        <v>153</v>
      </c>
      <c r="G258" s="1">
        <v>40</v>
      </c>
      <c r="I258" s="3" t="s">
        <v>368</v>
      </c>
      <c r="J258" s="3" t="s">
        <v>31</v>
      </c>
      <c r="K258" s="3" t="s">
        <v>304</v>
      </c>
      <c r="L258" s="6">
        <v>1483</v>
      </c>
      <c r="M258" s="5">
        <v>156</v>
      </c>
    </row>
    <row r="259" spans="1:13" ht="15.75">
      <c r="A259" s="1" t="s">
        <v>336</v>
      </c>
      <c r="B259" s="1">
        <v>310</v>
      </c>
      <c r="C259" s="1">
        <v>280</v>
      </c>
      <c r="D259" s="1">
        <v>223</v>
      </c>
      <c r="E259" s="1">
        <v>184</v>
      </c>
      <c r="F259" s="1">
        <v>164</v>
      </c>
      <c r="G259" s="1">
        <v>11</v>
      </c>
      <c r="I259" s="3" t="s">
        <v>369</v>
      </c>
      <c r="J259" s="3" t="s">
        <v>31</v>
      </c>
      <c r="K259" s="3" t="s">
        <v>304</v>
      </c>
      <c r="L259" s="6">
        <v>152.3</v>
      </c>
      <c r="M259" s="5">
        <v>0</v>
      </c>
    </row>
    <row r="260" spans="1:13" ht="15.75">
      <c r="A260" s="1" t="s">
        <v>337</v>
      </c>
      <c r="B260" s="1">
        <v>16</v>
      </c>
      <c r="C260" s="1">
        <v>18</v>
      </c>
      <c r="D260" s="1">
        <v>13</v>
      </c>
      <c r="E260" s="1">
        <v>146</v>
      </c>
      <c r="F260" s="1">
        <v>146</v>
      </c>
      <c r="G260" s="1">
        <v>3</v>
      </c>
      <c r="I260" s="3" t="s">
        <v>370</v>
      </c>
      <c r="J260" s="3" t="s">
        <v>31</v>
      </c>
      <c r="K260" s="3" t="s">
        <v>304</v>
      </c>
      <c r="L260" s="6">
        <v>1187.2</v>
      </c>
      <c r="M260" s="5">
        <v>197.9</v>
      </c>
    </row>
    <row r="261" spans="1:13" ht="15.75">
      <c r="A261" s="1" t="s">
        <v>338</v>
      </c>
      <c r="B261" s="1">
        <v>32</v>
      </c>
      <c r="C261" s="1">
        <v>58</v>
      </c>
      <c r="D261" s="1">
        <v>29</v>
      </c>
      <c r="E261" s="1">
        <v>433</v>
      </c>
      <c r="F261" s="1">
        <v>70</v>
      </c>
      <c r="G261" s="1">
        <v>16</v>
      </c>
      <c r="I261" s="3" t="s">
        <v>371</v>
      </c>
      <c r="J261" s="3" t="s">
        <v>31</v>
      </c>
      <c r="K261" s="3" t="s">
        <v>304</v>
      </c>
      <c r="L261" s="6">
        <v>456.7</v>
      </c>
      <c r="M261" s="5">
        <v>28.6</v>
      </c>
    </row>
    <row r="262" spans="1:13" ht="15.75">
      <c r="A262" s="1" t="s">
        <v>339</v>
      </c>
      <c r="B262" s="1">
        <v>53</v>
      </c>
      <c r="C262" s="1">
        <v>47</v>
      </c>
      <c r="D262" s="1">
        <v>15</v>
      </c>
      <c r="E262" s="1">
        <v>55</v>
      </c>
      <c r="F262" s="1">
        <v>55</v>
      </c>
      <c r="G262" s="1">
        <v>9</v>
      </c>
      <c r="I262" s="3" t="s">
        <v>372</v>
      </c>
      <c r="J262" s="3" t="s">
        <v>31</v>
      </c>
      <c r="K262" s="3" t="s">
        <v>304</v>
      </c>
      <c r="L262" s="6">
        <v>3033.9</v>
      </c>
      <c r="M262" s="5">
        <v>15.1</v>
      </c>
    </row>
    <row r="263" spans="1:13" ht="15.75">
      <c r="A263" s="1" t="s">
        <v>340</v>
      </c>
      <c r="B263" s="1">
        <v>164</v>
      </c>
      <c r="C263" s="1">
        <v>161</v>
      </c>
      <c r="D263" s="1">
        <v>82</v>
      </c>
      <c r="E263" s="1">
        <v>159</v>
      </c>
      <c r="F263" s="1">
        <v>159</v>
      </c>
      <c r="G263" s="1">
        <v>52</v>
      </c>
      <c r="I263" s="3" t="s">
        <v>373</v>
      </c>
      <c r="J263" s="3" t="s">
        <v>31</v>
      </c>
      <c r="K263" s="3" t="s">
        <v>304</v>
      </c>
      <c r="L263" s="6">
        <v>168.4</v>
      </c>
      <c r="M263" s="5">
        <v>58.1</v>
      </c>
    </row>
    <row r="264" spans="1:13" ht="15.75">
      <c r="A264" s="1" t="s">
        <v>341</v>
      </c>
      <c r="B264" s="1">
        <v>0</v>
      </c>
      <c r="C264" s="1">
        <v>0</v>
      </c>
      <c r="D264" s="1">
        <v>0</v>
      </c>
      <c r="E264" s="1">
        <v>55</v>
      </c>
      <c r="F264" s="1">
        <v>59</v>
      </c>
      <c r="G264" s="1">
        <v>30</v>
      </c>
      <c r="I264" s="3" t="s">
        <v>374</v>
      </c>
      <c r="J264" s="3" t="s">
        <v>31</v>
      </c>
      <c r="K264" s="3" t="s">
        <v>304</v>
      </c>
      <c r="L264" s="6">
        <v>708.5</v>
      </c>
      <c r="M264" s="5">
        <v>105.2</v>
      </c>
    </row>
    <row r="265" spans="1:13" ht="15.75">
      <c r="A265" s="1" t="s">
        <v>342</v>
      </c>
      <c r="B265" s="1">
        <v>117</v>
      </c>
      <c r="C265" s="1">
        <v>73</v>
      </c>
      <c r="D265" s="1">
        <v>44</v>
      </c>
      <c r="E265" s="1">
        <v>97</v>
      </c>
      <c r="F265" s="1">
        <v>0</v>
      </c>
      <c r="G265" s="1">
        <v>0</v>
      </c>
      <c r="I265" s="3" t="s">
        <v>375</v>
      </c>
      <c r="J265" s="3" t="s">
        <v>31</v>
      </c>
      <c r="K265" s="3" t="s">
        <v>304</v>
      </c>
      <c r="L265" s="6">
        <v>121.8</v>
      </c>
      <c r="M265" s="5">
        <v>44.3</v>
      </c>
    </row>
    <row r="266" spans="1:13" ht="15.75">
      <c r="A266" s="1" t="s">
        <v>343</v>
      </c>
      <c r="B266" s="1">
        <v>15</v>
      </c>
      <c r="C266" s="1">
        <v>13</v>
      </c>
      <c r="D266" s="1">
        <v>13</v>
      </c>
      <c r="E266" s="1">
        <v>123</v>
      </c>
      <c r="F266" s="1">
        <v>123</v>
      </c>
      <c r="G266" s="1">
        <v>18</v>
      </c>
      <c r="I266" s="3" t="s">
        <v>376</v>
      </c>
      <c r="J266" s="3" t="s">
        <v>31</v>
      </c>
      <c r="K266" s="3" t="s">
        <v>304</v>
      </c>
      <c r="L266" s="6">
        <v>322.9</v>
      </c>
      <c r="M266" s="5">
        <v>27.6</v>
      </c>
    </row>
    <row r="267" spans="1:13" ht="15.75">
      <c r="A267" s="1" t="s">
        <v>344</v>
      </c>
      <c r="B267" s="1">
        <v>0</v>
      </c>
      <c r="C267" s="1">
        <v>0</v>
      </c>
      <c r="D267" s="1">
        <v>0</v>
      </c>
      <c r="E267" s="1">
        <v>49</v>
      </c>
      <c r="F267" s="1">
        <v>41</v>
      </c>
      <c r="G267" s="1">
        <v>19</v>
      </c>
      <c r="I267" s="3" t="s">
        <v>377</v>
      </c>
      <c r="J267" s="3" t="s">
        <v>31</v>
      </c>
      <c r="K267" s="3" t="s">
        <v>304</v>
      </c>
      <c r="L267" s="6">
        <v>2041.9</v>
      </c>
      <c r="M267" s="5">
        <v>109.7</v>
      </c>
    </row>
    <row r="268" spans="1:13" ht="15.75">
      <c r="A268" s="1" t="s">
        <v>345</v>
      </c>
      <c r="B268" s="1">
        <v>48</v>
      </c>
      <c r="C268" s="1">
        <v>48</v>
      </c>
      <c r="D268" s="1">
        <v>44</v>
      </c>
      <c r="E268" s="1">
        <v>97</v>
      </c>
      <c r="F268" s="1">
        <v>97</v>
      </c>
      <c r="G268" s="1">
        <v>55</v>
      </c>
      <c r="I268" s="3" t="s">
        <v>378</v>
      </c>
      <c r="J268" s="3" t="s">
        <v>31</v>
      </c>
      <c r="K268" s="3" t="s">
        <v>304</v>
      </c>
      <c r="L268" s="6">
        <v>0</v>
      </c>
      <c r="M268" s="5">
        <v>71.2</v>
      </c>
    </row>
    <row r="269" spans="1:13" ht="15.75">
      <c r="A269" s="1" t="s">
        <v>346</v>
      </c>
      <c r="B269" s="1">
        <v>64</v>
      </c>
      <c r="C269" s="1">
        <v>64</v>
      </c>
      <c r="D269" s="1">
        <v>59</v>
      </c>
      <c r="E269" s="1">
        <v>197</v>
      </c>
      <c r="F269" s="1">
        <v>197</v>
      </c>
      <c r="G269" s="1">
        <v>83</v>
      </c>
      <c r="I269" s="3" t="s">
        <v>379</v>
      </c>
      <c r="J269" s="3" t="s">
        <v>31</v>
      </c>
      <c r="K269" s="3" t="s">
        <v>304</v>
      </c>
      <c r="L269" s="6">
        <v>514.8</v>
      </c>
      <c r="M269" s="5">
        <v>0</v>
      </c>
    </row>
    <row r="270" spans="1:13" ht="15.75">
      <c r="A270" s="1" t="s">
        <v>347</v>
      </c>
      <c r="B270" s="1">
        <v>113</v>
      </c>
      <c r="C270" s="1">
        <v>108</v>
      </c>
      <c r="D270" s="1">
        <v>19</v>
      </c>
      <c r="E270" s="1">
        <v>118</v>
      </c>
      <c r="F270" s="1">
        <v>118</v>
      </c>
      <c r="G270" s="1">
        <v>17</v>
      </c>
      <c r="I270" s="3" t="s">
        <v>380</v>
      </c>
      <c r="J270" s="3" t="s">
        <v>31</v>
      </c>
      <c r="K270" s="3" t="s">
        <v>304</v>
      </c>
      <c r="L270" s="6">
        <v>613.6</v>
      </c>
      <c r="M270" s="5">
        <v>122</v>
      </c>
    </row>
    <row r="271" spans="1:13" ht="15.75">
      <c r="A271" s="1" t="s">
        <v>348</v>
      </c>
      <c r="B271" s="1">
        <v>10</v>
      </c>
      <c r="C271" s="1">
        <v>14</v>
      </c>
      <c r="D271" s="1">
        <v>5</v>
      </c>
      <c r="E271" s="1">
        <v>63</v>
      </c>
      <c r="F271" s="1">
        <v>63</v>
      </c>
      <c r="G271" s="1">
        <v>14</v>
      </c>
      <c r="I271" s="3" t="s">
        <v>381</v>
      </c>
      <c r="J271" s="3" t="s">
        <v>31</v>
      </c>
      <c r="K271" s="3" t="s">
        <v>304</v>
      </c>
      <c r="L271" s="6">
        <v>2955.9</v>
      </c>
      <c r="M271" s="5">
        <v>243.6</v>
      </c>
    </row>
    <row r="272" spans="1:13" ht="15.75">
      <c r="A272" s="1" t="s">
        <v>349</v>
      </c>
      <c r="B272" s="1">
        <v>9</v>
      </c>
      <c r="C272" s="1">
        <v>14</v>
      </c>
      <c r="D272" s="1">
        <v>7</v>
      </c>
      <c r="E272" s="1">
        <v>82</v>
      </c>
      <c r="F272" s="1">
        <v>82</v>
      </c>
      <c r="G272" s="1">
        <v>19</v>
      </c>
      <c r="I272" s="3" t="s">
        <v>382</v>
      </c>
      <c r="J272" s="3" t="s">
        <v>31</v>
      </c>
      <c r="K272" s="3" t="s">
        <v>304</v>
      </c>
      <c r="L272" s="6">
        <v>1329.6</v>
      </c>
      <c r="M272" s="5">
        <v>180.2</v>
      </c>
    </row>
    <row r="273" spans="1:13" ht="15.75">
      <c r="A273" s="1" t="s">
        <v>350</v>
      </c>
      <c r="B273" s="1">
        <v>34</v>
      </c>
      <c r="C273" s="1">
        <v>34</v>
      </c>
      <c r="D273" s="1">
        <v>12</v>
      </c>
      <c r="E273" s="1">
        <v>79</v>
      </c>
      <c r="F273" s="1">
        <v>53</v>
      </c>
      <c r="G273" s="1">
        <v>28</v>
      </c>
      <c r="I273" s="3" t="s">
        <v>383</v>
      </c>
      <c r="J273" s="3" t="s">
        <v>31</v>
      </c>
      <c r="K273" s="3" t="s">
        <v>304</v>
      </c>
      <c r="L273" s="6">
        <v>758.8</v>
      </c>
      <c r="M273" s="5">
        <v>46.5</v>
      </c>
    </row>
    <row r="274" spans="1:13" ht="15.75">
      <c r="A274" s="1" t="s">
        <v>351</v>
      </c>
      <c r="B274" s="1">
        <v>87</v>
      </c>
      <c r="C274" s="1">
        <v>79</v>
      </c>
      <c r="D274" s="1">
        <v>76</v>
      </c>
      <c r="E274" s="1">
        <v>165</v>
      </c>
      <c r="F274" s="1">
        <v>171</v>
      </c>
      <c r="G274" s="1">
        <v>68</v>
      </c>
      <c r="I274" s="3" t="s">
        <v>384</v>
      </c>
      <c r="J274" s="3" t="s">
        <v>31</v>
      </c>
      <c r="K274" s="3" t="s">
        <v>304</v>
      </c>
      <c r="L274" s="6">
        <v>1865.6</v>
      </c>
      <c r="M274" s="5">
        <v>222.4</v>
      </c>
    </row>
    <row r="275" spans="1:13" ht="15.75">
      <c r="A275" s="1" t="s">
        <v>352</v>
      </c>
      <c r="B275" s="1">
        <v>0</v>
      </c>
      <c r="C275" s="1">
        <v>0</v>
      </c>
      <c r="D275" s="1">
        <v>0</v>
      </c>
      <c r="E275" s="1">
        <v>88</v>
      </c>
      <c r="F275" s="1">
        <v>105</v>
      </c>
      <c r="G275" s="1">
        <v>57</v>
      </c>
      <c r="I275" s="3" t="s">
        <v>386</v>
      </c>
      <c r="J275" s="3" t="s">
        <v>31</v>
      </c>
      <c r="K275" s="3" t="s">
        <v>304</v>
      </c>
      <c r="L275" s="6">
        <v>1622.5</v>
      </c>
      <c r="M275" s="5">
        <v>102.5</v>
      </c>
    </row>
    <row r="276" spans="1:13" ht="15.75">
      <c r="A276" s="1" t="s">
        <v>353</v>
      </c>
      <c r="B276" s="1">
        <v>242</v>
      </c>
      <c r="C276" s="1">
        <v>272</v>
      </c>
      <c r="D276" s="1">
        <v>270</v>
      </c>
      <c r="E276" s="1">
        <v>434</v>
      </c>
      <c r="F276" s="1">
        <v>434</v>
      </c>
      <c r="G276" s="1">
        <v>76</v>
      </c>
      <c r="I276" s="3" t="s">
        <v>387</v>
      </c>
      <c r="J276" s="3" t="s">
        <v>31</v>
      </c>
      <c r="K276" s="3" t="s">
        <v>304</v>
      </c>
      <c r="L276" s="6">
        <v>684.6</v>
      </c>
      <c r="M276" s="5">
        <v>138.9</v>
      </c>
    </row>
    <row r="277" spans="1:13" ht="15.75">
      <c r="A277" s="1" t="s">
        <v>354</v>
      </c>
      <c r="B277" s="1">
        <v>10</v>
      </c>
      <c r="C277" s="1">
        <v>0</v>
      </c>
      <c r="D277" s="1">
        <v>0</v>
      </c>
      <c r="E277" s="1">
        <v>556</v>
      </c>
      <c r="F277" s="1">
        <v>720</v>
      </c>
      <c r="G277" s="1">
        <v>167</v>
      </c>
      <c r="I277" s="3" t="s">
        <v>388</v>
      </c>
      <c r="J277" s="3" t="s">
        <v>31</v>
      </c>
      <c r="K277" s="3" t="s">
        <v>304</v>
      </c>
      <c r="L277" s="6">
        <v>536.7</v>
      </c>
      <c r="M277" s="5">
        <v>72.6</v>
      </c>
    </row>
    <row r="278" spans="1:13" ht="15.75">
      <c r="A278" s="1" t="s">
        <v>355</v>
      </c>
      <c r="B278" s="1">
        <v>0</v>
      </c>
      <c r="C278" s="1">
        <v>0</v>
      </c>
      <c r="D278" s="1">
        <v>0</v>
      </c>
      <c r="E278" s="1">
        <v>695</v>
      </c>
      <c r="F278" s="1">
        <v>695</v>
      </c>
      <c r="G278" s="1">
        <v>352</v>
      </c>
      <c r="I278" s="3" t="s">
        <v>389</v>
      </c>
      <c r="J278" s="3" t="s">
        <v>31</v>
      </c>
      <c r="K278" s="3" t="s">
        <v>304</v>
      </c>
      <c r="L278" s="6">
        <v>115</v>
      </c>
      <c r="M278" s="5">
        <v>75.7</v>
      </c>
    </row>
    <row r="279" spans="1:13" ht="15.75">
      <c r="A279" s="1" t="s">
        <v>356</v>
      </c>
      <c r="B279" s="1">
        <v>50</v>
      </c>
      <c r="C279" s="1">
        <v>50</v>
      </c>
      <c r="D279" s="1">
        <v>26</v>
      </c>
      <c r="E279" s="1">
        <v>218</v>
      </c>
      <c r="F279" s="1">
        <v>230</v>
      </c>
      <c r="G279" s="1">
        <v>22</v>
      </c>
      <c r="I279" s="3" t="s">
        <v>390</v>
      </c>
      <c r="J279" s="3" t="s">
        <v>31</v>
      </c>
      <c r="K279" s="3" t="s">
        <v>304</v>
      </c>
      <c r="L279" s="6">
        <v>1853.2</v>
      </c>
      <c r="M279" s="5">
        <v>116.3</v>
      </c>
    </row>
    <row r="280" spans="1:13" ht="15.75">
      <c r="A280" s="1" t="s">
        <v>357</v>
      </c>
      <c r="B280" s="1">
        <v>124</v>
      </c>
      <c r="C280" s="1">
        <v>132</v>
      </c>
      <c r="D280" s="1">
        <v>71</v>
      </c>
      <c r="E280" s="1">
        <v>211</v>
      </c>
      <c r="F280" s="1">
        <v>211</v>
      </c>
      <c r="G280" s="1">
        <v>83</v>
      </c>
      <c r="I280" s="3" t="s">
        <v>391</v>
      </c>
      <c r="J280" s="3" t="s">
        <v>31</v>
      </c>
      <c r="K280" s="3" t="s">
        <v>304</v>
      </c>
      <c r="L280" s="6">
        <v>971.8</v>
      </c>
      <c r="M280" s="5">
        <v>39.2</v>
      </c>
    </row>
    <row r="281" spans="1:13" ht="15.75">
      <c r="A281" s="1" t="s">
        <v>358</v>
      </c>
      <c r="B281" s="1">
        <v>77</v>
      </c>
      <c r="C281" s="1">
        <v>77</v>
      </c>
      <c r="D281" s="1">
        <v>77</v>
      </c>
      <c r="E281" s="1">
        <v>43</v>
      </c>
      <c r="F281" s="1">
        <v>43</v>
      </c>
      <c r="G281" s="1">
        <v>1</v>
      </c>
      <c r="I281" s="3" t="s">
        <v>392</v>
      </c>
      <c r="J281" s="3" t="s">
        <v>31</v>
      </c>
      <c r="K281" s="3" t="s">
        <v>304</v>
      </c>
      <c r="L281" s="6">
        <v>0</v>
      </c>
      <c r="M281" s="5">
        <v>33.4</v>
      </c>
    </row>
    <row r="282" spans="1:13" ht="15.75">
      <c r="A282" s="1" t="s">
        <v>359</v>
      </c>
      <c r="B282" s="1">
        <v>28</v>
      </c>
      <c r="C282" s="1">
        <v>28</v>
      </c>
      <c r="D282" s="1">
        <v>15</v>
      </c>
      <c r="E282" s="1">
        <v>25</v>
      </c>
      <c r="F282" s="1">
        <v>18</v>
      </c>
      <c r="G282" s="1">
        <v>1</v>
      </c>
      <c r="I282" s="3" t="s">
        <v>393</v>
      </c>
      <c r="J282" s="3" t="s">
        <v>31</v>
      </c>
      <c r="K282" s="3" t="s">
        <v>304</v>
      </c>
      <c r="L282" s="6">
        <v>488</v>
      </c>
      <c r="M282" s="5">
        <v>111.9</v>
      </c>
    </row>
    <row r="283" spans="1:13" ht="15.75">
      <c r="A283" s="1" t="s">
        <v>360</v>
      </c>
      <c r="B283" s="1">
        <v>17</v>
      </c>
      <c r="C283" s="1">
        <v>17</v>
      </c>
      <c r="D283" s="1">
        <v>17</v>
      </c>
      <c r="E283" s="1">
        <v>32</v>
      </c>
      <c r="F283" s="1">
        <v>32</v>
      </c>
      <c r="G283" s="1">
        <v>0</v>
      </c>
      <c r="I283" s="3" t="s">
        <v>394</v>
      </c>
      <c r="J283" s="3" t="s">
        <v>31</v>
      </c>
      <c r="K283" s="3" t="s">
        <v>304</v>
      </c>
      <c r="L283" s="6">
        <v>348.1</v>
      </c>
      <c r="M283" s="5">
        <v>55.9</v>
      </c>
    </row>
    <row r="284" spans="1:13" ht="15.75">
      <c r="A284" s="1" t="s">
        <v>361</v>
      </c>
      <c r="B284" s="1">
        <v>0</v>
      </c>
      <c r="C284" s="1">
        <v>0</v>
      </c>
      <c r="D284" s="1">
        <v>0</v>
      </c>
      <c r="E284" s="1">
        <v>131</v>
      </c>
      <c r="F284" s="1">
        <v>184</v>
      </c>
      <c r="G284" s="1">
        <v>6</v>
      </c>
      <c r="I284" s="3" t="s">
        <v>395</v>
      </c>
      <c r="J284" s="3" t="s">
        <v>31</v>
      </c>
      <c r="K284" s="3" t="s">
        <v>304</v>
      </c>
      <c r="L284" s="6">
        <v>1388.9</v>
      </c>
      <c r="M284" s="5">
        <v>16.8</v>
      </c>
    </row>
    <row r="285" spans="1:13" ht="15.75">
      <c r="A285" s="1" t="s">
        <v>362</v>
      </c>
      <c r="B285" s="1">
        <v>263</v>
      </c>
      <c r="C285" s="1">
        <v>149</v>
      </c>
      <c r="D285" s="1">
        <v>113</v>
      </c>
      <c r="E285" s="1">
        <v>351</v>
      </c>
      <c r="F285" s="1">
        <v>392</v>
      </c>
      <c r="G285" s="1">
        <v>166</v>
      </c>
      <c r="I285" s="3" t="s">
        <v>396</v>
      </c>
      <c r="J285" s="3" t="s">
        <v>31</v>
      </c>
      <c r="K285" s="3" t="s">
        <v>304</v>
      </c>
      <c r="L285" s="6">
        <v>1852.6</v>
      </c>
      <c r="M285" s="5">
        <v>599.4</v>
      </c>
    </row>
    <row r="286" spans="1:13" ht="15.75">
      <c r="A286" s="1" t="s">
        <v>363</v>
      </c>
      <c r="B286" s="1">
        <v>61</v>
      </c>
      <c r="C286" s="1">
        <v>61</v>
      </c>
      <c r="D286" s="1">
        <v>18</v>
      </c>
      <c r="E286" s="1">
        <v>103</v>
      </c>
      <c r="F286" s="1">
        <v>103</v>
      </c>
      <c r="G286" s="1">
        <v>29</v>
      </c>
      <c r="I286" s="3" t="s">
        <v>397</v>
      </c>
      <c r="J286" s="3" t="s">
        <v>31</v>
      </c>
      <c r="K286" s="3" t="s">
        <v>304</v>
      </c>
      <c r="L286" s="6">
        <v>200.8</v>
      </c>
      <c r="M286" s="5">
        <v>415.2</v>
      </c>
    </row>
    <row r="287" spans="1:13" ht="15.75">
      <c r="A287" s="1" t="s">
        <v>364</v>
      </c>
      <c r="B287" s="1">
        <v>9</v>
      </c>
      <c r="C287" s="1">
        <v>1</v>
      </c>
      <c r="D287" s="1">
        <v>1</v>
      </c>
      <c r="E287" s="1">
        <v>0</v>
      </c>
      <c r="F287" s="1">
        <v>0</v>
      </c>
      <c r="G287" s="1">
        <v>0</v>
      </c>
      <c r="I287" s="3" t="s">
        <v>398</v>
      </c>
      <c r="J287" s="3" t="s">
        <v>31</v>
      </c>
      <c r="K287" s="3" t="s">
        <v>304</v>
      </c>
      <c r="L287" s="6">
        <v>387.2</v>
      </c>
      <c r="M287" s="5">
        <v>209.4</v>
      </c>
    </row>
    <row r="288" spans="1:13" ht="15.75">
      <c r="A288" s="1" t="s">
        <v>365</v>
      </c>
      <c r="B288" s="1">
        <v>121</v>
      </c>
      <c r="C288" s="1">
        <v>95</v>
      </c>
      <c r="D288" s="1">
        <v>95</v>
      </c>
      <c r="E288" s="1">
        <v>261</v>
      </c>
      <c r="F288" s="1">
        <v>97</v>
      </c>
      <c r="G288" s="1">
        <v>15</v>
      </c>
      <c r="I288" s="3" t="s">
        <v>399</v>
      </c>
      <c r="J288" s="3" t="s">
        <v>31</v>
      </c>
      <c r="K288" s="3" t="s">
        <v>304</v>
      </c>
      <c r="L288" s="6">
        <v>5191.5</v>
      </c>
      <c r="M288" s="5">
        <v>269.4</v>
      </c>
    </row>
    <row r="289" spans="1:13" ht="15.75">
      <c r="A289" s="1" t="s">
        <v>366</v>
      </c>
      <c r="B289" s="1">
        <v>1</v>
      </c>
      <c r="C289" s="1">
        <v>1</v>
      </c>
      <c r="D289" s="1">
        <v>0</v>
      </c>
      <c r="E289" s="1">
        <v>22</v>
      </c>
      <c r="F289" s="1">
        <v>22</v>
      </c>
      <c r="G289" s="1">
        <v>3</v>
      </c>
      <c r="I289" s="3" t="s">
        <v>400</v>
      </c>
      <c r="J289" s="3" t="s">
        <v>31</v>
      </c>
      <c r="K289" s="3" t="s">
        <v>304</v>
      </c>
      <c r="L289" s="6">
        <v>1536.7</v>
      </c>
      <c r="M289" s="5">
        <v>104.5</v>
      </c>
    </row>
    <row r="290" spans="1:13" ht="15.75">
      <c r="A290" s="1" t="s">
        <v>367</v>
      </c>
      <c r="B290" s="1">
        <v>11</v>
      </c>
      <c r="C290" s="1">
        <v>11</v>
      </c>
      <c r="D290" s="1">
        <v>5</v>
      </c>
      <c r="E290" s="1">
        <v>23</v>
      </c>
      <c r="F290" s="1">
        <v>23</v>
      </c>
      <c r="G290" s="1">
        <v>7</v>
      </c>
      <c r="I290" s="3" t="s">
        <v>401</v>
      </c>
      <c r="J290" s="3" t="s">
        <v>31</v>
      </c>
      <c r="K290" s="3" t="s">
        <v>304</v>
      </c>
      <c r="L290" s="6">
        <v>208.1</v>
      </c>
      <c r="M290" s="5">
        <v>32.5</v>
      </c>
    </row>
    <row r="291" spans="1:13" ht="15.75">
      <c r="A291" s="1" t="s">
        <v>368</v>
      </c>
      <c r="B291" s="1">
        <v>227</v>
      </c>
      <c r="C291" s="1">
        <v>191</v>
      </c>
      <c r="D291" s="1">
        <v>114</v>
      </c>
      <c r="E291" s="1">
        <v>153</v>
      </c>
      <c r="F291" s="1">
        <v>153</v>
      </c>
      <c r="G291" s="1">
        <v>18</v>
      </c>
      <c r="I291" s="3" t="s">
        <v>402</v>
      </c>
      <c r="J291" s="3" t="s">
        <v>31</v>
      </c>
      <c r="K291" s="3" t="s">
        <v>304</v>
      </c>
      <c r="L291" s="6">
        <v>361.2</v>
      </c>
      <c r="M291" s="5">
        <v>52.5</v>
      </c>
    </row>
    <row r="292" spans="1:13" ht="15.75">
      <c r="A292" s="1" t="s">
        <v>369</v>
      </c>
      <c r="B292" s="1">
        <v>20</v>
      </c>
      <c r="C292" s="1">
        <v>20</v>
      </c>
      <c r="D292" s="1">
        <v>8</v>
      </c>
      <c r="E292" s="1">
        <v>0</v>
      </c>
      <c r="F292" s="1">
        <v>0</v>
      </c>
      <c r="G292" s="1">
        <v>0</v>
      </c>
      <c r="I292" s="3" t="s">
        <v>403</v>
      </c>
      <c r="J292" s="3" t="s">
        <v>31</v>
      </c>
      <c r="K292" s="3" t="s">
        <v>304</v>
      </c>
      <c r="L292" s="6">
        <v>609.6</v>
      </c>
      <c r="M292" s="5">
        <v>79.7</v>
      </c>
    </row>
    <row r="293" spans="1:13" ht="15.75">
      <c r="A293" s="1" t="s">
        <v>370</v>
      </c>
      <c r="B293" s="1">
        <v>273</v>
      </c>
      <c r="C293" s="1">
        <v>209</v>
      </c>
      <c r="D293" s="1">
        <v>147</v>
      </c>
      <c r="E293" s="1">
        <v>197</v>
      </c>
      <c r="F293" s="1">
        <v>187</v>
      </c>
      <c r="G293" s="1">
        <v>94</v>
      </c>
      <c r="I293" s="3" t="s">
        <v>404</v>
      </c>
      <c r="J293" s="3" t="s">
        <v>31</v>
      </c>
      <c r="K293" s="3" t="s">
        <v>304</v>
      </c>
      <c r="L293" s="6">
        <v>519.6</v>
      </c>
      <c r="M293" s="5">
        <v>26.3</v>
      </c>
    </row>
    <row r="294" spans="1:13" ht="15.75">
      <c r="A294" s="1" t="s">
        <v>371</v>
      </c>
      <c r="B294" s="1">
        <v>153</v>
      </c>
      <c r="C294" s="1">
        <v>151</v>
      </c>
      <c r="D294" s="1">
        <v>78</v>
      </c>
      <c r="E294" s="1">
        <v>135</v>
      </c>
      <c r="F294" s="1">
        <v>163</v>
      </c>
      <c r="G294" s="1">
        <v>49</v>
      </c>
      <c r="I294" s="3" t="s">
        <v>405</v>
      </c>
      <c r="J294" s="3" t="s">
        <v>31</v>
      </c>
      <c r="K294" s="3" t="s">
        <v>304</v>
      </c>
      <c r="L294" s="6">
        <v>728.9</v>
      </c>
      <c r="M294" s="5">
        <v>18.1</v>
      </c>
    </row>
    <row r="295" spans="1:13" ht="15.75">
      <c r="A295" s="1" t="s">
        <v>372</v>
      </c>
      <c r="B295" s="1">
        <v>669</v>
      </c>
      <c r="C295" s="1">
        <v>661</v>
      </c>
      <c r="D295" s="1">
        <v>47</v>
      </c>
      <c r="E295" s="1">
        <v>18</v>
      </c>
      <c r="F295" s="1">
        <v>18</v>
      </c>
      <c r="G295" s="1">
        <v>0</v>
      </c>
      <c r="I295" s="3" t="s">
        <v>406</v>
      </c>
      <c r="J295" s="3" t="s">
        <v>31</v>
      </c>
      <c r="K295" s="3" t="s">
        <v>304</v>
      </c>
      <c r="L295" s="6">
        <v>93.9</v>
      </c>
      <c r="M295" s="5">
        <v>0</v>
      </c>
    </row>
    <row r="296" spans="1:13" ht="15.75">
      <c r="A296" s="1" t="s">
        <v>373</v>
      </c>
      <c r="B296" s="1">
        <v>15</v>
      </c>
      <c r="C296" s="1">
        <v>15</v>
      </c>
      <c r="D296" s="1">
        <v>15</v>
      </c>
      <c r="E296" s="1">
        <v>87</v>
      </c>
      <c r="F296" s="1">
        <v>87</v>
      </c>
      <c r="G296" s="1">
        <v>7</v>
      </c>
      <c r="I296" s="3" t="s">
        <v>407</v>
      </c>
      <c r="J296" s="3" t="s">
        <v>31</v>
      </c>
      <c r="K296" s="3" t="s">
        <v>304</v>
      </c>
      <c r="L296" s="6">
        <v>283.9</v>
      </c>
      <c r="M296" s="5">
        <v>0</v>
      </c>
    </row>
    <row r="297" spans="1:13" ht="15.75">
      <c r="A297" s="1" t="s">
        <v>374</v>
      </c>
      <c r="B297" s="1">
        <v>210</v>
      </c>
      <c r="C297" s="1">
        <v>230</v>
      </c>
      <c r="D297" s="1">
        <v>126</v>
      </c>
      <c r="E297" s="1">
        <v>234</v>
      </c>
      <c r="F297" s="1">
        <v>234</v>
      </c>
      <c r="G297" s="1">
        <v>79</v>
      </c>
      <c r="I297" s="3" t="s">
        <v>409</v>
      </c>
      <c r="J297" s="3" t="s">
        <v>31</v>
      </c>
      <c r="K297" s="3" t="s">
        <v>304</v>
      </c>
      <c r="L297" s="6">
        <v>1415.4</v>
      </c>
      <c r="M297" s="5">
        <v>301.9</v>
      </c>
    </row>
    <row r="298" spans="1:13" ht="15.75">
      <c r="A298" s="1" t="s">
        <v>375</v>
      </c>
      <c r="B298" s="1">
        <v>20</v>
      </c>
      <c r="C298" s="1">
        <v>25</v>
      </c>
      <c r="D298" s="1">
        <v>23</v>
      </c>
      <c r="E298" s="1">
        <v>65</v>
      </c>
      <c r="F298" s="1">
        <v>0</v>
      </c>
      <c r="G298" s="1">
        <v>0</v>
      </c>
      <c r="I298" s="3" t="s">
        <v>410</v>
      </c>
      <c r="J298" s="3" t="s">
        <v>31</v>
      </c>
      <c r="K298" s="3" t="s">
        <v>304</v>
      </c>
      <c r="L298" s="6">
        <v>407</v>
      </c>
      <c r="M298" s="5">
        <v>11.9</v>
      </c>
    </row>
    <row r="299" spans="1:13" ht="15.75">
      <c r="A299" s="1" t="s">
        <v>376</v>
      </c>
      <c r="B299" s="1">
        <v>83</v>
      </c>
      <c r="C299" s="1">
        <v>78</v>
      </c>
      <c r="D299" s="1">
        <v>30</v>
      </c>
      <c r="E299" s="1">
        <v>24</v>
      </c>
      <c r="F299" s="1">
        <v>13</v>
      </c>
      <c r="G299" s="1">
        <v>7</v>
      </c>
      <c r="I299" s="3" t="s">
        <v>411</v>
      </c>
      <c r="J299" s="3" t="s">
        <v>31</v>
      </c>
      <c r="K299" s="3" t="s">
        <v>304</v>
      </c>
      <c r="L299" s="6">
        <v>729.8</v>
      </c>
      <c r="M299" s="5">
        <v>63.5</v>
      </c>
    </row>
    <row r="300" spans="1:13" ht="15.75">
      <c r="A300" s="1" t="s">
        <v>377</v>
      </c>
      <c r="B300" s="1">
        <v>399</v>
      </c>
      <c r="C300" s="1">
        <v>369</v>
      </c>
      <c r="D300" s="1">
        <v>185</v>
      </c>
      <c r="E300" s="1">
        <v>168</v>
      </c>
      <c r="F300" s="1">
        <v>168</v>
      </c>
      <c r="G300" s="1">
        <v>77</v>
      </c>
      <c r="I300" s="3" t="s">
        <v>412</v>
      </c>
      <c r="J300" s="3" t="s">
        <v>31</v>
      </c>
      <c r="K300" s="3" t="s">
        <v>304</v>
      </c>
      <c r="L300" s="6">
        <v>2502.4</v>
      </c>
      <c r="M300" s="5">
        <v>66.9</v>
      </c>
    </row>
    <row r="301" spans="1:13" ht="15.75">
      <c r="A301" s="1" t="s">
        <v>378</v>
      </c>
      <c r="B301" s="1">
        <v>0</v>
      </c>
      <c r="C301" s="1">
        <v>0</v>
      </c>
      <c r="D301" s="1">
        <v>0</v>
      </c>
      <c r="E301" s="1">
        <v>59</v>
      </c>
      <c r="F301" s="1">
        <v>58</v>
      </c>
      <c r="G301" s="1">
        <v>18</v>
      </c>
      <c r="I301" s="3" t="s">
        <v>414</v>
      </c>
      <c r="J301" s="3" t="s">
        <v>31</v>
      </c>
      <c r="K301" s="3" t="s">
        <v>304</v>
      </c>
      <c r="L301" s="6">
        <v>184.9</v>
      </c>
      <c r="M301" s="5">
        <v>79</v>
      </c>
    </row>
    <row r="302" spans="1:13" ht="15.75">
      <c r="A302" s="1" t="s">
        <v>379</v>
      </c>
      <c r="B302" s="1">
        <v>101</v>
      </c>
      <c r="C302" s="1">
        <v>101</v>
      </c>
      <c r="D302" s="1">
        <v>57</v>
      </c>
      <c r="E302" s="1">
        <v>0</v>
      </c>
      <c r="F302" s="1">
        <v>0</v>
      </c>
      <c r="G302" s="1">
        <v>0</v>
      </c>
      <c r="I302" s="3" t="s">
        <v>415</v>
      </c>
      <c r="J302" s="3" t="s">
        <v>31</v>
      </c>
      <c r="K302" s="3" t="s">
        <v>304</v>
      </c>
      <c r="L302" s="6">
        <v>1067</v>
      </c>
      <c r="M302" s="5">
        <v>0</v>
      </c>
    </row>
    <row r="303" spans="1:13" ht="15.75">
      <c r="A303" s="1" t="s">
        <v>380</v>
      </c>
      <c r="B303" s="1">
        <v>146</v>
      </c>
      <c r="C303" s="1">
        <v>147</v>
      </c>
      <c r="D303" s="1">
        <v>106</v>
      </c>
      <c r="E303" s="1">
        <v>125</v>
      </c>
      <c r="F303" s="1">
        <v>93</v>
      </c>
      <c r="G303" s="1">
        <v>34</v>
      </c>
      <c r="I303" s="3" t="s">
        <v>417</v>
      </c>
      <c r="J303" s="3" t="s">
        <v>31</v>
      </c>
      <c r="K303" s="3" t="s">
        <v>304</v>
      </c>
      <c r="L303" s="6">
        <v>295.4</v>
      </c>
      <c r="M303" s="5">
        <v>0</v>
      </c>
    </row>
    <row r="304" spans="1:13" ht="15.75">
      <c r="A304" s="1" t="s">
        <v>381</v>
      </c>
      <c r="B304" s="1">
        <v>472</v>
      </c>
      <c r="C304" s="1">
        <v>462</v>
      </c>
      <c r="D304" s="1">
        <v>60</v>
      </c>
      <c r="E304" s="1">
        <v>820</v>
      </c>
      <c r="F304" s="1">
        <v>820</v>
      </c>
      <c r="G304" s="1">
        <v>81</v>
      </c>
      <c r="I304" s="3" t="s">
        <v>418</v>
      </c>
      <c r="J304" s="3" t="s">
        <v>31</v>
      </c>
      <c r="K304" s="3" t="s">
        <v>304</v>
      </c>
      <c r="L304" s="6">
        <v>745.5</v>
      </c>
      <c r="M304" s="5">
        <v>88.1</v>
      </c>
    </row>
    <row r="305" spans="1:13" ht="15.75">
      <c r="A305" s="1" t="s">
        <v>382</v>
      </c>
      <c r="B305" s="1">
        <v>227</v>
      </c>
      <c r="C305" s="1">
        <v>220</v>
      </c>
      <c r="D305" s="1">
        <v>96</v>
      </c>
      <c r="E305" s="1">
        <v>278</v>
      </c>
      <c r="F305" s="1">
        <v>277</v>
      </c>
      <c r="G305" s="1">
        <v>16</v>
      </c>
      <c r="I305" s="3" t="s">
        <v>419</v>
      </c>
      <c r="J305" s="3" t="s">
        <v>31</v>
      </c>
      <c r="K305" s="3" t="s">
        <v>304</v>
      </c>
      <c r="L305" s="6">
        <v>34.7</v>
      </c>
      <c r="M305" s="5">
        <v>33.5</v>
      </c>
    </row>
    <row r="306" spans="1:13" ht="15.75">
      <c r="A306" s="1" t="s">
        <v>383</v>
      </c>
      <c r="B306" s="1">
        <v>106</v>
      </c>
      <c r="C306" s="1">
        <v>87</v>
      </c>
      <c r="D306" s="1">
        <v>60</v>
      </c>
      <c r="E306" s="1">
        <v>156</v>
      </c>
      <c r="F306" s="1">
        <v>156</v>
      </c>
      <c r="G306" s="1">
        <v>20</v>
      </c>
      <c r="I306" s="3" t="s">
        <v>420</v>
      </c>
      <c r="J306" s="3" t="s">
        <v>31</v>
      </c>
      <c r="K306" s="3" t="s">
        <v>304</v>
      </c>
      <c r="L306" s="6">
        <v>224.2</v>
      </c>
      <c r="M306" s="5">
        <v>0</v>
      </c>
    </row>
    <row r="307" spans="1:13" ht="15.75">
      <c r="A307" s="1" t="s">
        <v>384</v>
      </c>
      <c r="B307" s="1">
        <v>164</v>
      </c>
      <c r="C307" s="1">
        <v>158</v>
      </c>
      <c r="D307" s="1">
        <v>74</v>
      </c>
      <c r="E307" s="1">
        <v>132</v>
      </c>
      <c r="F307" s="1">
        <v>130</v>
      </c>
      <c r="G307" s="1">
        <v>27</v>
      </c>
      <c r="I307" s="3" t="s">
        <v>421</v>
      </c>
      <c r="J307" s="3" t="s">
        <v>31</v>
      </c>
      <c r="K307" s="3" t="s">
        <v>304</v>
      </c>
      <c r="L307" s="6">
        <v>444.2</v>
      </c>
      <c r="M307" s="5">
        <v>62.6</v>
      </c>
    </row>
    <row r="308" spans="1:13" ht="15.75">
      <c r="A308" s="1" t="s">
        <v>385</v>
      </c>
      <c r="B308" s="1">
        <v>137</v>
      </c>
      <c r="C308" s="1">
        <v>123</v>
      </c>
      <c r="D308" s="1">
        <v>86</v>
      </c>
      <c r="E308" s="1">
        <v>131</v>
      </c>
      <c r="F308" s="1">
        <v>114</v>
      </c>
      <c r="G308" s="1">
        <v>24</v>
      </c>
      <c r="I308" s="3" t="s">
        <v>422</v>
      </c>
      <c r="J308" s="3" t="s">
        <v>31</v>
      </c>
      <c r="K308" s="3" t="s">
        <v>304</v>
      </c>
      <c r="L308" s="6">
        <v>317.4</v>
      </c>
      <c r="M308" s="5">
        <v>28.9</v>
      </c>
    </row>
    <row r="309" spans="1:13" ht="15.75">
      <c r="A309" s="1" t="s">
        <v>386</v>
      </c>
      <c r="B309" s="1">
        <v>223</v>
      </c>
      <c r="C309" s="1">
        <v>223</v>
      </c>
      <c r="D309" s="1">
        <v>153</v>
      </c>
      <c r="E309" s="1">
        <v>119</v>
      </c>
      <c r="F309" s="1">
        <v>115</v>
      </c>
      <c r="G309" s="1">
        <v>19</v>
      </c>
      <c r="I309" s="3" t="s">
        <v>423</v>
      </c>
      <c r="J309" s="3" t="s">
        <v>31</v>
      </c>
      <c r="K309" s="3" t="s">
        <v>304</v>
      </c>
      <c r="L309" s="6">
        <v>258.4</v>
      </c>
      <c r="M309" s="5">
        <v>163.8</v>
      </c>
    </row>
    <row r="310" spans="1:13" ht="15.75">
      <c r="A310" s="1" t="s">
        <v>387</v>
      </c>
      <c r="B310" s="1">
        <v>94</v>
      </c>
      <c r="C310" s="1">
        <v>87</v>
      </c>
      <c r="D310" s="1">
        <v>21</v>
      </c>
      <c r="E310" s="1">
        <v>130</v>
      </c>
      <c r="F310" s="1">
        <v>107</v>
      </c>
      <c r="G310" s="1">
        <v>20</v>
      </c>
      <c r="I310" s="3" t="s">
        <v>424</v>
      </c>
      <c r="J310" s="3" t="s">
        <v>31</v>
      </c>
      <c r="K310" s="3" t="s">
        <v>304</v>
      </c>
      <c r="L310" s="6">
        <v>550.2</v>
      </c>
      <c r="M310" s="5">
        <v>80.9</v>
      </c>
    </row>
    <row r="311" spans="1:13" ht="15.75">
      <c r="A311" s="1" t="s">
        <v>388</v>
      </c>
      <c r="B311" s="1">
        <v>70</v>
      </c>
      <c r="C311" s="1">
        <v>70</v>
      </c>
      <c r="D311" s="1">
        <v>21</v>
      </c>
      <c r="E311" s="1">
        <v>90</v>
      </c>
      <c r="F311" s="1">
        <v>88</v>
      </c>
      <c r="G311" s="1">
        <v>38</v>
      </c>
      <c r="I311" s="3" t="s">
        <v>426</v>
      </c>
      <c r="J311" s="3" t="s">
        <v>31</v>
      </c>
      <c r="K311" s="3" t="s">
        <v>304</v>
      </c>
      <c r="L311" s="6">
        <v>341.5</v>
      </c>
      <c r="M311" s="5">
        <v>75.4</v>
      </c>
    </row>
    <row r="312" spans="1:13" ht="15.75">
      <c r="A312" s="1" t="s">
        <v>389</v>
      </c>
      <c r="B312" s="1">
        <v>23</v>
      </c>
      <c r="C312" s="1">
        <v>23</v>
      </c>
      <c r="D312" s="1">
        <v>12</v>
      </c>
      <c r="E312" s="1">
        <v>91</v>
      </c>
      <c r="F312" s="1">
        <v>91</v>
      </c>
      <c r="G312" s="1">
        <v>24</v>
      </c>
      <c r="I312" s="3" t="s">
        <v>427</v>
      </c>
      <c r="J312" s="3" t="s">
        <v>31</v>
      </c>
      <c r="K312" s="3" t="s">
        <v>304</v>
      </c>
      <c r="L312" s="6">
        <v>362.9</v>
      </c>
      <c r="M312" s="5">
        <v>129.8</v>
      </c>
    </row>
    <row r="313" spans="1:13" ht="15.75">
      <c r="A313" s="1" t="s">
        <v>390</v>
      </c>
      <c r="B313" s="1">
        <v>489</v>
      </c>
      <c r="C313" s="1">
        <v>489</v>
      </c>
      <c r="D313" s="1">
        <v>128</v>
      </c>
      <c r="E313" s="1">
        <v>767</v>
      </c>
      <c r="F313" s="1">
        <v>767</v>
      </c>
      <c r="G313" s="1">
        <v>151</v>
      </c>
      <c r="I313" s="3" t="s">
        <v>428</v>
      </c>
      <c r="J313" s="3" t="s">
        <v>31</v>
      </c>
      <c r="K313" s="3" t="s">
        <v>304</v>
      </c>
      <c r="L313" s="6">
        <v>456.5</v>
      </c>
      <c r="M313" s="5">
        <v>72.9</v>
      </c>
    </row>
    <row r="314" spans="1:13" ht="15.75">
      <c r="A314" s="1" t="s">
        <v>391</v>
      </c>
      <c r="B314" s="1">
        <v>138</v>
      </c>
      <c r="C314" s="1">
        <v>139</v>
      </c>
      <c r="D314" s="1">
        <v>96</v>
      </c>
      <c r="E314" s="1">
        <v>209</v>
      </c>
      <c r="F314" s="1">
        <v>209</v>
      </c>
      <c r="G314" s="1">
        <v>90</v>
      </c>
      <c r="I314" s="3" t="s">
        <v>429</v>
      </c>
      <c r="J314" s="3" t="s">
        <v>31</v>
      </c>
      <c r="K314" s="3" t="s">
        <v>304</v>
      </c>
      <c r="L314" s="6">
        <v>0</v>
      </c>
      <c r="M314" s="5">
        <v>37</v>
      </c>
    </row>
    <row r="315" spans="1:13" ht="15.75">
      <c r="A315" s="1" t="s">
        <v>392</v>
      </c>
      <c r="B315" s="1">
        <v>0</v>
      </c>
      <c r="C315" s="1">
        <v>0</v>
      </c>
      <c r="D315" s="1">
        <v>0</v>
      </c>
      <c r="E315" s="1">
        <v>34</v>
      </c>
      <c r="F315" s="1">
        <v>34</v>
      </c>
      <c r="G315" s="1">
        <v>5</v>
      </c>
      <c r="I315" s="3" t="s">
        <v>430</v>
      </c>
      <c r="J315" s="3" t="s">
        <v>31</v>
      </c>
      <c r="K315" s="3" t="s">
        <v>304</v>
      </c>
      <c r="L315" s="6">
        <v>613.6</v>
      </c>
      <c r="M315" s="5">
        <v>47.4</v>
      </c>
    </row>
    <row r="316" spans="1:13" ht="15.75">
      <c r="A316" s="1" t="s">
        <v>393</v>
      </c>
      <c r="B316" s="1">
        <v>71</v>
      </c>
      <c r="C316" s="1">
        <v>60</v>
      </c>
      <c r="D316" s="1">
        <v>22</v>
      </c>
      <c r="E316" s="1">
        <v>361</v>
      </c>
      <c r="F316" s="1">
        <v>352</v>
      </c>
      <c r="G316" s="1">
        <v>43</v>
      </c>
      <c r="I316" s="3" t="s">
        <v>431</v>
      </c>
      <c r="J316" s="3" t="s">
        <v>31</v>
      </c>
      <c r="K316" s="3" t="s">
        <v>304</v>
      </c>
      <c r="L316" s="6">
        <v>0</v>
      </c>
      <c r="M316" s="5">
        <v>46</v>
      </c>
    </row>
    <row r="317" spans="1:13" ht="15.75">
      <c r="A317" s="1" t="s">
        <v>394</v>
      </c>
      <c r="B317" s="1">
        <v>96</v>
      </c>
      <c r="C317" s="1">
        <v>84</v>
      </c>
      <c r="D317" s="1">
        <v>42</v>
      </c>
      <c r="E317" s="1">
        <v>45</v>
      </c>
      <c r="F317" s="1">
        <v>53</v>
      </c>
      <c r="G317" s="1">
        <v>20</v>
      </c>
      <c r="I317" s="3" t="s">
        <v>432</v>
      </c>
      <c r="J317" s="3" t="s">
        <v>31</v>
      </c>
      <c r="K317" s="3" t="s">
        <v>304</v>
      </c>
      <c r="L317" s="6">
        <v>418.4</v>
      </c>
      <c r="M317" s="5">
        <v>58.9</v>
      </c>
    </row>
    <row r="318" spans="1:13" ht="15.75">
      <c r="A318" s="1" t="s">
        <v>395</v>
      </c>
      <c r="B318" s="1">
        <v>282</v>
      </c>
      <c r="C318" s="1">
        <v>279</v>
      </c>
      <c r="D318" s="1">
        <v>154</v>
      </c>
      <c r="E318" s="1">
        <v>19</v>
      </c>
      <c r="F318" s="1">
        <v>18</v>
      </c>
      <c r="G318" s="1">
        <v>2</v>
      </c>
      <c r="I318" s="3" t="s">
        <v>433</v>
      </c>
      <c r="J318" s="3" t="s">
        <v>31</v>
      </c>
      <c r="K318" s="3" t="s">
        <v>304</v>
      </c>
      <c r="L318" s="6">
        <v>1089.7</v>
      </c>
      <c r="M318" s="5">
        <v>51.8</v>
      </c>
    </row>
    <row r="319" spans="1:13" ht="15.75">
      <c r="A319" s="1" t="s">
        <v>396</v>
      </c>
      <c r="B319" s="1">
        <v>304</v>
      </c>
      <c r="C319" s="1">
        <v>304</v>
      </c>
      <c r="D319" s="1">
        <v>106</v>
      </c>
      <c r="E319" s="1">
        <v>595</v>
      </c>
      <c r="F319" s="1">
        <v>595</v>
      </c>
      <c r="G319" s="1">
        <v>53</v>
      </c>
      <c r="I319" s="3" t="s">
        <v>434</v>
      </c>
      <c r="J319" s="3" t="s">
        <v>31</v>
      </c>
      <c r="K319" s="3" t="s">
        <v>304</v>
      </c>
      <c r="L319" s="6">
        <v>0</v>
      </c>
      <c r="M319" s="5">
        <v>0</v>
      </c>
    </row>
    <row r="320" spans="1:13" ht="15.75">
      <c r="A320" s="1" t="s">
        <v>397</v>
      </c>
      <c r="B320" s="1">
        <v>26</v>
      </c>
      <c r="C320" s="1">
        <v>23</v>
      </c>
      <c r="D320" s="1">
        <v>19</v>
      </c>
      <c r="E320" s="1">
        <v>374</v>
      </c>
      <c r="F320" s="1">
        <v>374</v>
      </c>
      <c r="G320" s="1">
        <v>19</v>
      </c>
      <c r="I320" s="3" t="s">
        <v>435</v>
      </c>
      <c r="J320" s="3" t="s">
        <v>31</v>
      </c>
      <c r="K320" s="3" t="s">
        <v>304</v>
      </c>
      <c r="L320" s="6">
        <v>745.5</v>
      </c>
      <c r="M320" s="5">
        <v>54.9</v>
      </c>
    </row>
    <row r="321" spans="1:13" ht="15.75">
      <c r="A321" s="1" t="s">
        <v>398</v>
      </c>
      <c r="B321" s="1">
        <v>56</v>
      </c>
      <c r="C321" s="1">
        <v>57</v>
      </c>
      <c r="D321" s="1">
        <v>11</v>
      </c>
      <c r="E321" s="1">
        <v>207</v>
      </c>
      <c r="F321" s="1">
        <v>205</v>
      </c>
      <c r="G321" s="1">
        <v>19</v>
      </c>
      <c r="I321" s="3" t="s">
        <v>436</v>
      </c>
      <c r="J321" s="3" t="s">
        <v>31</v>
      </c>
      <c r="K321" s="3" t="s">
        <v>304</v>
      </c>
      <c r="L321" s="6">
        <v>2288.6</v>
      </c>
      <c r="M321" s="5">
        <v>33.5</v>
      </c>
    </row>
    <row r="322" spans="1:13" ht="15.75">
      <c r="A322" s="1" t="s">
        <v>399</v>
      </c>
      <c r="B322" s="1">
        <v>999</v>
      </c>
      <c r="C322" s="1">
        <v>980</v>
      </c>
      <c r="D322" s="1">
        <v>169</v>
      </c>
      <c r="E322" s="1">
        <v>963</v>
      </c>
      <c r="F322" s="1">
        <v>801</v>
      </c>
      <c r="G322" s="1">
        <v>497</v>
      </c>
      <c r="I322" s="3" t="s">
        <v>437</v>
      </c>
      <c r="J322" s="3" t="s">
        <v>31</v>
      </c>
      <c r="K322" s="3" t="s">
        <v>304</v>
      </c>
      <c r="L322" s="6">
        <v>2039</v>
      </c>
      <c r="M322" s="5">
        <v>162.1</v>
      </c>
    </row>
    <row r="323" spans="1:13" ht="15.75">
      <c r="A323" s="1" t="s">
        <v>400</v>
      </c>
      <c r="B323" s="1">
        <v>212</v>
      </c>
      <c r="C323" s="1">
        <v>227</v>
      </c>
      <c r="D323" s="1">
        <v>137</v>
      </c>
      <c r="E323" s="1">
        <v>81</v>
      </c>
      <c r="F323" s="1">
        <v>89</v>
      </c>
      <c r="G323" s="1">
        <v>32</v>
      </c>
      <c r="I323" s="3" t="s">
        <v>438</v>
      </c>
      <c r="J323" s="3" t="s">
        <v>31</v>
      </c>
      <c r="K323" s="3" t="s">
        <v>304</v>
      </c>
      <c r="L323" s="6">
        <v>0</v>
      </c>
      <c r="M323" s="5">
        <v>239.7</v>
      </c>
    </row>
    <row r="324" spans="1:13" ht="15.75">
      <c r="A324" s="1" t="s">
        <v>401</v>
      </c>
      <c r="B324" s="1">
        <v>31</v>
      </c>
      <c r="C324" s="1">
        <v>30</v>
      </c>
      <c r="D324" s="1">
        <v>18</v>
      </c>
      <c r="E324" s="1">
        <v>212</v>
      </c>
      <c r="F324" s="1">
        <v>198</v>
      </c>
      <c r="G324" s="1">
        <v>177</v>
      </c>
      <c r="I324" s="3" t="s">
        <v>439</v>
      </c>
      <c r="J324" s="3" t="s">
        <v>31</v>
      </c>
      <c r="K324" s="3" t="s">
        <v>304</v>
      </c>
      <c r="L324" s="6">
        <v>633.8</v>
      </c>
      <c r="M324" s="5">
        <v>560.7</v>
      </c>
    </row>
    <row r="325" spans="1:13" ht="15.75">
      <c r="A325" s="1" t="s">
        <v>402</v>
      </c>
      <c r="B325" s="1">
        <v>59</v>
      </c>
      <c r="C325" s="1">
        <v>59</v>
      </c>
      <c r="D325" s="1">
        <v>16</v>
      </c>
      <c r="E325" s="1">
        <v>59</v>
      </c>
      <c r="F325" s="1">
        <v>59</v>
      </c>
      <c r="G325" s="1">
        <v>1</v>
      </c>
      <c r="I325" s="3" t="s">
        <v>440</v>
      </c>
      <c r="J325" s="3" t="s">
        <v>31</v>
      </c>
      <c r="K325" s="3" t="s">
        <v>304</v>
      </c>
      <c r="L325" s="6">
        <v>1016</v>
      </c>
      <c r="M325" s="5">
        <v>24.9</v>
      </c>
    </row>
    <row r="326" spans="1:13" ht="15.75">
      <c r="A326" s="1" t="s">
        <v>403</v>
      </c>
      <c r="B326" s="1">
        <v>112</v>
      </c>
      <c r="C326" s="1">
        <v>108</v>
      </c>
      <c r="D326" s="1">
        <v>17</v>
      </c>
      <c r="E326" s="1">
        <v>177</v>
      </c>
      <c r="F326" s="1">
        <v>176</v>
      </c>
      <c r="G326" s="1">
        <v>12</v>
      </c>
      <c r="I326" s="3" t="s">
        <v>441</v>
      </c>
      <c r="J326" s="3" t="s">
        <v>31</v>
      </c>
      <c r="K326" s="3" t="s">
        <v>304</v>
      </c>
      <c r="L326" s="6">
        <v>3280.1</v>
      </c>
      <c r="M326" s="5">
        <v>186.9</v>
      </c>
    </row>
    <row r="327" spans="1:13" ht="15.75">
      <c r="A327" s="1" t="s">
        <v>404</v>
      </c>
      <c r="B327" s="1">
        <v>105</v>
      </c>
      <c r="C327" s="1">
        <v>102</v>
      </c>
      <c r="D327" s="1">
        <v>102</v>
      </c>
      <c r="E327" s="1">
        <v>33</v>
      </c>
      <c r="F327" s="1">
        <v>29</v>
      </c>
      <c r="G327" s="1">
        <v>6</v>
      </c>
      <c r="I327" s="3" t="s">
        <v>442</v>
      </c>
      <c r="J327" s="3" t="s">
        <v>31</v>
      </c>
      <c r="K327" s="3" t="s">
        <v>304</v>
      </c>
      <c r="L327" s="6">
        <v>576.4</v>
      </c>
      <c r="M327" s="5">
        <v>203.6</v>
      </c>
    </row>
    <row r="328" spans="1:13" ht="15.75">
      <c r="A328" s="1" t="s">
        <v>405</v>
      </c>
      <c r="B328" s="1">
        <v>116</v>
      </c>
      <c r="C328" s="1">
        <v>116</v>
      </c>
      <c r="D328" s="1">
        <v>34</v>
      </c>
      <c r="E328" s="1">
        <v>17</v>
      </c>
      <c r="F328" s="1">
        <v>17</v>
      </c>
      <c r="G328" s="1">
        <v>6</v>
      </c>
      <c r="I328" s="3" t="s">
        <v>443</v>
      </c>
      <c r="J328" s="3" t="s">
        <v>31</v>
      </c>
      <c r="K328" s="3" t="s">
        <v>304</v>
      </c>
      <c r="L328" s="6">
        <v>2140.7</v>
      </c>
      <c r="M328" s="5">
        <v>172.6</v>
      </c>
    </row>
    <row r="329" spans="1:13" ht="15.75">
      <c r="A329" s="1" t="s">
        <v>406</v>
      </c>
      <c r="B329" s="1">
        <v>12</v>
      </c>
      <c r="C329" s="1">
        <v>12</v>
      </c>
      <c r="D329" s="1">
        <v>2</v>
      </c>
      <c r="E329" s="1">
        <v>0</v>
      </c>
      <c r="F329" s="1">
        <v>0</v>
      </c>
      <c r="G329" s="1">
        <v>0</v>
      </c>
      <c r="I329" s="3" t="s">
        <v>444</v>
      </c>
      <c r="J329" s="3" t="s">
        <v>31</v>
      </c>
      <c r="K329" s="3" t="s">
        <v>304</v>
      </c>
      <c r="L329" s="6">
        <v>201.8</v>
      </c>
      <c r="M329" s="5">
        <v>200.7</v>
      </c>
    </row>
    <row r="330" spans="1:13" ht="15.75">
      <c r="A330" s="1" t="s">
        <v>407</v>
      </c>
      <c r="B330" s="1">
        <v>39</v>
      </c>
      <c r="C330" s="1">
        <v>39</v>
      </c>
      <c r="D330" s="1">
        <v>10</v>
      </c>
      <c r="E330" s="1">
        <v>0</v>
      </c>
      <c r="F330" s="1">
        <v>0</v>
      </c>
      <c r="G330" s="1">
        <v>0</v>
      </c>
      <c r="I330" s="3" t="s">
        <v>446</v>
      </c>
      <c r="J330" s="3" t="s">
        <v>31</v>
      </c>
      <c r="K330" s="3" t="s">
        <v>304</v>
      </c>
      <c r="L330" s="6">
        <v>1365.5</v>
      </c>
      <c r="M330" s="5">
        <v>542.6</v>
      </c>
    </row>
    <row r="331" spans="1:13" ht="15.75">
      <c r="A331" s="1" t="s">
        <v>408</v>
      </c>
      <c r="B331" s="1">
        <v>169</v>
      </c>
      <c r="C331" s="1">
        <v>183</v>
      </c>
      <c r="D331" s="1">
        <v>119</v>
      </c>
      <c r="E331" s="1">
        <v>186</v>
      </c>
      <c r="F331" s="1">
        <v>186</v>
      </c>
      <c r="G331" s="1">
        <v>89</v>
      </c>
      <c r="I331" s="3" t="s">
        <v>447</v>
      </c>
      <c r="J331" s="3" t="s">
        <v>31</v>
      </c>
      <c r="K331" s="3" t="s">
        <v>304</v>
      </c>
      <c r="L331" s="6">
        <v>1030.2</v>
      </c>
      <c r="M331" s="5">
        <v>34.4</v>
      </c>
    </row>
    <row r="332" spans="1:13" ht="15.75">
      <c r="A332" s="1" t="s">
        <v>409</v>
      </c>
      <c r="B332" s="1">
        <v>66</v>
      </c>
      <c r="C332" s="1">
        <v>80</v>
      </c>
      <c r="D332" s="1">
        <v>54</v>
      </c>
      <c r="E332" s="1">
        <v>173</v>
      </c>
      <c r="F332" s="1">
        <v>173</v>
      </c>
      <c r="G332" s="1">
        <v>72</v>
      </c>
      <c r="I332" s="3" t="s">
        <v>448</v>
      </c>
      <c r="J332" s="3" t="s">
        <v>31</v>
      </c>
      <c r="K332" s="3" t="s">
        <v>304</v>
      </c>
      <c r="L332" s="6">
        <v>1357.6</v>
      </c>
      <c r="M332" s="5">
        <v>71.2</v>
      </c>
    </row>
    <row r="333" spans="1:13" ht="15.75">
      <c r="A333" s="1" t="s">
        <v>410</v>
      </c>
      <c r="B333" s="1">
        <v>85</v>
      </c>
      <c r="C333" s="1">
        <v>85</v>
      </c>
      <c r="D333" s="1">
        <v>39</v>
      </c>
      <c r="E333" s="1">
        <v>18</v>
      </c>
      <c r="F333" s="1">
        <v>18</v>
      </c>
      <c r="G333" s="1">
        <v>9</v>
      </c>
      <c r="I333" s="3" t="s">
        <v>449</v>
      </c>
      <c r="J333" s="3" t="s">
        <v>31</v>
      </c>
      <c r="K333" s="3" t="s">
        <v>304</v>
      </c>
      <c r="L333" s="6">
        <v>1827</v>
      </c>
      <c r="M333" s="5">
        <v>78.7</v>
      </c>
    </row>
    <row r="334" spans="1:13" ht="15.75">
      <c r="A334" s="1" t="s">
        <v>411</v>
      </c>
      <c r="B334" s="1">
        <v>94</v>
      </c>
      <c r="C334" s="1">
        <v>100</v>
      </c>
      <c r="D334" s="1">
        <v>65</v>
      </c>
      <c r="E334" s="1">
        <v>84</v>
      </c>
      <c r="F334" s="1">
        <v>84</v>
      </c>
      <c r="G334" s="1">
        <v>21</v>
      </c>
      <c r="I334" s="3" t="s">
        <v>450</v>
      </c>
      <c r="J334" s="3" t="s">
        <v>31</v>
      </c>
      <c r="K334" s="3" t="s">
        <v>304</v>
      </c>
      <c r="L334" s="6">
        <v>530</v>
      </c>
      <c r="M334" s="5">
        <v>177.9</v>
      </c>
    </row>
    <row r="335" spans="1:13" ht="15.75">
      <c r="A335" s="1" t="s">
        <v>412</v>
      </c>
      <c r="B335" s="1">
        <v>231</v>
      </c>
      <c r="C335" s="1">
        <v>364</v>
      </c>
      <c r="D335" s="1">
        <v>343</v>
      </c>
      <c r="E335" s="1">
        <v>26</v>
      </c>
      <c r="F335" s="1">
        <v>57</v>
      </c>
      <c r="G335" s="1">
        <v>18</v>
      </c>
      <c r="I335" s="3" t="s">
        <v>451</v>
      </c>
      <c r="J335" s="3" t="s">
        <v>31</v>
      </c>
      <c r="K335" s="3" t="s">
        <v>304</v>
      </c>
      <c r="L335" s="6">
        <v>0</v>
      </c>
      <c r="M335" s="5">
        <v>159.1</v>
      </c>
    </row>
    <row r="336" spans="1:13" ht="15.75">
      <c r="A336" s="1" t="s">
        <v>413</v>
      </c>
      <c r="B336" s="1">
        <v>37</v>
      </c>
      <c r="C336" s="1">
        <v>54</v>
      </c>
      <c r="D336" s="1">
        <v>43</v>
      </c>
      <c r="E336" s="1">
        <v>0</v>
      </c>
      <c r="F336" s="1">
        <v>26</v>
      </c>
      <c r="G336" s="1">
        <v>1</v>
      </c>
      <c r="I336" s="3" t="s">
        <v>452</v>
      </c>
      <c r="J336" s="3" t="s">
        <v>31</v>
      </c>
      <c r="K336" s="3" t="s">
        <v>304</v>
      </c>
      <c r="L336" s="6">
        <v>1074.9</v>
      </c>
      <c r="M336" s="5">
        <v>302.6</v>
      </c>
    </row>
    <row r="337" spans="1:13" ht="15.75">
      <c r="A337" s="1" t="s">
        <v>414</v>
      </c>
      <c r="B337" s="1">
        <v>39</v>
      </c>
      <c r="C337" s="1">
        <v>39</v>
      </c>
      <c r="D337" s="1">
        <v>24</v>
      </c>
      <c r="E337" s="1">
        <v>90</v>
      </c>
      <c r="F337" s="1">
        <v>90</v>
      </c>
      <c r="G337" s="1">
        <v>28</v>
      </c>
      <c r="I337" s="3" t="s">
        <v>453</v>
      </c>
      <c r="J337" s="3" t="s">
        <v>31</v>
      </c>
      <c r="K337" s="3" t="s">
        <v>304</v>
      </c>
      <c r="L337" s="6">
        <v>4623</v>
      </c>
      <c r="M337" s="5">
        <v>215.9</v>
      </c>
    </row>
    <row r="338" spans="1:13" ht="15.75">
      <c r="A338" s="1" t="s">
        <v>415</v>
      </c>
      <c r="B338" s="1">
        <v>278</v>
      </c>
      <c r="C338" s="1">
        <v>246</v>
      </c>
      <c r="D338" s="1">
        <v>128</v>
      </c>
      <c r="E338" s="1">
        <v>0</v>
      </c>
      <c r="F338" s="1">
        <v>0</v>
      </c>
      <c r="G338" s="1">
        <v>0</v>
      </c>
      <c r="I338" s="3" t="s">
        <v>454</v>
      </c>
      <c r="J338" s="3" t="s">
        <v>31</v>
      </c>
      <c r="K338" s="3" t="s">
        <v>304</v>
      </c>
      <c r="L338" s="6">
        <v>1384.8</v>
      </c>
      <c r="M338" s="5">
        <v>382.7</v>
      </c>
    </row>
    <row r="339" spans="1:13" ht="15.75">
      <c r="A339" s="1" t="s">
        <v>416</v>
      </c>
      <c r="B339" s="1">
        <v>24</v>
      </c>
      <c r="C339" s="1">
        <v>23</v>
      </c>
      <c r="D339" s="1">
        <v>9</v>
      </c>
      <c r="E339" s="1">
        <v>0</v>
      </c>
      <c r="F339" s="1">
        <v>0</v>
      </c>
      <c r="G339" s="1">
        <v>0</v>
      </c>
      <c r="I339" s="3" t="s">
        <v>455</v>
      </c>
      <c r="J339" s="3" t="s">
        <v>31</v>
      </c>
      <c r="K339" s="3" t="s">
        <v>304</v>
      </c>
      <c r="L339" s="6">
        <v>1051.1</v>
      </c>
      <c r="M339" s="5">
        <v>141.9</v>
      </c>
    </row>
    <row r="340" spans="1:13" ht="15.75">
      <c r="A340" s="1" t="s">
        <v>417</v>
      </c>
      <c r="B340" s="1">
        <v>33</v>
      </c>
      <c r="C340" s="1">
        <v>36</v>
      </c>
      <c r="D340" s="1">
        <v>14</v>
      </c>
      <c r="E340" s="1">
        <v>0</v>
      </c>
      <c r="F340" s="1">
        <v>0</v>
      </c>
      <c r="G340" s="1">
        <v>0</v>
      </c>
      <c r="I340" s="3" t="s">
        <v>456</v>
      </c>
      <c r="J340" s="3" t="s">
        <v>31</v>
      </c>
      <c r="K340" s="3" t="s">
        <v>304</v>
      </c>
      <c r="L340" s="6">
        <v>3153.5</v>
      </c>
      <c r="M340" s="5">
        <v>68.2</v>
      </c>
    </row>
    <row r="341" spans="1:13" ht="15.75">
      <c r="A341" s="1" t="s">
        <v>418</v>
      </c>
      <c r="B341" s="1">
        <v>101</v>
      </c>
      <c r="C341" s="1">
        <v>101</v>
      </c>
      <c r="D341" s="1">
        <v>96</v>
      </c>
      <c r="E341" s="1">
        <v>163</v>
      </c>
      <c r="F341" s="1">
        <v>138</v>
      </c>
      <c r="G341" s="1">
        <v>121</v>
      </c>
      <c r="I341" s="3" t="s">
        <v>457</v>
      </c>
      <c r="J341" s="3" t="s">
        <v>31</v>
      </c>
      <c r="K341" s="3" t="s">
        <v>304</v>
      </c>
      <c r="L341" s="6">
        <v>38.5</v>
      </c>
      <c r="M341" s="5">
        <v>14.4</v>
      </c>
    </row>
    <row r="342" spans="1:7" ht="15.75">
      <c r="A342" s="1" t="s">
        <v>419</v>
      </c>
      <c r="B342" s="1">
        <v>4</v>
      </c>
      <c r="C342" s="1">
        <v>5</v>
      </c>
      <c r="D342" s="1">
        <v>1</v>
      </c>
      <c r="E342" s="1">
        <v>30</v>
      </c>
      <c r="F342" s="1">
        <v>28</v>
      </c>
      <c r="G342" s="1">
        <v>4</v>
      </c>
    </row>
    <row r="343" spans="1:7" ht="15.75">
      <c r="A343" s="1" t="s">
        <v>420</v>
      </c>
      <c r="B343" s="1">
        <v>38</v>
      </c>
      <c r="C343" s="1">
        <v>32</v>
      </c>
      <c r="D343" s="1">
        <v>3</v>
      </c>
      <c r="E343" s="1">
        <v>0</v>
      </c>
      <c r="F343" s="1">
        <v>0</v>
      </c>
      <c r="G343" s="1">
        <v>0</v>
      </c>
    </row>
    <row r="344" spans="1:7" ht="15.75">
      <c r="A344" s="1" t="s">
        <v>421</v>
      </c>
      <c r="B344" s="1">
        <v>58</v>
      </c>
      <c r="C344" s="1">
        <v>58</v>
      </c>
      <c r="D344" s="1">
        <v>17</v>
      </c>
      <c r="E344" s="1">
        <v>89</v>
      </c>
      <c r="F344" s="1">
        <v>102</v>
      </c>
      <c r="G344" s="1">
        <v>9</v>
      </c>
    </row>
    <row r="345" spans="1:7" ht="15.75">
      <c r="A345" s="1" t="s">
        <v>422</v>
      </c>
      <c r="B345" s="1">
        <v>50</v>
      </c>
      <c r="C345" s="1">
        <v>51</v>
      </c>
      <c r="D345" s="1">
        <v>16</v>
      </c>
      <c r="E345" s="1">
        <v>33</v>
      </c>
      <c r="F345" s="1">
        <v>30</v>
      </c>
      <c r="G345" s="1">
        <v>1</v>
      </c>
    </row>
    <row r="346" spans="1:7" ht="15.75">
      <c r="A346" s="1" t="s">
        <v>423</v>
      </c>
      <c r="B346" s="1">
        <v>62</v>
      </c>
      <c r="C346" s="1">
        <v>54</v>
      </c>
      <c r="D346" s="1">
        <v>27</v>
      </c>
      <c r="E346" s="1">
        <v>129</v>
      </c>
      <c r="F346" s="1">
        <v>107</v>
      </c>
      <c r="G346" s="1">
        <v>12</v>
      </c>
    </row>
    <row r="347" spans="1:7" ht="15.75">
      <c r="A347" s="1" t="s">
        <v>424</v>
      </c>
      <c r="B347" s="1">
        <v>69</v>
      </c>
      <c r="C347" s="1">
        <v>68</v>
      </c>
      <c r="D347" s="1">
        <v>11</v>
      </c>
      <c r="E347" s="1">
        <v>29</v>
      </c>
      <c r="F347" s="1">
        <v>29</v>
      </c>
      <c r="G347" s="1">
        <v>12</v>
      </c>
    </row>
    <row r="348" spans="1:7" ht="15.75">
      <c r="A348" s="1" t="s">
        <v>425</v>
      </c>
      <c r="B348" s="1">
        <v>15</v>
      </c>
      <c r="C348" s="1">
        <v>15</v>
      </c>
      <c r="D348" s="1">
        <v>6</v>
      </c>
      <c r="E348" s="1">
        <v>56</v>
      </c>
      <c r="F348" s="1">
        <v>56</v>
      </c>
      <c r="G348" s="1">
        <v>9</v>
      </c>
    </row>
    <row r="349" spans="1:7" ht="15.75">
      <c r="A349" s="1" t="s">
        <v>426</v>
      </c>
      <c r="B349" s="1">
        <v>27</v>
      </c>
      <c r="C349" s="1">
        <v>27</v>
      </c>
      <c r="D349" s="1">
        <v>19</v>
      </c>
      <c r="E349" s="1">
        <v>49</v>
      </c>
      <c r="F349" s="1">
        <v>48</v>
      </c>
      <c r="G349" s="1">
        <v>2</v>
      </c>
    </row>
    <row r="350" spans="1:7" ht="15.75">
      <c r="A350" s="1" t="s">
        <v>427</v>
      </c>
      <c r="B350" s="1">
        <v>53</v>
      </c>
      <c r="C350" s="1">
        <v>53</v>
      </c>
      <c r="D350" s="1">
        <v>19</v>
      </c>
      <c r="E350" s="1">
        <v>258</v>
      </c>
      <c r="F350" s="1">
        <v>218</v>
      </c>
      <c r="G350" s="1">
        <v>171</v>
      </c>
    </row>
    <row r="351" spans="1:7" ht="15.75">
      <c r="A351" s="1" t="s">
        <v>428</v>
      </c>
      <c r="B351" s="1">
        <v>66</v>
      </c>
      <c r="C351" s="1">
        <v>81</v>
      </c>
      <c r="D351" s="1">
        <v>67</v>
      </c>
      <c r="E351" s="1">
        <v>80</v>
      </c>
      <c r="F351" s="1">
        <v>80</v>
      </c>
      <c r="G351" s="1">
        <v>2</v>
      </c>
    </row>
    <row r="352" spans="1:7" ht="15.75">
      <c r="A352" s="1" t="s">
        <v>429</v>
      </c>
      <c r="B352" s="1">
        <v>0</v>
      </c>
      <c r="C352" s="1">
        <v>0</v>
      </c>
      <c r="D352" s="1">
        <v>0</v>
      </c>
      <c r="E352" s="1">
        <v>67</v>
      </c>
      <c r="F352" s="1">
        <v>31</v>
      </c>
      <c r="G352" s="1">
        <v>2</v>
      </c>
    </row>
    <row r="353" spans="1:7" ht="15.75">
      <c r="A353" s="1" t="s">
        <v>430</v>
      </c>
      <c r="B353" s="1">
        <v>104</v>
      </c>
      <c r="C353" s="1">
        <v>93</v>
      </c>
      <c r="D353" s="1">
        <v>89</v>
      </c>
      <c r="E353" s="1">
        <v>40</v>
      </c>
      <c r="F353" s="1">
        <v>23</v>
      </c>
      <c r="G353" s="1">
        <v>13</v>
      </c>
    </row>
    <row r="354" spans="1:7" ht="15.75">
      <c r="A354" s="1" t="s">
        <v>431</v>
      </c>
      <c r="B354" s="1">
        <v>0</v>
      </c>
      <c r="C354" s="1">
        <v>0</v>
      </c>
      <c r="D354" s="1">
        <v>0</v>
      </c>
      <c r="E354" s="1">
        <v>57</v>
      </c>
      <c r="F354" s="1">
        <v>53</v>
      </c>
      <c r="G354" s="1">
        <v>7</v>
      </c>
    </row>
    <row r="355" spans="1:7" ht="15.75">
      <c r="A355" s="1" t="s">
        <v>432</v>
      </c>
      <c r="B355" s="1">
        <v>71</v>
      </c>
      <c r="C355" s="1">
        <v>66</v>
      </c>
      <c r="D355" s="1">
        <v>35</v>
      </c>
      <c r="E355" s="1">
        <v>60</v>
      </c>
      <c r="F355" s="1">
        <v>60</v>
      </c>
      <c r="G355" s="1">
        <v>6</v>
      </c>
    </row>
    <row r="356" spans="1:7" ht="15.75">
      <c r="A356" s="1" t="s">
        <v>433</v>
      </c>
      <c r="B356" s="1">
        <v>157</v>
      </c>
      <c r="C356" s="1">
        <v>156</v>
      </c>
      <c r="D356" s="1">
        <v>70</v>
      </c>
      <c r="E356" s="1">
        <v>102</v>
      </c>
      <c r="F356" s="1">
        <v>81</v>
      </c>
      <c r="G356" s="1">
        <v>13</v>
      </c>
    </row>
    <row r="357" spans="1:7" ht="15.75">
      <c r="A357" s="1" t="s">
        <v>434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</row>
    <row r="358" spans="1:7" ht="15.75">
      <c r="A358" s="1" t="s">
        <v>435</v>
      </c>
      <c r="B358" s="1">
        <v>109</v>
      </c>
      <c r="C358" s="1">
        <v>111</v>
      </c>
      <c r="D358" s="1">
        <v>30</v>
      </c>
      <c r="E358" s="1">
        <v>92</v>
      </c>
      <c r="F358" s="1">
        <v>92</v>
      </c>
      <c r="G358" s="1">
        <v>36</v>
      </c>
    </row>
    <row r="359" spans="1:7" ht="15.75">
      <c r="A359" s="1" t="s">
        <v>436</v>
      </c>
      <c r="B359" s="1">
        <v>415</v>
      </c>
      <c r="C359" s="1">
        <v>418</v>
      </c>
      <c r="D359" s="1">
        <v>196</v>
      </c>
      <c r="E359" s="1">
        <v>19</v>
      </c>
      <c r="F359" s="1">
        <v>19</v>
      </c>
      <c r="G359" s="1">
        <v>2</v>
      </c>
    </row>
    <row r="360" spans="1:7" ht="15.75">
      <c r="A360" s="1" t="s">
        <v>437</v>
      </c>
      <c r="B360" s="1">
        <v>281</v>
      </c>
      <c r="C360" s="1">
        <v>277</v>
      </c>
      <c r="D360" s="1">
        <v>69</v>
      </c>
      <c r="E360" s="1">
        <v>238</v>
      </c>
      <c r="F360" s="1">
        <v>238</v>
      </c>
      <c r="G360" s="1">
        <v>93</v>
      </c>
    </row>
    <row r="361" spans="1:7" ht="15.75">
      <c r="A361" s="1" t="s">
        <v>438</v>
      </c>
      <c r="B361" s="1">
        <v>0</v>
      </c>
      <c r="C361" s="1">
        <v>0</v>
      </c>
      <c r="D361" s="1">
        <v>0</v>
      </c>
      <c r="E361" s="1">
        <v>256</v>
      </c>
      <c r="F361" s="1">
        <v>257</v>
      </c>
      <c r="G361" s="1">
        <v>140</v>
      </c>
    </row>
    <row r="362" spans="1:7" ht="15.75">
      <c r="A362" s="1" t="s">
        <v>439</v>
      </c>
      <c r="B362" s="1">
        <v>162</v>
      </c>
      <c r="C362" s="1">
        <v>163</v>
      </c>
      <c r="D362" s="1">
        <v>92</v>
      </c>
      <c r="E362" s="1">
        <v>642</v>
      </c>
      <c r="F362" s="1">
        <v>644</v>
      </c>
      <c r="G362" s="1">
        <v>243</v>
      </c>
    </row>
    <row r="363" spans="1:7" ht="15.75">
      <c r="A363" s="1" t="s">
        <v>440</v>
      </c>
      <c r="B363" s="1">
        <v>117</v>
      </c>
      <c r="C363" s="1">
        <v>129</v>
      </c>
      <c r="D363" s="1">
        <v>75</v>
      </c>
      <c r="E363" s="1">
        <v>29</v>
      </c>
      <c r="F363" s="1">
        <v>28</v>
      </c>
      <c r="G363" s="1">
        <v>2</v>
      </c>
    </row>
    <row r="364" spans="1:7" ht="15.75">
      <c r="A364" s="1" t="s">
        <v>441</v>
      </c>
      <c r="B364" s="1">
        <v>506</v>
      </c>
      <c r="C364" s="1">
        <v>506</v>
      </c>
      <c r="D364" s="1">
        <v>331</v>
      </c>
      <c r="E364" s="1">
        <v>228</v>
      </c>
      <c r="F364" s="1">
        <v>209</v>
      </c>
      <c r="G364" s="1">
        <v>63</v>
      </c>
    </row>
    <row r="365" spans="1:7" ht="15.75">
      <c r="A365" s="1" t="s">
        <v>442</v>
      </c>
      <c r="B365" s="1">
        <v>71</v>
      </c>
      <c r="C365" s="1">
        <v>79</v>
      </c>
      <c r="D365" s="1">
        <v>37</v>
      </c>
      <c r="E365" s="1">
        <v>215</v>
      </c>
      <c r="F365" s="1">
        <v>220</v>
      </c>
      <c r="G365" s="1">
        <v>15</v>
      </c>
    </row>
    <row r="366" spans="1:7" ht="15.75">
      <c r="A366" s="1" t="s">
        <v>443</v>
      </c>
      <c r="B366" s="1">
        <v>209</v>
      </c>
      <c r="C366" s="1">
        <v>259</v>
      </c>
      <c r="D366" s="1">
        <v>113</v>
      </c>
      <c r="E366" s="1">
        <v>189</v>
      </c>
      <c r="F366" s="1">
        <v>191</v>
      </c>
      <c r="G366" s="1">
        <v>73</v>
      </c>
    </row>
    <row r="367" spans="1:7" ht="15.75">
      <c r="A367" s="1" t="s">
        <v>444</v>
      </c>
      <c r="B367" s="1">
        <v>23</v>
      </c>
      <c r="C367" s="1">
        <v>25</v>
      </c>
      <c r="D367" s="1">
        <v>10</v>
      </c>
      <c r="E367" s="1">
        <v>201</v>
      </c>
      <c r="F367" s="1">
        <v>245</v>
      </c>
      <c r="G367" s="1">
        <v>10</v>
      </c>
    </row>
    <row r="368" spans="1:7" ht="15.75">
      <c r="A368" s="1" t="s">
        <v>445</v>
      </c>
      <c r="B368" s="1">
        <v>220</v>
      </c>
      <c r="C368" s="1">
        <v>160</v>
      </c>
      <c r="D368" s="1">
        <v>93</v>
      </c>
      <c r="E368" s="1">
        <v>301</v>
      </c>
      <c r="F368" s="1">
        <v>280</v>
      </c>
      <c r="G368" s="1">
        <v>143</v>
      </c>
    </row>
    <row r="369" spans="1:7" ht="15.75">
      <c r="A369" s="1" t="s">
        <v>446</v>
      </c>
      <c r="B369" s="1">
        <v>28</v>
      </c>
      <c r="C369" s="1">
        <v>11</v>
      </c>
      <c r="D369" s="1">
        <v>7</v>
      </c>
      <c r="E369" s="1">
        <v>150</v>
      </c>
      <c r="F369" s="1">
        <v>118</v>
      </c>
      <c r="G369" s="1">
        <v>78</v>
      </c>
    </row>
    <row r="370" spans="1:7" ht="15.75">
      <c r="A370" s="1" t="s">
        <v>447</v>
      </c>
      <c r="B370" s="1">
        <v>133</v>
      </c>
      <c r="C370" s="1">
        <v>101</v>
      </c>
      <c r="D370" s="1">
        <v>64</v>
      </c>
      <c r="E370" s="1">
        <v>33</v>
      </c>
      <c r="F370" s="1">
        <v>33</v>
      </c>
      <c r="G370" s="1">
        <v>0</v>
      </c>
    </row>
    <row r="371" spans="1:7" ht="15.75">
      <c r="A371" s="1" t="s">
        <v>448</v>
      </c>
      <c r="B371" s="1">
        <v>218</v>
      </c>
      <c r="C371" s="1">
        <v>219</v>
      </c>
      <c r="D371" s="1">
        <v>111</v>
      </c>
      <c r="E371" s="1">
        <v>74</v>
      </c>
      <c r="F371" s="1">
        <v>76</v>
      </c>
      <c r="G371" s="1">
        <v>9</v>
      </c>
    </row>
    <row r="372" spans="1:7" ht="15.75">
      <c r="A372" s="1" t="s">
        <v>449</v>
      </c>
      <c r="B372" s="1">
        <v>194</v>
      </c>
      <c r="C372" s="1">
        <v>161</v>
      </c>
      <c r="D372" s="1">
        <v>156</v>
      </c>
      <c r="E372" s="1">
        <v>135</v>
      </c>
      <c r="F372" s="1">
        <v>119</v>
      </c>
      <c r="G372" s="1">
        <v>62</v>
      </c>
    </row>
    <row r="373" spans="1:7" ht="15.75">
      <c r="A373" s="1" t="s">
        <v>450</v>
      </c>
      <c r="B373" s="1">
        <v>81</v>
      </c>
      <c r="C373" s="1">
        <v>81</v>
      </c>
      <c r="D373" s="1">
        <v>78</v>
      </c>
      <c r="E373" s="1">
        <v>178</v>
      </c>
      <c r="F373" s="1">
        <v>178</v>
      </c>
      <c r="G373" s="1">
        <v>25</v>
      </c>
    </row>
    <row r="374" spans="1:7" ht="15.75">
      <c r="A374" s="1" t="s">
        <v>451</v>
      </c>
      <c r="B374" s="1">
        <v>0</v>
      </c>
      <c r="C374" s="1">
        <v>0</v>
      </c>
      <c r="D374" s="1">
        <v>0</v>
      </c>
      <c r="E374" s="1">
        <v>123</v>
      </c>
      <c r="F374" s="1">
        <v>123</v>
      </c>
      <c r="G374" s="1">
        <v>7</v>
      </c>
    </row>
    <row r="375" spans="1:7" ht="15.75">
      <c r="A375" s="1" t="s">
        <v>452</v>
      </c>
      <c r="B375" s="1">
        <v>121</v>
      </c>
      <c r="C375" s="1">
        <v>134</v>
      </c>
      <c r="D375" s="1">
        <v>49</v>
      </c>
      <c r="E375" s="1">
        <v>345</v>
      </c>
      <c r="F375" s="1">
        <v>215</v>
      </c>
      <c r="G375" s="1">
        <v>91</v>
      </c>
    </row>
    <row r="376" spans="1:7" ht="15.75">
      <c r="A376" s="1" t="s">
        <v>453</v>
      </c>
      <c r="B376" s="1">
        <v>1006</v>
      </c>
      <c r="C376" s="1">
        <v>997</v>
      </c>
      <c r="D376" s="1">
        <v>431</v>
      </c>
      <c r="E376" s="1">
        <v>255</v>
      </c>
      <c r="F376" s="1">
        <v>255</v>
      </c>
      <c r="G376" s="1">
        <v>8</v>
      </c>
    </row>
    <row r="377" spans="1:7" ht="15.75">
      <c r="A377" s="1" t="s">
        <v>454</v>
      </c>
      <c r="B377" s="1">
        <v>172</v>
      </c>
      <c r="C377" s="1">
        <v>174</v>
      </c>
      <c r="D377" s="1">
        <v>108</v>
      </c>
      <c r="E377" s="1">
        <v>421</v>
      </c>
      <c r="F377" s="1">
        <v>509</v>
      </c>
      <c r="G377" s="1">
        <v>334</v>
      </c>
    </row>
    <row r="378" spans="1:7" ht="15.75">
      <c r="A378" s="1" t="s">
        <v>455</v>
      </c>
      <c r="B378" s="1">
        <v>194</v>
      </c>
      <c r="C378" s="1">
        <v>194</v>
      </c>
      <c r="D378" s="1">
        <v>99</v>
      </c>
      <c r="E378" s="1">
        <v>184</v>
      </c>
      <c r="F378" s="1">
        <v>197</v>
      </c>
      <c r="G378" s="1">
        <v>68</v>
      </c>
    </row>
    <row r="379" spans="1:7" ht="15.75">
      <c r="A379" s="1" t="s">
        <v>456</v>
      </c>
      <c r="B379" s="1">
        <v>632</v>
      </c>
      <c r="C379" s="1">
        <v>637</v>
      </c>
      <c r="D379" s="1">
        <v>479</v>
      </c>
      <c r="E379" s="1">
        <v>111</v>
      </c>
      <c r="F379" s="1">
        <v>111</v>
      </c>
      <c r="G379" s="1">
        <v>0</v>
      </c>
    </row>
    <row r="380" spans="1:7" ht="15.75">
      <c r="A380" s="1" t="s">
        <v>457</v>
      </c>
      <c r="B380" s="1">
        <v>5</v>
      </c>
      <c r="C380" s="1">
        <v>4</v>
      </c>
      <c r="D380" s="1">
        <v>3</v>
      </c>
      <c r="E380" s="1">
        <v>23</v>
      </c>
      <c r="F380" s="1">
        <v>13</v>
      </c>
      <c r="G380" s="1"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10.375" style="46" hidden="1" customWidth="1"/>
    <col min="2" max="2" width="4.50390625" style="10" customWidth="1"/>
    <col min="3" max="3" width="32.25390625" style="7" customWidth="1"/>
    <col min="4" max="10" width="14.625" style="7" customWidth="1"/>
    <col min="11" max="16384" width="9.00390625" style="7" customWidth="1"/>
  </cols>
  <sheetData>
    <row r="1" spans="9:10" ht="15">
      <c r="I1" s="10"/>
      <c r="J1" s="10" t="s">
        <v>479</v>
      </c>
    </row>
    <row r="2" spans="2:10" ht="39.75" customHeight="1" thickBot="1">
      <c r="B2" s="255" t="s">
        <v>36</v>
      </c>
      <c r="C2" s="255"/>
      <c r="D2" s="255"/>
      <c r="E2" s="255"/>
      <c r="F2" s="255"/>
      <c r="G2" s="255"/>
      <c r="H2" s="255"/>
      <c r="I2" s="255"/>
      <c r="J2" s="255"/>
    </row>
    <row r="3" spans="2:10" ht="159" customHeight="1" thickBot="1">
      <c r="B3" s="31" t="s">
        <v>0</v>
      </c>
      <c r="C3" s="12" t="s">
        <v>1</v>
      </c>
      <c r="D3" s="32" t="s">
        <v>58</v>
      </c>
      <c r="E3" s="33" t="s">
        <v>59</v>
      </c>
      <c r="F3" s="33" t="s">
        <v>37</v>
      </c>
      <c r="G3" s="33" t="s">
        <v>488</v>
      </c>
      <c r="H3" s="33" t="s">
        <v>485</v>
      </c>
      <c r="I3" s="33" t="s">
        <v>486</v>
      </c>
      <c r="J3" s="145" t="s">
        <v>487</v>
      </c>
    </row>
    <row r="4" spans="2:10" ht="15.75" thickBot="1">
      <c r="B4" s="90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2" t="s">
        <v>10</v>
      </c>
    </row>
    <row r="5" spans="2:10" ht="18" customHeight="1" thickBot="1">
      <c r="B5" s="248"/>
      <c r="C5" s="14" t="s">
        <v>11</v>
      </c>
      <c r="D5" s="35">
        <v>36743.6</v>
      </c>
      <c r="E5" s="15">
        <v>65768</v>
      </c>
      <c r="F5" s="15">
        <v>64832</v>
      </c>
      <c r="G5" s="15">
        <v>25826</v>
      </c>
      <c r="H5" s="16">
        <v>0.3983526653504442</v>
      </c>
      <c r="I5" s="17">
        <v>558.6850748084173</v>
      </c>
      <c r="J5" s="146">
        <v>1422.7367768915042</v>
      </c>
    </row>
    <row r="6" spans="2:10" ht="18" customHeight="1" thickBot="1">
      <c r="B6" s="34"/>
      <c r="C6" s="14" t="s">
        <v>12</v>
      </c>
      <c r="D6" s="35">
        <f>SUM(D7:D18)</f>
        <v>1784.1000000000001</v>
      </c>
      <c r="E6" s="15">
        <f>SUM(E7:E18)</f>
        <v>13500</v>
      </c>
      <c r="F6" s="15">
        <f>SUM(F7:F18)</f>
        <v>13114</v>
      </c>
      <c r="G6" s="15">
        <f>SUM(G7:G18)</f>
        <v>11031</v>
      </c>
      <c r="H6" s="16">
        <f>$G6/$F6</f>
        <v>0.8411621168217173</v>
      </c>
      <c r="I6" s="17">
        <f aca="true" t="shared" si="0" ref="I6:I18">$D6/$E6*1000</f>
        <v>132.15555555555557</v>
      </c>
      <c r="J6" s="146">
        <f aca="true" t="shared" si="1" ref="J6:J18">$D6/$G6*1000</f>
        <v>161.73511014413924</v>
      </c>
    </row>
    <row r="7" spans="1:10" ht="18" customHeight="1">
      <c r="A7" s="52" t="s">
        <v>458</v>
      </c>
      <c r="B7" s="244">
        <v>1</v>
      </c>
      <c r="C7" s="245" t="s">
        <v>18</v>
      </c>
      <c r="D7" s="246">
        <f>Arkusz1!M69</f>
        <v>204.7</v>
      </c>
      <c r="E7" s="247">
        <f>Arkusz1!E78+Arkusz1!E79</f>
        <v>290</v>
      </c>
      <c r="F7" s="247">
        <f>Arkusz1!F78+Arkusz1!F79</f>
        <v>281</v>
      </c>
      <c r="G7" s="247">
        <f>Arkusz1!G78+Arkusz1!G79</f>
        <v>114</v>
      </c>
      <c r="H7" s="40">
        <f>$G7/$F7</f>
        <v>0.40569395017793597</v>
      </c>
      <c r="I7" s="41">
        <f t="shared" si="0"/>
        <v>705.8620689655172</v>
      </c>
      <c r="J7" s="189">
        <f t="shared" si="1"/>
        <v>1795.6140350877192</v>
      </c>
    </row>
    <row r="8" spans="1:10" ht="18" customHeight="1">
      <c r="A8" s="52" t="s">
        <v>157</v>
      </c>
      <c r="B8" s="38">
        <v>2</v>
      </c>
      <c r="C8" s="24" t="s">
        <v>19</v>
      </c>
      <c r="D8" s="25">
        <f>Arkusz1!M70</f>
        <v>72.5</v>
      </c>
      <c r="E8" s="39">
        <f>Arkusz1!E80</f>
        <v>78</v>
      </c>
      <c r="F8" s="39">
        <f>Arkusz1!F80</f>
        <v>78</v>
      </c>
      <c r="G8" s="39">
        <f>Arkusz1!G80</f>
        <v>17</v>
      </c>
      <c r="H8" s="53">
        <f aca="true" t="shared" si="2" ref="H8:H18">$G8/$F8</f>
        <v>0.21794871794871795</v>
      </c>
      <c r="I8" s="54">
        <f t="shared" si="0"/>
        <v>929.4871794871796</v>
      </c>
      <c r="J8" s="148">
        <f t="shared" si="1"/>
        <v>4264.705882352941</v>
      </c>
    </row>
    <row r="9" spans="1:10" ht="18" customHeight="1">
      <c r="A9" s="52" t="s">
        <v>158</v>
      </c>
      <c r="B9" s="38">
        <v>3</v>
      </c>
      <c r="C9" s="24" t="s">
        <v>20</v>
      </c>
      <c r="D9" s="25">
        <f>Arkusz1!M71</f>
        <v>55.3</v>
      </c>
      <c r="E9" s="39">
        <f>Arkusz1!E81</f>
        <v>83</v>
      </c>
      <c r="F9" s="39">
        <f>Arkusz1!F81</f>
        <v>79</v>
      </c>
      <c r="G9" s="39">
        <f>Arkusz1!G81</f>
        <v>5</v>
      </c>
      <c r="H9" s="53">
        <f t="shared" si="2"/>
        <v>0.06329113924050633</v>
      </c>
      <c r="I9" s="54">
        <f t="shared" si="0"/>
        <v>666.2650602409637</v>
      </c>
      <c r="J9" s="148">
        <f t="shared" si="1"/>
        <v>11059.999999999998</v>
      </c>
    </row>
    <row r="10" spans="1:10" ht="18" customHeight="1">
      <c r="A10" s="52" t="s">
        <v>159</v>
      </c>
      <c r="B10" s="38">
        <v>4</v>
      </c>
      <c r="C10" s="24" t="s">
        <v>21</v>
      </c>
      <c r="D10" s="25">
        <f>Arkusz1!M72</f>
        <v>184.4</v>
      </c>
      <c r="E10" s="39">
        <f>Arkusz1!E82</f>
        <v>282</v>
      </c>
      <c r="F10" s="39">
        <f>Arkusz1!F82</f>
        <v>282</v>
      </c>
      <c r="G10" s="39">
        <f>Arkusz1!G82</f>
        <v>56</v>
      </c>
      <c r="H10" s="53">
        <f t="shared" si="2"/>
        <v>0.19858156028368795</v>
      </c>
      <c r="I10" s="54">
        <f t="shared" si="0"/>
        <v>653.9007092198582</v>
      </c>
      <c r="J10" s="148">
        <f t="shared" si="1"/>
        <v>3292.857142857143</v>
      </c>
    </row>
    <row r="11" spans="1:10" ht="18" customHeight="1">
      <c r="A11" s="52" t="s">
        <v>160</v>
      </c>
      <c r="B11" s="38">
        <v>5</v>
      </c>
      <c r="C11" s="24" t="s">
        <v>22</v>
      </c>
      <c r="D11" s="25">
        <f>Arkusz1!M73</f>
        <v>111.9</v>
      </c>
      <c r="E11" s="39">
        <f>Arkusz1!E83</f>
        <v>85</v>
      </c>
      <c r="F11" s="39">
        <f>Arkusz1!F83</f>
        <v>88</v>
      </c>
      <c r="G11" s="39">
        <f>Arkusz1!G83</f>
        <v>60</v>
      </c>
      <c r="H11" s="53">
        <f t="shared" si="2"/>
        <v>0.6818181818181818</v>
      </c>
      <c r="I11" s="54">
        <f t="shared" si="0"/>
        <v>1316.4705882352944</v>
      </c>
      <c r="J11" s="148">
        <f t="shared" si="1"/>
        <v>1865</v>
      </c>
    </row>
    <row r="12" spans="1:10" ht="18" customHeight="1">
      <c r="A12" s="52" t="s">
        <v>161</v>
      </c>
      <c r="B12" s="38">
        <v>6</v>
      </c>
      <c r="C12" s="24" t="s">
        <v>28</v>
      </c>
      <c r="D12" s="25">
        <f>Arkusz1!M74</f>
        <v>103.2</v>
      </c>
      <c r="E12" s="39">
        <f>Arkusz1!E84</f>
        <v>115</v>
      </c>
      <c r="F12" s="39">
        <f>Arkusz1!F84</f>
        <v>115</v>
      </c>
      <c r="G12" s="39">
        <f>Arkusz1!G84</f>
        <v>2</v>
      </c>
      <c r="H12" s="53">
        <f t="shared" si="2"/>
        <v>0.017391304347826087</v>
      </c>
      <c r="I12" s="54">
        <f t="shared" si="0"/>
        <v>897.3913043478261</v>
      </c>
      <c r="J12" s="148">
        <f t="shared" si="1"/>
        <v>51600</v>
      </c>
    </row>
    <row r="13" spans="1:10" ht="18" customHeight="1">
      <c r="A13" s="52" t="s">
        <v>162</v>
      </c>
      <c r="B13" s="38">
        <v>7</v>
      </c>
      <c r="C13" s="24" t="s">
        <v>23</v>
      </c>
      <c r="D13" s="25">
        <f>Arkusz1!M75</f>
        <v>18.7</v>
      </c>
      <c r="E13" s="39">
        <f>Arkusz1!E85</f>
        <v>14</v>
      </c>
      <c r="F13" s="39">
        <f>Arkusz1!F85</f>
        <v>3</v>
      </c>
      <c r="G13" s="39">
        <f>Arkusz1!G85</f>
        <v>2</v>
      </c>
      <c r="H13" s="53">
        <f t="shared" si="2"/>
        <v>0.6666666666666666</v>
      </c>
      <c r="I13" s="54">
        <f t="shared" si="0"/>
        <v>1335.7142857142856</v>
      </c>
      <c r="J13" s="148">
        <f t="shared" si="1"/>
        <v>9350</v>
      </c>
    </row>
    <row r="14" spans="1:10" ht="18" customHeight="1">
      <c r="A14" s="52" t="s">
        <v>163</v>
      </c>
      <c r="B14" s="38">
        <v>8</v>
      </c>
      <c r="C14" s="24" t="s">
        <v>24</v>
      </c>
      <c r="D14" s="25">
        <f>Arkusz1!M76</f>
        <v>52.7</v>
      </c>
      <c r="E14" s="39">
        <f>Arkusz1!E86</f>
        <v>51</v>
      </c>
      <c r="F14" s="39">
        <f>Arkusz1!F86</f>
        <v>48</v>
      </c>
      <c r="G14" s="39">
        <f>Arkusz1!G86</f>
        <v>3</v>
      </c>
      <c r="H14" s="53">
        <f t="shared" si="2"/>
        <v>0.0625</v>
      </c>
      <c r="I14" s="54">
        <f t="shared" si="0"/>
        <v>1033.3333333333335</v>
      </c>
      <c r="J14" s="148">
        <f t="shared" si="1"/>
        <v>17566.666666666668</v>
      </c>
    </row>
    <row r="15" spans="1:10" ht="18" customHeight="1">
      <c r="A15" s="52" t="s">
        <v>164</v>
      </c>
      <c r="B15" s="38">
        <v>9</v>
      </c>
      <c r="C15" s="99" t="s">
        <v>495</v>
      </c>
      <c r="D15" s="25">
        <f>Arkusz1!M77</f>
        <v>70.4</v>
      </c>
      <c r="E15" s="39">
        <f>Arkusz1!E87</f>
        <v>91</v>
      </c>
      <c r="F15" s="39">
        <f>Arkusz1!F87</f>
        <v>47</v>
      </c>
      <c r="G15" s="39">
        <f>Arkusz1!G87</f>
        <v>18</v>
      </c>
      <c r="H15" s="53">
        <f t="shared" si="2"/>
        <v>0.3829787234042553</v>
      </c>
      <c r="I15" s="54">
        <f t="shared" si="0"/>
        <v>773.6263736263736</v>
      </c>
      <c r="J15" s="148">
        <f t="shared" si="1"/>
        <v>3911.1111111111113</v>
      </c>
    </row>
    <row r="16" spans="1:10" ht="18" customHeight="1">
      <c r="A16" s="52" t="s">
        <v>459</v>
      </c>
      <c r="B16" s="38">
        <v>10</v>
      </c>
      <c r="C16" s="24" t="s">
        <v>25</v>
      </c>
      <c r="D16" s="25">
        <f>Arkusz1!M78</f>
        <v>151.9</v>
      </c>
      <c r="E16" s="39">
        <f>Arkusz1!E88+Arkusz1!E89</f>
        <v>1053</v>
      </c>
      <c r="F16" s="39">
        <f>Arkusz1!F88+Arkusz1!F89</f>
        <v>893</v>
      </c>
      <c r="G16" s="39">
        <f>Arkusz1!G88+Arkusz1!G89</f>
        <v>669</v>
      </c>
      <c r="H16" s="53">
        <f t="shared" si="2"/>
        <v>0.7491601343784995</v>
      </c>
      <c r="I16" s="54">
        <f t="shared" si="0"/>
        <v>144.25451092117757</v>
      </c>
      <c r="J16" s="148">
        <f t="shared" si="1"/>
        <v>227.05530642750375</v>
      </c>
    </row>
    <row r="17" spans="1:10" ht="18" customHeight="1">
      <c r="A17" s="52" t="s">
        <v>167</v>
      </c>
      <c r="B17" s="38">
        <v>11</v>
      </c>
      <c r="C17" s="24" t="s">
        <v>26</v>
      </c>
      <c r="D17" s="25">
        <f>Arkusz1!M79</f>
        <v>342.6</v>
      </c>
      <c r="E17" s="39">
        <f>Arkusz1!E90</f>
        <v>968</v>
      </c>
      <c r="F17" s="39">
        <f>Arkusz1!F90</f>
        <v>810</v>
      </c>
      <c r="G17" s="39">
        <f>Arkusz1!G90</f>
        <v>366</v>
      </c>
      <c r="H17" s="53">
        <f t="shared" si="2"/>
        <v>0.45185185185185184</v>
      </c>
      <c r="I17" s="54">
        <f t="shared" si="0"/>
        <v>353.92561983471074</v>
      </c>
      <c r="J17" s="148">
        <f t="shared" si="1"/>
        <v>936.0655737704918</v>
      </c>
    </row>
    <row r="18" spans="1:10" ht="18" customHeight="1" thickBot="1">
      <c r="A18" s="52" t="s">
        <v>168</v>
      </c>
      <c r="B18" s="42">
        <v>12</v>
      </c>
      <c r="C18" s="27" t="s">
        <v>27</v>
      </c>
      <c r="D18" s="28">
        <f>Arkusz1!M80</f>
        <v>415.8</v>
      </c>
      <c r="E18" s="43">
        <f>Arkusz1!E91</f>
        <v>10390</v>
      </c>
      <c r="F18" s="43">
        <f>Arkusz1!F91</f>
        <v>10390</v>
      </c>
      <c r="G18" s="43">
        <f>Arkusz1!G91</f>
        <v>9719</v>
      </c>
      <c r="H18" s="55">
        <f t="shared" si="2"/>
        <v>0.9354186717998075</v>
      </c>
      <c r="I18" s="56">
        <f t="shared" si="0"/>
        <v>40.019249278152074</v>
      </c>
      <c r="J18" s="149">
        <f t="shared" si="1"/>
        <v>42.78217923654697</v>
      </c>
    </row>
  </sheetData>
  <sheetProtection/>
  <mergeCells count="1">
    <mergeCell ref="B2:J2"/>
  </mergeCells>
  <printOptions horizontalCentered="1"/>
  <pageMargins left="0.2362204724409449" right="0.2362204724409449" top="0.7480314960629921" bottom="0.6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0" style="8" hidden="1" customWidth="1"/>
    <col min="2" max="2" width="5.25390625" style="10" customWidth="1"/>
    <col min="3" max="3" width="28.25390625" style="7" customWidth="1"/>
    <col min="4" max="4" width="16.25390625" style="7" customWidth="1"/>
    <col min="5" max="10" width="14.625" style="7" customWidth="1"/>
    <col min="11" max="16384" width="9.00390625" style="7" customWidth="1"/>
  </cols>
  <sheetData>
    <row r="1" spans="9:10" ht="18">
      <c r="I1" s="10"/>
      <c r="J1" s="7" t="s">
        <v>480</v>
      </c>
    </row>
    <row r="2" spans="2:10" ht="42" customHeight="1" thickBot="1">
      <c r="B2" s="255" t="s">
        <v>38</v>
      </c>
      <c r="C2" s="255"/>
      <c r="D2" s="255"/>
      <c r="E2" s="255"/>
      <c r="F2" s="255"/>
      <c r="G2" s="255"/>
      <c r="H2" s="255"/>
      <c r="I2" s="255"/>
      <c r="J2" s="255"/>
    </row>
    <row r="3" spans="2:10" ht="121.5" customHeight="1" thickBot="1">
      <c r="B3" s="31" t="s">
        <v>0</v>
      </c>
      <c r="C3" s="12" t="s">
        <v>1</v>
      </c>
      <c r="D3" s="32" t="s">
        <v>60</v>
      </c>
      <c r="E3" s="33" t="s">
        <v>61</v>
      </c>
      <c r="F3" s="33" t="s">
        <v>39</v>
      </c>
      <c r="G3" s="33" t="s">
        <v>62</v>
      </c>
      <c r="H3" s="33" t="s">
        <v>485</v>
      </c>
      <c r="I3" s="33" t="s">
        <v>486</v>
      </c>
      <c r="J3" s="145" t="s">
        <v>487</v>
      </c>
    </row>
    <row r="4" spans="2:10" ht="18.75" thickBot="1">
      <c r="B4" s="122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2:10" ht="18" customHeight="1" thickBot="1">
      <c r="B5" s="202"/>
      <c r="C5" s="47" t="s">
        <v>11</v>
      </c>
      <c r="D5" s="48">
        <v>1352283.7</v>
      </c>
      <c r="E5" s="49">
        <v>256669</v>
      </c>
      <c r="F5" s="49">
        <v>208863</v>
      </c>
      <c r="G5" s="49">
        <v>103343</v>
      </c>
      <c r="H5" s="50">
        <v>0.4947884498451138</v>
      </c>
      <c r="I5" s="51">
        <v>5268.589895936011</v>
      </c>
      <c r="J5" s="188">
        <v>13085.392334265503</v>
      </c>
    </row>
    <row r="6" spans="2:10" ht="18" customHeight="1" thickBot="1">
      <c r="B6" s="34"/>
      <c r="C6" s="14" t="s">
        <v>12</v>
      </c>
      <c r="D6" s="35">
        <f>SUM(D7:D18)</f>
        <v>40284.3</v>
      </c>
      <c r="E6" s="15">
        <f>SUM(E7:E18)</f>
        <v>9676</v>
      </c>
      <c r="F6" s="15">
        <f>SUM(F7:F18)</f>
        <v>7337</v>
      </c>
      <c r="G6" s="15">
        <f>SUM(G7:G18)</f>
        <v>3702</v>
      </c>
      <c r="H6" s="16">
        <f aca="true" t="shared" si="0" ref="H6:H18">$G6/$F6</f>
        <v>0.5045658988687475</v>
      </c>
      <c r="I6" s="17">
        <f aca="true" t="shared" si="1" ref="I6:I18">$D6/$E6*1000</f>
        <v>4163.321620504341</v>
      </c>
      <c r="J6" s="146">
        <f aca="true" t="shared" si="2" ref="J6:J18">$D6/$G6*1000</f>
        <v>10881.766612641815</v>
      </c>
    </row>
    <row r="7" spans="2:10" ht="18" customHeight="1">
      <c r="B7" s="36">
        <v>1</v>
      </c>
      <c r="C7" s="19" t="s">
        <v>18</v>
      </c>
      <c r="D7" s="20">
        <v>7311.3</v>
      </c>
      <c r="E7" s="37">
        <f>542+1001</f>
        <v>1543</v>
      </c>
      <c r="F7" s="37">
        <f>485+850</f>
        <v>1335</v>
      </c>
      <c r="G7" s="37">
        <f>303+537</f>
        <v>840</v>
      </c>
      <c r="H7" s="21">
        <f t="shared" si="0"/>
        <v>0.6292134831460674</v>
      </c>
      <c r="I7" s="22">
        <f t="shared" si="1"/>
        <v>4738.366817887233</v>
      </c>
      <c r="J7" s="147">
        <f t="shared" si="2"/>
        <v>8703.92857142857</v>
      </c>
    </row>
    <row r="8" spans="2:10" ht="18" customHeight="1">
      <c r="B8" s="38">
        <v>2</v>
      </c>
      <c r="C8" s="24" t="s">
        <v>19</v>
      </c>
      <c r="D8" s="25">
        <v>4444.6</v>
      </c>
      <c r="E8" s="39">
        <v>1066</v>
      </c>
      <c r="F8" s="39">
        <v>938</v>
      </c>
      <c r="G8" s="39">
        <v>373</v>
      </c>
      <c r="H8" s="40">
        <f t="shared" si="0"/>
        <v>0.3976545842217484</v>
      </c>
      <c r="I8" s="41">
        <f t="shared" si="1"/>
        <v>4169.418386491558</v>
      </c>
      <c r="J8" s="189">
        <f t="shared" si="2"/>
        <v>11915.817694369973</v>
      </c>
    </row>
    <row r="9" spans="2:10" ht="18" customHeight="1">
      <c r="B9" s="38">
        <v>3</v>
      </c>
      <c r="C9" s="24" t="s">
        <v>20</v>
      </c>
      <c r="D9" s="25">
        <v>3368.9</v>
      </c>
      <c r="E9" s="39">
        <v>876</v>
      </c>
      <c r="F9" s="39">
        <v>555</v>
      </c>
      <c r="G9" s="39">
        <v>245</v>
      </c>
      <c r="H9" s="40">
        <f t="shared" si="0"/>
        <v>0.44144144144144143</v>
      </c>
      <c r="I9" s="41">
        <f t="shared" si="1"/>
        <v>3845.7762557077626</v>
      </c>
      <c r="J9" s="189">
        <f t="shared" si="2"/>
        <v>13750.61224489796</v>
      </c>
    </row>
    <row r="10" spans="2:10" ht="18" customHeight="1">
      <c r="B10" s="38">
        <v>4</v>
      </c>
      <c r="C10" s="24" t="s">
        <v>21</v>
      </c>
      <c r="D10" s="25">
        <v>3402.1</v>
      </c>
      <c r="E10" s="39">
        <v>797</v>
      </c>
      <c r="F10" s="39">
        <v>574</v>
      </c>
      <c r="G10" s="39">
        <v>294</v>
      </c>
      <c r="H10" s="40">
        <f t="shared" si="0"/>
        <v>0.5121951219512195</v>
      </c>
      <c r="I10" s="41">
        <f t="shared" si="1"/>
        <v>4268.632371392723</v>
      </c>
      <c r="J10" s="189">
        <f t="shared" si="2"/>
        <v>11571.768707482994</v>
      </c>
    </row>
    <row r="11" spans="2:10" ht="18" customHeight="1">
      <c r="B11" s="38">
        <v>5</v>
      </c>
      <c r="C11" s="24" t="s">
        <v>22</v>
      </c>
      <c r="D11" s="25">
        <v>2814.7</v>
      </c>
      <c r="E11" s="39">
        <v>914</v>
      </c>
      <c r="F11" s="39">
        <v>583</v>
      </c>
      <c r="G11" s="39">
        <v>397</v>
      </c>
      <c r="H11" s="40">
        <f t="shared" si="0"/>
        <v>0.6809605488850772</v>
      </c>
      <c r="I11" s="41">
        <f t="shared" si="1"/>
        <v>3079.5404814004373</v>
      </c>
      <c r="J11" s="189">
        <f t="shared" si="2"/>
        <v>7089.92443324937</v>
      </c>
    </row>
    <row r="12" spans="2:10" ht="18" customHeight="1">
      <c r="B12" s="38">
        <v>6</v>
      </c>
      <c r="C12" s="24" t="s">
        <v>28</v>
      </c>
      <c r="D12" s="25">
        <v>2731</v>
      </c>
      <c r="E12" s="39">
        <v>528</v>
      </c>
      <c r="F12" s="39">
        <v>485</v>
      </c>
      <c r="G12" s="39">
        <v>151</v>
      </c>
      <c r="H12" s="40">
        <f t="shared" si="0"/>
        <v>0.311340206185567</v>
      </c>
      <c r="I12" s="41">
        <f t="shared" si="1"/>
        <v>5172.348484848484</v>
      </c>
      <c r="J12" s="189">
        <f t="shared" si="2"/>
        <v>18086.09271523179</v>
      </c>
    </row>
    <row r="13" spans="2:10" ht="18" customHeight="1">
      <c r="B13" s="38">
        <v>7</v>
      </c>
      <c r="C13" s="24" t="s">
        <v>23</v>
      </c>
      <c r="D13" s="25">
        <v>1609.2</v>
      </c>
      <c r="E13" s="39">
        <v>536</v>
      </c>
      <c r="F13" s="39">
        <v>573</v>
      </c>
      <c r="G13" s="39">
        <v>124</v>
      </c>
      <c r="H13" s="40">
        <f t="shared" si="0"/>
        <v>0.2164048865619546</v>
      </c>
      <c r="I13" s="41">
        <f t="shared" si="1"/>
        <v>3002.2388059701493</v>
      </c>
      <c r="J13" s="189">
        <f t="shared" si="2"/>
        <v>12977.41935483871</v>
      </c>
    </row>
    <row r="14" spans="2:10" ht="18" customHeight="1">
      <c r="B14" s="38">
        <v>8</v>
      </c>
      <c r="C14" s="24" t="s">
        <v>24</v>
      </c>
      <c r="D14" s="25">
        <v>2314.3</v>
      </c>
      <c r="E14" s="39">
        <v>463</v>
      </c>
      <c r="F14" s="39">
        <v>564</v>
      </c>
      <c r="G14" s="39">
        <v>348</v>
      </c>
      <c r="H14" s="40">
        <f t="shared" si="0"/>
        <v>0.6170212765957447</v>
      </c>
      <c r="I14" s="41">
        <f t="shared" si="1"/>
        <v>4998.488120950325</v>
      </c>
      <c r="J14" s="189">
        <f t="shared" si="2"/>
        <v>6650.287356321839</v>
      </c>
    </row>
    <row r="15" spans="2:10" ht="18" customHeight="1">
      <c r="B15" s="38">
        <v>9</v>
      </c>
      <c r="C15" s="99" t="s">
        <v>495</v>
      </c>
      <c r="D15" s="25">
        <v>931.2</v>
      </c>
      <c r="E15" s="39">
        <v>244</v>
      </c>
      <c r="F15" s="39">
        <v>122</v>
      </c>
      <c r="G15" s="39">
        <v>45</v>
      </c>
      <c r="H15" s="40">
        <f t="shared" si="0"/>
        <v>0.36885245901639346</v>
      </c>
      <c r="I15" s="41">
        <f t="shared" si="1"/>
        <v>3816.3934426229507</v>
      </c>
      <c r="J15" s="189">
        <f t="shared" si="2"/>
        <v>20693.333333333336</v>
      </c>
    </row>
    <row r="16" spans="2:10" ht="18" customHeight="1">
      <c r="B16" s="38">
        <v>10</v>
      </c>
      <c r="C16" s="24" t="s">
        <v>25</v>
      </c>
      <c r="D16" s="25">
        <v>5869.8</v>
      </c>
      <c r="E16" s="39">
        <f>755+555</f>
        <v>1310</v>
      </c>
      <c r="F16" s="39">
        <f>335+207</f>
        <v>542</v>
      </c>
      <c r="G16" s="39">
        <f>290+196</f>
        <v>486</v>
      </c>
      <c r="H16" s="40">
        <f t="shared" si="0"/>
        <v>0.8966789667896679</v>
      </c>
      <c r="I16" s="41">
        <f t="shared" si="1"/>
        <v>4480.763358778626</v>
      </c>
      <c r="J16" s="189">
        <f t="shared" si="2"/>
        <v>12077.777777777777</v>
      </c>
    </row>
    <row r="17" spans="2:10" ht="18" customHeight="1">
      <c r="B17" s="38">
        <v>11</v>
      </c>
      <c r="C17" s="24" t="s">
        <v>26</v>
      </c>
      <c r="D17" s="25">
        <v>3043.7</v>
      </c>
      <c r="E17" s="39">
        <v>637</v>
      </c>
      <c r="F17" s="39">
        <v>360</v>
      </c>
      <c r="G17" s="39">
        <v>132</v>
      </c>
      <c r="H17" s="40">
        <f t="shared" si="0"/>
        <v>0.36666666666666664</v>
      </c>
      <c r="I17" s="41">
        <f t="shared" si="1"/>
        <v>4778.17896389325</v>
      </c>
      <c r="J17" s="189">
        <f t="shared" si="2"/>
        <v>23058.333333333332</v>
      </c>
    </row>
    <row r="18" spans="2:10" ht="18" customHeight="1" thickBot="1">
      <c r="B18" s="42">
        <v>12</v>
      </c>
      <c r="C18" s="27" t="s">
        <v>27</v>
      </c>
      <c r="D18" s="28">
        <v>2443.5</v>
      </c>
      <c r="E18" s="43">
        <v>762</v>
      </c>
      <c r="F18" s="43">
        <v>706</v>
      </c>
      <c r="G18" s="43">
        <v>267</v>
      </c>
      <c r="H18" s="44">
        <f t="shared" si="0"/>
        <v>0.3781869688385269</v>
      </c>
      <c r="I18" s="45">
        <f t="shared" si="1"/>
        <v>3206.692913385827</v>
      </c>
      <c r="J18" s="190">
        <f t="shared" si="2"/>
        <v>9151.685393258427</v>
      </c>
    </row>
  </sheetData>
  <sheetProtection/>
  <mergeCells count="1">
    <mergeCell ref="B2:J2"/>
  </mergeCells>
  <printOptions horizontalCentered="1"/>
  <pageMargins left="0.2362204724409449" right="0.2362204724409449" top="0.63" bottom="0.24" header="0.25" footer="0.2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11.50390625" style="8" hidden="1" customWidth="1"/>
    <col min="2" max="2" width="4.75390625" style="8" customWidth="1"/>
    <col min="3" max="3" width="31.125" style="8" customWidth="1"/>
    <col min="4" max="4" width="16.125" style="8" customWidth="1"/>
    <col min="5" max="5" width="12.50390625" style="8" customWidth="1"/>
    <col min="6" max="6" width="12.75390625" style="8" customWidth="1"/>
    <col min="7" max="7" width="15.625" style="8" customWidth="1"/>
    <col min="8" max="8" width="11.875" style="8" customWidth="1"/>
    <col min="9" max="9" width="14.375" style="8" customWidth="1"/>
    <col min="10" max="10" width="16.50390625" style="8" customWidth="1"/>
    <col min="11" max="16384" width="9.00390625" style="8" customWidth="1"/>
  </cols>
  <sheetData>
    <row r="1" spans="9:10" ht="18">
      <c r="I1" s="30"/>
      <c r="J1" s="10" t="s">
        <v>481</v>
      </c>
    </row>
    <row r="2" spans="2:10" ht="37.5" customHeight="1" thickBot="1">
      <c r="B2" s="255" t="s">
        <v>40</v>
      </c>
      <c r="C2" s="255"/>
      <c r="D2" s="255"/>
      <c r="E2" s="255"/>
      <c r="F2" s="255"/>
      <c r="G2" s="255"/>
      <c r="H2" s="255"/>
      <c r="I2" s="255"/>
      <c r="J2" s="255"/>
    </row>
    <row r="3" spans="2:10" ht="173.25" customHeight="1" thickBot="1">
      <c r="B3" s="57" t="s">
        <v>0</v>
      </c>
      <c r="C3" s="12" t="s">
        <v>1</v>
      </c>
      <c r="D3" s="32" t="s">
        <v>63</v>
      </c>
      <c r="E3" s="33" t="s">
        <v>64</v>
      </c>
      <c r="F3" s="33" t="s">
        <v>41</v>
      </c>
      <c r="G3" s="33" t="s">
        <v>464</v>
      </c>
      <c r="H3" s="33" t="s">
        <v>485</v>
      </c>
      <c r="I3" s="33" t="s">
        <v>486</v>
      </c>
      <c r="J3" s="145" t="s">
        <v>487</v>
      </c>
    </row>
    <row r="4" spans="2:10" ht="18.75" thickBot="1">
      <c r="B4" s="122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2:10" ht="18" customHeight="1" thickBot="1">
      <c r="B5" s="187"/>
      <c r="C5" s="47" t="s">
        <v>11</v>
      </c>
      <c r="D5" s="48">
        <v>128535.9</v>
      </c>
      <c r="E5" s="49">
        <v>7162</v>
      </c>
      <c r="F5" s="49">
        <v>29962</v>
      </c>
      <c r="G5" s="49">
        <v>15589</v>
      </c>
      <c r="H5" s="50">
        <v>0.5202923703357586</v>
      </c>
      <c r="I5" s="51">
        <v>17946.928232337334</v>
      </c>
      <c r="J5" s="188">
        <v>8245.294759125023</v>
      </c>
    </row>
    <row r="6" spans="2:10" ht="18" customHeight="1" thickBot="1">
      <c r="B6" s="58"/>
      <c r="C6" s="14" t="s">
        <v>12</v>
      </c>
      <c r="D6" s="35">
        <f>SUM(D7:D18)</f>
        <v>2621.0000000000005</v>
      </c>
      <c r="E6" s="15">
        <f>SUM(E7:E18)</f>
        <v>189</v>
      </c>
      <c r="F6" s="15">
        <f>SUM(F7:F18)</f>
        <v>500</v>
      </c>
      <c r="G6" s="15">
        <f>SUM(G7:G18)</f>
        <v>239</v>
      </c>
      <c r="H6" s="16">
        <f>$G6/$F6</f>
        <v>0.478</v>
      </c>
      <c r="I6" s="17">
        <f>$D6/$E6*1000</f>
        <v>13867.72486772487</v>
      </c>
      <c r="J6" s="146">
        <f>$D6/$G6*1000</f>
        <v>10966.527196652722</v>
      </c>
    </row>
    <row r="7" spans="2:10" ht="18" customHeight="1">
      <c r="B7" s="18">
        <v>1</v>
      </c>
      <c r="C7" s="19" t="s">
        <v>18</v>
      </c>
      <c r="D7" s="20">
        <v>801.4</v>
      </c>
      <c r="E7" s="37">
        <f>28+34</f>
        <v>62</v>
      </c>
      <c r="F7" s="37">
        <f>23+32</f>
        <v>55</v>
      </c>
      <c r="G7" s="37">
        <f>10+15</f>
        <v>25</v>
      </c>
      <c r="H7" s="21">
        <f>$G7/$F7</f>
        <v>0.45454545454545453</v>
      </c>
      <c r="I7" s="22">
        <f>$D7/$E7*1000</f>
        <v>12925.806451612903</v>
      </c>
      <c r="J7" s="147">
        <f>$D7/$G7*1000</f>
        <v>32055.999999999996</v>
      </c>
    </row>
    <row r="8" spans="2:10" ht="18" customHeight="1">
      <c r="B8" s="23">
        <v>2</v>
      </c>
      <c r="C8" s="24" t="s">
        <v>19</v>
      </c>
      <c r="D8" s="25">
        <v>436.5</v>
      </c>
      <c r="E8" s="39">
        <v>26</v>
      </c>
      <c r="F8" s="39">
        <v>114</v>
      </c>
      <c r="G8" s="39">
        <v>37</v>
      </c>
      <c r="H8" s="40">
        <f>$G8/$F8</f>
        <v>0.32456140350877194</v>
      </c>
      <c r="I8" s="41">
        <f>$D8/$E8*1000</f>
        <v>16788.46153846154</v>
      </c>
      <c r="J8" s="189">
        <f>$D8/$G8*1000</f>
        <v>11797.297297297297</v>
      </c>
    </row>
    <row r="9" spans="2:10" ht="18" customHeight="1">
      <c r="B9" s="23">
        <v>3</v>
      </c>
      <c r="C9" s="24" t="s">
        <v>20</v>
      </c>
      <c r="D9" s="25">
        <v>207.1</v>
      </c>
      <c r="E9" s="39">
        <v>20</v>
      </c>
      <c r="F9" s="39">
        <v>58</v>
      </c>
      <c r="G9" s="39">
        <v>30</v>
      </c>
      <c r="H9" s="40">
        <f>$G9/$F9</f>
        <v>0.5172413793103449</v>
      </c>
      <c r="I9" s="41">
        <f>$D9/$E9*1000</f>
        <v>10355</v>
      </c>
      <c r="J9" s="189">
        <f>$D9/$G9*1000</f>
        <v>6903.333333333333</v>
      </c>
    </row>
    <row r="10" spans="2:10" ht="18" customHeight="1">
      <c r="B10" s="23">
        <v>4</v>
      </c>
      <c r="C10" s="24" t="s">
        <v>21</v>
      </c>
      <c r="D10" s="25">
        <v>252.8</v>
      </c>
      <c r="E10" s="39">
        <v>0</v>
      </c>
      <c r="F10" s="39">
        <v>0</v>
      </c>
      <c r="G10" s="39">
        <v>0</v>
      </c>
      <c r="H10" s="40" t="s">
        <v>72</v>
      </c>
      <c r="I10" s="41" t="s">
        <v>72</v>
      </c>
      <c r="J10" s="189" t="s">
        <v>72</v>
      </c>
    </row>
    <row r="11" spans="2:10" ht="18" customHeight="1">
      <c r="B11" s="23">
        <v>5</v>
      </c>
      <c r="C11" s="24" t="s">
        <v>22</v>
      </c>
      <c r="D11" s="25">
        <v>214.4</v>
      </c>
      <c r="E11" s="39">
        <v>14</v>
      </c>
      <c r="F11" s="39">
        <v>56</v>
      </c>
      <c r="G11" s="39">
        <v>41</v>
      </c>
      <c r="H11" s="40">
        <f aca="true" t="shared" si="0" ref="H11:H16">$G11/$F11</f>
        <v>0.7321428571428571</v>
      </c>
      <c r="I11" s="41">
        <f>$D11/$E11*1000</f>
        <v>15314.285714285716</v>
      </c>
      <c r="J11" s="189">
        <f>$D11/$G11*1000</f>
        <v>5229.268292682927</v>
      </c>
    </row>
    <row r="12" spans="2:10" ht="18" customHeight="1">
      <c r="B12" s="23">
        <v>6</v>
      </c>
      <c r="C12" s="24" t="s">
        <v>28</v>
      </c>
      <c r="D12" s="25">
        <v>43.7</v>
      </c>
      <c r="E12" s="39">
        <v>2</v>
      </c>
      <c r="F12" s="39">
        <v>12</v>
      </c>
      <c r="G12" s="39">
        <v>1</v>
      </c>
      <c r="H12" s="40">
        <f t="shared" si="0"/>
        <v>0.08333333333333333</v>
      </c>
      <c r="I12" s="41">
        <f>$D12/$E12*1000</f>
        <v>21850</v>
      </c>
      <c r="J12" s="189">
        <f>$D12/$G12*1000</f>
        <v>43700</v>
      </c>
    </row>
    <row r="13" spans="2:10" ht="18" customHeight="1">
      <c r="B13" s="23">
        <v>7</v>
      </c>
      <c r="C13" s="24" t="s">
        <v>23</v>
      </c>
      <c r="D13" s="25">
        <v>132.2</v>
      </c>
      <c r="E13" s="39">
        <v>20</v>
      </c>
      <c r="F13" s="39">
        <v>61</v>
      </c>
      <c r="G13" s="39">
        <v>20</v>
      </c>
      <c r="H13" s="40">
        <f t="shared" si="0"/>
        <v>0.32786885245901637</v>
      </c>
      <c r="I13" s="41">
        <f>$D13/$E13*1000</f>
        <v>6609.999999999999</v>
      </c>
      <c r="J13" s="189">
        <f>$D13/$G13*1000</f>
        <v>6609.999999999999</v>
      </c>
    </row>
    <row r="14" spans="2:10" ht="18" customHeight="1">
      <c r="B14" s="23">
        <v>8</v>
      </c>
      <c r="C14" s="24" t="s">
        <v>24</v>
      </c>
      <c r="D14" s="25">
        <v>28.8</v>
      </c>
      <c r="E14" s="39">
        <v>1</v>
      </c>
      <c r="F14" s="39">
        <v>9</v>
      </c>
      <c r="G14" s="39">
        <v>5</v>
      </c>
      <c r="H14" s="40">
        <f t="shared" si="0"/>
        <v>0.5555555555555556</v>
      </c>
      <c r="I14" s="41">
        <f>$D14/$E14*1000</f>
        <v>28800</v>
      </c>
      <c r="J14" s="189">
        <f>$D14/$G14*1000</f>
        <v>5760</v>
      </c>
    </row>
    <row r="15" spans="2:10" ht="18" customHeight="1">
      <c r="B15" s="23">
        <v>9</v>
      </c>
      <c r="C15" s="99" t="s">
        <v>495</v>
      </c>
      <c r="D15" s="203">
        <v>9.9</v>
      </c>
      <c r="E15" s="39">
        <v>0</v>
      </c>
      <c r="F15" s="39">
        <v>3</v>
      </c>
      <c r="G15" s="39">
        <v>3</v>
      </c>
      <c r="H15" s="40">
        <f t="shared" si="0"/>
        <v>1</v>
      </c>
      <c r="I15" s="41" t="s">
        <v>72</v>
      </c>
      <c r="J15" s="189">
        <f>$D16/$G15*1000</f>
        <v>74333.33333333333</v>
      </c>
    </row>
    <row r="16" spans="2:10" ht="18" customHeight="1">
      <c r="B16" s="23">
        <v>10</v>
      </c>
      <c r="C16" s="24" t="s">
        <v>25</v>
      </c>
      <c r="D16" s="25">
        <v>223</v>
      </c>
      <c r="E16" s="39">
        <f>8+15</f>
        <v>23</v>
      </c>
      <c r="F16" s="39">
        <f>9+2</f>
        <v>11</v>
      </c>
      <c r="G16" s="39">
        <f>8+2</f>
        <v>10</v>
      </c>
      <c r="H16" s="40">
        <f t="shared" si="0"/>
        <v>0.9090909090909091</v>
      </c>
      <c r="I16" s="41">
        <f>$D17/$E16*1000</f>
        <v>34.78260869565217</v>
      </c>
      <c r="J16" s="189">
        <f>$D17/$G16*1000</f>
        <v>80</v>
      </c>
    </row>
    <row r="17" spans="2:10" ht="18" customHeight="1">
      <c r="B17" s="23">
        <v>11</v>
      </c>
      <c r="C17" s="24" t="s">
        <v>26</v>
      </c>
      <c r="D17" s="25">
        <v>0.8</v>
      </c>
      <c r="E17" s="39">
        <v>0</v>
      </c>
      <c r="F17" s="39">
        <v>0</v>
      </c>
      <c r="G17" s="39">
        <v>0</v>
      </c>
      <c r="H17" s="40" t="s">
        <v>72</v>
      </c>
      <c r="I17" s="41" t="s">
        <v>72</v>
      </c>
      <c r="J17" s="189" t="s">
        <v>72</v>
      </c>
    </row>
    <row r="18" spans="2:10" ht="18" customHeight="1" thickBot="1">
      <c r="B18" s="26">
        <v>12</v>
      </c>
      <c r="C18" s="27" t="s">
        <v>27</v>
      </c>
      <c r="D18" s="28">
        <v>270.4</v>
      </c>
      <c r="E18" s="43">
        <v>21</v>
      </c>
      <c r="F18" s="43">
        <v>121</v>
      </c>
      <c r="G18" s="43">
        <v>67</v>
      </c>
      <c r="H18" s="44">
        <f>$G18/$F18</f>
        <v>0.5537190082644629</v>
      </c>
      <c r="I18" s="45">
        <f>$D18/$E18*1000</f>
        <v>12876.190476190475</v>
      </c>
      <c r="J18" s="190">
        <f>$D18/$G18*1000</f>
        <v>4035.820895522388</v>
      </c>
    </row>
  </sheetData>
  <sheetProtection/>
  <mergeCells count="1">
    <mergeCell ref="B2:J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pane xSplit="1" ySplit="5" topLeftCell="B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" sqref="A1"/>
    </sheetView>
  </sheetViews>
  <sheetFormatPr defaultColWidth="9.00390625" defaultRowHeight="15.75"/>
  <cols>
    <col min="1" max="1" width="5.875" style="7" customWidth="1"/>
    <col min="2" max="2" width="32.625" style="7" customWidth="1"/>
    <col min="3" max="3" width="26.50390625" style="7" customWidth="1"/>
    <col min="4" max="4" width="21.625" style="29" customWidth="1"/>
    <col min="5" max="5" width="19.50390625" style="7" customWidth="1"/>
    <col min="6" max="16384" width="9.00390625" style="7" customWidth="1"/>
  </cols>
  <sheetData>
    <row r="1" ht="15">
      <c r="E1" s="10" t="s">
        <v>482</v>
      </c>
    </row>
    <row r="2" spans="1:5" ht="60" customHeight="1" thickBot="1">
      <c r="A2" s="257" t="s">
        <v>42</v>
      </c>
      <c r="B2" s="257"/>
      <c r="C2" s="257"/>
      <c r="D2" s="257"/>
      <c r="E2" s="257"/>
    </row>
    <row r="3" spans="1:5" ht="95.25" customHeight="1" thickBot="1">
      <c r="A3" s="57" t="s">
        <v>0</v>
      </c>
      <c r="B3" s="12" t="s">
        <v>1</v>
      </c>
      <c r="C3" s="32" t="s">
        <v>74</v>
      </c>
      <c r="D3" s="142" t="s">
        <v>43</v>
      </c>
      <c r="E3" s="140" t="s">
        <v>484</v>
      </c>
    </row>
    <row r="4" spans="1:5" ht="15.75" thickBot="1">
      <c r="A4" s="122" t="s">
        <v>2</v>
      </c>
      <c r="B4" s="123" t="s">
        <v>3</v>
      </c>
      <c r="C4" s="123" t="s">
        <v>4</v>
      </c>
      <c r="D4" s="124" t="s">
        <v>5</v>
      </c>
      <c r="E4" s="125" t="s">
        <v>6</v>
      </c>
    </row>
    <row r="5" spans="1:5" ht="18" customHeight="1" thickBot="1">
      <c r="A5" s="187"/>
      <c r="B5" s="47" t="s">
        <v>11</v>
      </c>
      <c r="C5" s="48">
        <v>1093888</v>
      </c>
      <c r="D5" s="49">
        <v>63964</v>
      </c>
      <c r="E5" s="204">
        <v>17101.619661059347</v>
      </c>
    </row>
    <row r="6" spans="1:5" ht="18" customHeight="1" thickBot="1">
      <c r="A6" s="58"/>
      <c r="B6" s="14" t="s">
        <v>12</v>
      </c>
      <c r="C6" s="35">
        <f>SUM(C7:C18)</f>
        <v>28728.200000000004</v>
      </c>
      <c r="D6" s="15">
        <v>1866</v>
      </c>
      <c r="E6" s="74">
        <v>15395.605573419081</v>
      </c>
    </row>
    <row r="7" spans="1:5" ht="18" customHeight="1">
      <c r="A7" s="18">
        <v>1</v>
      </c>
      <c r="B7" s="19" t="s">
        <v>18</v>
      </c>
      <c r="C7" s="20">
        <v>3519.3</v>
      </c>
      <c r="D7" s="37">
        <v>250</v>
      </c>
      <c r="E7" s="143">
        <v>14077.2</v>
      </c>
    </row>
    <row r="8" spans="1:5" ht="18" customHeight="1">
      <c r="A8" s="23">
        <v>2</v>
      </c>
      <c r="B8" s="24" t="s">
        <v>19</v>
      </c>
      <c r="C8" s="25">
        <v>2693.4</v>
      </c>
      <c r="D8" s="39">
        <v>151</v>
      </c>
      <c r="E8" s="141">
        <v>17837.08609271523</v>
      </c>
    </row>
    <row r="9" spans="1:5" ht="18" customHeight="1">
      <c r="A9" s="23">
        <v>3</v>
      </c>
      <c r="B9" s="24" t="s">
        <v>20</v>
      </c>
      <c r="C9" s="25">
        <v>2915.7</v>
      </c>
      <c r="D9" s="39">
        <v>164</v>
      </c>
      <c r="E9" s="141">
        <v>17778.658536585364</v>
      </c>
    </row>
    <row r="10" spans="1:5" ht="18" customHeight="1">
      <c r="A10" s="23">
        <v>4</v>
      </c>
      <c r="B10" s="24" t="s">
        <v>21</v>
      </c>
      <c r="C10" s="25">
        <v>2408.9</v>
      </c>
      <c r="D10" s="39">
        <v>140</v>
      </c>
      <c r="E10" s="141">
        <v>17206.428571428572</v>
      </c>
    </row>
    <row r="11" spans="1:5" ht="18" customHeight="1">
      <c r="A11" s="23">
        <v>5</v>
      </c>
      <c r="B11" s="24" t="s">
        <v>22</v>
      </c>
      <c r="C11" s="25">
        <v>1761</v>
      </c>
      <c r="D11" s="39">
        <v>109</v>
      </c>
      <c r="E11" s="141">
        <v>16155.963302752294</v>
      </c>
    </row>
    <row r="12" spans="1:5" ht="18" customHeight="1">
      <c r="A12" s="23">
        <v>6</v>
      </c>
      <c r="B12" s="24" t="s">
        <v>28</v>
      </c>
      <c r="C12" s="25">
        <v>3638.3</v>
      </c>
      <c r="D12" s="39">
        <v>214</v>
      </c>
      <c r="E12" s="141">
        <v>17001.40186915888</v>
      </c>
    </row>
    <row r="13" spans="1:5" ht="18" customHeight="1">
      <c r="A13" s="23">
        <v>7</v>
      </c>
      <c r="B13" s="24" t="s">
        <v>23</v>
      </c>
      <c r="C13" s="25">
        <v>2333</v>
      </c>
      <c r="D13" s="39">
        <v>128</v>
      </c>
      <c r="E13" s="141">
        <v>18226.5625</v>
      </c>
    </row>
    <row r="14" spans="1:5" ht="18" customHeight="1">
      <c r="A14" s="23">
        <v>8</v>
      </c>
      <c r="B14" s="24" t="s">
        <v>24</v>
      </c>
      <c r="C14" s="25">
        <v>603</v>
      </c>
      <c r="D14" s="39">
        <v>38</v>
      </c>
      <c r="E14" s="141">
        <v>15868.421052631578</v>
      </c>
    </row>
    <row r="15" spans="1:5" ht="18" customHeight="1">
      <c r="A15" s="23">
        <v>9</v>
      </c>
      <c r="B15" s="99" t="s">
        <v>495</v>
      </c>
      <c r="C15" s="25">
        <v>1657</v>
      </c>
      <c r="D15" s="39">
        <v>86</v>
      </c>
      <c r="E15" s="141">
        <v>19267.441860465115</v>
      </c>
    </row>
    <row r="16" spans="1:5" ht="18" customHeight="1">
      <c r="A16" s="23">
        <v>10</v>
      </c>
      <c r="B16" s="24" t="s">
        <v>25</v>
      </c>
      <c r="C16" s="25">
        <v>1459.4</v>
      </c>
      <c r="D16" s="39">
        <v>152</v>
      </c>
      <c r="E16" s="141">
        <v>9601.315789473685</v>
      </c>
    </row>
    <row r="17" spans="1:5" ht="18" customHeight="1">
      <c r="A17" s="23">
        <v>11</v>
      </c>
      <c r="B17" s="24" t="s">
        <v>26</v>
      </c>
      <c r="C17" s="25">
        <v>2328.9</v>
      </c>
      <c r="D17" s="39">
        <v>136</v>
      </c>
      <c r="E17" s="141">
        <v>17124.264705882353</v>
      </c>
    </row>
    <row r="18" spans="1:5" ht="18" customHeight="1" thickBot="1">
      <c r="A18" s="26">
        <v>12</v>
      </c>
      <c r="B18" s="27" t="s">
        <v>27</v>
      </c>
      <c r="C18" s="28">
        <v>3410.3</v>
      </c>
      <c r="D18" s="43">
        <v>298</v>
      </c>
      <c r="E18" s="144">
        <v>11443.959731543626</v>
      </c>
    </row>
  </sheetData>
  <sheetProtection/>
  <mergeCells count="1"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SheetLayoutView="85" zoomScalePageLayoutView="0" workbookViewId="0" topLeftCell="A1">
      <pane xSplit="1" ySplit="5" topLeftCell="B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" sqref="A1"/>
    </sheetView>
  </sheetViews>
  <sheetFormatPr defaultColWidth="9.00390625" defaultRowHeight="15.75"/>
  <cols>
    <col min="1" max="1" width="4.75390625" style="210" customWidth="1"/>
    <col min="2" max="2" width="31.50390625" style="210" customWidth="1"/>
    <col min="3" max="4" width="26.125" style="210" customWidth="1"/>
    <col min="5" max="5" width="21.00390625" style="210" customWidth="1"/>
    <col min="6" max="16384" width="9.00390625" style="210" customWidth="1"/>
  </cols>
  <sheetData>
    <row r="1" ht="15">
      <c r="E1" s="211" t="s">
        <v>483</v>
      </c>
    </row>
    <row r="2" spans="1:5" ht="54.75" customHeight="1" thickBot="1">
      <c r="A2" s="258" t="s">
        <v>44</v>
      </c>
      <c r="B2" s="258"/>
      <c r="C2" s="258"/>
      <c r="D2" s="258"/>
      <c r="E2" s="258"/>
    </row>
    <row r="3" spans="1:5" ht="111" customHeight="1" thickBot="1">
      <c r="A3" s="212" t="s">
        <v>0</v>
      </c>
      <c r="B3" s="12" t="s">
        <v>1</v>
      </c>
      <c r="C3" s="213" t="s">
        <v>65</v>
      </c>
      <c r="D3" s="213" t="s">
        <v>66</v>
      </c>
      <c r="E3" s="214" t="s">
        <v>484</v>
      </c>
    </row>
    <row r="4" spans="1:5" ht="15.75" thickBot="1">
      <c r="A4" s="215" t="s">
        <v>2</v>
      </c>
      <c r="B4" s="216" t="s">
        <v>3</v>
      </c>
      <c r="C4" s="216" t="s">
        <v>4</v>
      </c>
      <c r="D4" s="217" t="s">
        <v>5</v>
      </c>
      <c r="E4" s="218" t="s">
        <v>6</v>
      </c>
    </row>
    <row r="5" spans="1:5" ht="18" customHeight="1" thickBot="1">
      <c r="A5" s="205"/>
      <c r="B5" s="206" t="s">
        <v>11</v>
      </c>
      <c r="C5" s="207">
        <v>514550.5</v>
      </c>
      <c r="D5" s="208">
        <v>28360</v>
      </c>
      <c r="E5" s="209">
        <v>18143.529619181947</v>
      </c>
    </row>
    <row r="6" spans="1:5" ht="18" customHeight="1" thickBot="1">
      <c r="A6" s="219"/>
      <c r="B6" s="220" t="s">
        <v>12</v>
      </c>
      <c r="C6" s="221">
        <v>16359</v>
      </c>
      <c r="D6" s="222">
        <v>955</v>
      </c>
      <c r="E6" s="223">
        <v>17129.842931937168</v>
      </c>
    </row>
    <row r="7" spans="1:5" ht="18" customHeight="1">
      <c r="A7" s="224">
        <v>1</v>
      </c>
      <c r="B7" s="225" t="s">
        <v>18</v>
      </c>
      <c r="C7" s="226">
        <v>1723</v>
      </c>
      <c r="D7" s="227">
        <v>89</v>
      </c>
      <c r="E7" s="228">
        <f>(C7*1000)/D7</f>
        <v>19359.550561797754</v>
      </c>
    </row>
    <row r="8" spans="1:5" ht="18" customHeight="1">
      <c r="A8" s="229">
        <v>2</v>
      </c>
      <c r="B8" s="230" t="s">
        <v>19</v>
      </c>
      <c r="C8" s="231">
        <v>1572.9</v>
      </c>
      <c r="D8" s="232">
        <v>88</v>
      </c>
      <c r="E8" s="233">
        <f>(C8*1000)/D8</f>
        <v>17873.863636363636</v>
      </c>
    </row>
    <row r="9" spans="1:5" ht="18" customHeight="1">
      <c r="A9" s="229">
        <v>3</v>
      </c>
      <c r="B9" s="230" t="s">
        <v>20</v>
      </c>
      <c r="C9" s="231">
        <v>90</v>
      </c>
      <c r="D9" s="232">
        <v>5</v>
      </c>
      <c r="E9" s="234">
        <v>18000</v>
      </c>
    </row>
    <row r="10" spans="1:5" ht="18" customHeight="1">
      <c r="A10" s="229">
        <v>4</v>
      </c>
      <c r="B10" s="230" t="s">
        <v>21</v>
      </c>
      <c r="C10" s="231">
        <v>1382.1</v>
      </c>
      <c r="D10" s="232">
        <v>84</v>
      </c>
      <c r="E10" s="234">
        <v>16453.571428571428</v>
      </c>
    </row>
    <row r="11" spans="1:5" ht="18" customHeight="1">
      <c r="A11" s="229">
        <v>5</v>
      </c>
      <c r="B11" s="230" t="s">
        <v>22</v>
      </c>
      <c r="C11" s="231">
        <v>1824.4</v>
      </c>
      <c r="D11" s="232">
        <v>67</v>
      </c>
      <c r="E11" s="234">
        <v>27229.850746268658</v>
      </c>
    </row>
    <row r="12" spans="1:5" ht="18" customHeight="1">
      <c r="A12" s="229">
        <v>6</v>
      </c>
      <c r="B12" s="230" t="s">
        <v>28</v>
      </c>
      <c r="C12" s="231">
        <v>781.8</v>
      </c>
      <c r="D12" s="232">
        <v>47</v>
      </c>
      <c r="E12" s="234">
        <v>16634.042553191488</v>
      </c>
    </row>
    <row r="13" spans="1:5" ht="18" customHeight="1">
      <c r="A13" s="229">
        <v>7</v>
      </c>
      <c r="B13" s="230" t="s">
        <v>23</v>
      </c>
      <c r="C13" s="231">
        <v>1699.7</v>
      </c>
      <c r="D13" s="232">
        <v>91</v>
      </c>
      <c r="E13" s="234">
        <v>18678.021978021978</v>
      </c>
    </row>
    <row r="14" spans="1:5" ht="18" customHeight="1">
      <c r="A14" s="229">
        <v>8</v>
      </c>
      <c r="B14" s="230" t="s">
        <v>24</v>
      </c>
      <c r="C14" s="231">
        <v>695.9</v>
      </c>
      <c r="D14" s="232">
        <v>41</v>
      </c>
      <c r="E14" s="234">
        <v>16973.170731707316</v>
      </c>
    </row>
    <row r="15" spans="1:5" ht="18" customHeight="1">
      <c r="A15" s="229">
        <v>9</v>
      </c>
      <c r="B15" s="99" t="s">
        <v>495</v>
      </c>
      <c r="C15" s="231">
        <v>2063</v>
      </c>
      <c r="D15" s="232">
        <v>124</v>
      </c>
      <c r="E15" s="234">
        <v>16637.09677419355</v>
      </c>
    </row>
    <row r="16" spans="1:5" ht="18" customHeight="1">
      <c r="A16" s="229">
        <v>10</v>
      </c>
      <c r="B16" s="230" t="s">
        <v>25</v>
      </c>
      <c r="C16" s="231">
        <v>1211.5</v>
      </c>
      <c r="D16" s="232">
        <v>99</v>
      </c>
      <c r="E16" s="234">
        <v>12237.373737373737</v>
      </c>
    </row>
    <row r="17" spans="1:5" ht="18" customHeight="1">
      <c r="A17" s="229">
        <v>11</v>
      </c>
      <c r="B17" s="230" t="s">
        <v>26</v>
      </c>
      <c r="C17" s="231">
        <v>1381.8</v>
      </c>
      <c r="D17" s="232">
        <v>79</v>
      </c>
      <c r="E17" s="234">
        <v>17491.139240506327</v>
      </c>
    </row>
    <row r="18" spans="1:5" ht="18" customHeight="1" thickBot="1">
      <c r="A18" s="235">
        <v>12</v>
      </c>
      <c r="B18" s="236" t="s">
        <v>27</v>
      </c>
      <c r="C18" s="237">
        <v>1932.9</v>
      </c>
      <c r="D18" s="238">
        <v>141</v>
      </c>
      <c r="E18" s="239">
        <f>(C18*1000)/D18</f>
        <v>13708.510638297872</v>
      </c>
    </row>
  </sheetData>
  <sheetProtection/>
  <mergeCells count="1">
    <mergeCell ref="A2:E2"/>
  </mergeCells>
  <printOptions horizontalCentered="1"/>
  <pageMargins left="0.2362204724409449" right="0.2362204724409449" top="1.06" bottom="0.45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75" workbookViewId="0" topLeftCell="A1">
      <pane ySplit="5" topLeftCell="A6" activePane="bottomLeft" state="frozen"/>
      <selection pane="topLeft" activeCell="D22" sqref="D22"/>
      <selection pane="bottomLeft" activeCell="A1" sqref="A1"/>
    </sheetView>
  </sheetViews>
  <sheetFormatPr defaultColWidth="18.50390625" defaultRowHeight="15.75"/>
  <cols>
    <col min="1" max="1" width="5.625" style="7" customWidth="1"/>
    <col min="2" max="2" width="32.375" style="7" customWidth="1"/>
    <col min="3" max="3" width="19.125" style="7" customWidth="1"/>
    <col min="4" max="4" width="14.625" style="7" customWidth="1"/>
    <col min="5" max="5" width="14.50390625" style="7" customWidth="1"/>
    <col min="6" max="6" width="18.50390625" style="7" customWidth="1"/>
    <col min="7" max="7" width="14.375" style="7" customWidth="1"/>
    <col min="8" max="8" width="15.00390625" style="7" customWidth="1"/>
    <col min="9" max="9" width="13.375" style="7" customWidth="1"/>
    <col min="10" max="16384" width="18.50390625" style="7" customWidth="1"/>
  </cols>
  <sheetData>
    <row r="1" ht="15">
      <c r="I1" s="10" t="s">
        <v>467</v>
      </c>
    </row>
    <row r="2" spans="1:9" ht="60" customHeight="1" thickBot="1">
      <c r="A2" s="252" t="s">
        <v>13</v>
      </c>
      <c r="B2" s="252"/>
      <c r="C2" s="252"/>
      <c r="D2" s="252"/>
      <c r="E2" s="252"/>
      <c r="F2" s="252"/>
      <c r="G2" s="252"/>
      <c r="H2" s="252"/>
      <c r="I2" s="252"/>
    </row>
    <row r="3" spans="1:10" ht="149.25" customHeight="1" thickBot="1">
      <c r="A3" s="11" t="s">
        <v>0</v>
      </c>
      <c r="B3" s="12" t="s">
        <v>1</v>
      </c>
      <c r="C3" s="12" t="s">
        <v>75</v>
      </c>
      <c r="D3" s="9" t="s">
        <v>76</v>
      </c>
      <c r="E3" s="9" t="s">
        <v>463</v>
      </c>
      <c r="F3" s="12" t="s">
        <v>67</v>
      </c>
      <c r="G3" s="9" t="s">
        <v>496</v>
      </c>
      <c r="H3" s="9" t="s">
        <v>17</v>
      </c>
      <c r="I3" s="9" t="s">
        <v>14</v>
      </c>
      <c r="J3" s="13"/>
    </row>
    <row r="4" spans="1:9" ht="15.75" thickBot="1">
      <c r="A4" s="88" t="s">
        <v>2</v>
      </c>
      <c r="B4" s="89" t="s">
        <v>3</v>
      </c>
      <c r="C4" s="89" t="s">
        <v>4</v>
      </c>
      <c r="D4" s="89" t="s">
        <v>7</v>
      </c>
      <c r="E4" s="89" t="s">
        <v>8</v>
      </c>
      <c r="F4" s="89" t="s">
        <v>9</v>
      </c>
      <c r="G4" s="89" t="s">
        <v>10</v>
      </c>
      <c r="H4" s="89" t="s">
        <v>15</v>
      </c>
      <c r="I4" s="89" t="s">
        <v>16</v>
      </c>
    </row>
    <row r="5" spans="1:9" s="167" customFormat="1" ht="18" customHeight="1" thickBot="1">
      <c r="A5" s="57"/>
      <c r="B5" s="104" t="s">
        <v>11</v>
      </c>
      <c r="C5" s="159">
        <v>4015696.23</v>
      </c>
      <c r="D5" s="184">
        <v>684624</v>
      </c>
      <c r="E5" s="184">
        <v>651245</v>
      </c>
      <c r="F5" s="184">
        <v>346485</v>
      </c>
      <c r="G5" s="185">
        <v>0.5320347948928591</v>
      </c>
      <c r="H5" s="186">
        <v>5865.549893079996</v>
      </c>
      <c r="I5" s="186">
        <v>11589.812632581496</v>
      </c>
    </row>
    <row r="6" spans="1:9" s="167" customFormat="1" ht="18" customHeight="1" thickBot="1">
      <c r="A6" s="168"/>
      <c r="B6" s="94" t="s">
        <v>12</v>
      </c>
      <c r="C6" s="169">
        <f>SUM(C7:C18)</f>
        <v>122728.19999999998</v>
      </c>
      <c r="D6" s="126">
        <f>SUM(D7:D18)</f>
        <v>36034</v>
      </c>
      <c r="E6" s="126">
        <f>SUM(E7:E18)</f>
        <v>33311</v>
      </c>
      <c r="F6" s="126">
        <f>SUM(F7:F18)</f>
        <v>22422</v>
      </c>
      <c r="G6" s="127">
        <f aca="true" t="shared" si="0" ref="G6:G18">$F6/$E6</f>
        <v>0.6731109843595209</v>
      </c>
      <c r="H6" s="128">
        <f aca="true" t="shared" si="1" ref="H6:H18">$C6/$D6*1000</f>
        <v>3405.899983349059</v>
      </c>
      <c r="I6" s="128">
        <f aca="true" t="shared" si="2" ref="I6:I18">$C6/$F6*1000</f>
        <v>5473.561680492373</v>
      </c>
    </row>
    <row r="7" spans="1:9" s="102" customFormat="1" ht="18" customHeight="1">
      <c r="A7" s="96">
        <v>1</v>
      </c>
      <c r="B7" s="97" t="s">
        <v>18</v>
      </c>
      <c r="C7" s="116">
        <f>zał10!D7+zał11!D7+zał12!D7+zał13!D7+zał14!D7+zał15!D7+zał16!C7+zał17!C7</f>
        <v>18732.1</v>
      </c>
      <c r="D7" s="170">
        <f>zał10!E7+zał11!E7+zał12!E7+zał13!E7+zał14!E7+zał15!E7+zał16!D7+zał17!D7</f>
        <v>3626</v>
      </c>
      <c r="E7" s="170">
        <f>zał10!F7+zał11!F7+zał12!F7+zał13!F7+zał14!F7+zał15!F7+zał16!D7+zał17!D7</f>
        <v>3318</v>
      </c>
      <c r="F7" s="170">
        <f>zał10!G7+zał11!G7+zał12!G7+zał13!G7+zał14!G7+zał15!G7+zał16!D7+zał17!D7</f>
        <v>1778</v>
      </c>
      <c r="G7" s="130">
        <f t="shared" si="0"/>
        <v>0.5358649789029536</v>
      </c>
      <c r="H7" s="131">
        <f t="shared" si="1"/>
        <v>5166.050744622173</v>
      </c>
      <c r="I7" s="131">
        <f t="shared" si="2"/>
        <v>10535.48931383577</v>
      </c>
    </row>
    <row r="8" spans="1:9" s="102" customFormat="1" ht="18" customHeight="1">
      <c r="A8" s="98">
        <v>2</v>
      </c>
      <c r="B8" s="99" t="s">
        <v>19</v>
      </c>
      <c r="C8" s="132">
        <f>zał10!D8+zał11!D8+zał12!D8+zał13!D8+zał14!D8+zał15!D8+zał16!C8+zał17!C8</f>
        <v>11131.3</v>
      </c>
      <c r="D8" s="171">
        <f>zał10!E8+zał11!E8+zał12!E8+zał13!E8+zał14!E8+zał15!E8+zał16!D8+zał17!D8</f>
        <v>2014</v>
      </c>
      <c r="E8" s="171">
        <f>zał10!F8+zał11!F8+zał12!F8+zał13!F8+zał14!F8+zał15!F8+zał16!D8+zał17!D8</f>
        <v>1977</v>
      </c>
      <c r="F8" s="171">
        <f>zał10!G8+zał11!G8+zał12!G8+zał13!G8+zał14!G8+zał15!G8+zał16!D8+zał17!D8</f>
        <v>912</v>
      </c>
      <c r="G8" s="172">
        <f t="shared" si="0"/>
        <v>0.4613050075872534</v>
      </c>
      <c r="H8" s="173">
        <f t="shared" si="1"/>
        <v>5526.961271102284</v>
      </c>
      <c r="I8" s="173">
        <f t="shared" si="2"/>
        <v>12205.372807017544</v>
      </c>
    </row>
    <row r="9" spans="1:9" s="102" customFormat="1" ht="18" customHeight="1">
      <c r="A9" s="98">
        <v>3</v>
      </c>
      <c r="B9" s="99" t="s">
        <v>20</v>
      </c>
      <c r="C9" s="132">
        <f>zał10!D9+zał11!D9+zał12!D9+zał13!D9+zał14!D9+zał15!D9+zał16!C9+zał17!C9</f>
        <v>8062.1</v>
      </c>
      <c r="D9" s="171">
        <f>zał10!E9+zał11!E9+zał12!E9+zał13!E9+zał14!E9+zał15!E9+zał16!D9+zał17!D9</f>
        <v>1643</v>
      </c>
      <c r="E9" s="171">
        <f>zał10!F9+zał11!F9+zał12!F9+zał13!F9+zał14!F9+zał15!F9+zał16!D9+zał17!D9</f>
        <v>1336</v>
      </c>
      <c r="F9" s="171">
        <f>zał10!G9+zał11!G9+zał12!G9+zał13!G9+zał14!G9+zał15!G9+zał16!D9+zał17!D9</f>
        <v>716</v>
      </c>
      <c r="G9" s="172">
        <f t="shared" si="0"/>
        <v>0.5359281437125748</v>
      </c>
      <c r="H9" s="173">
        <f t="shared" si="1"/>
        <v>4906.938527084602</v>
      </c>
      <c r="I9" s="173">
        <f t="shared" si="2"/>
        <v>11259.91620111732</v>
      </c>
    </row>
    <row r="10" spans="1:9" s="102" customFormat="1" ht="18" customHeight="1">
      <c r="A10" s="98">
        <v>4</v>
      </c>
      <c r="B10" s="99" t="s">
        <v>21</v>
      </c>
      <c r="C10" s="132">
        <f>zał10!D10+zał11!D10+zał12!D10+zał13!D10+zał14!D10+zał15!D10+zał16!C10+zał17!C10</f>
        <v>11099.900000000001</v>
      </c>
      <c r="D10" s="171">
        <f>zał10!E10+zał11!E10+zał12!E10+zał13!E10+zał14!E10+zał15!E10+zał16!D10+zał17!D10</f>
        <v>2275</v>
      </c>
      <c r="E10" s="171">
        <f>zał10!F10+zał11!F10+zał12!F10+zał13!F10+zał14!F10+zał15!F10+zał16!D10+zał17!D10</f>
        <v>2021</v>
      </c>
      <c r="F10" s="171">
        <f>zał10!G10+zał11!G10+zał12!G10+zał13!G10+zał14!G10+zał15!G10+zał16!D10+zał17!D10</f>
        <v>982</v>
      </c>
      <c r="G10" s="172">
        <f t="shared" si="0"/>
        <v>0.4858980702622464</v>
      </c>
      <c r="H10" s="173">
        <f t="shared" si="1"/>
        <v>4879.076923076924</v>
      </c>
      <c r="I10" s="173">
        <f t="shared" si="2"/>
        <v>11303.360488798373</v>
      </c>
    </row>
    <row r="11" spans="1:9" s="102" customFormat="1" ht="18" customHeight="1">
      <c r="A11" s="98">
        <v>5</v>
      </c>
      <c r="B11" s="99" t="s">
        <v>22</v>
      </c>
      <c r="C11" s="132">
        <f>zał10!D11+zał11!D11+zał12!D11+zał13!D11+zał14!D11+zał15!D11+zał16!C11+zał17!C11</f>
        <v>8062.199999999999</v>
      </c>
      <c r="D11" s="171">
        <f>zał10!E11+zał11!E11+zał12!E11+zał13!E11+zał14!E11+zał15!E11+zał16!D11+zał17!D11</f>
        <v>1531</v>
      </c>
      <c r="E11" s="171">
        <f>zał10!F11+zał11!F11+zał12!F11+zał13!F11+zał14!F11+zał15!F11+zał16!D11+zał17!D11</f>
        <v>1247</v>
      </c>
      <c r="F11" s="171">
        <f>zał10!G11+zał11!G11+zał12!G11+zał13!G11+zał14!G11+zał15!G11+zał16!D11+zał17!D11</f>
        <v>826</v>
      </c>
      <c r="G11" s="172">
        <f t="shared" si="0"/>
        <v>0.6623897353648757</v>
      </c>
      <c r="H11" s="173">
        <f t="shared" si="1"/>
        <v>5265.969954278248</v>
      </c>
      <c r="I11" s="173">
        <f t="shared" si="2"/>
        <v>9760.532687651332</v>
      </c>
    </row>
    <row r="12" spans="1:9" s="102" customFormat="1" ht="18" customHeight="1">
      <c r="A12" s="98">
        <v>6</v>
      </c>
      <c r="B12" s="99" t="s">
        <v>28</v>
      </c>
      <c r="C12" s="132">
        <f>zał10!D12+zał11!D12+zał12!D12+zał13!D12+zał14!D12+zał15!D12+zał16!C12+zał17!C12</f>
        <v>9251.099999999999</v>
      </c>
      <c r="D12" s="171">
        <f>zał10!E12+zał11!E12+zał12!E12+zał13!E12+zał14!E12+zał15!E12+zał16!D12+zał17!D12</f>
        <v>1604</v>
      </c>
      <c r="E12" s="171">
        <f>zał10!F12+zał11!F12+zał12!F12+zał13!F12+zał14!F12+zał15!F12+zał16!D12+zał17!D12</f>
        <v>1505</v>
      </c>
      <c r="F12" s="171">
        <f>zał10!G12+zał11!G12+zał12!G12+zał13!G12+zał14!G12+zał15!G12+zał16!D12+zał17!D12</f>
        <v>628</v>
      </c>
      <c r="G12" s="172">
        <f t="shared" si="0"/>
        <v>0.41727574750830565</v>
      </c>
      <c r="H12" s="173">
        <f t="shared" si="1"/>
        <v>5767.518703241894</v>
      </c>
      <c r="I12" s="173">
        <f t="shared" si="2"/>
        <v>14731.05095541401</v>
      </c>
    </row>
    <row r="13" spans="1:9" s="102" customFormat="1" ht="18" customHeight="1">
      <c r="A13" s="98">
        <v>7</v>
      </c>
      <c r="B13" s="99" t="s">
        <v>23</v>
      </c>
      <c r="C13" s="132">
        <f>zał10!D13+zał11!D13+zał12!D13+zał13!D13+zał14!D13+zał15!D13+zał16!C13+zał17!C13</f>
        <v>7212.099999999999</v>
      </c>
      <c r="D13" s="171">
        <f>zał10!E13+zał11!E13+zał12!E13+zał13!E13+zał14!E13+zał15!E13+zał16!D13+zał17!D13</f>
        <v>1199</v>
      </c>
      <c r="E13" s="171">
        <f>zał10!F13+zał11!F13+zał12!F13+zał13!F13+zał14!F13+zał15!F13+zał16!D13+zał17!D13</f>
        <v>1258</v>
      </c>
      <c r="F13" s="171">
        <f>zał10!G13+zał11!G13+zał12!G13+zał13!G13+zał14!G13+zał15!G13+zał16!D13+zał17!D13</f>
        <v>524</v>
      </c>
      <c r="G13" s="172">
        <f t="shared" si="0"/>
        <v>0.4165341812400636</v>
      </c>
      <c r="H13" s="173">
        <f t="shared" si="1"/>
        <v>6015.095913261051</v>
      </c>
      <c r="I13" s="173">
        <f t="shared" si="2"/>
        <v>13763.54961832061</v>
      </c>
    </row>
    <row r="14" spans="1:9" s="102" customFormat="1" ht="18" customHeight="1">
      <c r="A14" s="98">
        <v>8</v>
      </c>
      <c r="B14" s="99" t="s">
        <v>24</v>
      </c>
      <c r="C14" s="132">
        <f>zał10!D14+zał11!D14+zał12!D14+zał13!D14+zał14!D14+zał15!D14+zał16!C14+zał17!C14</f>
        <v>4672.3</v>
      </c>
      <c r="D14" s="171">
        <f>zał10!E14+zał11!E14+zał12!E14+zał13!E14+zał14!E14+zał15!E14+zał16!D14+zał17!D14</f>
        <v>972</v>
      </c>
      <c r="E14" s="171">
        <f>zał10!F14+zał11!F14+zał12!F14+zał13!F14+zał14!F14+zał15!F14+zał16!D14+zał17!D14</f>
        <v>1080</v>
      </c>
      <c r="F14" s="171">
        <f>zał10!G14+zał11!G14+zał12!G14+zał13!G14+zał14!G14+zał15!G14+zał16!D14+zał17!D14</f>
        <v>603</v>
      </c>
      <c r="G14" s="172">
        <f t="shared" si="0"/>
        <v>0.5583333333333333</v>
      </c>
      <c r="H14" s="173">
        <f t="shared" si="1"/>
        <v>4806.893004115227</v>
      </c>
      <c r="I14" s="173">
        <f t="shared" si="2"/>
        <v>7748.424543946932</v>
      </c>
    </row>
    <row r="15" spans="1:9" s="102" customFormat="1" ht="18" customHeight="1">
      <c r="A15" s="98">
        <v>9</v>
      </c>
      <c r="B15" s="99" t="s">
        <v>495</v>
      </c>
      <c r="C15" s="132">
        <f>zał10!D15+zał11!D15+zał12!D15+zał13!D15+zał14!D15+zał15!D15+zał16!C15+zał17!C15</f>
        <v>5905.700000000001</v>
      </c>
      <c r="D15" s="171">
        <f>zał10!E15+zał11!E15+zał12!E15+zał13!E15+zał14!E15+zał15!E15+zał16!D15+zał17!D15</f>
        <v>870</v>
      </c>
      <c r="E15" s="171">
        <f>zał10!F15+zał11!F15+zał12!F15+zał13!F15+zał14!F15+zał15!F15+zał16!D15+zał17!D15</f>
        <v>677</v>
      </c>
      <c r="F15" s="171">
        <f>zał10!G15+zał11!G15+zał12!G15+zał13!G15+zał14!G15+zał15!G15+zał16!D15+zał17!D15</f>
        <v>410</v>
      </c>
      <c r="G15" s="172">
        <f t="shared" si="0"/>
        <v>0.6056129985228951</v>
      </c>
      <c r="H15" s="173">
        <f t="shared" si="1"/>
        <v>6788.160919540231</v>
      </c>
      <c r="I15" s="173">
        <f t="shared" si="2"/>
        <v>14404.146341463416</v>
      </c>
    </row>
    <row r="16" spans="1:9" s="102" customFormat="1" ht="18" customHeight="1">
      <c r="A16" s="98">
        <v>10</v>
      </c>
      <c r="B16" s="99" t="s">
        <v>25</v>
      </c>
      <c r="C16" s="132">
        <f>zał10!D16+zał11!D16+zał12!D16+zał13!D16+zał14!D16+zał15!D16+zał16!C16+zał17!C16</f>
        <v>14897.9</v>
      </c>
      <c r="D16" s="171">
        <f>zał10!E16+zał11!E16+zał12!E16+zał13!E16+zał14!E16+zał15!E16+zał16!D16+zał17!D16</f>
        <v>3982</v>
      </c>
      <c r="E16" s="171">
        <f>zał10!F16+zał11!F16+zał12!F16+zał13!F16+zał14!F16+zał15!F16+zał16!D16+zał17!D16</f>
        <v>3002</v>
      </c>
      <c r="F16" s="171">
        <f>zał10!G16+zał11!G16+zał12!G16+zał13!G16+zał14!G16+zał15!G16+zał16!D16+zał17!D16</f>
        <v>2141</v>
      </c>
      <c r="G16" s="172">
        <f t="shared" si="0"/>
        <v>0.7131912058627582</v>
      </c>
      <c r="H16" s="173">
        <f t="shared" si="1"/>
        <v>3741.310899045706</v>
      </c>
      <c r="I16" s="173">
        <f t="shared" si="2"/>
        <v>6958.383932741709</v>
      </c>
    </row>
    <row r="17" spans="1:9" s="102" customFormat="1" ht="18" customHeight="1">
      <c r="A17" s="98">
        <v>11</v>
      </c>
      <c r="B17" s="99" t="s">
        <v>26</v>
      </c>
      <c r="C17" s="132">
        <f>zał10!D17+zał11!D17+zał12!D17+zał13!D17+zał14!D17+zał15!D17+zał16!C17+zał17!C17</f>
        <v>12423.599999999999</v>
      </c>
      <c r="D17" s="171">
        <f>zał10!E17+zał11!E17+zał12!E17+zał13!E17+zał14!E17+zał15!E17+zał16!D17+zał17!D17</f>
        <v>3510</v>
      </c>
      <c r="E17" s="171">
        <f>zał10!F17+zał11!F17+zał12!F17+zał13!F17+zał14!F17+zał15!F17+zał16!D17+zał17!D17</f>
        <v>3092</v>
      </c>
      <c r="F17" s="171">
        <f>zał10!G17+zał11!G17+zał12!G17+zał13!G17+zał14!G17+zał15!G17+zał16!D17+zał17!D17</f>
        <v>1645</v>
      </c>
      <c r="G17" s="172">
        <f t="shared" si="0"/>
        <v>0.5320181112548512</v>
      </c>
      <c r="H17" s="173">
        <f t="shared" si="1"/>
        <v>3539.487179487179</v>
      </c>
      <c r="I17" s="173">
        <f t="shared" si="2"/>
        <v>7552.340425531914</v>
      </c>
    </row>
    <row r="18" spans="1:9" s="102" customFormat="1" ht="18" customHeight="1" thickBot="1">
      <c r="A18" s="100">
        <v>12</v>
      </c>
      <c r="B18" s="101" t="s">
        <v>27</v>
      </c>
      <c r="C18" s="136">
        <f>zał10!D18+zał11!D18+zał12!D18+zał13!D18+zał14!D18+zał15!D18+zał16!C18+zał17!C18</f>
        <v>11277.9</v>
      </c>
      <c r="D18" s="174">
        <f>zał10!E18+zał11!E18+zał12!E18+zał13!E18+zał14!E18+zał15!E18+zał16!D18+zał17!D18</f>
        <v>12808</v>
      </c>
      <c r="E18" s="174">
        <f>zał10!F18+zał11!F18+zał12!F18+zał13!F18+zał14!F18+zał15!F18+zał16!D18+zał17!D18</f>
        <v>12798</v>
      </c>
      <c r="F18" s="174">
        <f>zał10!G18+zał11!G18+zał12!G18+zał13!G18+zał14!G18+zał15!G18+zał16!D18+zał17!D18</f>
        <v>11257</v>
      </c>
      <c r="G18" s="175">
        <f t="shared" si="0"/>
        <v>0.8795905610251602</v>
      </c>
      <c r="H18" s="176">
        <f t="shared" si="1"/>
        <v>880.5356027482823</v>
      </c>
      <c r="I18" s="176">
        <f t="shared" si="2"/>
        <v>1001.8566225459713</v>
      </c>
    </row>
  </sheetData>
  <sheetProtection/>
  <mergeCells count="1">
    <mergeCell ref="A2:I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5.25390625" style="7" customWidth="1"/>
    <col min="2" max="2" width="32.375" style="7" customWidth="1"/>
    <col min="3" max="3" width="12.00390625" style="7" customWidth="1"/>
    <col min="4" max="6" width="10.625" style="7" customWidth="1"/>
    <col min="7" max="7" width="12.00390625" style="7" customWidth="1"/>
    <col min="8" max="10" width="10.625" style="7" customWidth="1"/>
    <col min="11" max="11" width="12.50390625" style="7" customWidth="1"/>
    <col min="12" max="16384" width="9.00390625" style="7" customWidth="1"/>
  </cols>
  <sheetData>
    <row r="1" spans="10:11" ht="15">
      <c r="J1" s="10"/>
      <c r="K1" s="10" t="s">
        <v>468</v>
      </c>
    </row>
    <row r="2" spans="1:11" ht="34.5" customHeight="1" thickBot="1">
      <c r="A2" s="253" t="s">
        <v>489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8.5" customHeight="1" thickBot="1">
      <c r="A3" s="11" t="s">
        <v>0</v>
      </c>
      <c r="B3" s="12" t="s">
        <v>1</v>
      </c>
      <c r="C3" s="9" t="s">
        <v>49</v>
      </c>
      <c r="D3" s="9" t="s">
        <v>48</v>
      </c>
      <c r="E3" s="9" t="s">
        <v>47</v>
      </c>
      <c r="F3" s="9" t="s">
        <v>46</v>
      </c>
      <c r="G3" s="9" t="s">
        <v>45</v>
      </c>
      <c r="H3" s="9" t="s">
        <v>68</v>
      </c>
      <c r="I3" s="9" t="s">
        <v>71</v>
      </c>
      <c r="J3" s="9" t="s">
        <v>69</v>
      </c>
      <c r="K3" s="60" t="s">
        <v>70</v>
      </c>
    </row>
    <row r="4" spans="1:11" ht="15.75" thickBot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91" t="s">
        <v>7</v>
      </c>
      <c r="G4" s="91" t="s">
        <v>8</v>
      </c>
      <c r="H4" s="91" t="s">
        <v>9</v>
      </c>
      <c r="I4" s="91" t="s">
        <v>10</v>
      </c>
      <c r="J4" s="91" t="s">
        <v>15</v>
      </c>
      <c r="K4" s="92" t="s">
        <v>16</v>
      </c>
    </row>
    <row r="5" spans="1:11" s="102" customFormat="1" ht="18" customHeight="1" thickBot="1">
      <c r="A5" s="183"/>
      <c r="B5" s="94" t="s">
        <v>11</v>
      </c>
      <c r="C5" s="126">
        <f>zał10!$E$5</f>
        <v>168334</v>
      </c>
      <c r="D5" s="126">
        <f>zał11!$E$5</f>
        <v>40348</v>
      </c>
      <c r="E5" s="126">
        <f>zał12!$E$5</f>
        <v>54019</v>
      </c>
      <c r="F5" s="126">
        <f>zał13!$E$5</f>
        <v>65768</v>
      </c>
      <c r="G5" s="126">
        <f>zał14!$E$5</f>
        <v>256669</v>
      </c>
      <c r="H5" s="126">
        <f>zał15!$E$5</f>
        <v>7162</v>
      </c>
      <c r="I5" s="126">
        <f>zał16!$D$5</f>
        <v>63964</v>
      </c>
      <c r="J5" s="126">
        <f>zał17!$D$5</f>
        <v>28360</v>
      </c>
      <c r="K5" s="177">
        <f>zał1!$D$5</f>
        <v>684624</v>
      </c>
    </row>
    <row r="6" spans="1:11" s="102" customFormat="1" ht="18" customHeight="1" thickBot="1">
      <c r="A6" s="95"/>
      <c r="B6" s="94" t="s">
        <v>12</v>
      </c>
      <c r="C6" s="126">
        <f>SUM(C7:C18)</f>
        <v>5109</v>
      </c>
      <c r="D6" s="126">
        <f aca="true" t="shared" si="0" ref="D6:J6">SUM(D7:D18)</f>
        <v>2428</v>
      </c>
      <c r="E6" s="126">
        <f t="shared" si="0"/>
        <v>2311</v>
      </c>
      <c r="F6" s="126">
        <f t="shared" si="0"/>
        <v>13500</v>
      </c>
      <c r="G6" s="126">
        <f t="shared" si="0"/>
        <v>9676</v>
      </c>
      <c r="H6" s="126">
        <f t="shared" si="0"/>
        <v>189</v>
      </c>
      <c r="I6" s="126">
        <f t="shared" si="0"/>
        <v>1866</v>
      </c>
      <c r="J6" s="126">
        <f t="shared" si="0"/>
        <v>955</v>
      </c>
      <c r="K6" s="177">
        <f>SUM(K7:K18)</f>
        <v>36034</v>
      </c>
    </row>
    <row r="7" spans="1:11" s="102" customFormat="1" ht="18" customHeight="1">
      <c r="A7" s="96">
        <v>1</v>
      </c>
      <c r="B7" s="97" t="s">
        <v>18</v>
      </c>
      <c r="C7" s="129">
        <f>zał10!E7</f>
        <v>834</v>
      </c>
      <c r="D7" s="129">
        <f>zał11!E7</f>
        <v>139</v>
      </c>
      <c r="E7" s="129">
        <f>zał12!E7</f>
        <v>419</v>
      </c>
      <c r="F7" s="129">
        <f>zał13!E7</f>
        <v>290</v>
      </c>
      <c r="G7" s="129">
        <f>zał14!E7</f>
        <v>1543</v>
      </c>
      <c r="H7" s="129">
        <f>zał15!E7</f>
        <v>62</v>
      </c>
      <c r="I7" s="129">
        <f>zał16!D7</f>
        <v>250</v>
      </c>
      <c r="J7" s="129">
        <f>zał17!D7</f>
        <v>89</v>
      </c>
      <c r="K7" s="178">
        <f>SUM(C7:J7)</f>
        <v>3626</v>
      </c>
    </row>
    <row r="8" spans="1:11" s="102" customFormat="1" ht="18" customHeight="1">
      <c r="A8" s="98">
        <v>2</v>
      </c>
      <c r="B8" s="99" t="s">
        <v>19</v>
      </c>
      <c r="C8" s="179">
        <f>zał10!E8</f>
        <v>372</v>
      </c>
      <c r="D8" s="179">
        <f>zał11!E8</f>
        <v>2</v>
      </c>
      <c r="E8" s="179">
        <f>zał12!E8</f>
        <v>231</v>
      </c>
      <c r="F8" s="179">
        <f>zał13!E8</f>
        <v>78</v>
      </c>
      <c r="G8" s="179">
        <f>zał14!E8</f>
        <v>1066</v>
      </c>
      <c r="H8" s="179">
        <f>zał15!E8</f>
        <v>26</v>
      </c>
      <c r="I8" s="179">
        <f>zał16!D8</f>
        <v>151</v>
      </c>
      <c r="J8" s="179">
        <f>zał17!D8</f>
        <v>88</v>
      </c>
      <c r="K8" s="180">
        <f aca="true" t="shared" si="1" ref="K8:K18">SUM(C8:J8)</f>
        <v>2014</v>
      </c>
    </row>
    <row r="9" spans="1:11" s="102" customFormat="1" ht="18" customHeight="1">
      <c r="A9" s="98">
        <v>3</v>
      </c>
      <c r="B9" s="99" t="s">
        <v>20</v>
      </c>
      <c r="C9" s="179">
        <f>zał10!E9</f>
        <v>360</v>
      </c>
      <c r="D9" s="179">
        <f>zał11!E9</f>
        <v>10</v>
      </c>
      <c r="E9" s="179">
        <f>zał12!E9</f>
        <v>125</v>
      </c>
      <c r="F9" s="179">
        <f>zał13!E9</f>
        <v>83</v>
      </c>
      <c r="G9" s="179">
        <f>zał14!E9</f>
        <v>876</v>
      </c>
      <c r="H9" s="179">
        <f>zał15!E9</f>
        <v>20</v>
      </c>
      <c r="I9" s="179">
        <f>zał16!D9</f>
        <v>164</v>
      </c>
      <c r="J9" s="179">
        <f>zał17!D9</f>
        <v>5</v>
      </c>
      <c r="K9" s="180">
        <f t="shared" si="1"/>
        <v>1643</v>
      </c>
    </row>
    <row r="10" spans="1:11" s="102" customFormat="1" ht="18" customHeight="1">
      <c r="A10" s="98">
        <v>4</v>
      </c>
      <c r="B10" s="99" t="s">
        <v>21</v>
      </c>
      <c r="C10" s="179">
        <f>zał10!E10</f>
        <v>469</v>
      </c>
      <c r="D10" s="179">
        <f>zał11!E10</f>
        <v>108</v>
      </c>
      <c r="E10" s="179">
        <f>zał12!E10</f>
        <v>395</v>
      </c>
      <c r="F10" s="179">
        <f>zał13!E10</f>
        <v>282</v>
      </c>
      <c r="G10" s="179">
        <f>zał14!E10</f>
        <v>797</v>
      </c>
      <c r="H10" s="179">
        <f>zał15!E10</f>
        <v>0</v>
      </c>
      <c r="I10" s="179">
        <f>zał16!D10</f>
        <v>140</v>
      </c>
      <c r="J10" s="179">
        <f>zał17!D10</f>
        <v>84</v>
      </c>
      <c r="K10" s="180">
        <f t="shared" si="1"/>
        <v>2275</v>
      </c>
    </row>
    <row r="11" spans="1:11" s="102" customFormat="1" ht="18" customHeight="1">
      <c r="A11" s="98">
        <v>5</v>
      </c>
      <c r="B11" s="99" t="s">
        <v>22</v>
      </c>
      <c r="C11" s="179">
        <f>zał10!E11</f>
        <v>181</v>
      </c>
      <c r="D11" s="179">
        <f>zał11!E11</f>
        <v>74</v>
      </c>
      <c r="E11" s="179">
        <f>zał12!E11</f>
        <v>87</v>
      </c>
      <c r="F11" s="179">
        <f>zał13!E11</f>
        <v>85</v>
      </c>
      <c r="G11" s="179">
        <f>zał14!E11</f>
        <v>914</v>
      </c>
      <c r="H11" s="179">
        <f>zał15!E11</f>
        <v>14</v>
      </c>
      <c r="I11" s="179">
        <f>zał16!D11</f>
        <v>109</v>
      </c>
      <c r="J11" s="179">
        <f>zał17!D11</f>
        <v>67</v>
      </c>
      <c r="K11" s="180">
        <f t="shared" si="1"/>
        <v>1531</v>
      </c>
    </row>
    <row r="12" spans="1:11" s="102" customFormat="1" ht="18" customHeight="1">
      <c r="A12" s="98">
        <v>6</v>
      </c>
      <c r="B12" s="99" t="s">
        <v>28</v>
      </c>
      <c r="C12" s="179">
        <f>zał10!E12</f>
        <v>424</v>
      </c>
      <c r="D12" s="179">
        <f>zał11!E12</f>
        <v>191</v>
      </c>
      <c r="E12" s="179">
        <f>zał12!E12</f>
        <v>83</v>
      </c>
      <c r="F12" s="179">
        <f>zał13!E12</f>
        <v>115</v>
      </c>
      <c r="G12" s="179">
        <f>zał14!E12</f>
        <v>528</v>
      </c>
      <c r="H12" s="179">
        <f>zał15!E12</f>
        <v>2</v>
      </c>
      <c r="I12" s="179">
        <f>zał16!D12</f>
        <v>214</v>
      </c>
      <c r="J12" s="179">
        <f>zał17!D12</f>
        <v>47</v>
      </c>
      <c r="K12" s="180">
        <f t="shared" si="1"/>
        <v>1604</v>
      </c>
    </row>
    <row r="13" spans="1:11" s="102" customFormat="1" ht="18" customHeight="1">
      <c r="A13" s="98">
        <v>7</v>
      </c>
      <c r="B13" s="99" t="s">
        <v>23</v>
      </c>
      <c r="C13" s="179">
        <f>zał10!E13</f>
        <v>206</v>
      </c>
      <c r="D13" s="179">
        <f>zał11!E13</f>
        <v>91</v>
      </c>
      <c r="E13" s="179">
        <f>zał12!E13</f>
        <v>113</v>
      </c>
      <c r="F13" s="179">
        <f>zał13!E13</f>
        <v>14</v>
      </c>
      <c r="G13" s="179">
        <f>zał14!E13</f>
        <v>536</v>
      </c>
      <c r="H13" s="179">
        <f>zał15!E13</f>
        <v>20</v>
      </c>
      <c r="I13" s="179">
        <f>zał16!D13</f>
        <v>128</v>
      </c>
      <c r="J13" s="179">
        <f>zał17!D13</f>
        <v>91</v>
      </c>
      <c r="K13" s="180">
        <f t="shared" si="1"/>
        <v>1199</v>
      </c>
    </row>
    <row r="14" spans="1:11" s="102" customFormat="1" ht="18" customHeight="1">
      <c r="A14" s="98">
        <v>8</v>
      </c>
      <c r="B14" s="99" t="s">
        <v>24</v>
      </c>
      <c r="C14" s="179">
        <f>zał10!E14</f>
        <v>323</v>
      </c>
      <c r="D14" s="179">
        <f>zał11!E14</f>
        <v>42</v>
      </c>
      <c r="E14" s="179">
        <f>zał12!E14</f>
        <v>13</v>
      </c>
      <c r="F14" s="179">
        <f>zał13!E14</f>
        <v>51</v>
      </c>
      <c r="G14" s="179">
        <f>zał14!E14</f>
        <v>463</v>
      </c>
      <c r="H14" s="179">
        <f>zał15!E14</f>
        <v>1</v>
      </c>
      <c r="I14" s="179">
        <f>zał16!D14</f>
        <v>38</v>
      </c>
      <c r="J14" s="179">
        <f>zał17!D14</f>
        <v>41</v>
      </c>
      <c r="K14" s="180">
        <f t="shared" si="1"/>
        <v>972</v>
      </c>
    </row>
    <row r="15" spans="1:11" s="102" customFormat="1" ht="18" customHeight="1">
      <c r="A15" s="98">
        <v>9</v>
      </c>
      <c r="B15" s="99" t="s">
        <v>495</v>
      </c>
      <c r="C15" s="179">
        <f>zał10!E15</f>
        <v>229</v>
      </c>
      <c r="D15" s="179">
        <f>zał11!E15</f>
        <v>19</v>
      </c>
      <c r="E15" s="179">
        <f>zał12!E15</f>
        <v>77</v>
      </c>
      <c r="F15" s="179">
        <f>zał13!E15</f>
        <v>91</v>
      </c>
      <c r="G15" s="179">
        <f>zał14!E15</f>
        <v>244</v>
      </c>
      <c r="H15" s="179">
        <f>zał15!E15</f>
        <v>0</v>
      </c>
      <c r="I15" s="179">
        <f>zał16!D15</f>
        <v>86</v>
      </c>
      <c r="J15" s="179">
        <f>zał17!D15</f>
        <v>124</v>
      </c>
      <c r="K15" s="180">
        <f t="shared" si="1"/>
        <v>870</v>
      </c>
    </row>
    <row r="16" spans="1:11" s="102" customFormat="1" ht="18" customHeight="1">
      <c r="A16" s="98">
        <v>10</v>
      </c>
      <c r="B16" s="99" t="s">
        <v>25</v>
      </c>
      <c r="C16" s="179">
        <f>zał10!E16</f>
        <v>667</v>
      </c>
      <c r="D16" s="179">
        <f>zał11!E16</f>
        <v>83</v>
      </c>
      <c r="E16" s="179">
        <f>zał12!E16</f>
        <v>595</v>
      </c>
      <c r="F16" s="179">
        <f>zał13!E16</f>
        <v>1053</v>
      </c>
      <c r="G16" s="179">
        <f>zał14!E16</f>
        <v>1310</v>
      </c>
      <c r="H16" s="179">
        <f>zał15!E16</f>
        <v>23</v>
      </c>
      <c r="I16" s="179">
        <f>zał16!D16</f>
        <v>152</v>
      </c>
      <c r="J16" s="179">
        <f>zał17!D16</f>
        <v>99</v>
      </c>
      <c r="K16" s="180">
        <f t="shared" si="1"/>
        <v>3982</v>
      </c>
    </row>
    <row r="17" spans="1:11" s="102" customFormat="1" ht="18" customHeight="1">
      <c r="A17" s="98">
        <v>11</v>
      </c>
      <c r="B17" s="99" t="s">
        <v>26</v>
      </c>
      <c r="C17" s="179">
        <f>zał10!E17</f>
        <v>403</v>
      </c>
      <c r="D17" s="179">
        <f>zał11!E17</f>
        <v>1157</v>
      </c>
      <c r="E17" s="179">
        <f>zał12!E17</f>
        <v>130</v>
      </c>
      <c r="F17" s="179">
        <f>zał13!E17</f>
        <v>968</v>
      </c>
      <c r="G17" s="179">
        <f>zał14!E17</f>
        <v>637</v>
      </c>
      <c r="H17" s="179">
        <f>zał15!E17</f>
        <v>0</v>
      </c>
      <c r="I17" s="179">
        <f>zał16!D17</f>
        <v>136</v>
      </c>
      <c r="J17" s="179">
        <f>zał17!D17</f>
        <v>79</v>
      </c>
      <c r="K17" s="180">
        <f t="shared" si="1"/>
        <v>3510</v>
      </c>
    </row>
    <row r="18" spans="1:11" s="102" customFormat="1" ht="18" customHeight="1" thickBot="1">
      <c r="A18" s="100">
        <v>12</v>
      </c>
      <c r="B18" s="101" t="s">
        <v>27</v>
      </c>
      <c r="C18" s="181">
        <f>zał10!E18</f>
        <v>641</v>
      </c>
      <c r="D18" s="181">
        <f>zał11!E18</f>
        <v>512</v>
      </c>
      <c r="E18" s="181">
        <f>zał12!E18</f>
        <v>43</v>
      </c>
      <c r="F18" s="181">
        <f>zał13!E18</f>
        <v>10390</v>
      </c>
      <c r="G18" s="181">
        <f>zał14!E18</f>
        <v>762</v>
      </c>
      <c r="H18" s="181">
        <f>zał15!E18</f>
        <v>21</v>
      </c>
      <c r="I18" s="181">
        <f>zał16!D18</f>
        <v>298</v>
      </c>
      <c r="J18" s="181">
        <f>zał17!D18</f>
        <v>141</v>
      </c>
      <c r="K18" s="182">
        <f t="shared" si="1"/>
        <v>12808</v>
      </c>
    </row>
    <row r="21" spans="10:11" ht="15">
      <c r="J21" s="10"/>
      <c r="K21" s="10" t="s">
        <v>469</v>
      </c>
    </row>
    <row r="22" spans="1:11" ht="36.75" customHeight="1" thickBot="1">
      <c r="A22" s="254" t="s">
        <v>490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</row>
    <row r="23" spans="1:11" ht="135" customHeight="1" thickBot="1">
      <c r="A23" s="11" t="s">
        <v>0</v>
      </c>
      <c r="B23" s="12" t="s">
        <v>1</v>
      </c>
      <c r="C23" s="9" t="s">
        <v>49</v>
      </c>
      <c r="D23" s="9" t="s">
        <v>48</v>
      </c>
      <c r="E23" s="9" t="s">
        <v>47</v>
      </c>
      <c r="F23" s="9" t="s">
        <v>46</v>
      </c>
      <c r="G23" s="9" t="s">
        <v>45</v>
      </c>
      <c r="H23" s="9" t="s">
        <v>68</v>
      </c>
      <c r="I23" s="9" t="s">
        <v>71</v>
      </c>
      <c r="J23" s="9" t="s">
        <v>69</v>
      </c>
      <c r="K23" s="60" t="s">
        <v>70</v>
      </c>
    </row>
    <row r="24" spans="1:11" ht="15.75" thickBot="1">
      <c r="A24" s="75" t="s">
        <v>2</v>
      </c>
      <c r="B24" s="76" t="s">
        <v>3</v>
      </c>
      <c r="C24" s="76" t="s">
        <v>4</v>
      </c>
      <c r="D24" s="76" t="s">
        <v>5</v>
      </c>
      <c r="E24" s="76" t="s">
        <v>6</v>
      </c>
      <c r="F24" s="76" t="s">
        <v>7</v>
      </c>
      <c r="G24" s="76" t="s">
        <v>8</v>
      </c>
      <c r="H24" s="76" t="s">
        <v>9</v>
      </c>
      <c r="I24" s="76" t="s">
        <v>10</v>
      </c>
      <c r="J24" s="76" t="s">
        <v>15</v>
      </c>
      <c r="K24" s="77" t="s">
        <v>16</v>
      </c>
    </row>
    <row r="25" spans="1:11" s="102" customFormat="1" ht="18" customHeight="1" thickBot="1">
      <c r="A25" s="93"/>
      <c r="B25" s="94" t="s">
        <v>11</v>
      </c>
      <c r="C25" s="126">
        <v>56150</v>
      </c>
      <c r="D25" s="126">
        <v>28145</v>
      </c>
      <c r="E25" s="126">
        <v>25108</v>
      </c>
      <c r="F25" s="126">
        <v>25826</v>
      </c>
      <c r="G25" s="126">
        <v>103343</v>
      </c>
      <c r="H25" s="126">
        <v>15589</v>
      </c>
      <c r="I25" s="126">
        <v>63964</v>
      </c>
      <c r="J25" s="126">
        <v>28360</v>
      </c>
      <c r="K25" s="177">
        <v>346485</v>
      </c>
    </row>
    <row r="26" spans="1:11" s="102" customFormat="1" ht="18" customHeight="1" thickBot="1">
      <c r="A26" s="107"/>
      <c r="B26" s="104" t="s">
        <v>12</v>
      </c>
      <c r="C26" s="240">
        <f>SUM(C27:C38)</f>
        <v>1806</v>
      </c>
      <c r="D26" s="240">
        <f aca="true" t="shared" si="2" ref="D26:K26">SUM(D27:D38)</f>
        <v>1659</v>
      </c>
      <c r="E26" s="240">
        <f t="shared" si="2"/>
        <v>1164</v>
      </c>
      <c r="F26" s="240">
        <f t="shared" si="2"/>
        <v>11031</v>
      </c>
      <c r="G26" s="240">
        <f t="shared" si="2"/>
        <v>3702</v>
      </c>
      <c r="H26" s="240">
        <f t="shared" si="2"/>
        <v>239</v>
      </c>
      <c r="I26" s="240">
        <f t="shared" si="2"/>
        <v>1866</v>
      </c>
      <c r="J26" s="240">
        <f t="shared" si="2"/>
        <v>955</v>
      </c>
      <c r="K26" s="241">
        <f t="shared" si="2"/>
        <v>22422</v>
      </c>
    </row>
    <row r="27" spans="1:11" s="102" customFormat="1" ht="18" customHeight="1">
      <c r="A27" s="96">
        <v>1</v>
      </c>
      <c r="B27" s="97" t="s">
        <v>18</v>
      </c>
      <c r="C27" s="129">
        <f>zał10!G7</f>
        <v>187</v>
      </c>
      <c r="D27" s="129">
        <f>zał11!G7</f>
        <v>103</v>
      </c>
      <c r="E27" s="129">
        <f>zał12!G7</f>
        <v>170</v>
      </c>
      <c r="F27" s="129">
        <f>zał13!G7</f>
        <v>114</v>
      </c>
      <c r="G27" s="129">
        <f>zał14!G7</f>
        <v>840</v>
      </c>
      <c r="H27" s="129">
        <f>zał15!G7</f>
        <v>25</v>
      </c>
      <c r="I27" s="129">
        <f>zał16!D7</f>
        <v>250</v>
      </c>
      <c r="J27" s="129">
        <f>zał17!D7</f>
        <v>89</v>
      </c>
      <c r="K27" s="178">
        <f>SUM(C27:J27)</f>
        <v>1778</v>
      </c>
    </row>
    <row r="28" spans="1:11" s="102" customFormat="1" ht="18" customHeight="1">
      <c r="A28" s="98">
        <v>2</v>
      </c>
      <c r="B28" s="99" t="s">
        <v>19</v>
      </c>
      <c r="C28" s="133">
        <f>zał10!G8</f>
        <v>113</v>
      </c>
      <c r="D28" s="133">
        <f>zał11!G8</f>
        <v>8</v>
      </c>
      <c r="E28" s="133">
        <f>zał12!G8</f>
        <v>125</v>
      </c>
      <c r="F28" s="133">
        <f>zał13!G8</f>
        <v>17</v>
      </c>
      <c r="G28" s="133">
        <f>zał14!G8</f>
        <v>373</v>
      </c>
      <c r="H28" s="133">
        <f>zał15!G8</f>
        <v>37</v>
      </c>
      <c r="I28" s="133">
        <f>zał16!D8</f>
        <v>151</v>
      </c>
      <c r="J28" s="133">
        <f>zał17!D8</f>
        <v>88</v>
      </c>
      <c r="K28" s="242">
        <f aca="true" t="shared" si="3" ref="K28:K38">SUM(C28:J28)</f>
        <v>912</v>
      </c>
    </row>
    <row r="29" spans="1:11" s="102" customFormat="1" ht="18" customHeight="1">
      <c r="A29" s="98">
        <v>3</v>
      </c>
      <c r="B29" s="99" t="s">
        <v>20</v>
      </c>
      <c r="C29" s="133">
        <f>zał10!G9</f>
        <v>166</v>
      </c>
      <c r="D29" s="133">
        <f>zał11!G9</f>
        <v>5</v>
      </c>
      <c r="E29" s="133">
        <f>zał12!G9</f>
        <v>96</v>
      </c>
      <c r="F29" s="133">
        <f>zał13!G9</f>
        <v>5</v>
      </c>
      <c r="G29" s="133">
        <f>zał14!G9</f>
        <v>245</v>
      </c>
      <c r="H29" s="133">
        <f>zał15!G9</f>
        <v>30</v>
      </c>
      <c r="I29" s="133">
        <f>zał16!D9</f>
        <v>164</v>
      </c>
      <c r="J29" s="133">
        <f>zał17!D9</f>
        <v>5</v>
      </c>
      <c r="K29" s="242">
        <f t="shared" si="3"/>
        <v>716</v>
      </c>
    </row>
    <row r="30" spans="1:11" s="102" customFormat="1" ht="18" customHeight="1">
      <c r="A30" s="98">
        <v>4</v>
      </c>
      <c r="B30" s="99" t="s">
        <v>21</v>
      </c>
      <c r="C30" s="133">
        <f>zał10!G10</f>
        <v>211</v>
      </c>
      <c r="D30" s="133">
        <f>zał11!G10</f>
        <v>45</v>
      </c>
      <c r="E30" s="133">
        <f>zał12!G10</f>
        <v>152</v>
      </c>
      <c r="F30" s="133">
        <f>zał13!G10</f>
        <v>56</v>
      </c>
      <c r="G30" s="133">
        <f>zał14!G10</f>
        <v>294</v>
      </c>
      <c r="H30" s="133">
        <f>zał15!G10</f>
        <v>0</v>
      </c>
      <c r="I30" s="133">
        <f>zał16!D10</f>
        <v>140</v>
      </c>
      <c r="J30" s="133">
        <f>zał17!D10</f>
        <v>84</v>
      </c>
      <c r="K30" s="242">
        <f t="shared" si="3"/>
        <v>982</v>
      </c>
    </row>
    <row r="31" spans="1:11" s="102" customFormat="1" ht="18" customHeight="1">
      <c r="A31" s="98">
        <v>5</v>
      </c>
      <c r="B31" s="99" t="s">
        <v>22</v>
      </c>
      <c r="C31" s="133">
        <f>zał10!G11</f>
        <v>41</v>
      </c>
      <c r="D31" s="133">
        <f>zał11!G11</f>
        <v>63</v>
      </c>
      <c r="E31" s="133">
        <f>zał12!G11</f>
        <v>48</v>
      </c>
      <c r="F31" s="133">
        <f>zał13!G11</f>
        <v>60</v>
      </c>
      <c r="G31" s="133">
        <f>zał14!G11</f>
        <v>397</v>
      </c>
      <c r="H31" s="133">
        <f>zał15!G11</f>
        <v>41</v>
      </c>
      <c r="I31" s="133">
        <f>zał16!D11</f>
        <v>109</v>
      </c>
      <c r="J31" s="133">
        <f>zał17!D11</f>
        <v>67</v>
      </c>
      <c r="K31" s="242">
        <f t="shared" si="3"/>
        <v>826</v>
      </c>
    </row>
    <row r="32" spans="1:11" s="102" customFormat="1" ht="18" customHeight="1">
      <c r="A32" s="98">
        <v>6</v>
      </c>
      <c r="B32" s="99" t="s">
        <v>28</v>
      </c>
      <c r="C32" s="133">
        <f>zał10!G12</f>
        <v>117</v>
      </c>
      <c r="D32" s="133">
        <f>zał11!G12</f>
        <v>72</v>
      </c>
      <c r="E32" s="133">
        <f>zał12!G12</f>
        <v>24</v>
      </c>
      <c r="F32" s="133">
        <f>zał13!G12</f>
        <v>2</v>
      </c>
      <c r="G32" s="133">
        <f>zał14!G12</f>
        <v>151</v>
      </c>
      <c r="H32" s="133">
        <f>zał15!G12</f>
        <v>1</v>
      </c>
      <c r="I32" s="133">
        <f>zał16!D12</f>
        <v>214</v>
      </c>
      <c r="J32" s="133">
        <f>zał17!D12</f>
        <v>47</v>
      </c>
      <c r="K32" s="242">
        <f t="shared" si="3"/>
        <v>628</v>
      </c>
    </row>
    <row r="33" spans="1:11" s="102" customFormat="1" ht="18" customHeight="1">
      <c r="A33" s="98">
        <v>7</v>
      </c>
      <c r="B33" s="99" t="s">
        <v>23</v>
      </c>
      <c r="C33" s="133">
        <f>zał10!G13</f>
        <v>56</v>
      </c>
      <c r="D33" s="133">
        <f>zał11!G13</f>
        <v>68</v>
      </c>
      <c r="E33" s="133">
        <f>zał12!G13</f>
        <v>35</v>
      </c>
      <c r="F33" s="133">
        <f>zał13!G13</f>
        <v>2</v>
      </c>
      <c r="G33" s="133">
        <f>zał14!G13</f>
        <v>124</v>
      </c>
      <c r="H33" s="133">
        <f>zał15!G13</f>
        <v>20</v>
      </c>
      <c r="I33" s="133">
        <f>zał16!D13</f>
        <v>128</v>
      </c>
      <c r="J33" s="133">
        <f>zał17!D13</f>
        <v>91</v>
      </c>
      <c r="K33" s="242">
        <f t="shared" si="3"/>
        <v>524</v>
      </c>
    </row>
    <row r="34" spans="1:11" s="102" customFormat="1" ht="18" customHeight="1">
      <c r="A34" s="98">
        <v>8</v>
      </c>
      <c r="B34" s="99" t="s">
        <v>24</v>
      </c>
      <c r="C34" s="133">
        <f>zał10!G14</f>
        <v>120</v>
      </c>
      <c r="D34" s="133">
        <f>zał11!G14</f>
        <v>39</v>
      </c>
      <c r="E34" s="133">
        <f>zał12!G14</f>
        <v>9</v>
      </c>
      <c r="F34" s="133">
        <f>zał13!G14</f>
        <v>3</v>
      </c>
      <c r="G34" s="133">
        <f>zał14!G14</f>
        <v>348</v>
      </c>
      <c r="H34" s="133">
        <f>zał15!G14</f>
        <v>5</v>
      </c>
      <c r="I34" s="133">
        <f>zał16!D14</f>
        <v>38</v>
      </c>
      <c r="J34" s="133">
        <f>zał17!D14</f>
        <v>41</v>
      </c>
      <c r="K34" s="242">
        <f t="shared" si="3"/>
        <v>603</v>
      </c>
    </row>
    <row r="35" spans="1:11" s="102" customFormat="1" ht="18" customHeight="1">
      <c r="A35" s="98">
        <v>9</v>
      </c>
      <c r="B35" s="99" t="s">
        <v>495</v>
      </c>
      <c r="C35" s="133">
        <f>zał10!G15</f>
        <v>116</v>
      </c>
      <c r="D35" s="133">
        <f>zał11!G15</f>
        <v>14</v>
      </c>
      <c r="E35" s="133">
        <f>zał12!G15</f>
        <v>4</v>
      </c>
      <c r="F35" s="133">
        <f>zał13!G15</f>
        <v>18</v>
      </c>
      <c r="G35" s="133">
        <f>zał14!G15</f>
        <v>45</v>
      </c>
      <c r="H35" s="133">
        <f>zał15!G15</f>
        <v>3</v>
      </c>
      <c r="I35" s="133">
        <f>zał16!D15</f>
        <v>86</v>
      </c>
      <c r="J35" s="133">
        <f>zał17!D15</f>
        <v>124</v>
      </c>
      <c r="K35" s="242">
        <f t="shared" si="3"/>
        <v>410</v>
      </c>
    </row>
    <row r="36" spans="1:11" s="102" customFormat="1" ht="18" customHeight="1">
      <c r="A36" s="98">
        <v>10</v>
      </c>
      <c r="B36" s="99" t="s">
        <v>25</v>
      </c>
      <c r="C36" s="133">
        <f>zał10!G16</f>
        <v>178</v>
      </c>
      <c r="D36" s="133">
        <f>zał11!G16</f>
        <v>142</v>
      </c>
      <c r="E36" s="133">
        <f>zał12!G16</f>
        <v>405</v>
      </c>
      <c r="F36" s="133">
        <f>zał13!G16</f>
        <v>669</v>
      </c>
      <c r="G36" s="133">
        <f>zał14!G16</f>
        <v>486</v>
      </c>
      <c r="H36" s="133">
        <f>zał15!G16</f>
        <v>10</v>
      </c>
      <c r="I36" s="133">
        <f>zał16!D16</f>
        <v>152</v>
      </c>
      <c r="J36" s="133">
        <f>zał17!D16</f>
        <v>99</v>
      </c>
      <c r="K36" s="242">
        <f t="shared" si="3"/>
        <v>2141</v>
      </c>
    </row>
    <row r="37" spans="1:11" s="102" customFormat="1" ht="18" customHeight="1">
      <c r="A37" s="98">
        <v>11</v>
      </c>
      <c r="B37" s="99" t="s">
        <v>26</v>
      </c>
      <c r="C37" s="133">
        <f>zał10!G17</f>
        <v>109</v>
      </c>
      <c r="D37" s="133">
        <f>zał11!G17</f>
        <v>753</v>
      </c>
      <c r="E37" s="133">
        <f>zał12!G17</f>
        <v>70</v>
      </c>
      <c r="F37" s="133">
        <f>zał13!G17</f>
        <v>366</v>
      </c>
      <c r="G37" s="133">
        <f>zał14!G17</f>
        <v>132</v>
      </c>
      <c r="H37" s="133">
        <f>zał15!G17</f>
        <v>0</v>
      </c>
      <c r="I37" s="133">
        <f>zał16!D17</f>
        <v>136</v>
      </c>
      <c r="J37" s="133">
        <f>zał17!D17</f>
        <v>79</v>
      </c>
      <c r="K37" s="242">
        <f t="shared" si="3"/>
        <v>1645</v>
      </c>
    </row>
    <row r="38" spans="1:11" s="102" customFormat="1" ht="18" customHeight="1" thickBot="1">
      <c r="A38" s="100">
        <v>12</v>
      </c>
      <c r="B38" s="101" t="s">
        <v>27</v>
      </c>
      <c r="C38" s="137">
        <f>zał10!G18</f>
        <v>392</v>
      </c>
      <c r="D38" s="137">
        <f>zał11!G18</f>
        <v>347</v>
      </c>
      <c r="E38" s="137">
        <f>zał12!G18</f>
        <v>26</v>
      </c>
      <c r="F38" s="137">
        <f>zał13!G18</f>
        <v>9719</v>
      </c>
      <c r="G38" s="137">
        <f>zał14!G18</f>
        <v>267</v>
      </c>
      <c r="H38" s="137">
        <f>zał15!G18</f>
        <v>67</v>
      </c>
      <c r="I38" s="137">
        <f>zał16!D18</f>
        <v>298</v>
      </c>
      <c r="J38" s="137">
        <f>zał17!D18</f>
        <v>141</v>
      </c>
      <c r="K38" s="243">
        <f t="shared" si="3"/>
        <v>11257</v>
      </c>
    </row>
  </sheetData>
  <sheetProtection/>
  <mergeCells count="2">
    <mergeCell ref="A2:K2"/>
    <mergeCell ref="A22:K2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85" r:id="rId1"/>
  <rowBreaks count="1" manualBreakCount="1">
    <brk id="1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5.25390625" style="7" customWidth="1"/>
    <col min="2" max="2" width="31.00390625" style="7" customWidth="1"/>
    <col min="3" max="4" width="11.625" style="7" customWidth="1"/>
    <col min="5" max="5" width="12.875" style="7" customWidth="1"/>
    <col min="6" max="11" width="11.625" style="7" customWidth="1"/>
    <col min="12" max="16384" width="9.00390625" style="7" customWidth="1"/>
  </cols>
  <sheetData>
    <row r="1" spans="10:11" ht="15">
      <c r="J1" s="10"/>
      <c r="K1" s="10" t="s">
        <v>470</v>
      </c>
    </row>
    <row r="2" spans="1:11" ht="34.5" customHeight="1" thickBot="1">
      <c r="A2" s="253" t="s">
        <v>466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8.5" customHeight="1" thickBot="1">
      <c r="A3" s="11" t="s">
        <v>0</v>
      </c>
      <c r="B3" s="12" t="s">
        <v>1</v>
      </c>
      <c r="C3" s="9" t="s">
        <v>49</v>
      </c>
      <c r="D3" s="9" t="s">
        <v>48</v>
      </c>
      <c r="E3" s="9" t="s">
        <v>47</v>
      </c>
      <c r="F3" s="9" t="s">
        <v>46</v>
      </c>
      <c r="G3" s="9" t="s">
        <v>45</v>
      </c>
      <c r="H3" s="9" t="s">
        <v>68</v>
      </c>
      <c r="I3" s="9" t="s">
        <v>71</v>
      </c>
      <c r="J3" s="9" t="s">
        <v>69</v>
      </c>
      <c r="K3" s="60" t="s">
        <v>70</v>
      </c>
    </row>
    <row r="4" spans="1:11" ht="15.75" thickBo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15</v>
      </c>
      <c r="K4" s="77" t="s">
        <v>16</v>
      </c>
    </row>
    <row r="5" spans="1:11" s="102" customFormat="1" ht="18" customHeight="1" thickBot="1">
      <c r="A5" s="103"/>
      <c r="B5" s="104" t="s">
        <v>11</v>
      </c>
      <c r="C5" s="159">
        <f>zał10!$I$5</f>
        <v>2255.514037568168</v>
      </c>
      <c r="D5" s="159">
        <f>zał11!$I$5</f>
        <v>4474.777684147913</v>
      </c>
      <c r="E5" s="159">
        <f>zał12!$I$5</f>
        <v>6099.085506951259</v>
      </c>
      <c r="F5" s="159">
        <f>zał13!$I$5</f>
        <v>558.6850748084173</v>
      </c>
      <c r="G5" s="159">
        <f>zał14!$I$5</f>
        <v>5268.589895936011</v>
      </c>
      <c r="H5" s="159">
        <f>zał15!$I$5</f>
        <v>17946.928232337334</v>
      </c>
      <c r="I5" s="159">
        <f>zał16!$E$5</f>
        <v>17101.619661059347</v>
      </c>
      <c r="J5" s="159">
        <f>zał17!$E$5</f>
        <v>18143.529619181947</v>
      </c>
      <c r="K5" s="160">
        <f>zał1!$H$5</f>
        <v>5865.549893079996</v>
      </c>
    </row>
    <row r="6" spans="1:11" s="102" customFormat="1" ht="18" customHeight="1" thickBot="1">
      <c r="A6" s="95"/>
      <c r="B6" s="94" t="s">
        <v>12</v>
      </c>
      <c r="C6" s="161">
        <f>(zał8i9!C6/zał2i3!C6)*1000</f>
        <v>1956.0187903699352</v>
      </c>
      <c r="D6" s="161">
        <f>(zał8i9!D6/zał2i3!D6)*1000</f>
        <v>4000.947281713344</v>
      </c>
      <c r="E6" s="161">
        <f>(zał8i9!E6/zał2i3!E6)*1000</f>
        <v>5730.852444829077</v>
      </c>
      <c r="F6" s="161">
        <f>(zał8i9!F6/zał2i3!F6)*1000</f>
        <v>132.15555555555557</v>
      </c>
      <c r="G6" s="161">
        <f>(zał8i9!G6/zał2i3!G6)*1000</f>
        <v>4163.321620504341</v>
      </c>
      <c r="H6" s="161">
        <f>(zał8i9!H6/zał2i3!H6)*1000</f>
        <v>13867.72486772487</v>
      </c>
      <c r="I6" s="161">
        <f>(zał8i9!I6/zał2i3!I6)*1000</f>
        <v>15395.605573419081</v>
      </c>
      <c r="J6" s="161">
        <f>(zał8i9!J6/zał2i3!J6)*1000</f>
        <v>17129.842931937168</v>
      </c>
      <c r="K6" s="162">
        <f>(zał8i9!K6/zał2i3!K6)*1000</f>
        <v>3405.899983349059</v>
      </c>
    </row>
    <row r="7" spans="1:11" s="102" customFormat="1" ht="18" customHeight="1">
      <c r="A7" s="96">
        <v>1</v>
      </c>
      <c r="B7" s="97" t="s">
        <v>18</v>
      </c>
      <c r="C7" s="116">
        <f>(zał8i9!C7/zał2i3!C7)*1000</f>
        <v>2463.6690647482014</v>
      </c>
      <c r="D7" s="116">
        <f>(zał8i9!D7/zał2i3!D7)*1000</f>
        <v>4058.273381294964</v>
      </c>
      <c r="E7" s="116">
        <f>(zał8i9!E7/zał2i3!E7)*1000</f>
        <v>6094.510739856802</v>
      </c>
      <c r="F7" s="116">
        <f>(zał8i9!F7/zał2i3!F7)*1000</f>
        <v>705.8620689655172</v>
      </c>
      <c r="G7" s="116">
        <f>(zał8i9!G7/zał2i3!G7)*1000</f>
        <v>4738.366817887233</v>
      </c>
      <c r="H7" s="116">
        <f>(zał8i9!H7/zał2i3!H7)*1000</f>
        <v>12925.806451612903</v>
      </c>
      <c r="I7" s="116">
        <f>(zał8i9!I7/zał2i3!I7)*1000</f>
        <v>14077.2</v>
      </c>
      <c r="J7" s="116">
        <f>(zał8i9!J7/zał2i3!J7)*1000</f>
        <v>19359.550561797754</v>
      </c>
      <c r="K7" s="163">
        <f>(zał8i9!K7/zał2i3!K7)*1000</f>
        <v>5166.050744622173</v>
      </c>
    </row>
    <row r="8" spans="1:11" s="102" customFormat="1" ht="18" customHeight="1">
      <c r="A8" s="98">
        <v>2</v>
      </c>
      <c r="B8" s="99" t="s">
        <v>19</v>
      </c>
      <c r="C8" s="132">
        <f>(zał8i9!C8/zał2i3!C8)*1000</f>
        <v>1891.9354838709676</v>
      </c>
      <c r="D8" s="132">
        <f>(zał8i9!D8/zał2i3!D8)*1000</f>
        <v>11200</v>
      </c>
      <c r="E8" s="132">
        <f>(zał8i9!E8/zał2i3!E8)*1000</f>
        <v>5130.73593073593</v>
      </c>
      <c r="F8" s="132">
        <f>(zał8i9!F8/zał2i3!F8)*1000</f>
        <v>929.4871794871796</v>
      </c>
      <c r="G8" s="132">
        <f>(zał8i9!G8/zał2i3!G8)*1000</f>
        <v>4169.418386491558</v>
      </c>
      <c r="H8" s="132">
        <f>(zał8i9!H8/zał2i3!H8)*1000</f>
        <v>16788.46153846154</v>
      </c>
      <c r="I8" s="132">
        <f>(zał8i9!I8/zał2i3!I8)*1000</f>
        <v>17837.08609271523</v>
      </c>
      <c r="J8" s="132">
        <f>(zał8i9!J8/zał2i3!J8)*1000</f>
        <v>17873.863636363636</v>
      </c>
      <c r="K8" s="164">
        <f>(zał8i9!K8/zał2i3!K8)*1000</f>
        <v>5526.961271102284</v>
      </c>
    </row>
    <row r="9" spans="1:11" s="102" customFormat="1" ht="18" customHeight="1">
      <c r="A9" s="98">
        <v>3</v>
      </c>
      <c r="B9" s="99" t="s">
        <v>20</v>
      </c>
      <c r="C9" s="132">
        <f>(zał8i9!C9/zał2i3!C9)*1000</f>
        <v>1908.3333333333335</v>
      </c>
      <c r="D9" s="132">
        <f>(zał8i9!D9/zał2i3!D9)*1000</f>
        <v>5210</v>
      </c>
      <c r="E9" s="132">
        <f>(zał8i9!E9/zał2i3!E9)*1000</f>
        <v>5488</v>
      </c>
      <c r="F9" s="132">
        <f>(zał8i9!F9/zał2i3!F9)*1000</f>
        <v>666.2650602409637</v>
      </c>
      <c r="G9" s="132">
        <f>(zał8i9!G9/zał2i3!G9)*1000</f>
        <v>3845.7762557077626</v>
      </c>
      <c r="H9" s="132">
        <f>(zał8i9!H9/zał2i3!H9)*1000</f>
        <v>10355</v>
      </c>
      <c r="I9" s="132">
        <f>(zał8i9!I9/zał2i3!I9)*1000</f>
        <v>17778.658536585364</v>
      </c>
      <c r="J9" s="132">
        <f>(zał8i9!J9/zał2i3!J9)*1000</f>
        <v>18000</v>
      </c>
      <c r="K9" s="164">
        <f>(zał8i9!K9/zał2i3!K9)*1000</f>
        <v>4906.938527084602</v>
      </c>
    </row>
    <row r="10" spans="1:11" s="102" customFormat="1" ht="18" customHeight="1">
      <c r="A10" s="98">
        <v>4</v>
      </c>
      <c r="B10" s="99" t="s">
        <v>21</v>
      </c>
      <c r="C10" s="132">
        <f>(zał8i9!C10/zał2i3!C10)*1000</f>
        <v>2056.289978678038</v>
      </c>
      <c r="D10" s="132">
        <f>(zał8i9!D10/zał2i3!D10)*1000</f>
        <v>5983.333333333333</v>
      </c>
      <c r="E10" s="132">
        <f>(zał8i9!E10/zał2i3!E10)*1000</f>
        <v>4706.329113924051</v>
      </c>
      <c r="F10" s="132">
        <f>(zał8i9!F10/zał2i3!F10)*1000</f>
        <v>653.9007092198582</v>
      </c>
      <c r="G10" s="132">
        <f>(zał8i9!G10/zał2i3!G10)*1000</f>
        <v>4268.632371392723</v>
      </c>
      <c r="H10" s="165"/>
      <c r="I10" s="132">
        <f>(zał8i9!I10/zał2i3!I10)*1000</f>
        <v>17206.428571428572</v>
      </c>
      <c r="J10" s="132">
        <f>(zał8i9!J10/zał2i3!J10)*1000</f>
        <v>16453.571428571428</v>
      </c>
      <c r="K10" s="164">
        <f>(zał8i9!K10/zał2i3!K10)*1000</f>
        <v>4879.076923076924</v>
      </c>
    </row>
    <row r="11" spans="1:11" s="102" customFormat="1" ht="18" customHeight="1">
      <c r="A11" s="98">
        <v>5</v>
      </c>
      <c r="B11" s="99" t="s">
        <v>22</v>
      </c>
      <c r="C11" s="132">
        <f>(zał8i9!C11/zał2i3!C11)*1000</f>
        <v>1772.375690607735</v>
      </c>
      <c r="D11" s="132">
        <f>(zał8i9!D11/zał2i3!D11)*1000</f>
        <v>5675.675675675676</v>
      </c>
      <c r="E11" s="132">
        <f>(zał8i9!E11/zał2i3!E11)*1000</f>
        <v>6839.080459770115</v>
      </c>
      <c r="F11" s="132">
        <f>(zał8i9!F11/zał2i3!F11)*1000</f>
        <v>1316.4705882352944</v>
      </c>
      <c r="G11" s="132">
        <f>(zał8i9!G11/zał2i3!G11)*1000</f>
        <v>3079.5404814004373</v>
      </c>
      <c r="H11" s="132">
        <f>(zał8i9!H11/zał2i3!H11)*1000</f>
        <v>15314.285714285716</v>
      </c>
      <c r="I11" s="132">
        <f>(zał8i9!I11/zał2i3!I11)*1000</f>
        <v>16155.963302752294</v>
      </c>
      <c r="J11" s="132">
        <f>(zał8i9!J11/zał2i3!J11)*1000</f>
        <v>27229.850746268658</v>
      </c>
      <c r="K11" s="164">
        <f>(zał8i9!K11/zał2i3!K11)*1000</f>
        <v>5265.969954278248</v>
      </c>
    </row>
    <row r="12" spans="1:11" s="102" customFormat="1" ht="18" customHeight="1">
      <c r="A12" s="98">
        <v>6</v>
      </c>
      <c r="B12" s="99" t="s">
        <v>28</v>
      </c>
      <c r="C12" s="132">
        <f>(zał8i9!C12/zał2i3!C12)*1000</f>
        <v>1782.311320754717</v>
      </c>
      <c r="D12" s="132">
        <f>(zał8i9!D12/zał2i3!D12)*1000</f>
        <v>3629.3193717277486</v>
      </c>
      <c r="E12" s="132">
        <f>(zał8i9!E12/zał2i3!E12)*1000</f>
        <v>6074.698795180722</v>
      </c>
      <c r="F12" s="132">
        <f>(zał8i9!F12/zał2i3!F12)*1000</f>
        <v>897.3913043478261</v>
      </c>
      <c r="G12" s="132">
        <f>(zał8i9!G12/zał2i3!G12)*1000</f>
        <v>5172.348484848484</v>
      </c>
      <c r="H12" s="132">
        <f>(zał8i9!H12/zał2i3!H12)*1000</f>
        <v>21850</v>
      </c>
      <c r="I12" s="132">
        <f>(zał8i9!I12/zał2i3!I12)*1000</f>
        <v>17001.40186915888</v>
      </c>
      <c r="J12" s="132">
        <f>(zał8i9!J12/zał2i3!J12)*1000</f>
        <v>16634.042553191488</v>
      </c>
      <c r="K12" s="164">
        <f>(zał8i9!K12/zał2i3!K12)*1000</f>
        <v>5767.518703241894</v>
      </c>
    </row>
    <row r="13" spans="1:11" s="102" customFormat="1" ht="18" customHeight="1">
      <c r="A13" s="98">
        <v>7</v>
      </c>
      <c r="B13" s="99" t="s">
        <v>23</v>
      </c>
      <c r="C13" s="132">
        <f>(zał8i9!C13/zał2i3!C13)*1000</f>
        <v>2198.0582524271845</v>
      </c>
      <c r="D13" s="132">
        <f>(zał8i9!D13/zał2i3!D13)*1000</f>
        <v>3759.34065934066</v>
      </c>
      <c r="E13" s="132">
        <f>(zał8i9!E13/zał2i3!E13)*1000</f>
        <v>5525.663716814159</v>
      </c>
      <c r="F13" s="132">
        <f>(zał8i9!F13/zał2i3!F13)*1000</f>
        <v>1335.7142857142856</v>
      </c>
      <c r="G13" s="132">
        <f>(zał8i9!G13/zał2i3!G13)*1000</f>
        <v>3002.2388059701493</v>
      </c>
      <c r="H13" s="132">
        <f>(zał8i9!H13/zał2i3!H13)*1000</f>
        <v>6609.999999999999</v>
      </c>
      <c r="I13" s="132">
        <f>(zał8i9!I13/zał2i3!I13)*1000</f>
        <v>18226.5625</v>
      </c>
      <c r="J13" s="132">
        <f>(zał8i9!J13/zał2i3!J13)*1000</f>
        <v>18678.021978021978</v>
      </c>
      <c r="K13" s="164">
        <f>(zał8i9!K13/zał2i3!K13)*1000</f>
        <v>6015.095913261051</v>
      </c>
    </row>
    <row r="14" spans="1:11" s="102" customFormat="1" ht="18" customHeight="1">
      <c r="A14" s="98">
        <v>8</v>
      </c>
      <c r="B14" s="99" t="s">
        <v>24</v>
      </c>
      <c r="C14" s="132">
        <f>(zał8i9!C14/zał2i3!C14)*1000</f>
        <v>2303.405572755418</v>
      </c>
      <c r="D14" s="132">
        <f>(zał8i9!D14/zał2i3!D14)*1000</f>
        <v>4100</v>
      </c>
      <c r="E14" s="132">
        <f>(zał8i9!E14/zał2i3!E14)*1000</f>
        <v>4723.076923076923</v>
      </c>
      <c r="F14" s="132">
        <f>(zał8i9!F14/zał2i3!F14)*1000</f>
        <v>1033.3333333333335</v>
      </c>
      <c r="G14" s="132">
        <f>(zał8i9!G14/zał2i3!G14)*1000</f>
        <v>4998.488120950325</v>
      </c>
      <c r="H14" s="132">
        <f>(zał8i9!H14/zał2i3!H14)*1000</f>
        <v>28800</v>
      </c>
      <c r="I14" s="132">
        <f>(zał8i9!I14/zał2i3!I14)*1000</f>
        <v>15868.421052631578</v>
      </c>
      <c r="J14" s="132">
        <f>(zał8i9!J14/zał2i3!J14)*1000</f>
        <v>16973.170731707316</v>
      </c>
      <c r="K14" s="164">
        <f>(zał8i9!K14/zał2i3!K14)*1000</f>
        <v>4806.893004115227</v>
      </c>
    </row>
    <row r="15" spans="1:11" s="102" customFormat="1" ht="18" customHeight="1">
      <c r="A15" s="98">
        <v>9</v>
      </c>
      <c r="B15" s="99" t="s">
        <v>495</v>
      </c>
      <c r="C15" s="132">
        <f>(zał8i9!C15/zał2i3!C15)*1000</f>
        <v>2469.8689956331878</v>
      </c>
      <c r="D15" s="132">
        <f>(zał8i9!D15/zał2i3!D15)*1000</f>
        <v>3936.842105263158</v>
      </c>
      <c r="E15" s="132">
        <f>(zał8i9!E15/zał2i3!E15)*1000</f>
        <v>6932.467532467532</v>
      </c>
      <c r="F15" s="132">
        <f>(zał8i9!F15/zał2i3!F15)*1000</f>
        <v>773.6263736263736</v>
      </c>
      <c r="G15" s="132">
        <f>(zał8i9!G15/zał2i3!G15)*1000</f>
        <v>3816.3934426229507</v>
      </c>
      <c r="H15" s="165"/>
      <c r="I15" s="132">
        <f>(zał8i9!I15/zał2i3!I15)*1000</f>
        <v>19267.441860465115</v>
      </c>
      <c r="J15" s="132">
        <f>(zał8i9!J15/zał2i3!J15)*1000</f>
        <v>16637.09677419355</v>
      </c>
      <c r="K15" s="164">
        <f>(zał8i9!K15/zał2i3!K15)*1000</f>
        <v>6788.160919540231</v>
      </c>
    </row>
    <row r="16" spans="1:11" s="102" customFormat="1" ht="18" customHeight="1">
      <c r="A16" s="98">
        <v>10</v>
      </c>
      <c r="B16" s="99" t="s">
        <v>25</v>
      </c>
      <c r="C16" s="132">
        <f>(zał8i9!C16/zał2i3!C16)*1000</f>
        <v>1649.9250374812593</v>
      </c>
      <c r="D16" s="132">
        <f>(zał8i9!D16/zał2i3!D16)*1000</f>
        <v>14144.578313253012</v>
      </c>
      <c r="E16" s="132">
        <f>(zał8i9!E16/zał2i3!E16)*1000</f>
        <v>6231.596638655463</v>
      </c>
      <c r="F16" s="132">
        <f>(zał8i9!F16/zał2i3!F16)*1000</f>
        <v>144.25451092117757</v>
      </c>
      <c r="G16" s="132">
        <f>(zał8i9!G16/zał2i3!G16)*1000</f>
        <v>4480.763358778626</v>
      </c>
      <c r="H16" s="132">
        <f>(zał8i9!H16/zał2i3!H16)*1000</f>
        <v>9695.652173913042</v>
      </c>
      <c r="I16" s="132">
        <f>(zał8i9!I16/zał2i3!I16)*1000</f>
        <v>9601.315789473685</v>
      </c>
      <c r="J16" s="132">
        <f>(zał8i9!J16/zał2i3!J16)*1000</f>
        <v>12237.373737373737</v>
      </c>
      <c r="K16" s="164">
        <f>(zał8i9!K16/zał2i3!K16)*1000</f>
        <v>3741.310899045706</v>
      </c>
    </row>
    <row r="17" spans="1:11" s="102" customFormat="1" ht="18" customHeight="1">
      <c r="A17" s="98">
        <v>11</v>
      </c>
      <c r="B17" s="99" t="s">
        <v>26</v>
      </c>
      <c r="C17" s="132">
        <f>(zał8i9!C17/zał2i3!C17)*1000</f>
        <v>1694.2928039702233</v>
      </c>
      <c r="D17" s="132">
        <f>(zał8i9!D17/zał2i3!D17)*1000</f>
        <v>3395.592048401037</v>
      </c>
      <c r="E17" s="132">
        <f>(zał8i9!E17/zał2i3!E17)*1000</f>
        <v>5494.615384615385</v>
      </c>
      <c r="F17" s="132">
        <f>(zał8i9!F17/zał2i3!F17)*1000</f>
        <v>353.92561983471074</v>
      </c>
      <c r="G17" s="132">
        <f>(zał8i9!G17/zał2i3!G17)*1000</f>
        <v>4778.17896389325</v>
      </c>
      <c r="H17" s="165"/>
      <c r="I17" s="132">
        <f>(zał8i9!I17/zał2i3!I17)*1000</f>
        <v>17124.264705882353</v>
      </c>
      <c r="J17" s="132">
        <f>(zał8i9!J17/zał2i3!J17)*1000</f>
        <v>17491.139240506327</v>
      </c>
      <c r="K17" s="164">
        <f>(zał8i9!K17/zał2i3!K17)*1000</f>
        <v>3539.487179487179</v>
      </c>
    </row>
    <row r="18" spans="1:11" s="102" customFormat="1" ht="18" customHeight="1" thickBot="1">
      <c r="A18" s="100">
        <v>12</v>
      </c>
      <c r="B18" s="101" t="s">
        <v>27</v>
      </c>
      <c r="C18" s="136">
        <f>(zał8i9!C18/zał2i3!C18)*1000</f>
        <v>1499.531981279251</v>
      </c>
      <c r="D18" s="136">
        <f>(zał8i9!D18/zał2i3!D18)*1000</f>
        <v>3172.8515625</v>
      </c>
      <c r="E18" s="136">
        <f>(zał8i9!E18/zał2i3!E18)*1000</f>
        <v>5100.000000000001</v>
      </c>
      <c r="F18" s="136">
        <f>(zał8i9!F18/zał2i3!F18)*1000</f>
        <v>40.019249278152074</v>
      </c>
      <c r="G18" s="136">
        <f>(zał8i9!G18/zał2i3!G18)*1000</f>
        <v>3206.692913385827</v>
      </c>
      <c r="H18" s="136">
        <f>(zał8i9!H18/zał2i3!H18)*1000</f>
        <v>12876.190476190475</v>
      </c>
      <c r="I18" s="136">
        <f>(zał8i9!I18/zał2i3!I18)*1000</f>
        <v>11443.959731543626</v>
      </c>
      <c r="J18" s="136">
        <f>(zał8i9!J18/zał2i3!J18)*1000</f>
        <v>13708.510638297874</v>
      </c>
      <c r="K18" s="166">
        <f>(zał8i9!K18/zał2i3!K18)*1000</f>
        <v>880.5356027482823</v>
      </c>
    </row>
    <row r="21" spans="10:11" ht="15">
      <c r="J21" s="10"/>
      <c r="K21" s="10" t="s">
        <v>471</v>
      </c>
    </row>
    <row r="22" spans="1:11" ht="33.75" customHeight="1" thickBot="1">
      <c r="A22" s="253" t="s">
        <v>465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112.5" customHeight="1" thickBot="1">
      <c r="A23" s="11" t="s">
        <v>0</v>
      </c>
      <c r="B23" s="12" t="s">
        <v>1</v>
      </c>
      <c r="C23" s="9" t="s">
        <v>49</v>
      </c>
      <c r="D23" s="9" t="s">
        <v>48</v>
      </c>
      <c r="E23" s="9" t="s">
        <v>47</v>
      </c>
      <c r="F23" s="9" t="s">
        <v>46</v>
      </c>
      <c r="G23" s="9" t="s">
        <v>45</v>
      </c>
      <c r="H23" s="9" t="s">
        <v>68</v>
      </c>
      <c r="I23" s="9" t="s">
        <v>71</v>
      </c>
      <c r="J23" s="9" t="s">
        <v>69</v>
      </c>
      <c r="K23" s="60" t="s">
        <v>70</v>
      </c>
    </row>
    <row r="24" spans="1:11" ht="15.75" thickBot="1">
      <c r="A24" s="75" t="s">
        <v>2</v>
      </c>
      <c r="B24" s="76" t="s">
        <v>3</v>
      </c>
      <c r="C24" s="76" t="s">
        <v>4</v>
      </c>
      <c r="D24" s="76" t="s">
        <v>5</v>
      </c>
      <c r="E24" s="76" t="s">
        <v>6</v>
      </c>
      <c r="F24" s="76" t="s">
        <v>7</v>
      </c>
      <c r="G24" s="76" t="s">
        <v>8</v>
      </c>
      <c r="H24" s="76" t="s">
        <v>9</v>
      </c>
      <c r="I24" s="76" t="s">
        <v>10</v>
      </c>
      <c r="J24" s="76" t="s">
        <v>15</v>
      </c>
      <c r="K24" s="77" t="s">
        <v>16</v>
      </c>
    </row>
    <row r="25" spans="1:11" s="102" customFormat="1" ht="18" customHeight="1" thickBot="1">
      <c r="A25" s="93"/>
      <c r="B25" s="94" t="s">
        <v>11</v>
      </c>
      <c r="C25" s="114">
        <f>zał10!$J$5</f>
        <v>6761.8824577025825</v>
      </c>
      <c r="D25" s="114">
        <f>zał11!$J$5</f>
        <v>6414.93444661574</v>
      </c>
      <c r="E25" s="114">
        <f>zał12!$J$5</f>
        <v>13121.973076310342</v>
      </c>
      <c r="F25" s="114">
        <f>zał13!$J$5</f>
        <v>1422.7367768915042</v>
      </c>
      <c r="G25" s="114">
        <f>zał14!$J$5</f>
        <v>13085.392334265503</v>
      </c>
      <c r="H25" s="114">
        <f>zał15!$J$5</f>
        <v>8245.294759125023</v>
      </c>
      <c r="I25" s="114">
        <f>zał16!$E$5</f>
        <v>17101.619661059347</v>
      </c>
      <c r="J25" s="114">
        <f>zał17!$E$5</f>
        <v>18143.529619181947</v>
      </c>
      <c r="K25" s="115">
        <f>zał1!$I$5</f>
        <v>11589.812632581496</v>
      </c>
    </row>
    <row r="26" spans="1:11" s="102" customFormat="1" ht="18" customHeight="1" thickBot="1">
      <c r="A26" s="95"/>
      <c r="B26" s="94" t="s">
        <v>12</v>
      </c>
      <c r="C26" s="114">
        <f>(zał8i9!C6/zał2i3!C26)*1000</f>
        <v>5533.388704318936</v>
      </c>
      <c r="D26" s="114">
        <f>(zał8i9!D6/zał2i3!D26)*1000</f>
        <v>5855.515370705244</v>
      </c>
      <c r="E26" s="114">
        <f>(zał8i9!E6/zał2i3!E26)*1000</f>
        <v>11378.006872852231</v>
      </c>
      <c r="F26" s="114">
        <f>(zał8i9!F6/zał2i3!F26)*1000</f>
        <v>161.73511014413924</v>
      </c>
      <c r="G26" s="114">
        <f>(zał8i9!G6/zał2i3!G26)*1000</f>
        <v>10881.766612641815</v>
      </c>
      <c r="H26" s="114">
        <f>(zał8i9!H6/zał2i3!H26)*1000</f>
        <v>10966.527196652722</v>
      </c>
      <c r="I26" s="114">
        <f>(zał8i9!I6/zał2i3!I26)*1000</f>
        <v>15395.605573419081</v>
      </c>
      <c r="J26" s="114">
        <f>(zał8i9!J6/zał2i3!J26)*1000</f>
        <v>17129.842931937168</v>
      </c>
      <c r="K26" s="115">
        <f>(zał8i9!K6/zał2i3!K26)*1000</f>
        <v>5473.561680492373</v>
      </c>
    </row>
    <row r="27" spans="1:11" s="102" customFormat="1" ht="18" customHeight="1">
      <c r="A27" s="150">
        <v>1</v>
      </c>
      <c r="B27" s="151" t="s">
        <v>18</v>
      </c>
      <c r="C27" s="152">
        <f>(zał8i9!C7/zał2i3!C27)*1000</f>
        <v>10987.700534759357</v>
      </c>
      <c r="D27" s="152">
        <f>(zał8i9!D7/zał2i3!D27)*1000</f>
        <v>5476.699029126214</v>
      </c>
      <c r="E27" s="152">
        <f>(zał8i9!E7/zał2i3!E27)*1000</f>
        <v>15021.176470588236</v>
      </c>
      <c r="F27" s="152">
        <f>(zał8i9!F7/zał2i3!F27)*1000</f>
        <v>1795.6140350877192</v>
      </c>
      <c r="G27" s="152">
        <f>(zał8i9!G7/zał2i3!G27)*1000</f>
        <v>8703.92857142857</v>
      </c>
      <c r="H27" s="152">
        <f>(zał8i9!H7/zał2i3!H27)*1000</f>
        <v>32055.999999999996</v>
      </c>
      <c r="I27" s="152">
        <f>(zał8i9!I7/zał2i3!I27)*1000</f>
        <v>14077.2</v>
      </c>
      <c r="J27" s="152">
        <f>(zał8i9!J7/zał2i3!J27)*1000</f>
        <v>19359.550561797754</v>
      </c>
      <c r="K27" s="153">
        <f>(zał8i9!K7/zał2i3!K27)*1000</f>
        <v>10535.48931383577</v>
      </c>
    </row>
    <row r="28" spans="1:11" s="102" customFormat="1" ht="18" customHeight="1">
      <c r="A28" s="98">
        <v>2</v>
      </c>
      <c r="B28" s="99" t="s">
        <v>19</v>
      </c>
      <c r="C28" s="154">
        <f>(zał8i9!C8/zał2i3!C28)*1000</f>
        <v>6228.318584070796</v>
      </c>
      <c r="D28" s="154">
        <f>(zał8i9!D8/zał2i3!D28)*1000</f>
        <v>2800</v>
      </c>
      <c r="E28" s="154">
        <f>(zał8i9!E8/zał2i3!E28)*1000</f>
        <v>9481.6</v>
      </c>
      <c r="F28" s="154">
        <f>(zał8i9!F8/zał2i3!F28)*1000</f>
        <v>4264.705882352941</v>
      </c>
      <c r="G28" s="154">
        <f>(zał8i9!G8/zał2i3!G28)*1000</f>
        <v>11915.817694369973</v>
      </c>
      <c r="H28" s="154">
        <f>(zał8i9!H8/zał2i3!H28)*1000</f>
        <v>11797.297297297297</v>
      </c>
      <c r="I28" s="154">
        <f>(zał8i9!I8/zał2i3!I28)*1000</f>
        <v>17837.08609271523</v>
      </c>
      <c r="J28" s="154">
        <f>(zał8i9!J8/zał2i3!J28)*1000</f>
        <v>17873.863636363636</v>
      </c>
      <c r="K28" s="155">
        <f>(zał8i9!K8/zał2i3!K28)*1000</f>
        <v>12205.372807017544</v>
      </c>
    </row>
    <row r="29" spans="1:11" s="102" customFormat="1" ht="18" customHeight="1">
      <c r="A29" s="98">
        <v>3</v>
      </c>
      <c r="B29" s="99" t="s">
        <v>20</v>
      </c>
      <c r="C29" s="154">
        <f>(zał8i9!C9/zał2i3!C29)*1000</f>
        <v>4138.55421686747</v>
      </c>
      <c r="D29" s="154">
        <f>(zał8i9!D9/zał2i3!D29)*1000</f>
        <v>10420</v>
      </c>
      <c r="E29" s="154">
        <f>(zał8i9!E9/zał2i3!E29)*1000</f>
        <v>7145.833333333333</v>
      </c>
      <c r="F29" s="154">
        <f>(zał8i9!F9/zał2i3!F29)*1000</f>
        <v>11059.999999999998</v>
      </c>
      <c r="G29" s="154">
        <f>(zał8i9!G9/zał2i3!G29)*1000</f>
        <v>13750.61224489796</v>
      </c>
      <c r="H29" s="154">
        <f>(zał8i9!H9/zał2i3!H29)*1000</f>
        <v>6903.333333333333</v>
      </c>
      <c r="I29" s="154">
        <f>(zał8i9!I9/zał2i3!I29)*1000</f>
        <v>17778.658536585364</v>
      </c>
      <c r="J29" s="154">
        <f>(zał8i9!J9/zał2i3!J29)*1000</f>
        <v>18000</v>
      </c>
      <c r="K29" s="155">
        <f>(zał8i9!K9/zał2i3!K29)*1000</f>
        <v>11259.91620111732</v>
      </c>
    </row>
    <row r="30" spans="1:11" s="102" customFormat="1" ht="18" customHeight="1">
      <c r="A30" s="98">
        <v>4</v>
      </c>
      <c r="B30" s="99" t="s">
        <v>21</v>
      </c>
      <c r="C30" s="154">
        <f>(zał8i9!C10/zał2i3!C30)*1000</f>
        <v>4570.616113744076</v>
      </c>
      <c r="D30" s="154">
        <f>(zał8i9!D10/zał2i3!D30)*1000</f>
        <v>14360.000000000002</v>
      </c>
      <c r="E30" s="154">
        <f>(zał8i9!E10/zał2i3!E30)*1000</f>
        <v>12230.263157894737</v>
      </c>
      <c r="F30" s="154">
        <f>(zał8i9!F10/zał2i3!F30)*1000</f>
        <v>3292.857142857143</v>
      </c>
      <c r="G30" s="154">
        <f>(zał8i9!G10/zał2i3!G30)*1000</f>
        <v>11571.768707482994</v>
      </c>
      <c r="H30" s="156"/>
      <c r="I30" s="154">
        <f>(zał8i9!I10/zał2i3!I30)*1000</f>
        <v>17206.428571428572</v>
      </c>
      <c r="J30" s="154">
        <f>(zał8i9!J10/zał2i3!J30)*1000</f>
        <v>16453.571428571428</v>
      </c>
      <c r="K30" s="155">
        <f>(zał8i9!K10/zał2i3!K30)*1000</f>
        <v>11303.360488798373</v>
      </c>
    </row>
    <row r="31" spans="1:11" s="102" customFormat="1" ht="18" customHeight="1">
      <c r="A31" s="98">
        <v>5</v>
      </c>
      <c r="B31" s="99" t="s">
        <v>22</v>
      </c>
      <c r="C31" s="154">
        <f>(zał8i9!C11/zał2i3!C31)*1000</f>
        <v>7824.390243902439</v>
      </c>
      <c r="D31" s="154">
        <f>(zał8i9!D11/zał2i3!D31)*1000</f>
        <v>6666.666666666667</v>
      </c>
      <c r="E31" s="154">
        <f>(zał8i9!E11/zał2i3!E31)*1000</f>
        <v>12395.833333333334</v>
      </c>
      <c r="F31" s="154">
        <f>(zał8i9!F11/zał2i3!F31)*1000</f>
        <v>1865</v>
      </c>
      <c r="G31" s="154">
        <f>(zał8i9!G11/zał2i3!G31)*1000</f>
        <v>7089.92443324937</v>
      </c>
      <c r="H31" s="154">
        <f>(zał8i9!H11/zał2i3!H31)*1000</f>
        <v>5229.268292682927</v>
      </c>
      <c r="I31" s="154">
        <f>(zał8i9!I11/zał2i3!I31)*1000</f>
        <v>16155.963302752294</v>
      </c>
      <c r="J31" s="154">
        <f>(zał8i9!J11/zał2i3!J31)*1000</f>
        <v>27229.850746268658</v>
      </c>
      <c r="K31" s="155">
        <f>(zał8i9!K11/zał2i3!K31)*1000</f>
        <v>9760.532687651332</v>
      </c>
    </row>
    <row r="32" spans="1:11" s="102" customFormat="1" ht="18" customHeight="1">
      <c r="A32" s="98">
        <v>6</v>
      </c>
      <c r="B32" s="99" t="s">
        <v>28</v>
      </c>
      <c r="C32" s="154">
        <f>(zał8i9!C12/zał2i3!C32)*1000</f>
        <v>6458.974358974359</v>
      </c>
      <c r="D32" s="154">
        <f>(zał8i9!D12/zał2i3!D32)*1000</f>
        <v>9627.777777777777</v>
      </c>
      <c r="E32" s="154">
        <f>(zał8i9!E12/zał2i3!E32)*1000</f>
        <v>21008.333333333332</v>
      </c>
      <c r="F32" s="154">
        <f>(zał8i9!F12/zał2i3!F32)*1000</f>
        <v>51600</v>
      </c>
      <c r="G32" s="154">
        <f>(zał8i9!G12/zał2i3!G32)*1000</f>
        <v>18086.09271523179</v>
      </c>
      <c r="H32" s="154">
        <f>(zał8i9!H12/zał2i3!H32)*1000</f>
        <v>43700</v>
      </c>
      <c r="I32" s="154">
        <f>(zał8i9!I12/zał2i3!I32)*1000</f>
        <v>17001.40186915888</v>
      </c>
      <c r="J32" s="154">
        <f>(zał8i9!J12/zał2i3!J32)*1000</f>
        <v>16634.042553191488</v>
      </c>
      <c r="K32" s="155">
        <f>(zał8i9!K12/zał2i3!K32)*1000</f>
        <v>14731.05095541401</v>
      </c>
    </row>
    <row r="33" spans="1:11" s="102" customFormat="1" ht="18" customHeight="1">
      <c r="A33" s="98">
        <v>7</v>
      </c>
      <c r="B33" s="99" t="s">
        <v>23</v>
      </c>
      <c r="C33" s="154">
        <f>(zał8i9!C13/zał2i3!C33)*1000</f>
        <v>8085.714285714285</v>
      </c>
      <c r="D33" s="154">
        <f>(zał8i9!D13/zał2i3!D33)*1000</f>
        <v>5030.882352941177</v>
      </c>
      <c r="E33" s="154">
        <f>(zał8i9!E13/zał2i3!E33)*1000</f>
        <v>17840</v>
      </c>
      <c r="F33" s="154">
        <f>(zał8i9!F13/zał2i3!F33)*1000</f>
        <v>9350</v>
      </c>
      <c r="G33" s="154">
        <f>(zał8i9!G13/zał2i3!G33)*1000</f>
        <v>12977.41935483871</v>
      </c>
      <c r="H33" s="154">
        <f>(zał8i9!H13/zał2i3!H33)*1000</f>
        <v>6609.999999999999</v>
      </c>
      <c r="I33" s="154">
        <f>(zał8i9!I13/zał2i3!I33)*1000</f>
        <v>18226.5625</v>
      </c>
      <c r="J33" s="154">
        <f>(zał8i9!J13/zał2i3!J33)*1000</f>
        <v>18678.021978021978</v>
      </c>
      <c r="K33" s="155">
        <f>(zał8i9!K13/zał2i3!K33)*1000</f>
        <v>13763.54961832061</v>
      </c>
    </row>
    <row r="34" spans="1:11" s="102" customFormat="1" ht="18" customHeight="1">
      <c r="A34" s="98">
        <v>8</v>
      </c>
      <c r="B34" s="99" t="s">
        <v>24</v>
      </c>
      <c r="C34" s="154">
        <f>(zał8i9!C14/zał2i3!C34)*1000</f>
        <v>6200</v>
      </c>
      <c r="D34" s="154">
        <f>(zał8i9!D14/zał2i3!D34)*1000</f>
        <v>4415.384615384615</v>
      </c>
      <c r="E34" s="154">
        <f>(zał8i9!E14/zał2i3!E34)*1000</f>
        <v>6822.222222222222</v>
      </c>
      <c r="F34" s="154">
        <f>(zał8i9!F14/zał2i3!F34)*1000</f>
        <v>17566.666666666668</v>
      </c>
      <c r="G34" s="154">
        <f>(zał8i9!G14/zał2i3!G34)*1000</f>
        <v>6650.287356321839</v>
      </c>
      <c r="H34" s="154">
        <f>(zał8i9!H14/zał2i3!H34)*1000</f>
        <v>5760</v>
      </c>
      <c r="I34" s="154">
        <f>(zał8i9!I14/zał2i3!I34)*1000</f>
        <v>15868.421052631578</v>
      </c>
      <c r="J34" s="154">
        <f>(zał8i9!J14/zał2i3!J34)*1000</f>
        <v>16973.170731707316</v>
      </c>
      <c r="K34" s="155">
        <f>(zał8i9!K14/zał2i3!K34)*1000</f>
        <v>7748.424543946932</v>
      </c>
    </row>
    <row r="35" spans="1:11" s="102" customFormat="1" ht="18" customHeight="1">
      <c r="A35" s="98">
        <v>9</v>
      </c>
      <c r="B35" s="99" t="s">
        <v>495</v>
      </c>
      <c r="C35" s="154">
        <f>(zał8i9!C15/zał2i3!C35)*1000</f>
        <v>4875.862068965517</v>
      </c>
      <c r="D35" s="154">
        <f>(zał8i9!D15/zał2i3!D35)*1000</f>
        <v>5342.857142857142</v>
      </c>
      <c r="E35" s="154">
        <f>(zał8i9!E15/zał2i3!E35)*1000</f>
        <v>133450</v>
      </c>
      <c r="F35" s="154">
        <f>(zał8i9!F15/zał2i3!F35)*1000</f>
        <v>3911.1111111111113</v>
      </c>
      <c r="G35" s="154">
        <f>(zał8i9!G15/zał2i3!G35)*1000</f>
        <v>20693.333333333336</v>
      </c>
      <c r="H35" s="154">
        <f>(zał8i9!H15/zał2i3!H35)*1000</f>
        <v>3300.0000000000005</v>
      </c>
      <c r="I35" s="154">
        <f>(zał8i9!I15/zał2i3!I35)*1000</f>
        <v>19267.441860465115</v>
      </c>
      <c r="J35" s="154">
        <f>(zał8i9!J15/zał2i3!J35)*1000</f>
        <v>16637.09677419355</v>
      </c>
      <c r="K35" s="155">
        <f>(zał8i9!K15/zał2i3!K35)*1000</f>
        <v>14404.146341463416</v>
      </c>
    </row>
    <row r="36" spans="1:11" s="102" customFormat="1" ht="18" customHeight="1">
      <c r="A36" s="98">
        <v>10</v>
      </c>
      <c r="B36" s="99" t="s">
        <v>25</v>
      </c>
      <c r="C36" s="154">
        <f>(zał8i9!C16/zał2i3!C36)*1000</f>
        <v>6182.5842696629215</v>
      </c>
      <c r="D36" s="154">
        <f>(zał8i9!D16/zał2i3!D36)*1000</f>
        <v>8267.605633802816</v>
      </c>
      <c r="E36" s="154">
        <f>(zał8i9!E16/zał2i3!E36)*1000</f>
        <v>9155.061728395061</v>
      </c>
      <c r="F36" s="154">
        <f>(zał8i9!F16/zał2i3!F36)*1000</f>
        <v>227.05530642750375</v>
      </c>
      <c r="G36" s="154">
        <f>(zał8i9!G16/zał2i3!G36)*1000</f>
        <v>12077.777777777777</v>
      </c>
      <c r="H36" s="154">
        <f>(zał8i9!H16/zał2i3!H36)*1000</f>
        <v>22300</v>
      </c>
      <c r="I36" s="154">
        <f>(zał8i9!I16/zał2i3!I36)*1000</f>
        <v>9601.315789473685</v>
      </c>
      <c r="J36" s="154">
        <f>(zał8i9!J16/zał2i3!J36)*1000</f>
        <v>12237.373737373737</v>
      </c>
      <c r="K36" s="155">
        <f>(zał8i9!K16/zał2i3!K36)*1000</f>
        <v>6958.383932741709</v>
      </c>
    </row>
    <row r="37" spans="1:11" s="102" customFormat="1" ht="18" customHeight="1">
      <c r="A37" s="98">
        <v>11</v>
      </c>
      <c r="B37" s="99" t="s">
        <v>26</v>
      </c>
      <c r="C37" s="154">
        <f>(zał8i9!C17/zał2i3!C37)*1000</f>
        <v>6264.220183486239</v>
      </c>
      <c r="D37" s="154">
        <f>(zał8i9!D17/zał2i3!D37)*1000</f>
        <v>5217.397078353254</v>
      </c>
      <c r="E37" s="154">
        <f>(zał8i9!E17/zał2i3!E37)*1000</f>
        <v>10204.285714285714</v>
      </c>
      <c r="F37" s="154">
        <f>(zał8i9!F17/zał2i3!F37)*1000</f>
        <v>936.0655737704918</v>
      </c>
      <c r="G37" s="154">
        <f>(zał8i9!G17/zał2i3!G37)*1000</f>
        <v>23058.333333333332</v>
      </c>
      <c r="H37" s="156"/>
      <c r="I37" s="154">
        <f>(zał8i9!I17/zał2i3!I37)*1000</f>
        <v>17124.264705882353</v>
      </c>
      <c r="J37" s="154">
        <f>(zał8i9!J17/zał2i3!J37)*1000</f>
        <v>17491.139240506327</v>
      </c>
      <c r="K37" s="155">
        <f>(zał8i9!K17/zał2i3!K37)*1000</f>
        <v>7552.340425531914</v>
      </c>
    </row>
    <row r="38" spans="1:11" s="102" customFormat="1" ht="18" customHeight="1" thickBot="1">
      <c r="A38" s="100">
        <v>12</v>
      </c>
      <c r="B38" s="101" t="s">
        <v>27</v>
      </c>
      <c r="C38" s="157">
        <f>(zał8i9!C18/zał2i3!C38)*1000</f>
        <v>2452.0408163265306</v>
      </c>
      <c r="D38" s="157">
        <f>(zał8i9!D18/zał2i3!D38)*1000</f>
        <v>4681.556195965418</v>
      </c>
      <c r="E38" s="157">
        <f>(zał8i9!E18/zał2i3!E38)*1000</f>
        <v>8434.615384615387</v>
      </c>
      <c r="F38" s="157">
        <f>(zał8i9!F18/zał2i3!F38)*1000</f>
        <v>42.78217923654697</v>
      </c>
      <c r="G38" s="157">
        <f>(zał8i9!G18/zał2i3!G38)*1000</f>
        <v>9151.685393258427</v>
      </c>
      <c r="H38" s="157">
        <f>(zał8i9!H18/zał2i3!H38)*1000</f>
        <v>4035.820895522388</v>
      </c>
      <c r="I38" s="157">
        <f>(zał8i9!I18/zał2i3!I38)*1000</f>
        <v>11443.959731543626</v>
      </c>
      <c r="J38" s="157">
        <f>(zał8i9!J18/zał2i3!J38)*1000</f>
        <v>13708.510638297874</v>
      </c>
      <c r="K38" s="158">
        <f>(zał8i9!K18/zał2i3!K38)*1000</f>
        <v>1001.8566225459713</v>
      </c>
    </row>
  </sheetData>
  <sheetProtection/>
  <mergeCells count="2">
    <mergeCell ref="A2:K2"/>
    <mergeCell ref="A22:K2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85" r:id="rId1"/>
  <rowBreaks count="2" manualBreakCount="2">
    <brk id="19" max="10" man="1"/>
    <brk id="5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875" style="7" customWidth="1"/>
    <col min="2" max="2" width="32.00390625" style="7" customWidth="1"/>
    <col min="3" max="11" width="10.625" style="7" customWidth="1"/>
    <col min="12" max="16384" width="9.00390625" style="7" customWidth="1"/>
  </cols>
  <sheetData>
    <row r="1" spans="10:11" ht="15">
      <c r="J1" s="10"/>
      <c r="K1" s="10" t="s">
        <v>472</v>
      </c>
    </row>
    <row r="2" spans="1:11" ht="47.25" customHeight="1" thickBot="1">
      <c r="A2" s="253" t="s">
        <v>491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31.25" thickBot="1">
      <c r="A3" s="11" t="s">
        <v>0</v>
      </c>
      <c r="B3" s="12" t="s">
        <v>1</v>
      </c>
      <c r="C3" s="9" t="s">
        <v>49</v>
      </c>
      <c r="D3" s="9" t="s">
        <v>48</v>
      </c>
      <c r="E3" s="9" t="s">
        <v>47</v>
      </c>
      <c r="F3" s="9" t="s">
        <v>46</v>
      </c>
      <c r="G3" s="9" t="s">
        <v>45</v>
      </c>
      <c r="H3" s="9" t="s">
        <v>68</v>
      </c>
      <c r="I3" s="9" t="s">
        <v>71</v>
      </c>
      <c r="J3" s="9" t="s">
        <v>69</v>
      </c>
      <c r="K3" s="60" t="s">
        <v>70</v>
      </c>
    </row>
    <row r="4" spans="1:11" ht="15.75" thickBot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91" t="s">
        <v>7</v>
      </c>
      <c r="G4" s="91" t="s">
        <v>8</v>
      </c>
      <c r="H4" s="91" t="s">
        <v>9</v>
      </c>
      <c r="I4" s="91" t="s">
        <v>10</v>
      </c>
      <c r="J4" s="91" t="s">
        <v>15</v>
      </c>
      <c r="K4" s="92" t="s">
        <v>16</v>
      </c>
    </row>
    <row r="5" spans="1:11" ht="18" customHeight="1" thickBot="1">
      <c r="A5" s="61"/>
      <c r="B5" s="14" t="s">
        <v>11</v>
      </c>
      <c r="C5" s="72">
        <f>zał10!$E$5/zał1!$D$5</f>
        <v>0.24587802940007947</v>
      </c>
      <c r="D5" s="72">
        <f>zał11!$E$5/zał1!$D$5</f>
        <v>0.05893453925074201</v>
      </c>
      <c r="E5" s="72">
        <f>zał12!$E$5/zał1!$D$5</f>
        <v>0.07890316436467316</v>
      </c>
      <c r="F5" s="72">
        <f>zał13!$E$5/zał1!$D$5</f>
        <v>0.09606440907709926</v>
      </c>
      <c r="G5" s="72">
        <f>zał14!$E$5/zał1!$D$5</f>
        <v>0.37490505737455887</v>
      </c>
      <c r="H5" s="72">
        <f>zał15!$E$5/zał1!$D$5</f>
        <v>0.01046121666783519</v>
      </c>
      <c r="I5" s="72">
        <f>zał16!$D$5/zał1!$D$5</f>
        <v>0.09342938605716422</v>
      </c>
      <c r="J5" s="72">
        <f>zał17!$D$5/zał1!$D$5</f>
        <v>0.04142419780784781</v>
      </c>
      <c r="K5" s="73">
        <v>1</v>
      </c>
    </row>
    <row r="6" spans="1:11" ht="18" customHeight="1" thickBot="1">
      <c r="A6" s="62"/>
      <c r="B6" s="63" t="s">
        <v>12</v>
      </c>
      <c r="C6" s="64">
        <f>zał2i3!C6/zał2i3!$K6</f>
        <v>0.141782760725981</v>
      </c>
      <c r="D6" s="64">
        <f>zał2i3!D6/zał2i3!$K6</f>
        <v>0.06738080701559639</v>
      </c>
      <c r="E6" s="64">
        <f>zał2i3!E6/zał2i3!$K6</f>
        <v>0.06413387356385636</v>
      </c>
      <c r="F6" s="64">
        <f>zał2i3!F6/zał2i3!$K6</f>
        <v>0.37464616750846425</v>
      </c>
      <c r="G6" s="64">
        <f>zał2i3!G6/zał2i3!$K6</f>
        <v>0.2685241716156963</v>
      </c>
      <c r="H6" s="64">
        <f>zał2i3!H6/zał2i3!$K6</f>
        <v>0.0052450463451184995</v>
      </c>
      <c r="I6" s="64">
        <f>zał2i3!I6/zał2i3!$K6</f>
        <v>0.051784425820058835</v>
      </c>
      <c r="J6" s="64">
        <f>zał2i3!J6/zał2i3!$K6</f>
        <v>0.026502747405228396</v>
      </c>
      <c r="K6" s="65">
        <f>zał2i3!K6/zał2i3!$K6</f>
        <v>1</v>
      </c>
    </row>
    <row r="7" spans="1:11" ht="18" customHeight="1">
      <c r="A7" s="18">
        <v>1</v>
      </c>
      <c r="B7" s="19" t="s">
        <v>18</v>
      </c>
      <c r="C7" s="66">
        <f>zał2i3!C7/zał2i3!$K7</f>
        <v>0.23000551571980143</v>
      </c>
      <c r="D7" s="66">
        <f>zał2i3!D7/zał2i3!$K7</f>
        <v>0.0383342526199669</v>
      </c>
      <c r="E7" s="66">
        <f>zał2i3!E7/zał2i3!$K7</f>
        <v>0.11555432984004413</v>
      </c>
      <c r="F7" s="66">
        <f>zał2i3!F7/zał2i3!$K7</f>
        <v>0.07997793712079426</v>
      </c>
      <c r="G7" s="66">
        <f>zał2i3!G7/zał2i3!$K7</f>
        <v>0.4255377826806398</v>
      </c>
      <c r="H7" s="66">
        <f>zał2i3!H7/zał2i3!$K7</f>
        <v>0.01709873138444567</v>
      </c>
      <c r="I7" s="66">
        <f>zał2i3!I7/zał2i3!$K7</f>
        <v>0.06894649751792609</v>
      </c>
      <c r="J7" s="66">
        <f>zał2i3!J7/zał2i3!$K7</f>
        <v>0.024544953116381687</v>
      </c>
      <c r="K7" s="67">
        <f>zał2i3!K7/zał2i3!$K7</f>
        <v>1</v>
      </c>
    </row>
    <row r="8" spans="1:11" ht="18" customHeight="1">
      <c r="A8" s="23">
        <v>2</v>
      </c>
      <c r="B8" s="24" t="s">
        <v>19</v>
      </c>
      <c r="C8" s="68">
        <f>zał2i3!C8/zał2i3!$K8</f>
        <v>0.18470705064548162</v>
      </c>
      <c r="D8" s="68">
        <f>zał2i3!D8/zał2i3!$K8</f>
        <v>0.0009930486593843098</v>
      </c>
      <c r="E8" s="68">
        <f>zał2i3!E8/zał2i3!$K8</f>
        <v>0.11469712015888779</v>
      </c>
      <c r="F8" s="68">
        <f>zał2i3!F8/zał2i3!$K8</f>
        <v>0.038728897715988087</v>
      </c>
      <c r="G8" s="68">
        <f>zał2i3!G8/zał2i3!$K8</f>
        <v>0.5292949354518371</v>
      </c>
      <c r="H8" s="68">
        <f>zał2i3!H8/zał2i3!$K8</f>
        <v>0.012909632571996028</v>
      </c>
      <c r="I8" s="68">
        <f>zał2i3!I8/zał2i3!$K8</f>
        <v>0.0749751737835154</v>
      </c>
      <c r="J8" s="68">
        <f>zał2i3!J8/zał2i3!$K8</f>
        <v>0.04369414101290963</v>
      </c>
      <c r="K8" s="69">
        <f>zał2i3!K8/zał2i3!$K8</f>
        <v>1</v>
      </c>
    </row>
    <row r="9" spans="1:11" ht="18" customHeight="1">
      <c r="A9" s="23">
        <v>3</v>
      </c>
      <c r="B9" s="24" t="s">
        <v>20</v>
      </c>
      <c r="C9" s="68">
        <f>zał2i3!C9/zał2i3!$K9</f>
        <v>0.21911138161898966</v>
      </c>
      <c r="D9" s="68">
        <f>zał2i3!D9/zał2i3!$K9</f>
        <v>0.006086427267194157</v>
      </c>
      <c r="E9" s="68">
        <f>zał2i3!E9/zał2i3!$K9</f>
        <v>0.07608034083992696</v>
      </c>
      <c r="F9" s="68">
        <f>zał2i3!F9/zał2i3!$K9</f>
        <v>0.0505173463177115</v>
      </c>
      <c r="G9" s="68">
        <f>zał2i3!G9/zał2i3!$K9</f>
        <v>0.5331710286062081</v>
      </c>
      <c r="H9" s="68">
        <f>zał2i3!H9/zał2i3!$K9</f>
        <v>0.012172854534388313</v>
      </c>
      <c r="I9" s="68">
        <f>zał2i3!I9/zał2i3!$K9</f>
        <v>0.09981740718198417</v>
      </c>
      <c r="J9" s="68">
        <f>zał2i3!J9/zał2i3!$K9</f>
        <v>0.0030432136335970784</v>
      </c>
      <c r="K9" s="69">
        <f>zał2i3!K9/zał2i3!$K9</f>
        <v>1</v>
      </c>
    </row>
    <row r="10" spans="1:11" ht="18" customHeight="1">
      <c r="A10" s="23">
        <v>4</v>
      </c>
      <c r="B10" s="24" t="s">
        <v>21</v>
      </c>
      <c r="C10" s="68">
        <f>zał2i3!C10/zał2i3!$K10</f>
        <v>0.20615384615384616</v>
      </c>
      <c r="D10" s="68">
        <f>zał2i3!D10/zał2i3!$K10</f>
        <v>0.047472527472527476</v>
      </c>
      <c r="E10" s="68">
        <f>zał2i3!E10/zał2i3!$K10</f>
        <v>0.17362637362637362</v>
      </c>
      <c r="F10" s="68">
        <f>zał2i3!F10/zał2i3!$K10</f>
        <v>0.12395604395604395</v>
      </c>
      <c r="G10" s="68">
        <f>zał2i3!G10/zał2i3!$K10</f>
        <v>0.35032967032967033</v>
      </c>
      <c r="H10" s="68">
        <f>zał2i3!H10/zał2i3!$K10</f>
        <v>0</v>
      </c>
      <c r="I10" s="68">
        <f>zał2i3!I10/zał2i3!$K10</f>
        <v>0.06153846153846154</v>
      </c>
      <c r="J10" s="68">
        <f>zał2i3!J10/zał2i3!$K10</f>
        <v>0.036923076923076927</v>
      </c>
      <c r="K10" s="69">
        <f>zał2i3!K10/zał2i3!$K10</f>
        <v>1</v>
      </c>
    </row>
    <row r="11" spans="1:11" ht="18" customHeight="1">
      <c r="A11" s="23">
        <v>5</v>
      </c>
      <c r="B11" s="24" t="s">
        <v>22</v>
      </c>
      <c r="C11" s="68">
        <f>zał2i3!C11/zał2i3!$K11</f>
        <v>0.11822338340953625</v>
      </c>
      <c r="D11" s="68">
        <f>zał2i3!D11/zał2i3!$K11</f>
        <v>0.048334421946440234</v>
      </c>
      <c r="E11" s="68">
        <f>zał2i3!E11/zał2i3!$K11</f>
        <v>0.05682560418027433</v>
      </c>
      <c r="F11" s="68">
        <f>zał2i3!F11/zał2i3!$K11</f>
        <v>0.05551926845199216</v>
      </c>
      <c r="G11" s="68">
        <f>zał2i3!G11/zał2i3!$K11</f>
        <v>0.596995427824951</v>
      </c>
      <c r="H11" s="68">
        <f>zał2i3!H11/zał2i3!$K11</f>
        <v>0.009144350097975179</v>
      </c>
      <c r="I11" s="68">
        <f>zał2i3!I11/zał2i3!$K11</f>
        <v>0.07119529719137818</v>
      </c>
      <c r="J11" s="68">
        <f>zał2i3!J11/zał2i3!$K11</f>
        <v>0.043762246897452645</v>
      </c>
      <c r="K11" s="69">
        <f>zał2i3!K11/zał2i3!$K11</f>
        <v>1</v>
      </c>
    </row>
    <row r="12" spans="1:11" ht="18" customHeight="1">
      <c r="A12" s="23">
        <v>6</v>
      </c>
      <c r="B12" s="24" t="s">
        <v>28</v>
      </c>
      <c r="C12" s="68">
        <f>zał2i3!C12/zał2i3!$K12</f>
        <v>0.26433915211970077</v>
      </c>
      <c r="D12" s="68">
        <f>zał2i3!D12/zał2i3!$K12</f>
        <v>0.11907730673316708</v>
      </c>
      <c r="E12" s="68">
        <f>zał2i3!E12/zał2i3!$K12</f>
        <v>0.051745635910224436</v>
      </c>
      <c r="F12" s="68">
        <f>zał2i3!F12/zał2i3!$K12</f>
        <v>0.07169576059850374</v>
      </c>
      <c r="G12" s="68">
        <f>zał2i3!G12/zał2i3!$K12</f>
        <v>0.32917705735660846</v>
      </c>
      <c r="H12" s="68">
        <f>zał2i3!H12/zał2i3!$K12</f>
        <v>0.0012468827930174563</v>
      </c>
      <c r="I12" s="68">
        <f>zał2i3!I12/zał2i3!$K12</f>
        <v>0.13341645885286782</v>
      </c>
      <c r="J12" s="68">
        <f>zał2i3!J12/zał2i3!$K12</f>
        <v>0.029301745635910224</v>
      </c>
      <c r="K12" s="69">
        <f>zał2i3!K12/zał2i3!$K12</f>
        <v>1</v>
      </c>
    </row>
    <row r="13" spans="1:11" ht="18" customHeight="1">
      <c r="A13" s="23">
        <v>7</v>
      </c>
      <c r="B13" s="24" t="s">
        <v>23</v>
      </c>
      <c r="C13" s="68">
        <f>zał2i3!C13/zał2i3!$K13</f>
        <v>0.17180984153461218</v>
      </c>
      <c r="D13" s="68">
        <f>zał2i3!D13/zał2i3!$K13</f>
        <v>0.07589658048373644</v>
      </c>
      <c r="E13" s="68">
        <f>zał2i3!E13/zał2i3!$K13</f>
        <v>0.09424520433694746</v>
      </c>
      <c r="F13" s="68">
        <f>zał2i3!F13/zał2i3!$K13</f>
        <v>0.011676396997497914</v>
      </c>
      <c r="G13" s="68">
        <f>zał2i3!G13/zał2i3!$K13</f>
        <v>0.4470391993327773</v>
      </c>
      <c r="H13" s="68">
        <f>zał2i3!H13/zał2i3!$K13</f>
        <v>0.016680567139282735</v>
      </c>
      <c r="I13" s="68">
        <f>zał2i3!I13/zał2i3!$K13</f>
        <v>0.1067556296914095</v>
      </c>
      <c r="J13" s="68">
        <f>zał2i3!J13/zał2i3!$K13</f>
        <v>0.07589658048373644</v>
      </c>
      <c r="K13" s="69">
        <f>zał2i3!K13/zał2i3!$K13</f>
        <v>1</v>
      </c>
    </row>
    <row r="14" spans="1:11" ht="18" customHeight="1">
      <c r="A14" s="23">
        <v>8</v>
      </c>
      <c r="B14" s="24" t="s">
        <v>24</v>
      </c>
      <c r="C14" s="68">
        <f>zał2i3!C14/zał2i3!$K14</f>
        <v>0.3323045267489712</v>
      </c>
      <c r="D14" s="68">
        <f>zał2i3!D14/zał2i3!$K14</f>
        <v>0.043209876543209874</v>
      </c>
      <c r="E14" s="68">
        <f>zał2i3!E14/zał2i3!$K14</f>
        <v>0.013374485596707819</v>
      </c>
      <c r="F14" s="68">
        <f>zał2i3!F14/zał2i3!$K14</f>
        <v>0.05246913580246913</v>
      </c>
      <c r="G14" s="68">
        <f>zał2i3!G14/zał2i3!$K14</f>
        <v>0.4763374485596708</v>
      </c>
      <c r="H14" s="68">
        <f>zał2i3!H14/zał2i3!$K14</f>
        <v>0.00102880658436214</v>
      </c>
      <c r="I14" s="68">
        <f>zał2i3!I14/zał2i3!$K14</f>
        <v>0.03909465020576132</v>
      </c>
      <c r="J14" s="68">
        <f>zał2i3!J14/zał2i3!$K14</f>
        <v>0.04218106995884774</v>
      </c>
      <c r="K14" s="69">
        <f>zał2i3!K14/zał2i3!$K14</f>
        <v>1</v>
      </c>
    </row>
    <row r="15" spans="1:11" ht="18" customHeight="1">
      <c r="A15" s="23">
        <v>9</v>
      </c>
      <c r="B15" s="99" t="s">
        <v>495</v>
      </c>
      <c r="C15" s="68">
        <f>zał2i3!C15/zał2i3!$K15</f>
        <v>0.2632183908045977</v>
      </c>
      <c r="D15" s="68">
        <f>zał2i3!D15/zał2i3!$K15</f>
        <v>0.021839080459770115</v>
      </c>
      <c r="E15" s="68">
        <f>zał2i3!E15/zał2i3!$K15</f>
        <v>0.08850574712643679</v>
      </c>
      <c r="F15" s="68">
        <f>zał2i3!F15/zał2i3!$K15</f>
        <v>0.10459770114942529</v>
      </c>
      <c r="G15" s="68">
        <f>zał2i3!G15/zał2i3!$K15</f>
        <v>0.28045977011494255</v>
      </c>
      <c r="H15" s="68">
        <f>zał2i3!H15/zał2i3!$K15</f>
        <v>0</v>
      </c>
      <c r="I15" s="68">
        <f>zał2i3!I15/zał2i3!$K15</f>
        <v>0.09885057471264368</v>
      </c>
      <c r="J15" s="68">
        <f>zał2i3!J15/zał2i3!$K15</f>
        <v>0.1425287356321839</v>
      </c>
      <c r="K15" s="69">
        <f>zał2i3!K15/zał2i3!$K15</f>
        <v>1</v>
      </c>
    </row>
    <row r="16" spans="1:11" ht="18" customHeight="1">
      <c r="A16" s="23">
        <v>10</v>
      </c>
      <c r="B16" s="24" t="s">
        <v>25</v>
      </c>
      <c r="C16" s="68">
        <f>zał2i3!C16/zał2i3!$K16</f>
        <v>0.16750376695128077</v>
      </c>
      <c r="D16" s="68">
        <f>zał2i3!D16/zał2i3!$K16</f>
        <v>0.02084379708689101</v>
      </c>
      <c r="E16" s="68">
        <f>zał2i3!E16/zał2i3!$K16</f>
        <v>0.14942240080361627</v>
      </c>
      <c r="F16" s="68">
        <f>zał2i3!F16/zał2i3!$K16</f>
        <v>0.26443997990959317</v>
      </c>
      <c r="G16" s="68">
        <f>zał2i3!G16/zał2i3!$K16</f>
        <v>0.32898041185334004</v>
      </c>
      <c r="H16" s="68">
        <f>zał2i3!H16/zał2i3!$K16</f>
        <v>0.005775991963837268</v>
      </c>
      <c r="I16" s="68">
        <f>zał2i3!I16/zał2i3!$K16</f>
        <v>0.03817177297840281</v>
      </c>
      <c r="J16" s="68">
        <f>zał2i3!J16/zał2i3!$K16</f>
        <v>0.024861878453038673</v>
      </c>
      <c r="K16" s="69">
        <f>zał2i3!K16/zał2i3!$K16</f>
        <v>1</v>
      </c>
    </row>
    <row r="17" spans="1:11" ht="18" customHeight="1">
      <c r="A17" s="23">
        <v>11</v>
      </c>
      <c r="B17" s="24" t="s">
        <v>26</v>
      </c>
      <c r="C17" s="68">
        <f>zał2i3!C17/zał2i3!$K17</f>
        <v>0.11481481481481481</v>
      </c>
      <c r="D17" s="68">
        <f>zał2i3!D17/zał2i3!$K17</f>
        <v>0.3296296296296296</v>
      </c>
      <c r="E17" s="68">
        <f>zał2i3!E17/zał2i3!$K17</f>
        <v>0.037037037037037035</v>
      </c>
      <c r="F17" s="68">
        <f>zał2i3!F17/zał2i3!$K17</f>
        <v>0.2757834757834758</v>
      </c>
      <c r="G17" s="68">
        <f>zał2i3!G17/zał2i3!$K17</f>
        <v>0.1814814814814815</v>
      </c>
      <c r="H17" s="68">
        <f>zał2i3!H17/zał2i3!$K17</f>
        <v>0</v>
      </c>
      <c r="I17" s="68">
        <f>zał2i3!I17/zał2i3!$K17</f>
        <v>0.038746438746438745</v>
      </c>
      <c r="J17" s="68">
        <f>zał2i3!J17/zał2i3!$K17</f>
        <v>0.022507122507122508</v>
      </c>
      <c r="K17" s="69">
        <f>zał2i3!K17/zał2i3!$K17</f>
        <v>1</v>
      </c>
    </row>
    <row r="18" spans="1:11" ht="18" customHeight="1" thickBot="1">
      <c r="A18" s="26">
        <v>12</v>
      </c>
      <c r="B18" s="27" t="s">
        <v>27</v>
      </c>
      <c r="C18" s="70">
        <f>zał2i3!C18/zał2i3!$K18</f>
        <v>0.05004684572142411</v>
      </c>
      <c r="D18" s="70">
        <f>zał2i3!D18/zał2i3!$K18</f>
        <v>0.03997501561524047</v>
      </c>
      <c r="E18" s="70">
        <f>zał2i3!E18/zał2i3!$K18</f>
        <v>0.003357276702061212</v>
      </c>
      <c r="F18" s="70">
        <f>zał2i3!F18/zał2i3!$K18</f>
        <v>0.811211742660837</v>
      </c>
      <c r="G18" s="70">
        <f>zał2i3!G18/zał2i3!$K18</f>
        <v>0.05949406620861961</v>
      </c>
      <c r="H18" s="70">
        <f>zał2i3!H18/zał2i3!$K18</f>
        <v>0.0016396002498438476</v>
      </c>
      <c r="I18" s="70">
        <f>zał2i3!I18/zał2i3!$K18</f>
        <v>0.023266708307307933</v>
      </c>
      <c r="J18" s="70">
        <f>zał2i3!J18/zał2i3!$K18</f>
        <v>0.011008744534665833</v>
      </c>
      <c r="K18" s="71">
        <f>zał2i3!K18/zał2i3!$K18</f>
        <v>1</v>
      </c>
    </row>
    <row r="21" spans="10:11" ht="15">
      <c r="J21" s="10"/>
      <c r="K21" s="10" t="s">
        <v>473</v>
      </c>
    </row>
    <row r="22" spans="1:11" ht="33.75" customHeight="1" thickBot="1">
      <c r="A22" s="253" t="s">
        <v>492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131.25" thickBot="1">
      <c r="A23" s="11" t="s">
        <v>0</v>
      </c>
      <c r="B23" s="12" t="s">
        <v>1</v>
      </c>
      <c r="C23" s="9" t="s">
        <v>49</v>
      </c>
      <c r="D23" s="9" t="s">
        <v>48</v>
      </c>
      <c r="E23" s="9" t="s">
        <v>47</v>
      </c>
      <c r="F23" s="9" t="s">
        <v>46</v>
      </c>
      <c r="G23" s="9" t="s">
        <v>45</v>
      </c>
      <c r="H23" s="9" t="s">
        <v>68</v>
      </c>
      <c r="I23" s="9" t="s">
        <v>71</v>
      </c>
      <c r="J23" s="9" t="s">
        <v>69</v>
      </c>
      <c r="K23" s="60" t="s">
        <v>70</v>
      </c>
    </row>
    <row r="24" spans="1:11" ht="15.75" thickBot="1">
      <c r="A24" s="75" t="s">
        <v>2</v>
      </c>
      <c r="B24" s="76" t="s">
        <v>3</v>
      </c>
      <c r="C24" s="76" t="s">
        <v>4</v>
      </c>
      <c r="D24" s="76" t="s">
        <v>5</v>
      </c>
      <c r="E24" s="76" t="s">
        <v>6</v>
      </c>
      <c r="F24" s="76" t="s">
        <v>7</v>
      </c>
      <c r="G24" s="76" t="s">
        <v>8</v>
      </c>
      <c r="H24" s="76" t="s">
        <v>9</v>
      </c>
      <c r="I24" s="76" t="s">
        <v>10</v>
      </c>
      <c r="J24" s="76" t="s">
        <v>15</v>
      </c>
      <c r="K24" s="77" t="s">
        <v>16</v>
      </c>
    </row>
    <row r="25" spans="1:11" ht="18" customHeight="1" thickBot="1">
      <c r="A25" s="61"/>
      <c r="B25" s="14" t="s">
        <v>11</v>
      </c>
      <c r="C25" s="78">
        <f>zał10!$D$5/zał1!$C$5</f>
        <v>0.09454890964200248</v>
      </c>
      <c r="D25" s="78">
        <f>zał11!$D$5/zał1!$C$5</f>
        <v>0.044960654307260685</v>
      </c>
      <c r="E25" s="78">
        <f>zał12!$D$5/zał1!$C$5</f>
        <v>0.08204467697000078</v>
      </c>
      <c r="F25" s="78">
        <f>zał13!$D$5/zał1!$C$5</f>
        <v>0.009149994893911583</v>
      </c>
      <c r="G25" s="78">
        <f>zał14!$D$5/zał1!$C$5</f>
        <v>0.3367495005965628</v>
      </c>
      <c r="H25" s="78">
        <f>zał15!$D$5/zał1!$C$5</f>
        <v>0.03200837230658754</v>
      </c>
      <c r="I25" s="78">
        <f>zał16!$C$5/zał1!$C$5</f>
        <v>0.272403074671811</v>
      </c>
      <c r="J25" s="78">
        <f>zał17!$C$5/zał1!$C$5</f>
        <v>0.1281348166118631</v>
      </c>
      <c r="K25" s="79">
        <v>1</v>
      </c>
    </row>
    <row r="26" spans="1:11" ht="18" customHeight="1" thickBot="1">
      <c r="A26" s="58"/>
      <c r="B26" s="14" t="s">
        <v>12</v>
      </c>
      <c r="C26" s="80">
        <f>zał8i9!C6/zał8i9!$K6</f>
        <v>0.08142627366815451</v>
      </c>
      <c r="D26" s="80">
        <f>zał8i9!D6/zał8i9!$K6</f>
        <v>0.0791529575109877</v>
      </c>
      <c r="E26" s="80">
        <f>zał8i9!E6/zał8i9!$K6</f>
        <v>0.10791325872945255</v>
      </c>
      <c r="F26" s="80">
        <f>zał8i9!F6/zał8i9!$K6</f>
        <v>0.014537001275990362</v>
      </c>
      <c r="G26" s="80">
        <f>zał8i9!G6/zał8i9!$K6</f>
        <v>0.32823996440915787</v>
      </c>
      <c r="H26" s="80">
        <f>zał8i9!H6/zał8i9!$K6</f>
        <v>0.02135613493883232</v>
      </c>
      <c r="I26" s="80">
        <f>zał8i9!I6/zał8i9!$K6</f>
        <v>0.2340798610262353</v>
      </c>
      <c r="J26" s="80">
        <f>zał8i9!J6/zał8i9!$K6</f>
        <v>0.13329454844118957</v>
      </c>
      <c r="K26" s="81">
        <f>zał8i9!K6/zał8i9!$K6</f>
        <v>1</v>
      </c>
    </row>
    <row r="27" spans="1:11" ht="18" customHeight="1">
      <c r="A27" s="18">
        <v>1</v>
      </c>
      <c r="B27" s="19" t="s">
        <v>18</v>
      </c>
      <c r="C27" s="82">
        <f>zał8i9!C7/zał8i9!$K7</f>
        <v>0.10968871616102839</v>
      </c>
      <c r="D27" s="82">
        <f>zał8i9!D7/zał8i9!$K7</f>
        <v>0.0301140822438488</v>
      </c>
      <c r="E27" s="82">
        <f>zał8i9!E7/zał8i9!$K7</f>
        <v>0.1363221422050918</v>
      </c>
      <c r="F27" s="82">
        <f>zał8i9!F7/zał8i9!$K7</f>
        <v>0.010927765706994944</v>
      </c>
      <c r="G27" s="82">
        <f>zał8i9!G7/zał8i9!$K7</f>
        <v>0.3903086146240945</v>
      </c>
      <c r="H27" s="82">
        <f>zał8i9!H7/zał8i9!$K7</f>
        <v>0.04278217605073644</v>
      </c>
      <c r="I27" s="82">
        <f>zał8i9!I7/zał8i9!$K7</f>
        <v>0.1878753583420973</v>
      </c>
      <c r="J27" s="82">
        <f>zał8i9!J7/zał8i9!$K7</f>
        <v>0.09198114466610792</v>
      </c>
      <c r="K27" s="83">
        <f>zał8i9!K7/zał8i9!$K7</f>
        <v>1</v>
      </c>
    </row>
    <row r="28" spans="1:11" ht="18" customHeight="1">
      <c r="A28" s="23">
        <v>2</v>
      </c>
      <c r="B28" s="24" t="s">
        <v>19</v>
      </c>
      <c r="C28" s="84">
        <f>zał8i9!C8/zał8i9!$K8</f>
        <v>0.06322711632962906</v>
      </c>
      <c r="D28" s="84">
        <f>zał8i9!D8/zał8i9!$K8</f>
        <v>0.0020123435717301665</v>
      </c>
      <c r="E28" s="84">
        <f>zał8i9!E8/zał8i9!$K8</f>
        <v>0.10647453576850863</v>
      </c>
      <c r="F28" s="84">
        <f>zał8i9!F8/zał8i9!$K8</f>
        <v>0.006513165578144512</v>
      </c>
      <c r="G28" s="84">
        <f>zał8i9!G8/zał8i9!$K8</f>
        <v>0.3992884928085669</v>
      </c>
      <c r="H28" s="84">
        <f>zał8i9!H8/zał8i9!$K8</f>
        <v>0.03921374861875972</v>
      </c>
      <c r="I28" s="84">
        <f>zał8i9!I8/zał8i9!$K8</f>
        <v>0.2419663471472335</v>
      </c>
      <c r="J28" s="84">
        <f>zał8i9!J8/zał8i9!$K8</f>
        <v>0.14130425017742762</v>
      </c>
      <c r="K28" s="85">
        <f>zał8i9!K8/zał8i9!$K8</f>
        <v>1</v>
      </c>
    </row>
    <row r="29" spans="1:11" ht="18" customHeight="1">
      <c r="A29" s="23">
        <v>3</v>
      </c>
      <c r="B29" s="24" t="s">
        <v>20</v>
      </c>
      <c r="C29" s="84">
        <f>zał8i9!C9/zał8i9!$K9</f>
        <v>0.08521352997358007</v>
      </c>
      <c r="D29" s="84">
        <f>zał8i9!D9/zał8i9!$K9</f>
        <v>0.006462336115900324</v>
      </c>
      <c r="E29" s="84">
        <f>zał8i9!E9/zał8i9!$K9</f>
        <v>0.08508949281204649</v>
      </c>
      <c r="F29" s="84">
        <f>zał8i9!F9/zał8i9!$K9</f>
        <v>0.006859255032807828</v>
      </c>
      <c r="G29" s="84">
        <f>zał8i9!G9/zał8i9!$K9</f>
        <v>0.41786879349052974</v>
      </c>
      <c r="H29" s="84">
        <f>zał8i9!H9/zał8i9!$K9</f>
        <v>0.02568809615360762</v>
      </c>
      <c r="I29" s="84">
        <f>zał8i9!I9/zał8i9!$K9</f>
        <v>0.3616551518835043</v>
      </c>
      <c r="J29" s="84">
        <f>zał8i9!J9/zał8i9!$K9</f>
        <v>0.011163344538023591</v>
      </c>
      <c r="K29" s="85">
        <f>zał8i9!K9/zał8i9!$K9</f>
        <v>1</v>
      </c>
    </row>
    <row r="30" spans="1:11" ht="18" customHeight="1">
      <c r="A30" s="23">
        <v>4</v>
      </c>
      <c r="B30" s="24" t="s">
        <v>21</v>
      </c>
      <c r="C30" s="84">
        <f>zał8i9!C10/zał8i9!$K10</f>
        <v>0.08688366561860916</v>
      </c>
      <c r="D30" s="84">
        <f>zał8i9!D10/zał8i9!$K10</f>
        <v>0.05821674069135758</v>
      </c>
      <c r="E30" s="84">
        <f>zał8i9!E10/zał8i9!$K10</f>
        <v>0.16747898629717384</v>
      </c>
      <c r="F30" s="84">
        <f>zał8i9!F10/zał8i9!$K10</f>
        <v>0.01661276227713763</v>
      </c>
      <c r="G30" s="84">
        <f>zał8i9!G10/zał8i9!$K10</f>
        <v>0.3064982567410517</v>
      </c>
      <c r="H30" s="84">
        <f>zał8i9!H10/zał8i9!$K10</f>
        <v>0.022774979954774364</v>
      </c>
      <c r="I30" s="84">
        <f>zał8i9!I10/zał8i9!$K10</f>
        <v>0.21701997315291127</v>
      </c>
      <c r="J30" s="84">
        <f>zał8i9!J10/zał8i9!$K10</f>
        <v>0.12451463526698436</v>
      </c>
      <c r="K30" s="85">
        <f>zał8i9!K10/zał8i9!$K10</f>
        <v>1</v>
      </c>
    </row>
    <row r="31" spans="1:11" ht="18" customHeight="1">
      <c r="A31" s="23">
        <v>5</v>
      </c>
      <c r="B31" s="24" t="s">
        <v>22</v>
      </c>
      <c r="C31" s="84">
        <f>zał8i9!C11/zał8i9!$K11</f>
        <v>0.03979062786832379</v>
      </c>
      <c r="D31" s="84">
        <f>zał8i9!D11/zał8i9!$K11</f>
        <v>0.05209496167299249</v>
      </c>
      <c r="E31" s="84">
        <f>zał8i9!E11/zał8i9!$K11</f>
        <v>0.07380119570340603</v>
      </c>
      <c r="F31" s="84">
        <f>zał8i9!F11/zał8i9!$K11</f>
        <v>0.013879586217161571</v>
      </c>
      <c r="G31" s="84">
        <f>zał8i9!G11/zał8i9!$K11</f>
        <v>0.3491230681451713</v>
      </c>
      <c r="H31" s="84">
        <f>zał8i9!H11/zał8i9!$K11</f>
        <v>0.026593237577832357</v>
      </c>
      <c r="I31" s="84">
        <f>zał8i9!I11/zał8i9!$K11</f>
        <v>0.21842673215747566</v>
      </c>
      <c r="J31" s="84">
        <f>zał8i9!J11/zał8i9!$K11</f>
        <v>0.2262905906576369</v>
      </c>
      <c r="K31" s="85">
        <f>zał8i9!K11/zał8i9!$K11</f>
        <v>1</v>
      </c>
    </row>
    <row r="32" spans="1:11" ht="18" customHeight="1">
      <c r="A32" s="23">
        <v>6</v>
      </c>
      <c r="B32" s="24" t="s">
        <v>28</v>
      </c>
      <c r="C32" s="84">
        <f>zał8i9!C12/zał8i9!$K12</f>
        <v>0.08168758309822617</v>
      </c>
      <c r="D32" s="84">
        <f>zał8i9!D12/zał8i9!$K12</f>
        <v>0.0749316297521376</v>
      </c>
      <c r="E32" s="84">
        <f>zał8i9!E12/zał8i9!$K12</f>
        <v>0.05450162683356575</v>
      </c>
      <c r="F32" s="84">
        <f>zał8i9!F12/zał8i9!$K12</f>
        <v>0.011155430165061455</v>
      </c>
      <c r="G32" s="84">
        <f>zał8i9!G12/zał8i9!$K12</f>
        <v>0.29520813741068636</v>
      </c>
      <c r="H32" s="84">
        <f>zał8i9!H12/zał8i9!$K12</f>
        <v>0.004723762579585132</v>
      </c>
      <c r="I32" s="84">
        <f>zał8i9!I12/zał8i9!$K12</f>
        <v>0.393282960945185</v>
      </c>
      <c r="J32" s="84">
        <f>zał8i9!J12/zał8i9!$K12</f>
        <v>0.08450886921555276</v>
      </c>
      <c r="K32" s="85">
        <f>zał8i9!K12/zał8i9!$K12</f>
        <v>1</v>
      </c>
    </row>
    <row r="33" spans="1:11" ht="18" customHeight="1">
      <c r="A33" s="23">
        <v>7</v>
      </c>
      <c r="B33" s="24" t="s">
        <v>23</v>
      </c>
      <c r="C33" s="84">
        <f>zał8i9!C13/zał8i9!$K13</f>
        <v>0.06278337793430486</v>
      </c>
      <c r="D33" s="84">
        <f>zał8i9!D13/zał8i9!$K13</f>
        <v>0.047434173125719285</v>
      </c>
      <c r="E33" s="84">
        <f>zał8i9!E13/zał8i9!$K13</f>
        <v>0.08657672522566243</v>
      </c>
      <c r="F33" s="84">
        <f>zał8i9!F13/zał8i9!$K13</f>
        <v>0.002592864768929993</v>
      </c>
      <c r="G33" s="84">
        <f>zał8i9!G13/zał8i9!$K13</f>
        <v>0.22312502599797565</v>
      </c>
      <c r="H33" s="84">
        <f>zał8i9!H13/zał8i9!$K13</f>
        <v>0.01833030601350508</v>
      </c>
      <c r="I33" s="84">
        <f>zał8i9!I13/zał8i9!$K13</f>
        <v>0.32348414470126596</v>
      </c>
      <c r="J33" s="84">
        <f>zał8i9!J13/zał8i9!$K13</f>
        <v>0.23567338223263684</v>
      </c>
      <c r="K33" s="85">
        <f>zał8i9!K13/zał8i9!$K13</f>
        <v>1</v>
      </c>
    </row>
    <row r="34" spans="1:11" ht="18" customHeight="1">
      <c r="A34" s="23">
        <v>8</v>
      </c>
      <c r="B34" s="24" t="s">
        <v>24</v>
      </c>
      <c r="C34" s="84">
        <f>zał8i9!C14/zał8i9!$K14</f>
        <v>0.15923635040558182</v>
      </c>
      <c r="D34" s="84">
        <f>zał8i9!D14/zał8i9!$K14</f>
        <v>0.03685551013419515</v>
      </c>
      <c r="E34" s="84">
        <f>zał8i9!E14/zał8i9!$K14</f>
        <v>0.013141279455514413</v>
      </c>
      <c r="F34" s="84">
        <f>zał8i9!F14/zał8i9!$K14</f>
        <v>0.011279241487062048</v>
      </c>
      <c r="G34" s="84">
        <f>zał8i9!G14/zał8i9!$K14</f>
        <v>0.4953235023435995</v>
      </c>
      <c r="H34" s="84">
        <f>zał8i9!H14/zał8i9!$K14</f>
        <v>0.006163987757635426</v>
      </c>
      <c r="I34" s="84">
        <f>zał8i9!I14/zał8i9!$K14</f>
        <v>0.12905849367549171</v>
      </c>
      <c r="J34" s="84">
        <f>zał8i9!J14/zał8i9!$K14</f>
        <v>0.14894163474091987</v>
      </c>
      <c r="K34" s="85">
        <f>zał8i9!K14/zał8i9!$K14</f>
        <v>1</v>
      </c>
    </row>
    <row r="35" spans="1:11" ht="18" customHeight="1">
      <c r="A35" s="23">
        <v>9</v>
      </c>
      <c r="B35" s="99" t="s">
        <v>495</v>
      </c>
      <c r="C35" s="84">
        <f>zał8i9!C15/zał8i9!$K15</f>
        <v>0.09577188140271263</v>
      </c>
      <c r="D35" s="84">
        <f>zał8i9!D15/zał8i9!$K15</f>
        <v>0.012665729718746294</v>
      </c>
      <c r="E35" s="84">
        <f>zał8i9!E15/zał8i9!$K15</f>
        <v>0.09038725299287127</v>
      </c>
      <c r="F35" s="84">
        <f>zał8i9!F15/zał8i9!$K15</f>
        <v>0.01192068679411416</v>
      </c>
      <c r="G35" s="84">
        <f>zał8i9!G15/zał8i9!$K15</f>
        <v>0.1576781753221464</v>
      </c>
      <c r="H35" s="84">
        <f>zał8i9!H15/zał8i9!$K15</f>
        <v>0.0016763465804223038</v>
      </c>
      <c r="I35" s="84">
        <f>zał8i9!I15/zał8i9!$K15</f>
        <v>0.28057639229896536</v>
      </c>
      <c r="J35" s="84">
        <f>zał8i9!J15/zał8i9!$K15</f>
        <v>0.34932353489002144</v>
      </c>
      <c r="K35" s="85">
        <f>zał8i9!K15/zał8i9!$K15</f>
        <v>1</v>
      </c>
    </row>
    <row r="36" spans="1:11" ht="18" customHeight="1">
      <c r="A36" s="23">
        <v>10</v>
      </c>
      <c r="B36" s="24" t="s">
        <v>25</v>
      </c>
      <c r="C36" s="84">
        <f>zał8i9!C16/zał8i9!$K16</f>
        <v>0.0738694715362568</v>
      </c>
      <c r="D36" s="84">
        <f>zał8i9!D16/zał8i9!$K16</f>
        <v>0.07880305277925077</v>
      </c>
      <c r="E36" s="84">
        <f>zał8i9!E16/zał8i9!$K16</f>
        <v>0.24888071473160647</v>
      </c>
      <c r="F36" s="84">
        <f>zał8i9!F16/zał8i9!$K16</f>
        <v>0.010196067902187557</v>
      </c>
      <c r="G36" s="84">
        <f>zał8i9!G16/zał8i9!$K16</f>
        <v>0.39400183918538856</v>
      </c>
      <c r="H36" s="84">
        <f>zał8i9!H16/zał8i9!$K16</f>
        <v>0.01496855261479806</v>
      </c>
      <c r="I36" s="84">
        <f>zał8i9!I16/zał8i9!$K16</f>
        <v>0.09796011518401923</v>
      </c>
      <c r="J36" s="84">
        <f>zał8i9!J16/zał8i9!$K16</f>
        <v>0.08132018606649259</v>
      </c>
      <c r="K36" s="85">
        <f>zał8i9!K16/zał8i9!$K16</f>
        <v>1</v>
      </c>
    </row>
    <row r="37" spans="1:11" ht="18" customHeight="1">
      <c r="A37" s="23">
        <v>11</v>
      </c>
      <c r="B37" s="24" t="s">
        <v>26</v>
      </c>
      <c r="C37" s="84">
        <f>zał8i9!C17/zał8i9!$K17</f>
        <v>0.05495991500048295</v>
      </c>
      <c r="D37" s="84">
        <f>zał8i9!D17/zał8i9!$K17</f>
        <v>0.3162287903667214</v>
      </c>
      <c r="E37" s="84">
        <f>zał8i9!E17/zał8i9!$K17</f>
        <v>0.05749541195788661</v>
      </c>
      <c r="F37" s="84">
        <f>zał8i9!F17/zał8i9!$K17</f>
        <v>0.027576547860523524</v>
      </c>
      <c r="G37" s="84">
        <f>zał8i9!G17/zał8i9!$K17</f>
        <v>0.24499339965871408</v>
      </c>
      <c r="H37" s="84">
        <f>zał8i9!H17/zał8i9!$K17</f>
        <v>6.439357352136258E-05</v>
      </c>
      <c r="I37" s="84">
        <f>zał8i9!I17/zał8i9!$K17</f>
        <v>0.18745774171737664</v>
      </c>
      <c r="J37" s="84">
        <f>zał8i9!J17/zał8i9!$K17</f>
        <v>0.1112237998647735</v>
      </c>
      <c r="K37" s="85">
        <f>zał8i9!K17/zał8i9!$K17</f>
        <v>1</v>
      </c>
    </row>
    <row r="38" spans="1:11" ht="18" customHeight="1" thickBot="1">
      <c r="A38" s="26">
        <v>12</v>
      </c>
      <c r="B38" s="27" t="s">
        <v>27</v>
      </c>
      <c r="C38" s="86">
        <f>zał8i9!C18/zał8i9!$K18</f>
        <v>0.08522863299018435</v>
      </c>
      <c r="D38" s="86">
        <f>zał8i9!D18/zał8i9!$K18</f>
        <v>0.14404277392067671</v>
      </c>
      <c r="E38" s="86">
        <f>zał8i9!E18/zał8i9!$K18</f>
        <v>0.019445109461867904</v>
      </c>
      <c r="F38" s="86">
        <f>zał8i9!F18/zał8i9!$K18</f>
        <v>0.03686856595642806</v>
      </c>
      <c r="G38" s="86">
        <f>zał8i9!G18/zał8i9!$K18</f>
        <v>0.21666267656212593</v>
      </c>
      <c r="H38" s="86">
        <f>zał8i9!H18/zał8i9!$K18</f>
        <v>0.023976094840351483</v>
      </c>
      <c r="I38" s="86">
        <f>zał8i9!I18/zał8i9!$K18</f>
        <v>0.3023878558951578</v>
      </c>
      <c r="J38" s="86">
        <f>zał8i9!J18/zał8i9!$K18</f>
        <v>0.1713882903732078</v>
      </c>
      <c r="K38" s="87">
        <f>zał8i9!K18/zał8i9!$K18</f>
        <v>1</v>
      </c>
    </row>
  </sheetData>
  <sheetProtection/>
  <mergeCells count="2">
    <mergeCell ref="A2:K2"/>
    <mergeCell ref="A22:K2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85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4.75390625" style="7" customWidth="1"/>
    <col min="2" max="2" width="33.375" style="7" customWidth="1"/>
    <col min="3" max="6" width="14.625" style="7" customWidth="1"/>
    <col min="7" max="7" width="16.125" style="7" customWidth="1"/>
    <col min="8" max="8" width="14.625" style="7" customWidth="1"/>
    <col min="9" max="9" width="17.125" style="7" customWidth="1"/>
    <col min="10" max="10" width="14.625" style="7" customWidth="1"/>
    <col min="11" max="11" width="16.25390625" style="7" customWidth="1"/>
    <col min="12" max="16384" width="9.00390625" style="7" customWidth="1"/>
  </cols>
  <sheetData>
    <row r="1" spans="10:11" ht="15">
      <c r="J1" s="10"/>
      <c r="K1" s="10" t="s">
        <v>474</v>
      </c>
    </row>
    <row r="2" spans="1:11" ht="36.75" customHeight="1" thickBot="1">
      <c r="A2" s="253" t="s">
        <v>493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31.25" thickBot="1">
      <c r="A3" s="11" t="s">
        <v>0</v>
      </c>
      <c r="B3" s="12" t="s">
        <v>1</v>
      </c>
      <c r="C3" s="9" t="s">
        <v>49</v>
      </c>
      <c r="D3" s="9" t="s">
        <v>48</v>
      </c>
      <c r="E3" s="9" t="s">
        <v>47</v>
      </c>
      <c r="F3" s="9" t="s">
        <v>46</v>
      </c>
      <c r="G3" s="9" t="s">
        <v>45</v>
      </c>
      <c r="H3" s="9" t="s">
        <v>68</v>
      </c>
      <c r="I3" s="9" t="s">
        <v>71</v>
      </c>
      <c r="J3" s="9" t="s">
        <v>69</v>
      </c>
      <c r="K3" s="60" t="s">
        <v>70</v>
      </c>
    </row>
    <row r="4" spans="1:11" ht="18" customHeight="1" thickBot="1">
      <c r="A4" s="75" t="s">
        <v>2</v>
      </c>
      <c r="B4" s="76" t="s">
        <v>3</v>
      </c>
      <c r="C4" s="76" t="s">
        <v>4</v>
      </c>
      <c r="D4" s="76" t="s">
        <v>5</v>
      </c>
      <c r="E4" s="76" t="s">
        <v>6</v>
      </c>
      <c r="F4" s="76" t="s">
        <v>7</v>
      </c>
      <c r="G4" s="76" t="s">
        <v>8</v>
      </c>
      <c r="H4" s="76" t="s">
        <v>9</v>
      </c>
      <c r="I4" s="76" t="s">
        <v>10</v>
      </c>
      <c r="J4" s="76" t="s">
        <v>15</v>
      </c>
      <c r="K4" s="77" t="s">
        <v>16</v>
      </c>
    </row>
    <row r="5" spans="1:11" ht="18" customHeight="1" thickBot="1">
      <c r="A5" s="93"/>
      <c r="B5" s="94" t="s">
        <v>11</v>
      </c>
      <c r="C5" s="114">
        <f>zał10!D5</f>
        <v>379679.7</v>
      </c>
      <c r="D5" s="114">
        <f>zał11!D5</f>
        <v>180548.33</v>
      </c>
      <c r="E5" s="114">
        <f>zał12!D5</f>
        <v>329466.5</v>
      </c>
      <c r="F5" s="114">
        <f>zał13!D5</f>
        <v>36743.6</v>
      </c>
      <c r="G5" s="114">
        <f>zał14!D5</f>
        <v>1352283.7</v>
      </c>
      <c r="H5" s="114">
        <f>zał15!$D$5</f>
        <v>128535.9</v>
      </c>
      <c r="I5" s="114">
        <f>zał16!$C$5</f>
        <v>1093888</v>
      </c>
      <c r="J5" s="114">
        <f>zał17!$C$5</f>
        <v>514550.5</v>
      </c>
      <c r="K5" s="115">
        <f>zał1!$C$5</f>
        <v>4015696.23</v>
      </c>
    </row>
    <row r="6" spans="1:11" ht="18" customHeight="1" thickBot="1">
      <c r="A6" s="95"/>
      <c r="B6" s="94" t="s">
        <v>12</v>
      </c>
      <c r="C6" s="114">
        <f>SUM(C7:C18)</f>
        <v>9993.3</v>
      </c>
      <c r="D6" s="114">
        <f aca="true" t="shared" si="0" ref="D6:J6">SUM(D7:D18)</f>
        <v>9714.3</v>
      </c>
      <c r="E6" s="114">
        <f t="shared" si="0"/>
        <v>13243.999999999996</v>
      </c>
      <c r="F6" s="114">
        <f t="shared" si="0"/>
        <v>1784.1000000000001</v>
      </c>
      <c r="G6" s="114">
        <f t="shared" si="0"/>
        <v>40284.3</v>
      </c>
      <c r="H6" s="114">
        <f t="shared" si="0"/>
        <v>2621.0000000000005</v>
      </c>
      <c r="I6" s="114">
        <f t="shared" si="0"/>
        <v>28728.200000000004</v>
      </c>
      <c r="J6" s="114">
        <f t="shared" si="0"/>
        <v>16358.999999999998</v>
      </c>
      <c r="K6" s="114">
        <f>SUM(K7:K18)</f>
        <v>122728.19999999998</v>
      </c>
    </row>
    <row r="7" spans="1:11" ht="18" customHeight="1">
      <c r="A7" s="96">
        <v>1</v>
      </c>
      <c r="B7" s="97" t="s">
        <v>18</v>
      </c>
      <c r="C7" s="116">
        <f>zał10!D7</f>
        <v>2054.7</v>
      </c>
      <c r="D7" s="116">
        <f>zał11!D7</f>
        <v>564.1</v>
      </c>
      <c r="E7" s="116">
        <f>zał12!D7</f>
        <v>2553.6</v>
      </c>
      <c r="F7" s="116">
        <f>zał13!D7</f>
        <v>204.7</v>
      </c>
      <c r="G7" s="116">
        <f>zał14!D7</f>
        <v>7311.3</v>
      </c>
      <c r="H7" s="116">
        <f>zał15!D7</f>
        <v>801.4</v>
      </c>
      <c r="I7" s="116">
        <f>zał16!C7</f>
        <v>3519.3</v>
      </c>
      <c r="J7" s="116">
        <f>zał17!C7</f>
        <v>1723</v>
      </c>
      <c r="K7" s="117">
        <f>SUM(C7:J7)</f>
        <v>18732.1</v>
      </c>
    </row>
    <row r="8" spans="1:11" ht="18" customHeight="1">
      <c r="A8" s="98">
        <v>2</v>
      </c>
      <c r="B8" s="99" t="s">
        <v>19</v>
      </c>
      <c r="C8" s="118">
        <f>zał10!D8</f>
        <v>703.8</v>
      </c>
      <c r="D8" s="118">
        <f>zał11!D8</f>
        <v>22.4</v>
      </c>
      <c r="E8" s="118">
        <f>zał12!D8</f>
        <v>1185.2</v>
      </c>
      <c r="F8" s="118">
        <f>zał13!D8</f>
        <v>72.5</v>
      </c>
      <c r="G8" s="118">
        <f>zał14!D8</f>
        <v>4444.6</v>
      </c>
      <c r="H8" s="118">
        <f>zał15!D8</f>
        <v>436.5</v>
      </c>
      <c r="I8" s="118">
        <f>zał16!C8</f>
        <v>2693.4</v>
      </c>
      <c r="J8" s="118">
        <f>zał17!C8</f>
        <v>1572.9</v>
      </c>
      <c r="K8" s="119">
        <f aca="true" t="shared" si="1" ref="K8:K18">SUM(C8:J8)</f>
        <v>11131.3</v>
      </c>
    </row>
    <row r="9" spans="1:11" ht="18" customHeight="1">
      <c r="A9" s="98">
        <v>3</v>
      </c>
      <c r="B9" s="99" t="s">
        <v>20</v>
      </c>
      <c r="C9" s="118">
        <f>zał10!D9</f>
        <v>687</v>
      </c>
      <c r="D9" s="118">
        <f>zał11!D9</f>
        <v>52.1</v>
      </c>
      <c r="E9" s="118">
        <f>zał12!D9</f>
        <v>686</v>
      </c>
      <c r="F9" s="118">
        <f>zał13!D9</f>
        <v>55.3</v>
      </c>
      <c r="G9" s="118">
        <f>zał14!D9</f>
        <v>3368.9</v>
      </c>
      <c r="H9" s="118">
        <f>zał15!D9</f>
        <v>207.1</v>
      </c>
      <c r="I9" s="118">
        <f>zał16!C9</f>
        <v>2915.7</v>
      </c>
      <c r="J9" s="118">
        <f>zał17!C9</f>
        <v>90</v>
      </c>
      <c r="K9" s="119">
        <f t="shared" si="1"/>
        <v>8062.1</v>
      </c>
    </row>
    <row r="10" spans="1:11" ht="18" customHeight="1">
      <c r="A10" s="98">
        <v>4</v>
      </c>
      <c r="B10" s="99" t="s">
        <v>21</v>
      </c>
      <c r="C10" s="118">
        <f>zał10!D10</f>
        <v>964.4</v>
      </c>
      <c r="D10" s="118">
        <f>zał11!D10</f>
        <v>646.2</v>
      </c>
      <c r="E10" s="118">
        <f>zał12!D10</f>
        <v>1859</v>
      </c>
      <c r="F10" s="118">
        <f>zał13!D10</f>
        <v>184.4</v>
      </c>
      <c r="G10" s="118">
        <f>zał14!D10</f>
        <v>3402.1</v>
      </c>
      <c r="H10" s="118">
        <f>zał15!D10</f>
        <v>252.8</v>
      </c>
      <c r="I10" s="118">
        <f>zał16!C10</f>
        <v>2408.9</v>
      </c>
      <c r="J10" s="118">
        <f>zał17!C10</f>
        <v>1382.1</v>
      </c>
      <c r="K10" s="119">
        <f t="shared" si="1"/>
        <v>11099.900000000001</v>
      </c>
    </row>
    <row r="11" spans="1:11" ht="18" customHeight="1">
      <c r="A11" s="98">
        <v>5</v>
      </c>
      <c r="B11" s="99" t="s">
        <v>22</v>
      </c>
      <c r="C11" s="118">
        <f>zał10!D11</f>
        <v>320.8</v>
      </c>
      <c r="D11" s="118">
        <f>zał11!D11</f>
        <v>420</v>
      </c>
      <c r="E11" s="118">
        <f>zał12!D11</f>
        <v>595</v>
      </c>
      <c r="F11" s="118">
        <f>zał13!D11</f>
        <v>111.9</v>
      </c>
      <c r="G11" s="118">
        <f>zał14!D11</f>
        <v>2814.7</v>
      </c>
      <c r="H11" s="118">
        <f>zał15!D11</f>
        <v>214.4</v>
      </c>
      <c r="I11" s="118">
        <f>zał16!C11</f>
        <v>1761</v>
      </c>
      <c r="J11" s="118">
        <f>zał17!C11</f>
        <v>1824.4</v>
      </c>
      <c r="K11" s="119">
        <f t="shared" si="1"/>
        <v>8062.199999999999</v>
      </c>
    </row>
    <row r="12" spans="1:11" ht="18" customHeight="1">
      <c r="A12" s="98">
        <v>6</v>
      </c>
      <c r="B12" s="99" t="s">
        <v>28</v>
      </c>
      <c r="C12" s="118">
        <f>zał10!D12</f>
        <v>755.7</v>
      </c>
      <c r="D12" s="118">
        <f>zał11!D12</f>
        <v>693.2</v>
      </c>
      <c r="E12" s="118">
        <f>zał12!D12</f>
        <v>504.2</v>
      </c>
      <c r="F12" s="118">
        <f>zał13!D12</f>
        <v>103.2</v>
      </c>
      <c r="G12" s="118">
        <f>zał14!D12</f>
        <v>2731</v>
      </c>
      <c r="H12" s="118">
        <f>zał15!D12</f>
        <v>43.7</v>
      </c>
      <c r="I12" s="118">
        <f>zał16!C12</f>
        <v>3638.3</v>
      </c>
      <c r="J12" s="118">
        <f>zał17!C12</f>
        <v>781.8</v>
      </c>
      <c r="K12" s="119">
        <f t="shared" si="1"/>
        <v>9251.099999999999</v>
      </c>
    </row>
    <row r="13" spans="1:11" ht="18" customHeight="1">
      <c r="A13" s="98">
        <v>7</v>
      </c>
      <c r="B13" s="99" t="s">
        <v>23</v>
      </c>
      <c r="C13" s="118">
        <f>zał10!D13</f>
        <v>452.8</v>
      </c>
      <c r="D13" s="118">
        <f>zał11!D13</f>
        <v>342.1</v>
      </c>
      <c r="E13" s="118">
        <f>zał12!D13</f>
        <v>624.4</v>
      </c>
      <c r="F13" s="118">
        <f>zał13!D13</f>
        <v>18.7</v>
      </c>
      <c r="G13" s="118">
        <f>zał14!D13</f>
        <v>1609.2</v>
      </c>
      <c r="H13" s="118">
        <f>zał15!D13</f>
        <v>132.2</v>
      </c>
      <c r="I13" s="118">
        <f>zał16!C13</f>
        <v>2333</v>
      </c>
      <c r="J13" s="118">
        <f>zał17!C13</f>
        <v>1699.7</v>
      </c>
      <c r="K13" s="119">
        <f t="shared" si="1"/>
        <v>7212.099999999999</v>
      </c>
    </row>
    <row r="14" spans="1:11" ht="18" customHeight="1">
      <c r="A14" s="98">
        <v>8</v>
      </c>
      <c r="B14" s="99" t="s">
        <v>24</v>
      </c>
      <c r="C14" s="118">
        <f>zał10!D14</f>
        <v>744</v>
      </c>
      <c r="D14" s="118">
        <f>zał11!D14</f>
        <v>172.2</v>
      </c>
      <c r="E14" s="118">
        <f>zał12!D14</f>
        <v>61.4</v>
      </c>
      <c r="F14" s="118">
        <f>zał13!D14</f>
        <v>52.7</v>
      </c>
      <c r="G14" s="118">
        <f>zał14!D14</f>
        <v>2314.3</v>
      </c>
      <c r="H14" s="118">
        <f>zał15!D14</f>
        <v>28.8</v>
      </c>
      <c r="I14" s="118">
        <f>zał16!C14</f>
        <v>603</v>
      </c>
      <c r="J14" s="118">
        <f>zał17!C14</f>
        <v>695.9</v>
      </c>
      <c r="K14" s="119">
        <f t="shared" si="1"/>
        <v>4672.3</v>
      </c>
    </row>
    <row r="15" spans="1:11" ht="18" customHeight="1">
      <c r="A15" s="98">
        <v>9</v>
      </c>
      <c r="B15" s="99" t="s">
        <v>495</v>
      </c>
      <c r="C15" s="118">
        <f>zał10!D15</f>
        <v>565.6</v>
      </c>
      <c r="D15" s="118">
        <f>zał11!D15</f>
        <v>74.8</v>
      </c>
      <c r="E15" s="118">
        <f>zał12!D15</f>
        <v>533.8</v>
      </c>
      <c r="F15" s="118">
        <f>zał13!D15</f>
        <v>70.4</v>
      </c>
      <c r="G15" s="118">
        <f>zał14!D15</f>
        <v>931.2</v>
      </c>
      <c r="H15" s="118">
        <f>zał15!D15</f>
        <v>9.9</v>
      </c>
      <c r="I15" s="118">
        <f>zał16!C15</f>
        <v>1657</v>
      </c>
      <c r="J15" s="118">
        <f>zał17!C15</f>
        <v>2063</v>
      </c>
      <c r="K15" s="119">
        <f t="shared" si="1"/>
        <v>5905.700000000001</v>
      </c>
    </row>
    <row r="16" spans="1:11" ht="18" customHeight="1">
      <c r="A16" s="98">
        <v>10</v>
      </c>
      <c r="B16" s="99" t="s">
        <v>25</v>
      </c>
      <c r="C16" s="118">
        <f>zał10!D16</f>
        <v>1100.5</v>
      </c>
      <c r="D16" s="118">
        <f>zał11!D16</f>
        <v>1174</v>
      </c>
      <c r="E16" s="118">
        <f>zał12!D16</f>
        <v>3707.8</v>
      </c>
      <c r="F16" s="118">
        <f>zał13!D16</f>
        <v>151.9</v>
      </c>
      <c r="G16" s="118">
        <f>zał14!D16</f>
        <v>5869.8</v>
      </c>
      <c r="H16" s="118">
        <f>zał15!D16</f>
        <v>223</v>
      </c>
      <c r="I16" s="118">
        <f>zał16!C16</f>
        <v>1459.4</v>
      </c>
      <c r="J16" s="118">
        <f>zał17!C16</f>
        <v>1211.5</v>
      </c>
      <c r="K16" s="119">
        <f t="shared" si="1"/>
        <v>14897.9</v>
      </c>
    </row>
    <row r="17" spans="1:11" ht="18" customHeight="1">
      <c r="A17" s="98">
        <v>11</v>
      </c>
      <c r="B17" s="99" t="s">
        <v>26</v>
      </c>
      <c r="C17" s="118">
        <f>zał10!D17</f>
        <v>682.8</v>
      </c>
      <c r="D17" s="118">
        <f>zał11!D17</f>
        <v>3928.7</v>
      </c>
      <c r="E17" s="118">
        <f>zał12!D17</f>
        <v>714.3</v>
      </c>
      <c r="F17" s="118">
        <f>zał13!D17</f>
        <v>342.6</v>
      </c>
      <c r="G17" s="118">
        <f>zał14!D17</f>
        <v>3043.7</v>
      </c>
      <c r="H17" s="118">
        <f>zał15!D17</f>
        <v>0.8</v>
      </c>
      <c r="I17" s="118">
        <f>zał16!C17</f>
        <v>2328.9</v>
      </c>
      <c r="J17" s="118">
        <f>zał17!C17</f>
        <v>1381.8</v>
      </c>
      <c r="K17" s="119">
        <f t="shared" si="1"/>
        <v>12423.599999999999</v>
      </c>
    </row>
    <row r="18" spans="1:11" ht="18" customHeight="1" thickBot="1">
      <c r="A18" s="100">
        <v>12</v>
      </c>
      <c r="B18" s="101" t="s">
        <v>27</v>
      </c>
      <c r="C18" s="120">
        <f>zał10!D18</f>
        <v>961.2</v>
      </c>
      <c r="D18" s="120">
        <f>zał11!D18</f>
        <v>1624.5</v>
      </c>
      <c r="E18" s="120">
        <f>zał12!D18</f>
        <v>219.3</v>
      </c>
      <c r="F18" s="120">
        <f>zał13!D18</f>
        <v>415.8</v>
      </c>
      <c r="G18" s="120">
        <f>zał14!D18</f>
        <v>2443.5</v>
      </c>
      <c r="H18" s="120">
        <f>zał15!D18</f>
        <v>270.4</v>
      </c>
      <c r="I18" s="120">
        <f>zał16!C18</f>
        <v>3410.3</v>
      </c>
      <c r="J18" s="120">
        <f>zał17!C18</f>
        <v>1932.9</v>
      </c>
      <c r="K18" s="121">
        <f t="shared" si="1"/>
        <v>11277.9</v>
      </c>
    </row>
    <row r="21" spans="10:11" ht="15">
      <c r="J21" s="10"/>
      <c r="K21" s="10" t="s">
        <v>475</v>
      </c>
    </row>
    <row r="22" spans="1:11" ht="40.5" customHeight="1" thickBot="1">
      <c r="A22" s="253" t="s">
        <v>494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ht="131.25" thickBot="1">
      <c r="A23" s="11" t="s">
        <v>0</v>
      </c>
      <c r="B23" s="12" t="s">
        <v>1</v>
      </c>
      <c r="C23" s="9" t="s">
        <v>49</v>
      </c>
      <c r="D23" s="9" t="s">
        <v>48</v>
      </c>
      <c r="E23" s="9" t="s">
        <v>47</v>
      </c>
      <c r="F23" s="9" t="s">
        <v>46</v>
      </c>
      <c r="G23" s="9" t="s">
        <v>45</v>
      </c>
      <c r="H23" s="9" t="s">
        <v>68</v>
      </c>
      <c r="I23" s="9" t="s">
        <v>71</v>
      </c>
      <c r="J23" s="9" t="s">
        <v>69</v>
      </c>
      <c r="K23" s="60" t="s">
        <v>70</v>
      </c>
    </row>
    <row r="24" spans="1:11" s="102" customFormat="1" ht="18" customHeight="1" thickBot="1">
      <c r="A24" s="75" t="s">
        <v>2</v>
      </c>
      <c r="B24" s="76" t="s">
        <v>3</v>
      </c>
      <c r="C24" s="76" t="s">
        <v>4</v>
      </c>
      <c r="D24" s="76" t="s">
        <v>5</v>
      </c>
      <c r="E24" s="76" t="s">
        <v>6</v>
      </c>
      <c r="F24" s="76" t="s">
        <v>7</v>
      </c>
      <c r="G24" s="76" t="s">
        <v>8</v>
      </c>
      <c r="H24" s="76" t="s">
        <v>9</v>
      </c>
      <c r="I24" s="76" t="s">
        <v>10</v>
      </c>
      <c r="J24" s="76" t="s">
        <v>15</v>
      </c>
      <c r="K24" s="77" t="s">
        <v>16</v>
      </c>
    </row>
    <row r="25" spans="1:11" s="102" customFormat="1" ht="18" customHeight="1" thickBot="1">
      <c r="A25" s="103"/>
      <c r="B25" s="104" t="s">
        <v>11</v>
      </c>
      <c r="C25" s="105">
        <f>zał10!H5</f>
        <v>0.34291961084884054</v>
      </c>
      <c r="D25" s="105">
        <f>zał11!H5</f>
        <v>0.7181129283290384</v>
      </c>
      <c r="E25" s="105">
        <f>zał12!H5</f>
        <v>0.47980126122682976</v>
      </c>
      <c r="F25" s="105">
        <f>zał13!H5</f>
        <v>0.3983526653504442</v>
      </c>
      <c r="G25" s="105">
        <f>zał14!H5</f>
        <v>0.4947884498451138</v>
      </c>
      <c r="H25" s="105">
        <f>zał15!$H$5</f>
        <v>0.5202923703357586</v>
      </c>
      <c r="I25" s="105">
        <v>1</v>
      </c>
      <c r="J25" s="105">
        <v>1</v>
      </c>
      <c r="K25" s="106">
        <f>zał1!G5</f>
        <v>0.5320347948928591</v>
      </c>
    </row>
    <row r="26" spans="1:11" s="102" customFormat="1" ht="18" customHeight="1" thickBot="1">
      <c r="A26" s="107"/>
      <c r="B26" s="104" t="s">
        <v>12</v>
      </c>
      <c r="C26" s="105">
        <f>zał10!H6</f>
        <v>0.3663286004056795</v>
      </c>
      <c r="D26" s="105">
        <f>zał11!H6</f>
        <v>0.6763147166734611</v>
      </c>
      <c r="E26" s="105">
        <f>zał12!H6</f>
        <v>0.5398886827458256</v>
      </c>
      <c r="F26" s="105">
        <f>zał13!H6</f>
        <v>0.8411621168217173</v>
      </c>
      <c r="G26" s="105">
        <f>zał14!H6</f>
        <v>0.5045658988687475</v>
      </c>
      <c r="H26" s="105">
        <f>zał15!H6</f>
        <v>0.478</v>
      </c>
      <c r="I26" s="105">
        <v>1</v>
      </c>
      <c r="J26" s="105">
        <v>1</v>
      </c>
      <c r="K26" s="106">
        <f>zał1!G6</f>
        <v>0.6731109843595209</v>
      </c>
    </row>
    <row r="27" spans="1:11" s="102" customFormat="1" ht="18" customHeight="1">
      <c r="A27" s="96">
        <v>1</v>
      </c>
      <c r="B27" s="97" t="s">
        <v>18</v>
      </c>
      <c r="C27" s="108">
        <f>zał10!H7</f>
        <v>0.2370088719898606</v>
      </c>
      <c r="D27" s="108">
        <f>zał11!H7</f>
        <v>0.6319018404907976</v>
      </c>
      <c r="E27" s="108">
        <f>zał12!H7</f>
        <v>0.47752808988764045</v>
      </c>
      <c r="F27" s="108">
        <f>zał13!H7</f>
        <v>0.40569395017793597</v>
      </c>
      <c r="G27" s="108">
        <f>zał14!H7</f>
        <v>0.6292134831460674</v>
      </c>
      <c r="H27" s="108">
        <f>zał15!H7</f>
        <v>0.45454545454545453</v>
      </c>
      <c r="I27" s="108">
        <v>1</v>
      </c>
      <c r="J27" s="108">
        <v>1</v>
      </c>
      <c r="K27" s="109">
        <f>zał1!G7</f>
        <v>0.5358649789029536</v>
      </c>
    </row>
    <row r="28" spans="1:11" s="102" customFormat="1" ht="18" customHeight="1">
      <c r="A28" s="98">
        <v>2</v>
      </c>
      <c r="B28" s="99" t="s">
        <v>19</v>
      </c>
      <c r="C28" s="110">
        <f>zał10!H8</f>
        <v>0.3070652173913043</v>
      </c>
      <c r="D28" s="110">
        <f>zał11!H8</f>
        <v>0.8888888888888888</v>
      </c>
      <c r="E28" s="110">
        <f>zał12!H8</f>
        <v>0.5411255411255411</v>
      </c>
      <c r="F28" s="110">
        <f>zał13!H8</f>
        <v>0.21794871794871795</v>
      </c>
      <c r="G28" s="110">
        <f>zał14!H8</f>
        <v>0.3976545842217484</v>
      </c>
      <c r="H28" s="110">
        <f>zał15!H8</f>
        <v>0.32456140350877194</v>
      </c>
      <c r="I28" s="110">
        <v>1</v>
      </c>
      <c r="J28" s="110">
        <v>1</v>
      </c>
      <c r="K28" s="111">
        <f>zał1!G8</f>
        <v>0.4613050075872534</v>
      </c>
    </row>
    <row r="29" spans="1:11" s="102" customFormat="1" ht="18" customHeight="1">
      <c r="A29" s="98">
        <v>3</v>
      </c>
      <c r="B29" s="99" t="s">
        <v>20</v>
      </c>
      <c r="C29" s="110">
        <f>zał10!H9</f>
        <v>0.46111111111111114</v>
      </c>
      <c r="D29" s="110">
        <f>zał11!H9</f>
        <v>1</v>
      </c>
      <c r="E29" s="110">
        <f>zał12!H9</f>
        <v>0.8727272727272727</v>
      </c>
      <c r="F29" s="110">
        <f>zał13!H9</f>
        <v>0.06329113924050633</v>
      </c>
      <c r="G29" s="110">
        <f>zał14!H9</f>
        <v>0.44144144144144143</v>
      </c>
      <c r="H29" s="110">
        <f>zał15!H9</f>
        <v>0.5172413793103449</v>
      </c>
      <c r="I29" s="110">
        <v>1</v>
      </c>
      <c r="J29" s="110">
        <v>1</v>
      </c>
      <c r="K29" s="111">
        <f>zał1!G9</f>
        <v>0.5359281437125748</v>
      </c>
    </row>
    <row r="30" spans="1:11" s="102" customFormat="1" ht="18" customHeight="1">
      <c r="A30" s="98">
        <v>4</v>
      </c>
      <c r="B30" s="99" t="s">
        <v>21</v>
      </c>
      <c r="C30" s="110">
        <f>zał10!H10</f>
        <v>0.45376344086021503</v>
      </c>
      <c r="D30" s="110">
        <f>zał11!H10</f>
        <v>0.5555555555555556</v>
      </c>
      <c r="E30" s="110">
        <f>zał12!H10</f>
        <v>0.3848101265822785</v>
      </c>
      <c r="F30" s="110">
        <f>zał13!H10</f>
        <v>0.19858156028368795</v>
      </c>
      <c r="G30" s="110">
        <f>zał14!H10</f>
        <v>0.5121951219512195</v>
      </c>
      <c r="H30" s="110" t="str">
        <f>zał15!H10</f>
        <v>-</v>
      </c>
      <c r="I30" s="110">
        <v>1</v>
      </c>
      <c r="J30" s="110">
        <v>1</v>
      </c>
      <c r="K30" s="111">
        <f>zał1!G10</f>
        <v>0.4858980702622464</v>
      </c>
    </row>
    <row r="31" spans="1:11" s="102" customFormat="1" ht="18" customHeight="1">
      <c r="A31" s="98">
        <v>5</v>
      </c>
      <c r="B31" s="99" t="s">
        <v>22</v>
      </c>
      <c r="C31" s="110">
        <f>zał10!H11</f>
        <v>0.23163841807909605</v>
      </c>
      <c r="D31" s="110">
        <f>zał11!H11</f>
        <v>0.84</v>
      </c>
      <c r="E31" s="110">
        <f>zał12!H11</f>
        <v>0.5217391304347826</v>
      </c>
      <c r="F31" s="110">
        <f>zał13!H11</f>
        <v>0.6818181818181818</v>
      </c>
      <c r="G31" s="110">
        <f>zał14!H11</f>
        <v>0.6809605488850772</v>
      </c>
      <c r="H31" s="110">
        <f>zał15!H11</f>
        <v>0.7321428571428571</v>
      </c>
      <c r="I31" s="110">
        <v>1</v>
      </c>
      <c r="J31" s="110">
        <v>1</v>
      </c>
      <c r="K31" s="111">
        <f>zał1!G11</f>
        <v>0.6623897353648757</v>
      </c>
    </row>
    <row r="32" spans="1:11" s="102" customFormat="1" ht="18" customHeight="1">
      <c r="A32" s="98">
        <v>6</v>
      </c>
      <c r="B32" s="99" t="s">
        <v>28</v>
      </c>
      <c r="C32" s="110">
        <f>zał10!H12</f>
        <v>0.2765957446808511</v>
      </c>
      <c r="D32" s="110">
        <f>zał11!H12</f>
        <v>0.5714285714285714</v>
      </c>
      <c r="E32" s="110">
        <f>zał12!H12</f>
        <v>0.2891566265060241</v>
      </c>
      <c r="F32" s="110">
        <f>zał13!H12</f>
        <v>0.017391304347826087</v>
      </c>
      <c r="G32" s="110">
        <f>zał14!H12</f>
        <v>0.311340206185567</v>
      </c>
      <c r="H32" s="110">
        <f>zał15!H12</f>
        <v>0.08333333333333333</v>
      </c>
      <c r="I32" s="110">
        <v>1</v>
      </c>
      <c r="J32" s="110">
        <v>1</v>
      </c>
      <c r="K32" s="111">
        <f>zał1!G12</f>
        <v>0.41727574750830565</v>
      </c>
    </row>
    <row r="33" spans="1:11" s="102" customFormat="1" ht="18" customHeight="1">
      <c r="A33" s="98">
        <v>7</v>
      </c>
      <c r="B33" s="99" t="s">
        <v>23</v>
      </c>
      <c r="C33" s="110">
        <f>zał10!H13</f>
        <v>0.2978723404255319</v>
      </c>
      <c r="D33" s="110">
        <f>zał11!H13</f>
        <v>0.6732673267326733</v>
      </c>
      <c r="E33" s="110">
        <f>zał12!H13</f>
        <v>0.30973451327433627</v>
      </c>
      <c r="F33" s="110">
        <f>zał13!H13</f>
        <v>0.6666666666666666</v>
      </c>
      <c r="G33" s="110">
        <f>zał14!H13</f>
        <v>0.2164048865619546</v>
      </c>
      <c r="H33" s="110">
        <f>zał15!H13</f>
        <v>0.32786885245901637</v>
      </c>
      <c r="I33" s="110">
        <v>1</v>
      </c>
      <c r="J33" s="110">
        <v>1</v>
      </c>
      <c r="K33" s="111">
        <f>zał1!G13</f>
        <v>0.4165341812400636</v>
      </c>
    </row>
    <row r="34" spans="1:11" s="102" customFormat="1" ht="18" customHeight="1">
      <c r="A34" s="98">
        <v>8</v>
      </c>
      <c r="B34" s="99" t="s">
        <v>24</v>
      </c>
      <c r="C34" s="110">
        <f>zał10!H14</f>
        <v>0.37735849056603776</v>
      </c>
      <c r="D34" s="110">
        <f>zał11!H14</f>
        <v>0.7959183673469388</v>
      </c>
      <c r="E34" s="110">
        <f>zał12!H14</f>
        <v>0.6923076923076923</v>
      </c>
      <c r="F34" s="110">
        <f>zał13!H14</f>
        <v>0.0625</v>
      </c>
      <c r="G34" s="110">
        <f>zał14!H14</f>
        <v>0.6170212765957447</v>
      </c>
      <c r="H34" s="110">
        <f>zał15!H14</f>
        <v>0.5555555555555556</v>
      </c>
      <c r="I34" s="110">
        <v>1</v>
      </c>
      <c r="J34" s="110">
        <v>1</v>
      </c>
      <c r="K34" s="111">
        <f>zał1!G14</f>
        <v>0.5583333333333333</v>
      </c>
    </row>
    <row r="35" spans="1:11" s="102" customFormat="1" ht="18" customHeight="1">
      <c r="A35" s="98">
        <v>9</v>
      </c>
      <c r="B35" s="99" t="s">
        <v>495</v>
      </c>
      <c r="C35" s="110">
        <f>zał10!H15</f>
        <v>0.5178571428571429</v>
      </c>
      <c r="D35" s="110">
        <f>zał11!H15</f>
        <v>0.9333333333333333</v>
      </c>
      <c r="E35" s="110">
        <f>zał12!H15</f>
        <v>0.07142857142857142</v>
      </c>
      <c r="F35" s="110">
        <f>zał13!H15</f>
        <v>0.3829787234042553</v>
      </c>
      <c r="G35" s="110">
        <f>zał14!H15</f>
        <v>0.36885245901639346</v>
      </c>
      <c r="H35" s="110">
        <f>zał15!H15</f>
        <v>1</v>
      </c>
      <c r="I35" s="110">
        <v>1</v>
      </c>
      <c r="J35" s="110">
        <v>1</v>
      </c>
      <c r="K35" s="111">
        <f>zał1!G15</f>
        <v>0.6056129985228951</v>
      </c>
    </row>
    <row r="36" spans="1:11" s="102" customFormat="1" ht="18" customHeight="1">
      <c r="A36" s="98">
        <v>10</v>
      </c>
      <c r="B36" s="99" t="s">
        <v>25</v>
      </c>
      <c r="C36" s="110">
        <f>zał10!H16</f>
        <v>0.3053173241852487</v>
      </c>
      <c r="D36" s="110">
        <f>zał11!H16</f>
        <v>0.7593582887700535</v>
      </c>
      <c r="E36" s="110">
        <f>zał12!H16</f>
        <v>0.7570093457943925</v>
      </c>
      <c r="F36" s="110">
        <f>zał13!H16</f>
        <v>0.7491601343784995</v>
      </c>
      <c r="G36" s="110">
        <f>zał14!H16</f>
        <v>0.8966789667896679</v>
      </c>
      <c r="H36" s="110">
        <f>zał15!H16</f>
        <v>0.9090909090909091</v>
      </c>
      <c r="I36" s="110">
        <v>1</v>
      </c>
      <c r="J36" s="110">
        <v>1</v>
      </c>
      <c r="K36" s="111">
        <f>zał1!G16</f>
        <v>0.7131912058627582</v>
      </c>
    </row>
    <row r="37" spans="1:11" s="102" customFormat="1" ht="18" customHeight="1">
      <c r="A37" s="98">
        <v>11</v>
      </c>
      <c r="B37" s="99" t="s">
        <v>26</v>
      </c>
      <c r="C37" s="110">
        <f>zał10!H17</f>
        <v>0.27386934673366836</v>
      </c>
      <c r="D37" s="110">
        <f>zał11!H17</f>
        <v>0.6397621070518267</v>
      </c>
      <c r="E37" s="110">
        <f>zał12!H17</f>
        <v>0.5303030303030303</v>
      </c>
      <c r="F37" s="110">
        <f>zał13!H17</f>
        <v>0.45185185185185184</v>
      </c>
      <c r="G37" s="110">
        <f>zał14!H17</f>
        <v>0.36666666666666664</v>
      </c>
      <c r="H37" s="110" t="str">
        <f>zał15!H17</f>
        <v>-</v>
      </c>
      <c r="I37" s="110">
        <v>1</v>
      </c>
      <c r="J37" s="110">
        <v>1</v>
      </c>
      <c r="K37" s="111">
        <f>zał1!G17</f>
        <v>0.5320181112548512</v>
      </c>
    </row>
    <row r="38" spans="1:11" s="102" customFormat="1" ht="18" customHeight="1" thickBot="1">
      <c r="A38" s="100">
        <v>12</v>
      </c>
      <c r="B38" s="101" t="s">
        <v>27</v>
      </c>
      <c r="C38" s="112">
        <f>zał10!H18</f>
        <v>0.6153846153846154</v>
      </c>
      <c r="D38" s="112">
        <f>zał11!H18</f>
        <v>0.7462365591397849</v>
      </c>
      <c r="E38" s="112">
        <f>zał12!H18</f>
        <v>0.65</v>
      </c>
      <c r="F38" s="112">
        <f>zał13!H18</f>
        <v>0.9354186717998075</v>
      </c>
      <c r="G38" s="112">
        <f>zał14!H18</f>
        <v>0.3781869688385269</v>
      </c>
      <c r="H38" s="112">
        <f>zał15!H18</f>
        <v>0.5537190082644629</v>
      </c>
      <c r="I38" s="112">
        <v>1</v>
      </c>
      <c r="J38" s="112">
        <v>1</v>
      </c>
      <c r="K38" s="113">
        <f>zał1!G18</f>
        <v>0.8795905610251602</v>
      </c>
    </row>
  </sheetData>
  <sheetProtection/>
  <mergeCells count="2">
    <mergeCell ref="A2:K2"/>
    <mergeCell ref="A22:K22"/>
  </mergeCells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landscape" paperSize="9" scale="70" r:id="rId1"/>
  <rowBreaks count="1" manualBreakCount="1">
    <brk id="1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0" style="7" hidden="1" customWidth="1"/>
    <col min="2" max="2" width="4.75390625" style="7" customWidth="1"/>
    <col min="3" max="3" width="31.125" style="7" customWidth="1"/>
    <col min="4" max="10" width="14.625" style="7" customWidth="1"/>
    <col min="11" max="16384" width="9.00390625" style="7" customWidth="1"/>
  </cols>
  <sheetData>
    <row r="1" spans="9:10" ht="15">
      <c r="I1" s="10"/>
      <c r="J1" s="10" t="s">
        <v>476</v>
      </c>
    </row>
    <row r="2" spans="2:10" ht="36" customHeight="1" thickBot="1">
      <c r="B2" s="255" t="s">
        <v>29</v>
      </c>
      <c r="C2" s="255"/>
      <c r="D2" s="255"/>
      <c r="E2" s="255"/>
      <c r="F2" s="255"/>
      <c r="G2" s="255"/>
      <c r="H2" s="255"/>
      <c r="I2" s="255"/>
      <c r="J2" s="255"/>
    </row>
    <row r="3" spans="2:10" ht="114.75" customHeight="1" thickBot="1">
      <c r="B3" s="57" t="s">
        <v>0</v>
      </c>
      <c r="C3" s="12" t="s">
        <v>1</v>
      </c>
      <c r="D3" s="32" t="s">
        <v>51</v>
      </c>
      <c r="E3" s="32" t="s">
        <v>50</v>
      </c>
      <c r="F3" s="32" t="s">
        <v>30</v>
      </c>
      <c r="G3" s="32" t="s">
        <v>52</v>
      </c>
      <c r="H3" s="33" t="s">
        <v>485</v>
      </c>
      <c r="I3" s="33" t="s">
        <v>486</v>
      </c>
      <c r="J3" s="145" t="s">
        <v>487</v>
      </c>
    </row>
    <row r="4" spans="2:10" ht="15.75" thickBot="1">
      <c r="B4" s="122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2:10" s="59" customFormat="1" ht="18" customHeight="1" thickBot="1">
      <c r="B5" s="187"/>
      <c r="C5" s="47" t="s">
        <v>11</v>
      </c>
      <c r="D5" s="48">
        <v>379679.7</v>
      </c>
      <c r="E5" s="49">
        <v>168334</v>
      </c>
      <c r="F5" s="49">
        <v>163741</v>
      </c>
      <c r="G5" s="49">
        <v>56150</v>
      </c>
      <c r="H5" s="50">
        <v>0.34291961084884054</v>
      </c>
      <c r="I5" s="51">
        <v>2255.514037568168</v>
      </c>
      <c r="J5" s="188">
        <v>6761.8824577025825</v>
      </c>
    </row>
    <row r="6" spans="2:10" s="59" customFormat="1" ht="18" customHeight="1" thickBot="1">
      <c r="B6" s="58"/>
      <c r="C6" s="14" t="s">
        <v>12</v>
      </c>
      <c r="D6" s="35">
        <f>SUM(D7:D18)</f>
        <v>9993.3</v>
      </c>
      <c r="E6" s="15">
        <f>SUM(E7:E18)</f>
        <v>5109</v>
      </c>
      <c r="F6" s="15">
        <f>SUM(F7:F18)</f>
        <v>4930</v>
      </c>
      <c r="G6" s="15">
        <f>SUM(G7:G18)</f>
        <v>1806</v>
      </c>
      <c r="H6" s="16">
        <f aca="true" t="shared" si="0" ref="H6:H18">$G6/$F6</f>
        <v>0.3663286004056795</v>
      </c>
      <c r="I6" s="17">
        <f aca="true" t="shared" si="1" ref="I6:I18">$D6/$E6*1000</f>
        <v>1956.0187903699352</v>
      </c>
      <c r="J6" s="146">
        <f aca="true" t="shared" si="2" ref="J6:J18">$D6/$G6*1000</f>
        <v>5533.388704318936</v>
      </c>
    </row>
    <row r="7" spans="2:10" ht="18" customHeight="1">
      <c r="B7" s="18">
        <v>1</v>
      </c>
      <c r="C7" s="19" t="s">
        <v>18</v>
      </c>
      <c r="D7" s="20">
        <v>2054.7</v>
      </c>
      <c r="E7" s="37">
        <f>240+594</f>
        <v>834</v>
      </c>
      <c r="F7" s="37">
        <f>237+552</f>
        <v>789</v>
      </c>
      <c r="G7" s="37">
        <f>62+125</f>
        <v>187</v>
      </c>
      <c r="H7" s="21">
        <f t="shared" si="0"/>
        <v>0.2370088719898606</v>
      </c>
      <c r="I7" s="22">
        <f t="shared" si="1"/>
        <v>2463.6690647482014</v>
      </c>
      <c r="J7" s="147">
        <f t="shared" si="2"/>
        <v>10987.700534759357</v>
      </c>
    </row>
    <row r="8" spans="2:10" ht="18" customHeight="1">
      <c r="B8" s="23">
        <v>2</v>
      </c>
      <c r="C8" s="24" t="s">
        <v>19</v>
      </c>
      <c r="D8" s="25">
        <v>703.8</v>
      </c>
      <c r="E8" s="39">
        <v>372</v>
      </c>
      <c r="F8" s="39">
        <v>368</v>
      </c>
      <c r="G8" s="39">
        <v>113</v>
      </c>
      <c r="H8" s="40">
        <f t="shared" si="0"/>
        <v>0.3070652173913043</v>
      </c>
      <c r="I8" s="41">
        <f t="shared" si="1"/>
        <v>1891.9354838709676</v>
      </c>
      <c r="J8" s="189">
        <f t="shared" si="2"/>
        <v>6228.318584070796</v>
      </c>
    </row>
    <row r="9" spans="2:10" ht="18" customHeight="1">
      <c r="B9" s="23">
        <v>3</v>
      </c>
      <c r="C9" s="24" t="s">
        <v>20</v>
      </c>
      <c r="D9" s="25">
        <v>687</v>
      </c>
      <c r="E9" s="39">
        <v>360</v>
      </c>
      <c r="F9" s="39">
        <v>360</v>
      </c>
      <c r="G9" s="39">
        <v>166</v>
      </c>
      <c r="H9" s="40">
        <f t="shared" si="0"/>
        <v>0.46111111111111114</v>
      </c>
      <c r="I9" s="41">
        <f t="shared" si="1"/>
        <v>1908.3333333333335</v>
      </c>
      <c r="J9" s="189">
        <f t="shared" si="2"/>
        <v>4138.55421686747</v>
      </c>
    </row>
    <row r="10" spans="2:10" ht="18" customHeight="1">
      <c r="B10" s="23">
        <v>4</v>
      </c>
      <c r="C10" s="24" t="s">
        <v>21</v>
      </c>
      <c r="D10" s="25">
        <v>964.4</v>
      </c>
      <c r="E10" s="39">
        <v>469</v>
      </c>
      <c r="F10" s="39">
        <v>465</v>
      </c>
      <c r="G10" s="39">
        <v>211</v>
      </c>
      <c r="H10" s="40">
        <f t="shared" si="0"/>
        <v>0.45376344086021503</v>
      </c>
      <c r="I10" s="41">
        <f t="shared" si="1"/>
        <v>2056.289978678038</v>
      </c>
      <c r="J10" s="189">
        <f t="shared" si="2"/>
        <v>4570.616113744076</v>
      </c>
    </row>
    <row r="11" spans="2:10" ht="18" customHeight="1">
      <c r="B11" s="23">
        <v>5</v>
      </c>
      <c r="C11" s="24" t="s">
        <v>22</v>
      </c>
      <c r="D11" s="25">
        <v>320.8</v>
      </c>
      <c r="E11" s="39">
        <v>181</v>
      </c>
      <c r="F11" s="39">
        <v>177</v>
      </c>
      <c r="G11" s="39">
        <v>41</v>
      </c>
      <c r="H11" s="40">
        <f t="shared" si="0"/>
        <v>0.23163841807909605</v>
      </c>
      <c r="I11" s="41">
        <f t="shared" si="1"/>
        <v>1772.375690607735</v>
      </c>
      <c r="J11" s="189">
        <f t="shared" si="2"/>
        <v>7824.390243902439</v>
      </c>
    </row>
    <row r="12" spans="2:10" ht="18" customHeight="1">
      <c r="B12" s="23">
        <v>6</v>
      </c>
      <c r="C12" s="24" t="s">
        <v>28</v>
      </c>
      <c r="D12" s="25">
        <v>755.7</v>
      </c>
      <c r="E12" s="39">
        <v>424</v>
      </c>
      <c r="F12" s="39">
        <v>423</v>
      </c>
      <c r="G12" s="39">
        <v>117</v>
      </c>
      <c r="H12" s="40">
        <f t="shared" si="0"/>
        <v>0.2765957446808511</v>
      </c>
      <c r="I12" s="41">
        <f t="shared" si="1"/>
        <v>1782.311320754717</v>
      </c>
      <c r="J12" s="189">
        <f t="shared" si="2"/>
        <v>6458.974358974359</v>
      </c>
    </row>
    <row r="13" spans="2:10" ht="18" customHeight="1">
      <c r="B13" s="23">
        <v>7</v>
      </c>
      <c r="C13" s="24" t="s">
        <v>23</v>
      </c>
      <c r="D13" s="25">
        <v>452.8</v>
      </c>
      <c r="E13" s="39">
        <v>206</v>
      </c>
      <c r="F13" s="39">
        <v>188</v>
      </c>
      <c r="G13" s="39">
        <v>56</v>
      </c>
      <c r="H13" s="40">
        <f t="shared" si="0"/>
        <v>0.2978723404255319</v>
      </c>
      <c r="I13" s="41">
        <f t="shared" si="1"/>
        <v>2198.0582524271845</v>
      </c>
      <c r="J13" s="189">
        <f t="shared" si="2"/>
        <v>8085.714285714285</v>
      </c>
    </row>
    <row r="14" spans="2:10" ht="18" customHeight="1">
      <c r="B14" s="23">
        <v>8</v>
      </c>
      <c r="C14" s="24" t="s">
        <v>24</v>
      </c>
      <c r="D14" s="25">
        <v>744</v>
      </c>
      <c r="E14" s="39">
        <v>323</v>
      </c>
      <c r="F14" s="39">
        <v>318</v>
      </c>
      <c r="G14" s="39">
        <v>120</v>
      </c>
      <c r="H14" s="40">
        <f t="shared" si="0"/>
        <v>0.37735849056603776</v>
      </c>
      <c r="I14" s="41">
        <f t="shared" si="1"/>
        <v>2303.405572755418</v>
      </c>
      <c r="J14" s="189">
        <f t="shared" si="2"/>
        <v>6200</v>
      </c>
    </row>
    <row r="15" spans="2:10" ht="18" customHeight="1">
      <c r="B15" s="23">
        <v>9</v>
      </c>
      <c r="C15" s="99" t="s">
        <v>495</v>
      </c>
      <c r="D15" s="25">
        <v>565.6</v>
      </c>
      <c r="E15" s="39">
        <v>229</v>
      </c>
      <c r="F15" s="39">
        <v>224</v>
      </c>
      <c r="G15" s="39">
        <v>116</v>
      </c>
      <c r="H15" s="40">
        <f t="shared" si="0"/>
        <v>0.5178571428571429</v>
      </c>
      <c r="I15" s="41">
        <f t="shared" si="1"/>
        <v>2469.8689956331878</v>
      </c>
      <c r="J15" s="189">
        <f t="shared" si="2"/>
        <v>4875.862068965517</v>
      </c>
    </row>
    <row r="16" spans="2:10" ht="18" customHeight="1">
      <c r="B16" s="23">
        <v>10</v>
      </c>
      <c r="C16" s="24" t="s">
        <v>25</v>
      </c>
      <c r="D16" s="25">
        <v>1100.5</v>
      </c>
      <c r="E16" s="39">
        <v>667</v>
      </c>
      <c r="F16" s="39">
        <v>583</v>
      </c>
      <c r="G16" s="39">
        <v>178</v>
      </c>
      <c r="H16" s="40">
        <f t="shared" si="0"/>
        <v>0.3053173241852487</v>
      </c>
      <c r="I16" s="41">
        <f t="shared" si="1"/>
        <v>1649.9250374812593</v>
      </c>
      <c r="J16" s="189">
        <f t="shared" si="2"/>
        <v>6182.5842696629215</v>
      </c>
    </row>
    <row r="17" spans="2:10" ht="18" customHeight="1">
      <c r="B17" s="23">
        <v>11</v>
      </c>
      <c r="C17" s="24" t="s">
        <v>26</v>
      </c>
      <c r="D17" s="25">
        <v>682.8</v>
      </c>
      <c r="E17" s="39">
        <v>403</v>
      </c>
      <c r="F17" s="39">
        <v>398</v>
      </c>
      <c r="G17" s="39">
        <v>109</v>
      </c>
      <c r="H17" s="40">
        <f t="shared" si="0"/>
        <v>0.27386934673366836</v>
      </c>
      <c r="I17" s="41">
        <f t="shared" si="1"/>
        <v>1694.2928039702233</v>
      </c>
      <c r="J17" s="189">
        <f t="shared" si="2"/>
        <v>6264.220183486239</v>
      </c>
    </row>
    <row r="18" spans="2:10" ht="18" customHeight="1" thickBot="1">
      <c r="B18" s="26">
        <v>12</v>
      </c>
      <c r="C18" s="27" t="s">
        <v>27</v>
      </c>
      <c r="D18" s="28">
        <v>961.2</v>
      </c>
      <c r="E18" s="43">
        <v>641</v>
      </c>
      <c r="F18" s="43">
        <v>637</v>
      </c>
      <c r="G18" s="43">
        <v>392</v>
      </c>
      <c r="H18" s="44">
        <f t="shared" si="0"/>
        <v>0.6153846153846154</v>
      </c>
      <c r="I18" s="45">
        <f t="shared" si="1"/>
        <v>1499.531981279251</v>
      </c>
      <c r="J18" s="190">
        <f t="shared" si="2"/>
        <v>2452.0408163265306</v>
      </c>
    </row>
  </sheetData>
  <sheetProtection/>
  <mergeCells count="1">
    <mergeCell ref="B2:J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0" style="7" hidden="1" customWidth="1"/>
    <col min="2" max="2" width="5.00390625" style="7" customWidth="1"/>
    <col min="3" max="3" width="31.125" style="7" customWidth="1"/>
    <col min="4" max="10" width="14.625" style="7" customWidth="1"/>
    <col min="11" max="16384" width="9.00390625" style="7" customWidth="1"/>
  </cols>
  <sheetData>
    <row r="1" spans="9:10" ht="15">
      <c r="I1" s="10"/>
      <c r="J1" s="10" t="s">
        <v>477</v>
      </c>
    </row>
    <row r="2" spans="2:10" ht="38.25" customHeight="1" thickBot="1">
      <c r="B2" s="255" t="s">
        <v>32</v>
      </c>
      <c r="C2" s="255"/>
      <c r="D2" s="255"/>
      <c r="E2" s="255"/>
      <c r="F2" s="255"/>
      <c r="G2" s="255"/>
      <c r="H2" s="255"/>
      <c r="I2" s="255"/>
      <c r="J2" s="255"/>
    </row>
    <row r="3" spans="2:10" ht="135.75" customHeight="1" thickBot="1">
      <c r="B3" s="57" t="s">
        <v>0</v>
      </c>
      <c r="C3" s="12" t="s">
        <v>1</v>
      </c>
      <c r="D3" s="32" t="s">
        <v>53</v>
      </c>
      <c r="E3" s="33" t="s">
        <v>54</v>
      </c>
      <c r="F3" s="33" t="s">
        <v>33</v>
      </c>
      <c r="G3" s="33" t="s">
        <v>55</v>
      </c>
      <c r="H3" s="33" t="s">
        <v>485</v>
      </c>
      <c r="I3" s="33" t="s">
        <v>486</v>
      </c>
      <c r="J3" s="145" t="s">
        <v>487</v>
      </c>
    </row>
    <row r="4" spans="2:10" ht="15.75" thickBot="1">
      <c r="B4" s="122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2:10" s="102" customFormat="1" ht="18" customHeight="1" thickBot="1">
      <c r="B5" s="191"/>
      <c r="C5" s="192" t="s">
        <v>11</v>
      </c>
      <c r="D5" s="193">
        <v>180548.33</v>
      </c>
      <c r="E5" s="194">
        <v>40348</v>
      </c>
      <c r="F5" s="194">
        <v>39193</v>
      </c>
      <c r="G5" s="194">
        <v>28145</v>
      </c>
      <c r="H5" s="195">
        <v>0.7181129283290384</v>
      </c>
      <c r="I5" s="196">
        <v>4474.777684147913</v>
      </c>
      <c r="J5" s="197">
        <v>6414.93444661574</v>
      </c>
    </row>
    <row r="6" spans="2:10" s="102" customFormat="1" ht="18" customHeight="1" thickBot="1">
      <c r="B6" s="95"/>
      <c r="C6" s="94" t="s">
        <v>12</v>
      </c>
      <c r="D6" s="114">
        <f>SUM(D7:D18)</f>
        <v>9714.3</v>
      </c>
      <c r="E6" s="126">
        <f>SUM(E7:E18)</f>
        <v>2428</v>
      </c>
      <c r="F6" s="126">
        <f>SUM(F7:F18)</f>
        <v>2453</v>
      </c>
      <c r="G6" s="126">
        <f>SUM(G7:G18)</f>
        <v>1659</v>
      </c>
      <c r="H6" s="127">
        <f aca="true" t="shared" si="0" ref="H6:H18">$G6/$F6</f>
        <v>0.6763147166734611</v>
      </c>
      <c r="I6" s="128">
        <f aca="true" t="shared" si="1" ref="I6:I18">$D6/$E6*1000</f>
        <v>4000.947281713344</v>
      </c>
      <c r="J6" s="198">
        <f aca="true" t="shared" si="2" ref="J6:J18">$D6/$G6*1000</f>
        <v>5855.515370705244</v>
      </c>
    </row>
    <row r="7" spans="2:10" s="102" customFormat="1" ht="18" customHeight="1">
      <c r="B7" s="96">
        <v>1</v>
      </c>
      <c r="C7" s="97" t="s">
        <v>18</v>
      </c>
      <c r="D7" s="116">
        <v>564.1</v>
      </c>
      <c r="E7" s="129">
        <f>87+52</f>
        <v>139</v>
      </c>
      <c r="F7" s="129">
        <f>90+73</f>
        <v>163</v>
      </c>
      <c r="G7" s="129">
        <f>42+61</f>
        <v>103</v>
      </c>
      <c r="H7" s="130">
        <f t="shared" si="0"/>
        <v>0.6319018404907976</v>
      </c>
      <c r="I7" s="131">
        <f t="shared" si="1"/>
        <v>4058.273381294964</v>
      </c>
      <c r="J7" s="199">
        <f t="shared" si="2"/>
        <v>5476.699029126214</v>
      </c>
    </row>
    <row r="8" spans="2:10" s="102" customFormat="1" ht="18" customHeight="1">
      <c r="B8" s="98">
        <v>2</v>
      </c>
      <c r="C8" s="99" t="s">
        <v>19</v>
      </c>
      <c r="D8" s="132">
        <v>22.4</v>
      </c>
      <c r="E8" s="133">
        <v>2</v>
      </c>
      <c r="F8" s="133">
        <v>9</v>
      </c>
      <c r="G8" s="133">
        <v>8</v>
      </c>
      <c r="H8" s="134">
        <f t="shared" si="0"/>
        <v>0.8888888888888888</v>
      </c>
      <c r="I8" s="135">
        <f t="shared" si="1"/>
        <v>11200</v>
      </c>
      <c r="J8" s="200">
        <f t="shared" si="2"/>
        <v>2800</v>
      </c>
    </row>
    <row r="9" spans="2:10" s="102" customFormat="1" ht="18" customHeight="1">
      <c r="B9" s="98">
        <v>3</v>
      </c>
      <c r="C9" s="99" t="s">
        <v>20</v>
      </c>
      <c r="D9" s="132">
        <v>52.1</v>
      </c>
      <c r="E9" s="133">
        <v>10</v>
      </c>
      <c r="F9" s="133">
        <v>5</v>
      </c>
      <c r="G9" s="133">
        <v>5</v>
      </c>
      <c r="H9" s="134">
        <f t="shared" si="0"/>
        <v>1</v>
      </c>
      <c r="I9" s="135">
        <f t="shared" si="1"/>
        <v>5210</v>
      </c>
      <c r="J9" s="200">
        <f t="shared" si="2"/>
        <v>10420</v>
      </c>
    </row>
    <row r="10" spans="2:10" s="102" customFormat="1" ht="18" customHeight="1">
      <c r="B10" s="98">
        <v>4</v>
      </c>
      <c r="C10" s="99" t="s">
        <v>21</v>
      </c>
      <c r="D10" s="132">
        <v>646.2</v>
      </c>
      <c r="E10" s="133">
        <v>108</v>
      </c>
      <c r="F10" s="133">
        <v>81</v>
      </c>
      <c r="G10" s="133">
        <v>45</v>
      </c>
      <c r="H10" s="134">
        <f t="shared" si="0"/>
        <v>0.5555555555555556</v>
      </c>
      <c r="I10" s="135">
        <f t="shared" si="1"/>
        <v>5983.333333333333</v>
      </c>
      <c r="J10" s="200">
        <f t="shared" si="2"/>
        <v>14360.000000000002</v>
      </c>
    </row>
    <row r="11" spans="2:10" s="102" customFormat="1" ht="18" customHeight="1">
      <c r="B11" s="98">
        <v>5</v>
      </c>
      <c r="C11" s="99" t="s">
        <v>22</v>
      </c>
      <c r="D11" s="132">
        <v>420</v>
      </c>
      <c r="E11" s="133">
        <v>74</v>
      </c>
      <c r="F11" s="133">
        <v>75</v>
      </c>
      <c r="G11" s="133">
        <v>63</v>
      </c>
      <c r="H11" s="134">
        <f t="shared" si="0"/>
        <v>0.84</v>
      </c>
      <c r="I11" s="135">
        <f t="shared" si="1"/>
        <v>5675.675675675676</v>
      </c>
      <c r="J11" s="200">
        <f t="shared" si="2"/>
        <v>6666.666666666667</v>
      </c>
    </row>
    <row r="12" spans="2:10" s="102" customFormat="1" ht="18" customHeight="1">
      <c r="B12" s="98">
        <v>6</v>
      </c>
      <c r="C12" s="99" t="s">
        <v>28</v>
      </c>
      <c r="D12" s="132">
        <v>693.2</v>
      </c>
      <c r="E12" s="133">
        <v>191</v>
      </c>
      <c r="F12" s="133">
        <v>126</v>
      </c>
      <c r="G12" s="133">
        <v>72</v>
      </c>
      <c r="H12" s="134">
        <f t="shared" si="0"/>
        <v>0.5714285714285714</v>
      </c>
      <c r="I12" s="135">
        <f t="shared" si="1"/>
        <v>3629.3193717277486</v>
      </c>
      <c r="J12" s="200">
        <f t="shared" si="2"/>
        <v>9627.777777777777</v>
      </c>
    </row>
    <row r="13" spans="2:10" s="102" customFormat="1" ht="18" customHeight="1">
      <c r="B13" s="98">
        <v>7</v>
      </c>
      <c r="C13" s="99" t="s">
        <v>23</v>
      </c>
      <c r="D13" s="132">
        <v>342.1</v>
      </c>
      <c r="E13" s="133">
        <v>91</v>
      </c>
      <c r="F13" s="133">
        <v>101</v>
      </c>
      <c r="G13" s="133">
        <v>68</v>
      </c>
      <c r="H13" s="134">
        <f t="shared" si="0"/>
        <v>0.6732673267326733</v>
      </c>
      <c r="I13" s="135">
        <f t="shared" si="1"/>
        <v>3759.34065934066</v>
      </c>
      <c r="J13" s="200">
        <f t="shared" si="2"/>
        <v>5030.882352941177</v>
      </c>
    </row>
    <row r="14" spans="2:10" s="102" customFormat="1" ht="18" customHeight="1">
      <c r="B14" s="98">
        <v>8</v>
      </c>
      <c r="C14" s="99" t="s">
        <v>24</v>
      </c>
      <c r="D14" s="132">
        <v>172.2</v>
      </c>
      <c r="E14" s="133">
        <v>42</v>
      </c>
      <c r="F14" s="133">
        <v>49</v>
      </c>
      <c r="G14" s="133">
        <v>39</v>
      </c>
      <c r="H14" s="134">
        <f t="shared" si="0"/>
        <v>0.7959183673469388</v>
      </c>
      <c r="I14" s="135">
        <f t="shared" si="1"/>
        <v>4100</v>
      </c>
      <c r="J14" s="200">
        <f t="shared" si="2"/>
        <v>4415.384615384615</v>
      </c>
    </row>
    <row r="15" spans="2:10" s="102" customFormat="1" ht="18" customHeight="1">
      <c r="B15" s="98">
        <v>9</v>
      </c>
      <c r="C15" s="99" t="s">
        <v>495</v>
      </c>
      <c r="D15" s="132">
        <v>74.8</v>
      </c>
      <c r="E15" s="133">
        <v>19</v>
      </c>
      <c r="F15" s="133">
        <v>15</v>
      </c>
      <c r="G15" s="133">
        <v>14</v>
      </c>
      <c r="H15" s="134">
        <f t="shared" si="0"/>
        <v>0.9333333333333333</v>
      </c>
      <c r="I15" s="135">
        <f t="shared" si="1"/>
        <v>3936.842105263158</v>
      </c>
      <c r="J15" s="200">
        <f t="shared" si="2"/>
        <v>5342.857142857142</v>
      </c>
    </row>
    <row r="16" spans="2:10" s="102" customFormat="1" ht="18" customHeight="1">
      <c r="B16" s="98">
        <v>10</v>
      </c>
      <c r="C16" s="99" t="s">
        <v>25</v>
      </c>
      <c r="D16" s="132">
        <v>1174</v>
      </c>
      <c r="E16" s="133">
        <f>31+52</f>
        <v>83</v>
      </c>
      <c r="F16" s="133">
        <f>66+121</f>
        <v>187</v>
      </c>
      <c r="G16" s="133">
        <v>142</v>
      </c>
      <c r="H16" s="134">
        <f t="shared" si="0"/>
        <v>0.7593582887700535</v>
      </c>
      <c r="I16" s="135">
        <f t="shared" si="1"/>
        <v>14144.578313253012</v>
      </c>
      <c r="J16" s="200">
        <f t="shared" si="2"/>
        <v>8267.605633802816</v>
      </c>
    </row>
    <row r="17" spans="2:10" s="102" customFormat="1" ht="18" customHeight="1">
      <c r="B17" s="98">
        <v>11</v>
      </c>
      <c r="C17" s="99" t="s">
        <v>26</v>
      </c>
      <c r="D17" s="132">
        <v>3928.7</v>
      </c>
      <c r="E17" s="133">
        <v>1157</v>
      </c>
      <c r="F17" s="133">
        <v>1177</v>
      </c>
      <c r="G17" s="133">
        <v>753</v>
      </c>
      <c r="H17" s="134">
        <f t="shared" si="0"/>
        <v>0.6397621070518267</v>
      </c>
      <c r="I17" s="135">
        <f t="shared" si="1"/>
        <v>3395.592048401037</v>
      </c>
      <c r="J17" s="200">
        <f t="shared" si="2"/>
        <v>5217.397078353254</v>
      </c>
    </row>
    <row r="18" spans="2:10" s="102" customFormat="1" ht="18" customHeight="1" thickBot="1">
      <c r="B18" s="100">
        <v>12</v>
      </c>
      <c r="C18" s="101" t="s">
        <v>27</v>
      </c>
      <c r="D18" s="136">
        <v>1624.5</v>
      </c>
      <c r="E18" s="137">
        <v>512</v>
      </c>
      <c r="F18" s="137">
        <v>465</v>
      </c>
      <c r="G18" s="137">
        <v>347</v>
      </c>
      <c r="H18" s="138">
        <f t="shared" si="0"/>
        <v>0.7462365591397849</v>
      </c>
      <c r="I18" s="139">
        <f t="shared" si="1"/>
        <v>3172.8515625</v>
      </c>
      <c r="J18" s="201">
        <f t="shared" si="2"/>
        <v>4681.556195965418</v>
      </c>
    </row>
  </sheetData>
  <sheetProtection/>
  <mergeCells count="1">
    <mergeCell ref="B2:J2"/>
  </mergeCells>
  <printOptions horizontalCentered="1"/>
  <pageMargins left="0.2362204724409449" right="0.2362204724409449" top="0.72" bottom="0.48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1">
      <pane xSplit="2" ySplit="5" topLeftCell="C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00390625" defaultRowHeight="15.75"/>
  <cols>
    <col min="1" max="1" width="10.375" style="46" hidden="1" customWidth="1"/>
    <col min="2" max="2" width="5.00390625" style="7" customWidth="1"/>
    <col min="3" max="3" width="32.00390625" style="7" customWidth="1"/>
    <col min="4" max="10" width="14.625" style="7" customWidth="1"/>
    <col min="11" max="11" width="9.00390625" style="7" customWidth="1"/>
    <col min="12" max="12" width="9.125" style="7" bestFit="1" customWidth="1"/>
    <col min="13" max="16384" width="9.00390625" style="7" customWidth="1"/>
  </cols>
  <sheetData>
    <row r="1" spans="9:10" ht="15">
      <c r="I1" s="10"/>
      <c r="J1" s="7" t="s">
        <v>478</v>
      </c>
    </row>
    <row r="2" spans="2:10" ht="18.75" thickBot="1">
      <c r="B2" s="256" t="s">
        <v>34</v>
      </c>
      <c r="C2" s="256"/>
      <c r="D2" s="256"/>
      <c r="E2" s="256"/>
      <c r="F2" s="256"/>
      <c r="G2" s="256"/>
      <c r="H2" s="256"/>
      <c r="I2" s="256"/>
      <c r="J2" s="256"/>
    </row>
    <row r="3" spans="2:10" ht="156.75" customHeight="1" thickBot="1">
      <c r="B3" s="57" t="s">
        <v>0</v>
      </c>
      <c r="C3" s="12" t="s">
        <v>1</v>
      </c>
      <c r="D3" s="32" t="s">
        <v>56</v>
      </c>
      <c r="E3" s="33" t="s">
        <v>57</v>
      </c>
      <c r="F3" s="33" t="s">
        <v>35</v>
      </c>
      <c r="G3" s="33" t="s">
        <v>73</v>
      </c>
      <c r="H3" s="33" t="s">
        <v>485</v>
      </c>
      <c r="I3" s="33" t="s">
        <v>486</v>
      </c>
      <c r="J3" s="145" t="s">
        <v>487</v>
      </c>
    </row>
    <row r="4" spans="2:10" ht="15.75" thickBot="1">
      <c r="B4" s="122" t="s">
        <v>2</v>
      </c>
      <c r="C4" s="123" t="s">
        <v>3</v>
      </c>
      <c r="D4" s="123" t="s">
        <v>4</v>
      </c>
      <c r="E4" s="123" t="s">
        <v>5</v>
      </c>
      <c r="F4" s="123" t="s">
        <v>6</v>
      </c>
      <c r="G4" s="123" t="s">
        <v>7</v>
      </c>
      <c r="H4" s="123" t="s">
        <v>8</v>
      </c>
      <c r="I4" s="123" t="s">
        <v>9</v>
      </c>
      <c r="J4" s="125" t="s">
        <v>10</v>
      </c>
    </row>
    <row r="5" spans="2:10" ht="18" customHeight="1" thickBot="1">
      <c r="B5" s="187"/>
      <c r="C5" s="47" t="s">
        <v>11</v>
      </c>
      <c r="D5" s="48">
        <v>329466.5</v>
      </c>
      <c r="E5" s="49">
        <v>54019</v>
      </c>
      <c r="F5" s="49">
        <v>52330</v>
      </c>
      <c r="G5" s="49">
        <v>25108</v>
      </c>
      <c r="H5" s="50">
        <v>0.47980126122682976</v>
      </c>
      <c r="I5" s="51">
        <v>6099.085506951259</v>
      </c>
      <c r="J5" s="188">
        <v>13121.973076310342</v>
      </c>
    </row>
    <row r="6" spans="2:10" ht="18" customHeight="1" thickBot="1">
      <c r="B6" s="58"/>
      <c r="C6" s="14" t="s">
        <v>12</v>
      </c>
      <c r="D6" s="35">
        <f>SUM(D7:D18)</f>
        <v>13243.999999999996</v>
      </c>
      <c r="E6" s="15">
        <f>SUM(E7:E18)</f>
        <v>2311</v>
      </c>
      <c r="F6" s="15">
        <f>SUM(F7:F18)</f>
        <v>2156</v>
      </c>
      <c r="G6" s="15">
        <f>SUM(G7:G18)</f>
        <v>1164</v>
      </c>
      <c r="H6" s="16">
        <f>$G6/$F6</f>
        <v>0.5398886827458256</v>
      </c>
      <c r="I6" s="17">
        <f aca="true" t="shared" si="0" ref="I6:I18">$D6/$E6*1000</f>
        <v>5730.852444829077</v>
      </c>
      <c r="J6" s="146">
        <f aca="true" t="shared" si="1" ref="J6:J18">$D6/$G6*1000</f>
        <v>11378.006872852231</v>
      </c>
    </row>
    <row r="7" spans="1:10" ht="18" customHeight="1">
      <c r="A7" s="52" t="s">
        <v>458</v>
      </c>
      <c r="B7" s="18">
        <v>1</v>
      </c>
      <c r="C7" s="19" t="s">
        <v>18</v>
      </c>
      <c r="D7" s="20">
        <f>Arkusz1!L69</f>
        <v>2553.6</v>
      </c>
      <c r="E7" s="37">
        <f>Arkusz1!B78+Arkusz1!B79</f>
        <v>419</v>
      </c>
      <c r="F7" s="37">
        <f>Arkusz1!C78+Arkusz1!C79</f>
        <v>356</v>
      </c>
      <c r="G7" s="37">
        <f>Arkusz1!D78+Arkusz1!D79</f>
        <v>170</v>
      </c>
      <c r="H7" s="21">
        <f>$G7/$F7</f>
        <v>0.47752808988764045</v>
      </c>
      <c r="I7" s="22">
        <f t="shared" si="0"/>
        <v>6094.510739856802</v>
      </c>
      <c r="J7" s="147">
        <f t="shared" si="1"/>
        <v>15021.176470588236</v>
      </c>
    </row>
    <row r="8" spans="1:10" ht="18" customHeight="1">
      <c r="A8" s="52" t="s">
        <v>157</v>
      </c>
      <c r="B8" s="23">
        <v>2</v>
      </c>
      <c r="C8" s="24" t="s">
        <v>19</v>
      </c>
      <c r="D8" s="25">
        <f>Arkusz1!L70</f>
        <v>1185.2</v>
      </c>
      <c r="E8" s="39">
        <f>Arkusz1!B80</f>
        <v>231</v>
      </c>
      <c r="F8" s="39">
        <f>Arkusz1!C80</f>
        <v>231</v>
      </c>
      <c r="G8" s="39">
        <f>Arkusz1!D80</f>
        <v>125</v>
      </c>
      <c r="H8" s="53">
        <f aca="true" t="shared" si="2" ref="H8:H18">$G8/$F8</f>
        <v>0.5411255411255411</v>
      </c>
      <c r="I8" s="54">
        <f t="shared" si="0"/>
        <v>5130.73593073593</v>
      </c>
      <c r="J8" s="148">
        <f t="shared" si="1"/>
        <v>9481.6</v>
      </c>
    </row>
    <row r="9" spans="1:10" ht="18" customHeight="1">
      <c r="A9" s="52" t="s">
        <v>158</v>
      </c>
      <c r="B9" s="23">
        <v>3</v>
      </c>
      <c r="C9" s="24" t="s">
        <v>20</v>
      </c>
      <c r="D9" s="25">
        <f>Arkusz1!L71</f>
        <v>686</v>
      </c>
      <c r="E9" s="39">
        <f>Arkusz1!B81</f>
        <v>125</v>
      </c>
      <c r="F9" s="39">
        <f>Arkusz1!C81</f>
        <v>110</v>
      </c>
      <c r="G9" s="39">
        <f>Arkusz1!D81</f>
        <v>96</v>
      </c>
      <c r="H9" s="53">
        <f t="shared" si="2"/>
        <v>0.8727272727272727</v>
      </c>
      <c r="I9" s="54">
        <f t="shared" si="0"/>
        <v>5488</v>
      </c>
      <c r="J9" s="148">
        <f t="shared" si="1"/>
        <v>7145.833333333333</v>
      </c>
    </row>
    <row r="10" spans="1:10" ht="18" customHeight="1">
      <c r="A10" s="52" t="s">
        <v>159</v>
      </c>
      <c r="B10" s="23">
        <v>4</v>
      </c>
      <c r="C10" s="24" t="s">
        <v>21</v>
      </c>
      <c r="D10" s="25">
        <f>Arkusz1!L72</f>
        <v>1859</v>
      </c>
      <c r="E10" s="39">
        <f>Arkusz1!B82</f>
        <v>395</v>
      </c>
      <c r="F10" s="39">
        <f>Arkusz1!C82</f>
        <v>395</v>
      </c>
      <c r="G10" s="39">
        <f>Arkusz1!D82</f>
        <v>152</v>
      </c>
      <c r="H10" s="53">
        <f t="shared" si="2"/>
        <v>0.3848101265822785</v>
      </c>
      <c r="I10" s="54">
        <f t="shared" si="0"/>
        <v>4706.329113924051</v>
      </c>
      <c r="J10" s="148">
        <f t="shared" si="1"/>
        <v>12230.263157894737</v>
      </c>
    </row>
    <row r="11" spans="1:10" ht="18" customHeight="1">
      <c r="A11" s="52" t="s">
        <v>160</v>
      </c>
      <c r="B11" s="23">
        <v>5</v>
      </c>
      <c r="C11" s="24" t="s">
        <v>22</v>
      </c>
      <c r="D11" s="25">
        <f>Arkusz1!L73</f>
        <v>595</v>
      </c>
      <c r="E11" s="39">
        <f>Arkusz1!B83</f>
        <v>87</v>
      </c>
      <c r="F11" s="39">
        <f>Arkusz1!C83</f>
        <v>92</v>
      </c>
      <c r="G11" s="39">
        <f>Arkusz1!D83</f>
        <v>48</v>
      </c>
      <c r="H11" s="53">
        <f t="shared" si="2"/>
        <v>0.5217391304347826</v>
      </c>
      <c r="I11" s="54">
        <f t="shared" si="0"/>
        <v>6839.080459770115</v>
      </c>
      <c r="J11" s="148">
        <f t="shared" si="1"/>
        <v>12395.833333333334</v>
      </c>
    </row>
    <row r="12" spans="1:10" ht="18" customHeight="1">
      <c r="A12" s="52" t="s">
        <v>161</v>
      </c>
      <c r="B12" s="23">
        <v>6</v>
      </c>
      <c r="C12" s="24" t="s">
        <v>28</v>
      </c>
      <c r="D12" s="25">
        <f>Arkusz1!L74</f>
        <v>504.2</v>
      </c>
      <c r="E12" s="39">
        <f>Arkusz1!B84</f>
        <v>83</v>
      </c>
      <c r="F12" s="39">
        <f>Arkusz1!C84</f>
        <v>83</v>
      </c>
      <c r="G12" s="39">
        <f>Arkusz1!D84</f>
        <v>24</v>
      </c>
      <c r="H12" s="53">
        <f t="shared" si="2"/>
        <v>0.2891566265060241</v>
      </c>
      <c r="I12" s="54">
        <f t="shared" si="0"/>
        <v>6074.698795180722</v>
      </c>
      <c r="J12" s="148">
        <f t="shared" si="1"/>
        <v>21008.333333333332</v>
      </c>
    </row>
    <row r="13" spans="1:10" ht="18" customHeight="1">
      <c r="A13" s="52" t="s">
        <v>162</v>
      </c>
      <c r="B13" s="23">
        <v>7</v>
      </c>
      <c r="C13" s="24" t="s">
        <v>23</v>
      </c>
      <c r="D13" s="25">
        <f>Arkusz1!L75</f>
        <v>624.4</v>
      </c>
      <c r="E13" s="39">
        <f>Arkusz1!B85</f>
        <v>113</v>
      </c>
      <c r="F13" s="39">
        <f>Arkusz1!C85</f>
        <v>113</v>
      </c>
      <c r="G13" s="39">
        <f>Arkusz1!D85</f>
        <v>35</v>
      </c>
      <c r="H13" s="53">
        <f t="shared" si="2"/>
        <v>0.30973451327433627</v>
      </c>
      <c r="I13" s="54">
        <f t="shared" si="0"/>
        <v>5525.663716814159</v>
      </c>
      <c r="J13" s="148">
        <f t="shared" si="1"/>
        <v>17840</v>
      </c>
    </row>
    <row r="14" spans="1:10" ht="18" customHeight="1">
      <c r="A14" s="52" t="s">
        <v>163</v>
      </c>
      <c r="B14" s="23">
        <v>8</v>
      </c>
      <c r="C14" s="24" t="s">
        <v>24</v>
      </c>
      <c r="D14" s="25">
        <f>Arkusz1!L76</f>
        <v>61.4</v>
      </c>
      <c r="E14" s="39">
        <f>Arkusz1!B86</f>
        <v>13</v>
      </c>
      <c r="F14" s="39">
        <f>Arkusz1!C86</f>
        <v>13</v>
      </c>
      <c r="G14" s="39">
        <f>Arkusz1!D86</f>
        <v>9</v>
      </c>
      <c r="H14" s="53">
        <f t="shared" si="2"/>
        <v>0.6923076923076923</v>
      </c>
      <c r="I14" s="54">
        <f t="shared" si="0"/>
        <v>4723.076923076923</v>
      </c>
      <c r="J14" s="148">
        <f t="shared" si="1"/>
        <v>6822.222222222222</v>
      </c>
    </row>
    <row r="15" spans="1:10" ht="18" customHeight="1">
      <c r="A15" s="52" t="s">
        <v>164</v>
      </c>
      <c r="B15" s="23">
        <v>9</v>
      </c>
      <c r="C15" s="99" t="s">
        <v>495</v>
      </c>
      <c r="D15" s="25">
        <f>Arkusz1!L77</f>
        <v>533.8</v>
      </c>
      <c r="E15" s="39">
        <f>Arkusz1!B87</f>
        <v>77</v>
      </c>
      <c r="F15" s="39">
        <f>Arkusz1!C87</f>
        <v>56</v>
      </c>
      <c r="G15" s="39">
        <f>Arkusz1!D87</f>
        <v>4</v>
      </c>
      <c r="H15" s="53">
        <f t="shared" si="2"/>
        <v>0.07142857142857142</v>
      </c>
      <c r="I15" s="54">
        <f t="shared" si="0"/>
        <v>6932.467532467532</v>
      </c>
      <c r="J15" s="148">
        <f t="shared" si="1"/>
        <v>133450</v>
      </c>
    </row>
    <row r="16" spans="1:10" ht="18" customHeight="1">
      <c r="A16" s="52" t="s">
        <v>459</v>
      </c>
      <c r="B16" s="23">
        <v>10</v>
      </c>
      <c r="C16" s="24" t="s">
        <v>25</v>
      </c>
      <c r="D16" s="25">
        <f>Arkusz1!L78</f>
        <v>3707.8</v>
      </c>
      <c r="E16" s="39">
        <f>Arkusz1!B88+Arkusz1!B89</f>
        <v>595</v>
      </c>
      <c r="F16" s="39">
        <f>Arkusz1!C88+Arkusz1!C89</f>
        <v>535</v>
      </c>
      <c r="G16" s="39">
        <f>Arkusz1!D88+Arkusz1!D89</f>
        <v>405</v>
      </c>
      <c r="H16" s="53">
        <f t="shared" si="2"/>
        <v>0.7570093457943925</v>
      </c>
      <c r="I16" s="54">
        <f t="shared" si="0"/>
        <v>6231.596638655463</v>
      </c>
      <c r="J16" s="148">
        <f t="shared" si="1"/>
        <v>9155.061728395061</v>
      </c>
    </row>
    <row r="17" spans="1:10" ht="18" customHeight="1">
      <c r="A17" s="52" t="s">
        <v>167</v>
      </c>
      <c r="B17" s="23">
        <v>11</v>
      </c>
      <c r="C17" s="24" t="s">
        <v>26</v>
      </c>
      <c r="D17" s="25">
        <f>Arkusz1!L79</f>
        <v>714.3</v>
      </c>
      <c r="E17" s="39">
        <f>Arkusz1!B90</f>
        <v>130</v>
      </c>
      <c r="F17" s="39">
        <f>Arkusz1!C90</f>
        <v>132</v>
      </c>
      <c r="G17" s="39">
        <f>Arkusz1!D90</f>
        <v>70</v>
      </c>
      <c r="H17" s="53">
        <f t="shared" si="2"/>
        <v>0.5303030303030303</v>
      </c>
      <c r="I17" s="54">
        <f t="shared" si="0"/>
        <v>5494.615384615385</v>
      </c>
      <c r="J17" s="148">
        <f t="shared" si="1"/>
        <v>10204.285714285714</v>
      </c>
    </row>
    <row r="18" spans="1:10" ht="18" customHeight="1" thickBot="1">
      <c r="A18" s="52" t="s">
        <v>168</v>
      </c>
      <c r="B18" s="26">
        <v>12</v>
      </c>
      <c r="C18" s="27" t="s">
        <v>27</v>
      </c>
      <c r="D18" s="28">
        <f>Arkusz1!L80</f>
        <v>219.3</v>
      </c>
      <c r="E18" s="43">
        <f>Arkusz1!B91</f>
        <v>43</v>
      </c>
      <c r="F18" s="43">
        <f>Arkusz1!C91</f>
        <v>40</v>
      </c>
      <c r="G18" s="43">
        <f>Arkusz1!D91</f>
        <v>26</v>
      </c>
      <c r="H18" s="55">
        <f t="shared" si="2"/>
        <v>0.65</v>
      </c>
      <c r="I18" s="56">
        <f t="shared" si="0"/>
        <v>5100.000000000001</v>
      </c>
      <c r="J18" s="149">
        <f t="shared" si="1"/>
        <v>8434.615384615387</v>
      </c>
    </row>
  </sheetData>
  <sheetProtection/>
  <mergeCells count="1">
    <mergeCell ref="B2:J2"/>
  </mergeCells>
  <printOptions horizontalCentered="1"/>
  <pageMargins left="0.2362204724409449" right="0.2362204724409449" top="0.7480314960629921" bottom="0.6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Gierasimczuk</dc:creator>
  <cp:keywords/>
  <dc:description/>
  <cp:lastModifiedBy>Your User Name</cp:lastModifiedBy>
  <cp:lastPrinted>2010-11-24T13:03:36Z</cp:lastPrinted>
  <dcterms:created xsi:type="dcterms:W3CDTF">2009-06-01T11:36:54Z</dcterms:created>
  <dcterms:modified xsi:type="dcterms:W3CDTF">2010-12-03T11:51:14Z</dcterms:modified>
  <cp:category/>
  <cp:version/>
  <cp:contentType/>
  <cp:contentStatus/>
</cp:coreProperties>
</file>